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Z:\EVALUACION DESEMPEÑO 01022022 a31072022\MARZO2022\7,8,9,10_03_2022pasar drive\Riesgos\Solicitud ajuastes Riersos\"/>
    </mc:Choice>
  </mc:AlternateContent>
  <xr:revisionPtr revIDLastSave="0" documentId="13_ncr:1_{AD362F61-D12D-44E7-86E0-F755DA7803E4}" xr6:coauthVersionLast="47" xr6:coauthVersionMax="47" xr10:uidLastSave="{00000000-0000-0000-0000-000000000000}"/>
  <bookViews>
    <workbookView xWindow="-120" yWindow="-120" windowWidth="29040" windowHeight="15840" activeTab="4" xr2:uid="{00000000-000D-0000-FFFF-FFFF00000000}"/>
  </bookViews>
  <sheets>
    <sheet name="Análisis del Contexto" sheetId="1" r:id="rId1"/>
    <sheet name="ACTIVOS DE INFORMACIÓN" sheetId="2" r:id="rId2"/>
    <sheet name="Riesgos de Gestión - Seg Infor" sheetId="3" r:id="rId3"/>
    <sheet name="Tabla Impacto" sheetId="4" r:id="rId4"/>
    <sheet name="Riesgos corrupción" sheetId="5" r:id="rId5"/>
    <sheet name="Impacto R. Corrupción" sheetId="6" r:id="rId6"/>
    <sheet name="Matriz oportunidades V_3" sheetId="7" r:id="rId7"/>
    <sheet name="Control de Cambios" sheetId="8" state="hidden" r:id="rId8"/>
    <sheet name="DATOS OCULTOS" sheetId="9" state="hidden" r:id="rId9"/>
    <sheet name="Matriz RG-RC-RSD" sheetId="10" r:id="rId10"/>
    <sheet name="Riesgos por NC-DT-AP" sheetId="12" r:id="rId11"/>
  </sheets>
  <externalReferences>
    <externalReference r:id="rId12"/>
  </externalReferences>
  <definedNames>
    <definedName name="_xlnm._FilterDatabase" localSheetId="6" hidden="1">'Matriz oportunidades V_3'!$A$5:$AS$5</definedName>
    <definedName name="_xlnm._FilterDatabase" localSheetId="4" hidden="1">'Riesgos corrupción'!$A$9:$BQ$130</definedName>
    <definedName name="Adecuada" localSheetId="1">#REF!</definedName>
    <definedName name="Adecuada" localSheetId="0">#REF!</definedName>
    <definedName name="Adecuada" localSheetId="6">#REF!</definedName>
    <definedName name="Adecuada" localSheetId="10">#REF!</definedName>
    <definedName name="Adecuada">#REF!</definedName>
    <definedName name="CAL_CATEGORIA" localSheetId="1">#REF!</definedName>
    <definedName name="CAL_CATEGORIA" localSheetId="0">#REF!</definedName>
    <definedName name="CAL_CATEGORIA" localSheetId="6">#REF!</definedName>
    <definedName name="CAL_CATEGORIA" localSheetId="10">#REF!</definedName>
    <definedName name="CAL_CATEGORIA">#REF!</definedName>
    <definedName name="CAL_EFECTIVIDAD" localSheetId="1">#REF!</definedName>
    <definedName name="CAL_EFECTIVIDAD" localSheetId="0">#REF!</definedName>
    <definedName name="CAL_EFECTIVIDAD" localSheetId="6">#REF!</definedName>
    <definedName name="CAL_EFECTIVIDAD" localSheetId="10">#REF!</definedName>
    <definedName name="CAL_EFECTIVIDAD">#REF!</definedName>
    <definedName name="CAL_ESTADO" localSheetId="1">#REF!</definedName>
    <definedName name="CAL_ESTADO" localSheetId="0">#REF!</definedName>
    <definedName name="CAL_ESTADO" localSheetId="6">#REF!</definedName>
    <definedName name="CAL_ESTADO">#REF!</definedName>
    <definedName name="CAL_TIPO" localSheetId="1">#REF!</definedName>
    <definedName name="CAL_TIPO" localSheetId="0">#REF!</definedName>
    <definedName name="CAL_TIPO" localSheetId="6">#REF!</definedName>
    <definedName name="CAL_TIPO">#REF!</definedName>
    <definedName name="CALIFICACIÓN" localSheetId="1">#REF!</definedName>
    <definedName name="CALIFICACIÓN" localSheetId="0">#REF!</definedName>
    <definedName name="CALIFICACIÓN" localSheetId="6">#REF!</definedName>
    <definedName name="CALIFICACIÓN">#REF!</definedName>
    <definedName name="CATEGORIA" localSheetId="1">#REF!</definedName>
    <definedName name="CATEGORIA" localSheetId="0">#REF!</definedName>
    <definedName name="CATEGORIA" localSheetId="6">#REF!</definedName>
    <definedName name="CATEGORIA">#REF!</definedName>
    <definedName name="CLASE" localSheetId="1">#REF!</definedName>
    <definedName name="CLASE" localSheetId="0">#REF!</definedName>
    <definedName name="CLASE" localSheetId="6">#REF!</definedName>
    <definedName name="CLASE">#REF!</definedName>
    <definedName name="Clase_Riesgo" localSheetId="1">#REF!</definedName>
    <definedName name="Clase_Riesgo" localSheetId="0">#REF!</definedName>
    <definedName name="Clase_Riesgo" localSheetId="6">#REF!</definedName>
    <definedName name="Clase_Riesgo">#REF!</definedName>
    <definedName name="Clasificacion" localSheetId="1">#REF!</definedName>
    <definedName name="Clasificacion">#REF!</definedName>
    <definedName name="CLASIFICACIÓN_DEL_RIESGO" localSheetId="1">#REF!</definedName>
    <definedName name="CLASIFICACIÓN_DEL_RIESGO">#REF!</definedName>
    <definedName name="Cuenta_con_herramienta_de_Control?_SI___15_NO___0" localSheetId="1">#REF!</definedName>
    <definedName name="Cuenta_con_herramienta_de_Control?_SI___15_NO___0" localSheetId="0">#REF!</definedName>
    <definedName name="Cuenta_con_herramienta_de_Control?_SI___15_NO___0" localSheetId="6">#REF!</definedName>
    <definedName name="Cuenta_con_herramienta_de_Control?_SI___15_NO___0">#REF!</definedName>
    <definedName name="Documentada" localSheetId="1">#REF!</definedName>
    <definedName name="Documentada" localSheetId="0">#REF!</definedName>
    <definedName name="Documentada" localSheetId="6">#REF!</definedName>
    <definedName name="Documentada">#REF!</definedName>
    <definedName name="Efectiva" localSheetId="1">#REF!</definedName>
    <definedName name="Efectiva" localSheetId="0">#REF!</definedName>
    <definedName name="Efectiva" localSheetId="6">#REF!</definedName>
    <definedName name="Efectiva">#REF!</definedName>
    <definedName name="EFECTIVIDAD" localSheetId="1">#REF!</definedName>
    <definedName name="EFECTIVIDAD" localSheetId="0">#REF!</definedName>
    <definedName name="EFECTIVIDAD" localSheetId="6">#REF!</definedName>
    <definedName name="EFECTIVIDAD">#REF!</definedName>
    <definedName name="ESTADO" localSheetId="1">#REF!</definedName>
    <definedName name="ESTADO" localSheetId="0">#REF!</definedName>
    <definedName name="ESTADO" localSheetId="6">#REF!</definedName>
    <definedName name="ESTADO">#REF!</definedName>
    <definedName name="Herram" localSheetId="1">#REF!</definedName>
    <definedName name="Herram" localSheetId="0">#REF!</definedName>
    <definedName name="Herram" localSheetId="6">#REF!</definedName>
    <definedName name="Herram">#REF!</definedName>
    <definedName name="HerramControl" localSheetId="1">#REF!</definedName>
    <definedName name="HerramControl" localSheetId="0">#REF!</definedName>
    <definedName name="HerramControl" localSheetId="6">#REF!</definedName>
    <definedName name="HerramControl">#REF!</definedName>
    <definedName name="Herramientas" localSheetId="1">#REF!</definedName>
    <definedName name="Herramientas" localSheetId="0">#REF!</definedName>
    <definedName name="Herramientas" localSheetId="6">#REF!</definedName>
    <definedName name="Herramientas">#REF!</definedName>
    <definedName name="Identificación" localSheetId="1">#REF!</definedName>
    <definedName name="Identificación" localSheetId="0">#REF!</definedName>
    <definedName name="Identificación" localSheetId="6">#REF!</definedName>
    <definedName name="Identificación">#REF!</definedName>
    <definedName name="IMPACTO" localSheetId="1">#REF!</definedName>
    <definedName name="IMPACTO" localSheetId="0">#REF!</definedName>
    <definedName name="IMPACTO" localSheetId="6">#REF!</definedName>
    <definedName name="IMPACTO">#REF!</definedName>
    <definedName name="Naturaleza" localSheetId="1">#REF!</definedName>
    <definedName name="Naturaleza" localSheetId="0">#REF!</definedName>
    <definedName name="Naturaleza" localSheetId="6">#REF!</definedName>
    <definedName name="Naturaleza">#REF!</definedName>
    <definedName name="OBJETIVO" localSheetId="1">#REF!</definedName>
    <definedName name="OBJETIVO" localSheetId="6">#REF!</definedName>
    <definedName name="OBJETIVO">#REF!</definedName>
    <definedName name="PROBABILIDAD" localSheetId="1">#REF!</definedName>
    <definedName name="PROBABILIDAD" localSheetId="0">#REF!</definedName>
    <definedName name="PROBABILIDAD" localSheetId="6">#REF!</definedName>
    <definedName name="PROBABILIDAD">#REF!</definedName>
    <definedName name="Proceso" localSheetId="1">#REF!</definedName>
    <definedName name="Proceso" localSheetId="0">#REF!</definedName>
    <definedName name="Proceso" localSheetId="6">#REF!</definedName>
    <definedName name="Proceso">#REF!</definedName>
    <definedName name="PROCESOS" localSheetId="1">#REF!</definedName>
    <definedName name="PROCESOS">#REF!</definedName>
    <definedName name="Score" localSheetId="1">#REF!</definedName>
    <definedName name="Score" localSheetId="0">#REF!</definedName>
    <definedName name="Score" localSheetId="6">#REF!</definedName>
    <definedName name="Score">#REF!</definedName>
    <definedName name="Seguimiento" localSheetId="1">#REF!</definedName>
    <definedName name="Seguimiento" localSheetId="0">#REF!</definedName>
    <definedName name="Seguimiento" localSheetId="6">#REF!</definedName>
    <definedName name="Seguimiento">#REF!</definedName>
    <definedName name="Sub_proceso" localSheetId="1">#REF!</definedName>
    <definedName name="Sub_proceso" localSheetId="0">#REF!</definedName>
    <definedName name="Sub_proceso" localSheetId="6">#REF!</definedName>
    <definedName name="Sub_proceso">#REF!</definedName>
    <definedName name="TIPO" localSheetId="1">#REF!</definedName>
    <definedName name="TIPO" localSheetId="6">#REF!</definedName>
    <definedName name="TIP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6" roundtripDataSignature="AMtx7mjTJxF0CZZKkCF+qmgJvnED0szd/Q=="/>
    </ext>
  </extLst>
</workbook>
</file>

<file path=xl/calcChain.xml><?xml version="1.0" encoding="utf-8"?>
<calcChain xmlns="http://schemas.openxmlformats.org/spreadsheetml/2006/main">
  <c r="AI99" i="5" l="1"/>
  <c r="AN99" i="5" s="1"/>
  <c r="AO99" i="5" s="1"/>
  <c r="AI98" i="5"/>
  <c r="AN98" i="5" s="1"/>
  <c r="AO98" i="5" s="1"/>
  <c r="AI97" i="5"/>
  <c r="AN97" i="5" s="1"/>
  <c r="AO97" i="5" s="1"/>
  <c r="AI96" i="5"/>
  <c r="AN96" i="5" s="1"/>
  <c r="AO96" i="5" s="1"/>
  <c r="AI95" i="5"/>
  <c r="AN95" i="5" s="1"/>
  <c r="AO95" i="5" s="1"/>
  <c r="AI84" i="5"/>
  <c r="AN84" i="5" s="1"/>
  <c r="AO84" i="5" s="1"/>
  <c r="AI83" i="5"/>
  <c r="AN83" i="5" s="1"/>
  <c r="AO83" i="5" s="1"/>
  <c r="AI82" i="5"/>
  <c r="AN82" i="5" s="1"/>
  <c r="AO82" i="5" s="1"/>
  <c r="AI81" i="5"/>
  <c r="AN81" i="5" s="1"/>
  <c r="AO81" i="5" s="1"/>
  <c r="AI80" i="5"/>
  <c r="AN80" i="5" s="1"/>
  <c r="AO80" i="5" s="1"/>
  <c r="AI77" i="5"/>
  <c r="AN77" i="5" s="1"/>
  <c r="AO77" i="5" s="1"/>
  <c r="AI76" i="5"/>
  <c r="AN76" i="5" s="1"/>
  <c r="AO76" i="5" s="1"/>
  <c r="AI75" i="5"/>
  <c r="AN75" i="5" s="1"/>
  <c r="AO75" i="5" s="1"/>
  <c r="AI74" i="5"/>
  <c r="AN74" i="5" s="1"/>
  <c r="AO74" i="5" s="1"/>
  <c r="AI73" i="5"/>
  <c r="AN73" i="5" s="1"/>
  <c r="AO73" i="5" s="1"/>
  <c r="AI71" i="5"/>
  <c r="AN71" i="5" s="1"/>
  <c r="AI70" i="5"/>
  <c r="AN70" i="5" s="1"/>
  <c r="AI69" i="5"/>
  <c r="AN69" i="5" s="1"/>
  <c r="AO69" i="5" s="1"/>
  <c r="AI68" i="5"/>
  <c r="AN68" i="5" s="1"/>
  <c r="AI67" i="5"/>
  <c r="AN67" i="5" s="1"/>
  <c r="AI66" i="5"/>
  <c r="AN66" i="5" s="1"/>
  <c r="AO66" i="5" s="1"/>
  <c r="AI65" i="5"/>
  <c r="AN65" i="5" s="1"/>
  <c r="AI64" i="5"/>
  <c r="AN64" i="5" s="1"/>
  <c r="AI63" i="5"/>
  <c r="AN63" i="5" s="1"/>
  <c r="AO63" i="5" s="1"/>
  <c r="AI62" i="5"/>
  <c r="AN62" i="5" s="1"/>
  <c r="AI61" i="5"/>
  <c r="AN61" i="5" s="1"/>
  <c r="AI60" i="5"/>
  <c r="AN60" i="5" s="1"/>
  <c r="AO60" i="5" s="1"/>
  <c r="AI59" i="5"/>
  <c r="AN59" i="5" s="1"/>
  <c r="AI58" i="5"/>
  <c r="AN58" i="5" s="1"/>
  <c r="AI57" i="5"/>
  <c r="AN57" i="5" s="1"/>
  <c r="AO57" i="5" s="1"/>
  <c r="U170" i="3"/>
  <c r="R170" i="3"/>
  <c r="U169" i="3"/>
  <c r="R169" i="3"/>
  <c r="AC170" i="3" s="1"/>
  <c r="AB170" i="3" s="1"/>
  <c r="U168" i="3"/>
  <c r="R168" i="3"/>
  <c r="U167" i="3"/>
  <c r="R167" i="3"/>
  <c r="AC168" i="3" s="1"/>
  <c r="AB168" i="3" s="1"/>
  <c r="U166" i="3"/>
  <c r="R166" i="3"/>
  <c r="U165" i="3"/>
  <c r="R165" i="3"/>
  <c r="M165" i="3"/>
  <c r="N165" i="3" s="1"/>
  <c r="L165" i="3"/>
  <c r="I165" i="3"/>
  <c r="U164" i="3"/>
  <c r="R164" i="3"/>
  <c r="U163" i="3"/>
  <c r="R163" i="3"/>
  <c r="U162" i="3"/>
  <c r="R162" i="3"/>
  <c r="U161" i="3"/>
  <c r="R161" i="3"/>
  <c r="AC162" i="3" s="1"/>
  <c r="AB162" i="3" s="1"/>
  <c r="U160" i="3"/>
  <c r="R160" i="3"/>
  <c r="U159" i="3"/>
  <c r="R159" i="3"/>
  <c r="M159" i="3"/>
  <c r="N159" i="3" s="1"/>
  <c r="L159" i="3"/>
  <c r="I159" i="3"/>
  <c r="O159" i="3" s="1"/>
  <c r="U158" i="3"/>
  <c r="R158" i="3"/>
  <c r="U157" i="3"/>
  <c r="R157" i="3"/>
  <c r="AC158" i="3" s="1"/>
  <c r="AB158" i="3" s="1"/>
  <c r="U156" i="3"/>
  <c r="R156" i="3"/>
  <c r="U155" i="3"/>
  <c r="R155" i="3"/>
  <c r="U154" i="3"/>
  <c r="R154" i="3"/>
  <c r="U153" i="3"/>
  <c r="R153" i="3"/>
  <c r="M153" i="3"/>
  <c r="N153" i="3" s="1"/>
  <c r="L153" i="3"/>
  <c r="I153" i="3"/>
  <c r="U152" i="3"/>
  <c r="R152" i="3"/>
  <c r="U151" i="3"/>
  <c r="R151" i="3"/>
  <c r="U150" i="3"/>
  <c r="R150" i="3"/>
  <c r="U149" i="3"/>
  <c r="R149" i="3"/>
  <c r="U148" i="3"/>
  <c r="R148" i="3"/>
  <c r="U147" i="3"/>
  <c r="R147" i="3"/>
  <c r="M147" i="3"/>
  <c r="N147" i="3" s="1"/>
  <c r="L147" i="3"/>
  <c r="I147" i="3"/>
  <c r="J147" i="3" s="1"/>
  <c r="U146" i="3"/>
  <c r="R146" i="3"/>
  <c r="U145" i="3"/>
  <c r="R145" i="3"/>
  <c r="U144" i="3"/>
  <c r="R144" i="3"/>
  <c r="U143" i="3"/>
  <c r="R143" i="3"/>
  <c r="U142" i="3"/>
  <c r="R142" i="3"/>
  <c r="U141" i="3"/>
  <c r="R141" i="3"/>
  <c r="M141" i="3"/>
  <c r="N141" i="3" s="1"/>
  <c r="L141" i="3"/>
  <c r="I141" i="3"/>
  <c r="U206" i="3"/>
  <c r="R206" i="3"/>
  <c r="U205" i="3"/>
  <c r="R205" i="3"/>
  <c r="U204" i="3"/>
  <c r="R204" i="3"/>
  <c r="U203" i="3"/>
  <c r="R203" i="3"/>
  <c r="U202" i="3"/>
  <c r="R202" i="3"/>
  <c r="U201" i="3"/>
  <c r="R201" i="3"/>
  <c r="M201" i="3"/>
  <c r="N201" i="3" s="1"/>
  <c r="L201" i="3"/>
  <c r="I201" i="3"/>
  <c r="J201" i="3" s="1"/>
  <c r="U200" i="3"/>
  <c r="R200" i="3"/>
  <c r="U199" i="3"/>
  <c r="R199" i="3"/>
  <c r="U198" i="3"/>
  <c r="R198" i="3"/>
  <c r="U197" i="3"/>
  <c r="R197" i="3"/>
  <c r="U196" i="3"/>
  <c r="R196" i="3"/>
  <c r="U195" i="3"/>
  <c r="R195" i="3"/>
  <c r="M195" i="3"/>
  <c r="N195" i="3" s="1"/>
  <c r="L195" i="3"/>
  <c r="I195" i="3"/>
  <c r="U194" i="3"/>
  <c r="R194" i="3"/>
  <c r="U193" i="3"/>
  <c r="R193" i="3"/>
  <c r="U192" i="3"/>
  <c r="R192" i="3"/>
  <c r="U191" i="3"/>
  <c r="R191" i="3"/>
  <c r="U190" i="3"/>
  <c r="R190" i="3"/>
  <c r="U189" i="3"/>
  <c r="R189" i="3"/>
  <c r="M189" i="3"/>
  <c r="N189" i="3" s="1"/>
  <c r="L189" i="3"/>
  <c r="I189" i="3"/>
  <c r="J189" i="3" s="1"/>
  <c r="U188" i="3"/>
  <c r="R188" i="3"/>
  <c r="U187" i="3"/>
  <c r="R187" i="3"/>
  <c r="U186" i="3"/>
  <c r="R186" i="3"/>
  <c r="U185" i="3"/>
  <c r="R185" i="3"/>
  <c r="U184" i="3"/>
  <c r="R184" i="3"/>
  <c r="U183" i="3"/>
  <c r="R183" i="3"/>
  <c r="M183" i="3"/>
  <c r="N183" i="3" s="1"/>
  <c r="L183" i="3"/>
  <c r="I183" i="3"/>
  <c r="U182" i="3"/>
  <c r="R182" i="3"/>
  <c r="U181" i="3"/>
  <c r="R181" i="3"/>
  <c r="U180" i="3"/>
  <c r="R180" i="3"/>
  <c r="U179" i="3"/>
  <c r="R179" i="3"/>
  <c r="U178" i="3"/>
  <c r="R178" i="3"/>
  <c r="U177" i="3"/>
  <c r="R177" i="3"/>
  <c r="M177" i="3"/>
  <c r="N177" i="3" s="1"/>
  <c r="L177" i="3"/>
  <c r="I177" i="3"/>
  <c r="U236" i="3"/>
  <c r="R236" i="3"/>
  <c r="U235" i="3"/>
  <c r="R235" i="3"/>
  <c r="U234" i="3"/>
  <c r="R234" i="3"/>
  <c r="U233" i="3"/>
  <c r="R233" i="3"/>
  <c r="U232" i="3"/>
  <c r="R232" i="3"/>
  <c r="U231" i="3"/>
  <c r="R231" i="3"/>
  <c r="M231" i="3"/>
  <c r="N231" i="3" s="1"/>
  <c r="L231" i="3"/>
  <c r="I231" i="3"/>
  <c r="U230" i="3"/>
  <c r="R230" i="3"/>
  <c r="U229" i="3"/>
  <c r="R229" i="3"/>
  <c r="U228" i="3"/>
  <c r="R228" i="3"/>
  <c r="U227" i="3"/>
  <c r="R227" i="3"/>
  <c r="U226" i="3"/>
  <c r="R226" i="3"/>
  <c r="U225" i="3"/>
  <c r="R225" i="3"/>
  <c r="M225" i="3"/>
  <c r="N225" i="3" s="1"/>
  <c r="L225" i="3"/>
  <c r="I225" i="3"/>
  <c r="U224" i="3"/>
  <c r="R224" i="3"/>
  <c r="U223" i="3"/>
  <c r="R223" i="3"/>
  <c r="U222" i="3"/>
  <c r="R222" i="3"/>
  <c r="U221" i="3"/>
  <c r="R221" i="3"/>
  <c r="U220" i="3"/>
  <c r="R220" i="3"/>
  <c r="U219" i="3"/>
  <c r="R219" i="3"/>
  <c r="M219" i="3"/>
  <c r="N219" i="3" s="1"/>
  <c r="L219" i="3"/>
  <c r="I219" i="3"/>
  <c r="U218" i="3"/>
  <c r="R218" i="3"/>
  <c r="U217" i="3"/>
  <c r="R217" i="3"/>
  <c r="U216" i="3"/>
  <c r="R216" i="3"/>
  <c r="U215" i="3"/>
  <c r="R215" i="3"/>
  <c r="U214" i="3"/>
  <c r="R214" i="3"/>
  <c r="U213" i="3"/>
  <c r="R213" i="3"/>
  <c r="M213" i="3"/>
  <c r="N213" i="3" s="1"/>
  <c r="L213" i="3"/>
  <c r="I213" i="3"/>
  <c r="B48" i="9"/>
  <c r="B47" i="9"/>
  <c r="B46" i="9"/>
  <c r="B45" i="9"/>
  <c r="B44" i="9"/>
  <c r="B43" i="9"/>
  <c r="C669" i="6"/>
  <c r="W668" i="6"/>
  <c r="R668" i="6"/>
  <c r="M668" i="6"/>
  <c r="H668" i="6"/>
  <c r="C668" i="6"/>
  <c r="W667" i="6"/>
  <c r="W669" i="6" s="1"/>
  <c r="R667" i="6"/>
  <c r="R669" i="6" s="1"/>
  <c r="M667" i="6"/>
  <c r="M669" i="6" s="1"/>
  <c r="H667" i="6"/>
  <c r="H669" i="6" s="1"/>
  <c r="C667" i="6"/>
  <c r="M633" i="6"/>
  <c r="H633" i="6"/>
  <c r="C633" i="6"/>
  <c r="M632" i="6"/>
  <c r="M634" i="6" s="1"/>
  <c r="H632" i="6"/>
  <c r="H634" i="6" s="1"/>
  <c r="C632" i="6"/>
  <c r="C634" i="6" s="1"/>
  <c r="R599" i="6"/>
  <c r="AB598" i="6"/>
  <c r="W598" i="6"/>
  <c r="R598" i="6"/>
  <c r="M598" i="6"/>
  <c r="H598" i="6"/>
  <c r="C598" i="6"/>
  <c r="AB597" i="6"/>
  <c r="AB599" i="6" s="1"/>
  <c r="W597" i="6"/>
  <c r="W599" i="6" s="1"/>
  <c r="R597" i="6"/>
  <c r="M597" i="6"/>
  <c r="M599" i="6" s="1"/>
  <c r="H597" i="6"/>
  <c r="H599" i="6" s="1"/>
  <c r="C597" i="6"/>
  <c r="C599" i="6" s="1"/>
  <c r="C563" i="6"/>
  <c r="C562" i="6"/>
  <c r="C564" i="6" s="1"/>
  <c r="H527" i="6"/>
  <c r="C527" i="6"/>
  <c r="H526" i="6"/>
  <c r="H528" i="6" s="1"/>
  <c r="C526" i="6"/>
  <c r="C528" i="6" s="1"/>
  <c r="H491" i="6"/>
  <c r="C491" i="6"/>
  <c r="H490" i="6"/>
  <c r="H492" i="6" s="1"/>
  <c r="C490" i="6"/>
  <c r="C492" i="6" s="1"/>
  <c r="H455" i="6"/>
  <c r="C455" i="6"/>
  <c r="H454" i="6"/>
  <c r="H456" i="6" s="1"/>
  <c r="C454" i="6"/>
  <c r="C456" i="6" s="1"/>
  <c r="H421" i="6"/>
  <c r="H420" i="6"/>
  <c r="C420" i="6"/>
  <c r="H419" i="6"/>
  <c r="C419" i="6"/>
  <c r="C421" i="6" s="1"/>
  <c r="C385" i="6"/>
  <c r="C384" i="6"/>
  <c r="C386" i="6" s="1"/>
  <c r="H349" i="6"/>
  <c r="C349" i="6"/>
  <c r="H348" i="6"/>
  <c r="H350" i="6" s="1"/>
  <c r="C348" i="6"/>
  <c r="C350" i="6" s="1"/>
  <c r="H314" i="6"/>
  <c r="C314" i="6"/>
  <c r="H313" i="6"/>
  <c r="H315" i="6" s="1"/>
  <c r="C313" i="6"/>
  <c r="C315" i="6" s="1"/>
  <c r="H279" i="6"/>
  <c r="C279" i="6"/>
  <c r="H278" i="6"/>
  <c r="H280" i="6" s="1"/>
  <c r="C278" i="6"/>
  <c r="C280" i="6" s="1"/>
  <c r="H245" i="6"/>
  <c r="H244" i="6"/>
  <c r="C244" i="6"/>
  <c r="H243" i="6"/>
  <c r="C243" i="6"/>
  <c r="C245" i="6" s="1"/>
  <c r="H209" i="6"/>
  <c r="C209" i="6"/>
  <c r="H208" i="6"/>
  <c r="H210" i="6" s="1"/>
  <c r="C208" i="6"/>
  <c r="C210" i="6" s="1"/>
  <c r="C174" i="6"/>
  <c r="C173" i="6"/>
  <c r="C172" i="6"/>
  <c r="C138" i="6"/>
  <c r="M137" i="6"/>
  <c r="H137" i="6"/>
  <c r="C137" i="6"/>
  <c r="M136" i="6"/>
  <c r="M138" i="6" s="1"/>
  <c r="H136" i="6"/>
  <c r="H138" i="6" s="1"/>
  <c r="C136" i="6"/>
  <c r="H101" i="6"/>
  <c r="C101" i="6"/>
  <c r="H100" i="6"/>
  <c r="H102" i="6" s="1"/>
  <c r="C100" i="6"/>
  <c r="C102" i="6" s="1"/>
  <c r="H65" i="6"/>
  <c r="C65" i="6"/>
  <c r="H64" i="6"/>
  <c r="H66" i="6" s="1"/>
  <c r="C64" i="6"/>
  <c r="C66" i="6" s="1"/>
  <c r="C29" i="6"/>
  <c r="C28" i="6"/>
  <c r="C30" i="6" s="1"/>
  <c r="AI130" i="5"/>
  <c r="AN130" i="5" s="1"/>
  <c r="AI129" i="5"/>
  <c r="AN129" i="5" s="1"/>
  <c r="AI128" i="5"/>
  <c r="AN128" i="5" s="1"/>
  <c r="AI127" i="5"/>
  <c r="AN127" i="5" s="1"/>
  <c r="AI126" i="5"/>
  <c r="AN126" i="5" s="1"/>
  <c r="AI125" i="5"/>
  <c r="AN125" i="5" s="1"/>
  <c r="AI124" i="5"/>
  <c r="AN124" i="5" s="1"/>
  <c r="AI123" i="5"/>
  <c r="AN123" i="5" s="1"/>
  <c r="AI122" i="5"/>
  <c r="AN122" i="5" s="1"/>
  <c r="AI121" i="5"/>
  <c r="AN121" i="5" s="1"/>
  <c r="AI120" i="5"/>
  <c r="AN120" i="5" s="1"/>
  <c r="AI119" i="5"/>
  <c r="AN119" i="5" s="1"/>
  <c r="AI118" i="5"/>
  <c r="AN118" i="5" s="1"/>
  <c r="AI117" i="5"/>
  <c r="AN117" i="5" s="1"/>
  <c r="AI116" i="5"/>
  <c r="AN116" i="5" s="1"/>
  <c r="AI115" i="5"/>
  <c r="AN115" i="5" s="1"/>
  <c r="AI114" i="5"/>
  <c r="AN114" i="5" s="1"/>
  <c r="AI113" i="5"/>
  <c r="AN113" i="5" s="1"/>
  <c r="AI112" i="5"/>
  <c r="AN112" i="5" s="1"/>
  <c r="AI111" i="5"/>
  <c r="AN111" i="5" s="1"/>
  <c r="AI110" i="5"/>
  <c r="AN110" i="5" s="1"/>
  <c r="AI109" i="5"/>
  <c r="AN109" i="5" s="1"/>
  <c r="AI108" i="5"/>
  <c r="AN108" i="5" s="1"/>
  <c r="AI107" i="5"/>
  <c r="AN107" i="5" s="1"/>
  <c r="AI106" i="5"/>
  <c r="AN106" i="5" s="1"/>
  <c r="AI105" i="5"/>
  <c r="AN105" i="5" s="1"/>
  <c r="AI104" i="5"/>
  <c r="AN104" i="5" s="1"/>
  <c r="AI103" i="5"/>
  <c r="AN103" i="5" s="1"/>
  <c r="AI102" i="5"/>
  <c r="AN102" i="5" s="1"/>
  <c r="AI101" i="5"/>
  <c r="AN101" i="5" s="1"/>
  <c r="AO101" i="5" s="1"/>
  <c r="AI100" i="5"/>
  <c r="AN100" i="5" s="1"/>
  <c r="AO100" i="5" s="1"/>
  <c r="AI94" i="5"/>
  <c r="AN94" i="5" s="1"/>
  <c r="AO94" i="5" s="1"/>
  <c r="AI93" i="5"/>
  <c r="AN93" i="5" s="1"/>
  <c r="AI92" i="5"/>
  <c r="AN92" i="5" s="1"/>
  <c r="AO92" i="5" s="1"/>
  <c r="AI91" i="5"/>
  <c r="AN91" i="5" s="1"/>
  <c r="AI90" i="5"/>
  <c r="AN90" i="5" s="1"/>
  <c r="AO90" i="5" s="1"/>
  <c r="AI89" i="5"/>
  <c r="AN89" i="5" s="1"/>
  <c r="AO89" i="5" s="1"/>
  <c r="AI88" i="5"/>
  <c r="AN88" i="5" s="1"/>
  <c r="AO88" i="5" s="1"/>
  <c r="AI87" i="5"/>
  <c r="AN87" i="5" s="1"/>
  <c r="AO87" i="5" s="1"/>
  <c r="AI86" i="5"/>
  <c r="AN86" i="5" s="1"/>
  <c r="AO86" i="5" s="1"/>
  <c r="AI85" i="5"/>
  <c r="AN85" i="5" s="1"/>
  <c r="AO85" i="5" s="1"/>
  <c r="AI79" i="5"/>
  <c r="AN79" i="5" s="1"/>
  <c r="AO79" i="5" s="1"/>
  <c r="AI78" i="5"/>
  <c r="AN78" i="5" s="1"/>
  <c r="AO78" i="5" s="1"/>
  <c r="AI72" i="5"/>
  <c r="AN72" i="5" s="1"/>
  <c r="AO72" i="5" s="1"/>
  <c r="AI56" i="5"/>
  <c r="AN56" i="5" s="1"/>
  <c r="AI55" i="5"/>
  <c r="AN55" i="5" s="1"/>
  <c r="AI54" i="5"/>
  <c r="AN54" i="5" s="1"/>
  <c r="AO54" i="5" s="1"/>
  <c r="AI53" i="5"/>
  <c r="AN53" i="5" s="1"/>
  <c r="AO53" i="5" s="1"/>
  <c r="AI52" i="5"/>
  <c r="AN52" i="5" s="1"/>
  <c r="AO52" i="5" s="1"/>
  <c r="AI51" i="5"/>
  <c r="AN51" i="5" s="1"/>
  <c r="AO51" i="5" s="1"/>
  <c r="AI50" i="5"/>
  <c r="AN50" i="5" s="1"/>
  <c r="AO50" i="5" s="1"/>
  <c r="AI49" i="5"/>
  <c r="AN49" i="5" s="1"/>
  <c r="AO49" i="5" s="1"/>
  <c r="AI48" i="5"/>
  <c r="AN48" i="5" s="1"/>
  <c r="AO48" i="5" s="1"/>
  <c r="AI47" i="5"/>
  <c r="AN47" i="5" s="1"/>
  <c r="AI46" i="5"/>
  <c r="AN46" i="5" s="1"/>
  <c r="AI45" i="5"/>
  <c r="AN45" i="5" s="1"/>
  <c r="AI44" i="5"/>
  <c r="AN44" i="5" s="1"/>
  <c r="AO44" i="5" s="1"/>
  <c r="AI43" i="5"/>
  <c r="AN43" i="5" s="1"/>
  <c r="AI42" i="5"/>
  <c r="AN42" i="5" s="1"/>
  <c r="AI41" i="5"/>
  <c r="AN41" i="5" s="1"/>
  <c r="AI40" i="5"/>
  <c r="AN40" i="5" s="1"/>
  <c r="AO40" i="5" s="1"/>
  <c r="AI39" i="5"/>
  <c r="AN39" i="5" s="1"/>
  <c r="AO39" i="5" s="1"/>
  <c r="AI38" i="5"/>
  <c r="AN38" i="5" s="1"/>
  <c r="AO38" i="5" s="1"/>
  <c r="AI37" i="5"/>
  <c r="AN37" i="5" s="1"/>
  <c r="AO37" i="5" s="1"/>
  <c r="AI36" i="5"/>
  <c r="AN36" i="5" s="1"/>
  <c r="AO36" i="5" s="1"/>
  <c r="AI35" i="5"/>
  <c r="AN35" i="5" s="1"/>
  <c r="AO35" i="5" s="1"/>
  <c r="AI34" i="5"/>
  <c r="AN34" i="5" s="1"/>
  <c r="AI33" i="5"/>
  <c r="AN33" i="5" s="1"/>
  <c r="AO33" i="5" s="1"/>
  <c r="AI32" i="5"/>
  <c r="AN32" i="5" s="1"/>
  <c r="AO32" i="5" s="1"/>
  <c r="AI31" i="5"/>
  <c r="AN31" i="5" s="1"/>
  <c r="BB30" i="5"/>
  <c r="BB29" i="5"/>
  <c r="AI29" i="5"/>
  <c r="AN29" i="5" s="1"/>
  <c r="AI28" i="5"/>
  <c r="AN28" i="5" s="1"/>
  <c r="AI27" i="5"/>
  <c r="AN27" i="5" s="1"/>
  <c r="AO27" i="5" s="1"/>
  <c r="AI26" i="5"/>
  <c r="AN26" i="5" s="1"/>
  <c r="AO26" i="5" s="1"/>
  <c r="AI25" i="5"/>
  <c r="AN25" i="5" s="1"/>
  <c r="AO25" i="5" s="1"/>
  <c r="AI24" i="5"/>
  <c r="AN24" i="5" s="1"/>
  <c r="AO24" i="5" s="1"/>
  <c r="AI23" i="5"/>
  <c r="AN23" i="5" s="1"/>
  <c r="AI22" i="5"/>
  <c r="AN22" i="5" s="1"/>
  <c r="AI21" i="5"/>
  <c r="AN21" i="5" s="1"/>
  <c r="AO21" i="5" s="1"/>
  <c r="AI20" i="5"/>
  <c r="AN20" i="5" s="1"/>
  <c r="AO20" i="5" s="1"/>
  <c r="AI19" i="5"/>
  <c r="AN19" i="5" s="1"/>
  <c r="AI18" i="5"/>
  <c r="AN18" i="5" s="1"/>
  <c r="AI17" i="5"/>
  <c r="AN17" i="5" s="1"/>
  <c r="AI16" i="5"/>
  <c r="AN16" i="5" s="1"/>
  <c r="AO16" i="5" s="1"/>
  <c r="AI15" i="5"/>
  <c r="AN15" i="5" s="1"/>
  <c r="AO15" i="5" s="1"/>
  <c r="AI14" i="5"/>
  <c r="AN14" i="5" s="1"/>
  <c r="AO14" i="5" s="1"/>
  <c r="AI13" i="5"/>
  <c r="AN13" i="5" s="1"/>
  <c r="AI12" i="5"/>
  <c r="AN12" i="5" s="1"/>
  <c r="AI11" i="5"/>
  <c r="AN11" i="5" s="1"/>
  <c r="AI10" i="5"/>
  <c r="AN10" i="5" s="1"/>
  <c r="AO10" i="5" s="1"/>
  <c r="B223" i="4"/>
  <c r="B222" i="4"/>
  <c r="F221" i="4"/>
  <c r="B221" i="4"/>
  <c r="F220" i="4"/>
  <c r="F219" i="4"/>
  <c r="F218" i="4"/>
  <c r="F217" i="4"/>
  <c r="F216" i="4"/>
  <c r="F215" i="4"/>
  <c r="F214" i="4"/>
  <c r="F213" i="4"/>
  <c r="F212" i="4"/>
  <c r="F211" i="4"/>
  <c r="H210" i="4"/>
  <c r="F210" i="4"/>
  <c r="U395" i="3"/>
  <c r="R395" i="3"/>
  <c r="U394" i="3"/>
  <c r="R394" i="3"/>
  <c r="U393" i="3"/>
  <c r="R393" i="3"/>
  <c r="U392" i="3"/>
  <c r="R392" i="3"/>
  <c r="U391" i="3"/>
  <c r="R391" i="3"/>
  <c r="U390" i="3"/>
  <c r="R390" i="3"/>
  <c r="AC390" i="3" s="1"/>
  <c r="AB390" i="3" s="1"/>
  <c r="M390" i="3"/>
  <c r="N390" i="3" s="1"/>
  <c r="L390" i="3"/>
  <c r="I390" i="3"/>
  <c r="J390" i="3" s="1"/>
  <c r="U386" i="3"/>
  <c r="R386" i="3"/>
  <c r="U385" i="3"/>
  <c r="R385" i="3"/>
  <c r="U384" i="3"/>
  <c r="R384" i="3"/>
  <c r="U383" i="3"/>
  <c r="R383" i="3"/>
  <c r="U382" i="3"/>
  <c r="R382" i="3"/>
  <c r="U381" i="3"/>
  <c r="R381" i="3"/>
  <c r="M381" i="3"/>
  <c r="N381" i="3" s="1"/>
  <c r="L381" i="3"/>
  <c r="I381" i="3"/>
  <c r="J381" i="3" s="1"/>
  <c r="U380" i="3"/>
  <c r="R380" i="3"/>
  <c r="U379" i="3"/>
  <c r="R379" i="3"/>
  <c r="U378" i="3"/>
  <c r="R378" i="3"/>
  <c r="U377" i="3"/>
  <c r="R377" i="3"/>
  <c r="U376" i="3"/>
  <c r="R376" i="3"/>
  <c r="U375" i="3"/>
  <c r="R375" i="3"/>
  <c r="Y375" i="3" s="1"/>
  <c r="M375" i="3"/>
  <c r="N375" i="3" s="1"/>
  <c r="L375" i="3"/>
  <c r="I375" i="3"/>
  <c r="U374" i="3"/>
  <c r="R374" i="3"/>
  <c r="U373" i="3"/>
  <c r="R373" i="3"/>
  <c r="U372" i="3"/>
  <c r="R372" i="3"/>
  <c r="U371" i="3"/>
  <c r="R371" i="3"/>
  <c r="U370" i="3"/>
  <c r="R370" i="3"/>
  <c r="U369" i="3"/>
  <c r="R369" i="3"/>
  <c r="AC369" i="3" s="1"/>
  <c r="AB369" i="3" s="1"/>
  <c r="M369" i="3"/>
  <c r="N369" i="3" s="1"/>
  <c r="L369" i="3"/>
  <c r="I369" i="3"/>
  <c r="J369" i="3" s="1"/>
  <c r="U368" i="3"/>
  <c r="R368" i="3"/>
  <c r="U367" i="3"/>
  <c r="R367" i="3"/>
  <c r="U366" i="3"/>
  <c r="R366" i="3"/>
  <c r="U365" i="3"/>
  <c r="R365" i="3"/>
  <c r="U364" i="3"/>
  <c r="R364" i="3"/>
  <c r="U363" i="3"/>
  <c r="R363" i="3"/>
  <c r="Y363" i="3" s="1"/>
  <c r="M363" i="3"/>
  <c r="N363" i="3" s="1"/>
  <c r="L363" i="3"/>
  <c r="I363" i="3"/>
  <c r="J363" i="3" s="1"/>
  <c r="U362" i="3"/>
  <c r="R362" i="3"/>
  <c r="U361" i="3"/>
  <c r="R361" i="3"/>
  <c r="U360" i="3"/>
  <c r="R360" i="3"/>
  <c r="U359" i="3"/>
  <c r="R359" i="3"/>
  <c r="U358" i="3"/>
  <c r="R358" i="3"/>
  <c r="U357" i="3"/>
  <c r="R357" i="3"/>
  <c r="Y357" i="3" s="1"/>
  <c r="Z357" i="3" s="1"/>
  <c r="M357" i="3"/>
  <c r="N357" i="3" s="1"/>
  <c r="L357" i="3"/>
  <c r="I357" i="3"/>
  <c r="U356" i="3"/>
  <c r="R356" i="3"/>
  <c r="U355" i="3"/>
  <c r="R355" i="3"/>
  <c r="U354" i="3"/>
  <c r="R354" i="3"/>
  <c r="U353" i="3"/>
  <c r="R353" i="3"/>
  <c r="U352" i="3"/>
  <c r="R352" i="3"/>
  <c r="U351" i="3"/>
  <c r="R351" i="3"/>
  <c r="AC351" i="3" s="1"/>
  <c r="AB351" i="3" s="1"/>
  <c r="M351" i="3"/>
  <c r="N351" i="3" s="1"/>
  <c r="L351" i="3"/>
  <c r="I351" i="3"/>
  <c r="U350" i="3"/>
  <c r="R350" i="3"/>
  <c r="U349" i="3"/>
  <c r="R349" i="3"/>
  <c r="U348" i="3"/>
  <c r="R348" i="3"/>
  <c r="U347" i="3"/>
  <c r="R347" i="3"/>
  <c r="U346" i="3"/>
  <c r="R346" i="3"/>
  <c r="U345" i="3"/>
  <c r="R345" i="3"/>
  <c r="AC345" i="3" s="1"/>
  <c r="AB345" i="3" s="1"/>
  <c r="M345" i="3"/>
  <c r="N345" i="3" s="1"/>
  <c r="L345" i="3"/>
  <c r="I345" i="3"/>
  <c r="U344" i="3"/>
  <c r="R344" i="3"/>
  <c r="U343" i="3"/>
  <c r="R343" i="3"/>
  <c r="U342" i="3"/>
  <c r="R342" i="3"/>
  <c r="U341" i="3"/>
  <c r="R341" i="3"/>
  <c r="U340" i="3"/>
  <c r="R340" i="3"/>
  <c r="U339" i="3"/>
  <c r="R339" i="3"/>
  <c r="AC339" i="3" s="1"/>
  <c r="AB339" i="3" s="1"/>
  <c r="M339" i="3"/>
  <c r="N339" i="3" s="1"/>
  <c r="L339" i="3"/>
  <c r="I339" i="3"/>
  <c r="J339" i="3" s="1"/>
  <c r="U338" i="3"/>
  <c r="R338" i="3"/>
  <c r="U337" i="3"/>
  <c r="R337" i="3"/>
  <c r="U336" i="3"/>
  <c r="R336" i="3"/>
  <c r="U335" i="3"/>
  <c r="R335" i="3"/>
  <c r="U334" i="3"/>
  <c r="R334" i="3"/>
  <c r="U333" i="3"/>
  <c r="R333" i="3"/>
  <c r="Y333" i="3" s="1"/>
  <c r="M333" i="3"/>
  <c r="N333" i="3" s="1"/>
  <c r="L333" i="3"/>
  <c r="I333" i="3"/>
  <c r="U332" i="3"/>
  <c r="R332" i="3"/>
  <c r="U331" i="3"/>
  <c r="R331" i="3"/>
  <c r="U330" i="3"/>
  <c r="R330" i="3"/>
  <c r="U329" i="3"/>
  <c r="R329" i="3"/>
  <c r="U328" i="3"/>
  <c r="R328" i="3"/>
  <c r="U327" i="3"/>
  <c r="R327" i="3"/>
  <c r="M327" i="3"/>
  <c r="N327" i="3" s="1"/>
  <c r="L327" i="3"/>
  <c r="I327" i="3"/>
  <c r="J327" i="3" s="1"/>
  <c r="U326" i="3"/>
  <c r="R326" i="3"/>
  <c r="U325" i="3"/>
  <c r="R325" i="3"/>
  <c r="U324" i="3"/>
  <c r="R324" i="3"/>
  <c r="U323" i="3"/>
  <c r="R323" i="3"/>
  <c r="U322" i="3"/>
  <c r="R322" i="3"/>
  <c r="U321" i="3"/>
  <c r="R321" i="3"/>
  <c r="M321" i="3"/>
  <c r="N321" i="3" s="1"/>
  <c r="L321" i="3"/>
  <c r="I321" i="3"/>
  <c r="U320" i="3"/>
  <c r="R320" i="3"/>
  <c r="U319" i="3"/>
  <c r="R319" i="3"/>
  <c r="U318" i="3"/>
  <c r="R318" i="3"/>
  <c r="U317" i="3"/>
  <c r="R317" i="3"/>
  <c r="U316" i="3"/>
  <c r="R316" i="3"/>
  <c r="U315" i="3"/>
  <c r="R315" i="3"/>
  <c r="AC315" i="3" s="1"/>
  <c r="AB315" i="3" s="1"/>
  <c r="M315" i="3"/>
  <c r="N315" i="3" s="1"/>
  <c r="L315" i="3"/>
  <c r="I315" i="3"/>
  <c r="J315" i="3" s="1"/>
  <c r="U314" i="3"/>
  <c r="R314" i="3"/>
  <c r="U313" i="3"/>
  <c r="R313" i="3"/>
  <c r="U312" i="3"/>
  <c r="R312" i="3"/>
  <c r="U311" i="3"/>
  <c r="R311" i="3"/>
  <c r="U310" i="3"/>
  <c r="R310" i="3"/>
  <c r="U309" i="3"/>
  <c r="R309" i="3"/>
  <c r="M309" i="3"/>
  <c r="N309" i="3" s="1"/>
  <c r="L309" i="3"/>
  <c r="I309" i="3"/>
  <c r="U308" i="3"/>
  <c r="R308" i="3"/>
  <c r="U307" i="3"/>
  <c r="R307" i="3"/>
  <c r="U306" i="3"/>
  <c r="R306" i="3"/>
  <c r="U305" i="3"/>
  <c r="R305" i="3"/>
  <c r="U304" i="3"/>
  <c r="R304" i="3"/>
  <c r="U303" i="3"/>
  <c r="R303" i="3"/>
  <c r="M303" i="3"/>
  <c r="N303" i="3" s="1"/>
  <c r="L303" i="3"/>
  <c r="I303" i="3"/>
  <c r="J303" i="3" s="1"/>
  <c r="U302" i="3"/>
  <c r="R302" i="3"/>
  <c r="U301" i="3"/>
  <c r="R301" i="3"/>
  <c r="U300" i="3"/>
  <c r="R300" i="3"/>
  <c r="U299" i="3"/>
  <c r="R299" i="3"/>
  <c r="U298" i="3"/>
  <c r="R298" i="3"/>
  <c r="U297" i="3"/>
  <c r="R297" i="3"/>
  <c r="Y297" i="3" s="1"/>
  <c r="M297" i="3"/>
  <c r="N297" i="3" s="1"/>
  <c r="L297" i="3"/>
  <c r="I297" i="3"/>
  <c r="U296" i="3"/>
  <c r="R296" i="3"/>
  <c r="U295" i="3"/>
  <c r="R295" i="3"/>
  <c r="U294" i="3"/>
  <c r="R294" i="3"/>
  <c r="U293" i="3"/>
  <c r="R293" i="3"/>
  <c r="U292" i="3"/>
  <c r="R292" i="3"/>
  <c r="U291" i="3"/>
  <c r="R291" i="3"/>
  <c r="M291" i="3"/>
  <c r="N291" i="3" s="1"/>
  <c r="L291" i="3"/>
  <c r="I291" i="3"/>
  <c r="J291" i="3" s="1"/>
  <c r="U290" i="3"/>
  <c r="R290" i="3"/>
  <c r="U289" i="3"/>
  <c r="R289" i="3"/>
  <c r="U288" i="3"/>
  <c r="R288" i="3"/>
  <c r="U287" i="3"/>
  <c r="R287" i="3"/>
  <c r="U286" i="3"/>
  <c r="R286" i="3"/>
  <c r="U285" i="3"/>
  <c r="R285" i="3"/>
  <c r="M285" i="3"/>
  <c r="L285" i="3"/>
  <c r="I285" i="3"/>
  <c r="J285" i="3" s="1"/>
  <c r="U284" i="3"/>
  <c r="R284" i="3"/>
  <c r="U283" i="3"/>
  <c r="R283" i="3"/>
  <c r="U282" i="3"/>
  <c r="R282" i="3"/>
  <c r="U281" i="3"/>
  <c r="R281" i="3"/>
  <c r="U280" i="3"/>
  <c r="R280" i="3"/>
  <c r="U279" i="3"/>
  <c r="R279" i="3"/>
  <c r="M279" i="3"/>
  <c r="L279" i="3"/>
  <c r="I279" i="3"/>
  <c r="J279" i="3" s="1"/>
  <c r="U278" i="3"/>
  <c r="R278" i="3"/>
  <c r="U277" i="3"/>
  <c r="R277" i="3"/>
  <c r="U276" i="3"/>
  <c r="R276" i="3"/>
  <c r="U275" i="3"/>
  <c r="R275" i="3"/>
  <c r="U274" i="3"/>
  <c r="R274" i="3"/>
  <c r="U273" i="3"/>
  <c r="R273" i="3"/>
  <c r="M273" i="3"/>
  <c r="N273" i="3" s="1"/>
  <c r="L273" i="3"/>
  <c r="I273" i="3"/>
  <c r="U272" i="3"/>
  <c r="R272" i="3"/>
  <c r="U271" i="3"/>
  <c r="R271" i="3"/>
  <c r="U270" i="3"/>
  <c r="R270" i="3"/>
  <c r="U269" i="3"/>
  <c r="R269" i="3"/>
  <c r="U268" i="3"/>
  <c r="R268" i="3"/>
  <c r="U267" i="3"/>
  <c r="R267" i="3"/>
  <c r="M267" i="3"/>
  <c r="N267" i="3" s="1"/>
  <c r="L267" i="3"/>
  <c r="I267" i="3"/>
  <c r="U266" i="3"/>
  <c r="R266" i="3"/>
  <c r="U265" i="3"/>
  <c r="R265" i="3"/>
  <c r="U264" i="3"/>
  <c r="R264" i="3"/>
  <c r="U263" i="3"/>
  <c r="R263" i="3"/>
  <c r="U262" i="3"/>
  <c r="R262" i="3"/>
  <c r="U261" i="3"/>
  <c r="R261" i="3"/>
  <c r="M261" i="3"/>
  <c r="N261" i="3" s="1"/>
  <c r="L261" i="3"/>
  <c r="I261" i="3"/>
  <c r="J261" i="3" s="1"/>
  <c r="U260" i="3"/>
  <c r="R260" i="3"/>
  <c r="U259" i="3"/>
  <c r="R259" i="3"/>
  <c r="U258" i="3"/>
  <c r="R258" i="3"/>
  <c r="U257" i="3"/>
  <c r="R257" i="3"/>
  <c r="U256" i="3"/>
  <c r="R256" i="3"/>
  <c r="U255" i="3"/>
  <c r="R255" i="3"/>
  <c r="M255" i="3"/>
  <c r="N255" i="3" s="1"/>
  <c r="L255" i="3"/>
  <c r="I255" i="3"/>
  <c r="J255" i="3" s="1"/>
  <c r="U254" i="3"/>
  <c r="R254" i="3"/>
  <c r="U253" i="3"/>
  <c r="R253" i="3"/>
  <c r="U252" i="3"/>
  <c r="R252" i="3"/>
  <c r="U251" i="3"/>
  <c r="R251" i="3"/>
  <c r="U250" i="3"/>
  <c r="R250" i="3"/>
  <c r="U249" i="3"/>
  <c r="R249" i="3"/>
  <c r="M249" i="3"/>
  <c r="N249" i="3" s="1"/>
  <c r="L249" i="3"/>
  <c r="I249" i="3"/>
  <c r="U248" i="3"/>
  <c r="R248" i="3"/>
  <c r="U247" i="3"/>
  <c r="R247" i="3"/>
  <c r="U246" i="3"/>
  <c r="R246" i="3"/>
  <c r="U245" i="3"/>
  <c r="R245" i="3"/>
  <c r="U244" i="3"/>
  <c r="R244" i="3"/>
  <c r="U243" i="3"/>
  <c r="R243" i="3"/>
  <c r="M243" i="3"/>
  <c r="L243" i="3"/>
  <c r="I243" i="3"/>
  <c r="J243" i="3" s="1"/>
  <c r="U242" i="3"/>
  <c r="R242" i="3"/>
  <c r="U241" i="3"/>
  <c r="R241" i="3"/>
  <c r="U240" i="3"/>
  <c r="R240" i="3"/>
  <c r="U239" i="3"/>
  <c r="R239" i="3"/>
  <c r="U238" i="3"/>
  <c r="R238" i="3"/>
  <c r="U237" i="3"/>
  <c r="R237" i="3"/>
  <c r="M237" i="3"/>
  <c r="N237" i="3" s="1"/>
  <c r="L237" i="3"/>
  <c r="I237" i="3"/>
  <c r="U212" i="3"/>
  <c r="R212" i="3"/>
  <c r="U211" i="3"/>
  <c r="R211" i="3"/>
  <c r="U210" i="3"/>
  <c r="R210" i="3"/>
  <c r="U209" i="3"/>
  <c r="R209" i="3"/>
  <c r="U208" i="3"/>
  <c r="R208" i="3"/>
  <c r="U207" i="3"/>
  <c r="R207" i="3"/>
  <c r="M207" i="3"/>
  <c r="N207" i="3" s="1"/>
  <c r="L207" i="3"/>
  <c r="I207" i="3"/>
  <c r="J207" i="3" s="1"/>
  <c r="U176" i="3"/>
  <c r="R176" i="3"/>
  <c r="U175" i="3"/>
  <c r="R175" i="3"/>
  <c r="U174" i="3"/>
  <c r="R174" i="3"/>
  <c r="U173" i="3"/>
  <c r="R173" i="3"/>
  <c r="U172" i="3"/>
  <c r="R172" i="3"/>
  <c r="U171" i="3"/>
  <c r="R171" i="3"/>
  <c r="M171" i="3"/>
  <c r="N171" i="3" s="1"/>
  <c r="L171" i="3"/>
  <c r="I171" i="3"/>
  <c r="U140" i="3"/>
  <c r="R140" i="3"/>
  <c r="U139" i="3"/>
  <c r="R139" i="3"/>
  <c r="U138" i="3"/>
  <c r="R138" i="3"/>
  <c r="U137" i="3"/>
  <c r="R137" i="3"/>
  <c r="U136" i="3"/>
  <c r="R136" i="3"/>
  <c r="U135" i="3"/>
  <c r="R135" i="3"/>
  <c r="M135" i="3"/>
  <c r="N135" i="3" s="1"/>
  <c r="L135" i="3"/>
  <c r="I135" i="3"/>
  <c r="J135" i="3" s="1"/>
  <c r="U134" i="3"/>
  <c r="R134" i="3"/>
  <c r="U133" i="3"/>
  <c r="R133" i="3"/>
  <c r="U132" i="3"/>
  <c r="R132" i="3"/>
  <c r="U131" i="3"/>
  <c r="R131" i="3"/>
  <c r="U130" i="3"/>
  <c r="R130" i="3"/>
  <c r="U129" i="3"/>
  <c r="R129" i="3"/>
  <c r="M129" i="3"/>
  <c r="N129" i="3" s="1"/>
  <c r="L129" i="3"/>
  <c r="I129" i="3"/>
  <c r="J129" i="3" s="1"/>
  <c r="U128" i="3"/>
  <c r="R128" i="3"/>
  <c r="U127" i="3"/>
  <c r="R127" i="3"/>
  <c r="U126" i="3"/>
  <c r="R126" i="3"/>
  <c r="U125" i="3"/>
  <c r="R125" i="3"/>
  <c r="U124" i="3"/>
  <c r="R124" i="3"/>
  <c r="U123" i="3"/>
  <c r="R123" i="3"/>
  <c r="M123" i="3"/>
  <c r="N123" i="3" s="1"/>
  <c r="L123" i="3"/>
  <c r="I123" i="3"/>
  <c r="J123" i="3" s="1"/>
  <c r="U122" i="3"/>
  <c r="R122" i="3"/>
  <c r="U121" i="3"/>
  <c r="R121" i="3"/>
  <c r="U120" i="3"/>
  <c r="R120" i="3"/>
  <c r="U119" i="3"/>
  <c r="R119" i="3"/>
  <c r="U118" i="3"/>
  <c r="R118" i="3"/>
  <c r="U117" i="3"/>
  <c r="R117" i="3"/>
  <c r="M117" i="3"/>
  <c r="L117" i="3"/>
  <c r="I117" i="3"/>
  <c r="J117" i="3" s="1"/>
  <c r="U116" i="3"/>
  <c r="R116" i="3"/>
  <c r="U115" i="3"/>
  <c r="R115" i="3"/>
  <c r="U114" i="3"/>
  <c r="R114" i="3"/>
  <c r="U113" i="3"/>
  <c r="R113" i="3"/>
  <c r="U112" i="3"/>
  <c r="R112" i="3"/>
  <c r="U111" i="3"/>
  <c r="R111" i="3"/>
  <c r="M111" i="3"/>
  <c r="L111" i="3"/>
  <c r="I111" i="3"/>
  <c r="J111" i="3" s="1"/>
  <c r="U110" i="3"/>
  <c r="R110" i="3"/>
  <c r="U109" i="3"/>
  <c r="R109" i="3"/>
  <c r="U108" i="3"/>
  <c r="R108" i="3"/>
  <c r="U107" i="3"/>
  <c r="R107" i="3"/>
  <c r="U106" i="3"/>
  <c r="R106" i="3"/>
  <c r="U105" i="3"/>
  <c r="R105" i="3"/>
  <c r="M105" i="3"/>
  <c r="N105" i="3" s="1"/>
  <c r="L105" i="3"/>
  <c r="I105" i="3"/>
  <c r="J105" i="3" s="1"/>
  <c r="U104" i="3"/>
  <c r="R104" i="3"/>
  <c r="U103" i="3"/>
  <c r="R103" i="3"/>
  <c r="U102" i="3"/>
  <c r="R102" i="3"/>
  <c r="U101" i="3"/>
  <c r="R101" i="3"/>
  <c r="U100" i="3"/>
  <c r="R100" i="3"/>
  <c r="U99" i="3"/>
  <c r="R99" i="3"/>
  <c r="M99" i="3"/>
  <c r="N99" i="3" s="1"/>
  <c r="L99" i="3"/>
  <c r="I99" i="3"/>
  <c r="U98" i="3"/>
  <c r="R98" i="3"/>
  <c r="U97" i="3"/>
  <c r="R97" i="3"/>
  <c r="U96" i="3"/>
  <c r="R96" i="3"/>
  <c r="U95" i="3"/>
  <c r="R95" i="3"/>
  <c r="U94" i="3"/>
  <c r="R94" i="3"/>
  <c r="U93" i="3"/>
  <c r="R93" i="3"/>
  <c r="M93" i="3"/>
  <c r="N93" i="3" s="1"/>
  <c r="L93" i="3"/>
  <c r="I93" i="3"/>
  <c r="J93" i="3" s="1"/>
  <c r="U92" i="3"/>
  <c r="R92" i="3"/>
  <c r="U91" i="3"/>
  <c r="R91" i="3"/>
  <c r="U90" i="3"/>
  <c r="R90" i="3"/>
  <c r="U89" i="3"/>
  <c r="R89" i="3"/>
  <c r="U88" i="3"/>
  <c r="R88" i="3"/>
  <c r="U87" i="3"/>
  <c r="R87" i="3"/>
  <c r="M87" i="3"/>
  <c r="N87" i="3" s="1"/>
  <c r="L87" i="3"/>
  <c r="I87" i="3"/>
  <c r="J87" i="3" s="1"/>
  <c r="U86" i="3"/>
  <c r="R86" i="3"/>
  <c r="U85" i="3"/>
  <c r="R85" i="3"/>
  <c r="U84" i="3"/>
  <c r="R84" i="3"/>
  <c r="U83" i="3"/>
  <c r="R83" i="3"/>
  <c r="U82" i="3"/>
  <c r="R82" i="3"/>
  <c r="U81" i="3"/>
  <c r="R81" i="3"/>
  <c r="M81" i="3"/>
  <c r="N81" i="3" s="1"/>
  <c r="L81" i="3"/>
  <c r="I81" i="3"/>
  <c r="U80" i="3"/>
  <c r="R80" i="3"/>
  <c r="U79" i="3"/>
  <c r="R79" i="3"/>
  <c r="U78" i="3"/>
  <c r="R78" i="3"/>
  <c r="U77" i="3"/>
  <c r="R77" i="3"/>
  <c r="U76" i="3"/>
  <c r="R76" i="3"/>
  <c r="U75" i="3"/>
  <c r="R75" i="3"/>
  <c r="M75" i="3"/>
  <c r="N75" i="3" s="1"/>
  <c r="L75" i="3"/>
  <c r="I75" i="3"/>
  <c r="J75" i="3" s="1"/>
  <c r="U74" i="3"/>
  <c r="R74" i="3"/>
  <c r="U73" i="3"/>
  <c r="R73" i="3"/>
  <c r="U72" i="3"/>
  <c r="R72" i="3"/>
  <c r="U71" i="3"/>
  <c r="R71" i="3"/>
  <c r="U70" i="3"/>
  <c r="R70" i="3"/>
  <c r="U69" i="3"/>
  <c r="R69" i="3"/>
  <c r="M69" i="3"/>
  <c r="N69" i="3" s="1"/>
  <c r="L69" i="3"/>
  <c r="I69" i="3"/>
  <c r="J69" i="3" s="1"/>
  <c r="U68" i="3"/>
  <c r="R68" i="3"/>
  <c r="U67" i="3"/>
  <c r="R67" i="3"/>
  <c r="U66" i="3"/>
  <c r="R66" i="3"/>
  <c r="U65" i="3"/>
  <c r="R65" i="3"/>
  <c r="U64" i="3"/>
  <c r="R64" i="3"/>
  <c r="U63" i="3"/>
  <c r="R63" i="3"/>
  <c r="M63" i="3"/>
  <c r="N63" i="3" s="1"/>
  <c r="L63" i="3"/>
  <c r="I63" i="3"/>
  <c r="U62" i="3"/>
  <c r="R62" i="3"/>
  <c r="U61" i="3"/>
  <c r="R61" i="3"/>
  <c r="U60" i="3"/>
  <c r="R60" i="3"/>
  <c r="U59" i="3"/>
  <c r="R59" i="3"/>
  <c r="U58" i="3"/>
  <c r="R58" i="3"/>
  <c r="U57" i="3"/>
  <c r="R57" i="3"/>
  <c r="M57" i="3"/>
  <c r="N57" i="3" s="1"/>
  <c r="L57" i="3"/>
  <c r="I57" i="3"/>
  <c r="J57" i="3" s="1"/>
  <c r="U56" i="3"/>
  <c r="R56" i="3"/>
  <c r="U55" i="3"/>
  <c r="R55" i="3"/>
  <c r="U54" i="3"/>
  <c r="R54" i="3"/>
  <c r="U53" i="3"/>
  <c r="R53" i="3"/>
  <c r="U52" i="3"/>
  <c r="R52" i="3"/>
  <c r="U51" i="3"/>
  <c r="R51" i="3"/>
  <c r="M51" i="3"/>
  <c r="L51" i="3"/>
  <c r="I51" i="3"/>
  <c r="J51" i="3" s="1"/>
  <c r="U50" i="3"/>
  <c r="R50" i="3"/>
  <c r="U49" i="3"/>
  <c r="R49" i="3"/>
  <c r="U48" i="3"/>
  <c r="R48" i="3"/>
  <c r="U47" i="3"/>
  <c r="R47" i="3"/>
  <c r="U46" i="3"/>
  <c r="R46" i="3"/>
  <c r="U45" i="3"/>
  <c r="R45" i="3"/>
  <c r="M45" i="3"/>
  <c r="N45" i="3" s="1"/>
  <c r="L45" i="3"/>
  <c r="I45" i="3"/>
  <c r="U44" i="3"/>
  <c r="R44" i="3"/>
  <c r="U43" i="3"/>
  <c r="R43" i="3"/>
  <c r="U42" i="3"/>
  <c r="R42" i="3"/>
  <c r="U41" i="3"/>
  <c r="R41" i="3"/>
  <c r="U40" i="3"/>
  <c r="R40" i="3"/>
  <c r="U39" i="3"/>
  <c r="R39" i="3"/>
  <c r="M39" i="3"/>
  <c r="N39" i="3" s="1"/>
  <c r="L39" i="3"/>
  <c r="I39" i="3"/>
  <c r="U38" i="3"/>
  <c r="R38" i="3"/>
  <c r="U37" i="3"/>
  <c r="R37" i="3"/>
  <c r="U36" i="3"/>
  <c r="R36" i="3"/>
  <c r="U35" i="3"/>
  <c r="R35" i="3"/>
  <c r="U34" i="3"/>
  <c r="R34" i="3"/>
  <c r="U33" i="3"/>
  <c r="R33" i="3"/>
  <c r="M33" i="3"/>
  <c r="L33" i="3"/>
  <c r="I33" i="3"/>
  <c r="J33" i="3" s="1"/>
  <c r="U32" i="3"/>
  <c r="R32" i="3"/>
  <c r="U31" i="3"/>
  <c r="R31" i="3"/>
  <c r="U30" i="3"/>
  <c r="R30" i="3"/>
  <c r="U29" i="3"/>
  <c r="R29" i="3"/>
  <c r="U28" i="3"/>
  <c r="R28" i="3"/>
  <c r="U27" i="3"/>
  <c r="R27" i="3"/>
  <c r="M27" i="3"/>
  <c r="N27" i="3" s="1"/>
  <c r="L27" i="3"/>
  <c r="I27" i="3"/>
  <c r="J27" i="3" s="1"/>
  <c r="U26" i="3"/>
  <c r="R26" i="3"/>
  <c r="U25" i="3"/>
  <c r="R25" i="3"/>
  <c r="U24" i="3"/>
  <c r="R24" i="3"/>
  <c r="U23" i="3"/>
  <c r="R23" i="3"/>
  <c r="U22" i="3"/>
  <c r="R22" i="3"/>
  <c r="U21" i="3"/>
  <c r="R21" i="3"/>
  <c r="M21" i="3"/>
  <c r="L21" i="3"/>
  <c r="I21" i="3"/>
  <c r="J21" i="3" s="1"/>
  <c r="U20" i="3"/>
  <c r="R20" i="3"/>
  <c r="U19" i="3"/>
  <c r="R19" i="3"/>
  <c r="U18" i="3"/>
  <c r="R18" i="3"/>
  <c r="U17" i="3"/>
  <c r="R17" i="3"/>
  <c r="U16" i="3"/>
  <c r="R16" i="3"/>
  <c r="U15" i="3"/>
  <c r="R15" i="3"/>
  <c r="M15" i="3"/>
  <c r="N15" i="3" s="1"/>
  <c r="L15" i="3"/>
  <c r="I15" i="3"/>
  <c r="J15" i="3" s="1"/>
  <c r="U14" i="3"/>
  <c r="R14" i="3"/>
  <c r="U13" i="3"/>
  <c r="R13" i="3"/>
  <c r="U12" i="3"/>
  <c r="R12" i="3"/>
  <c r="U11" i="3"/>
  <c r="R11" i="3"/>
  <c r="U10" i="3"/>
  <c r="R10" i="3"/>
  <c r="U9" i="3"/>
  <c r="R9" i="3"/>
  <c r="M9" i="3"/>
  <c r="N9" i="3" s="1"/>
  <c r="L9" i="3"/>
  <c r="I9" i="3"/>
  <c r="J9" i="3" s="1"/>
  <c r="AC169" i="3" l="1"/>
  <c r="AB169" i="3" s="1"/>
  <c r="Y162" i="3"/>
  <c r="AA162" i="3" s="1"/>
  <c r="AC164" i="3"/>
  <c r="AB164" i="3" s="1"/>
  <c r="AC152" i="3"/>
  <c r="AB152" i="3" s="1"/>
  <c r="AC163" i="3"/>
  <c r="AB163" i="3" s="1"/>
  <c r="Y164" i="3"/>
  <c r="AA164" i="3" s="1"/>
  <c r="O141" i="3"/>
  <c r="Y157" i="3"/>
  <c r="AA157" i="3" s="1"/>
  <c r="Y163" i="3"/>
  <c r="AA163" i="3" s="1"/>
  <c r="O165" i="3"/>
  <c r="AO45" i="5"/>
  <c r="Y168" i="3"/>
  <c r="Y169" i="3"/>
  <c r="Y170" i="3"/>
  <c r="J165" i="3"/>
  <c r="Y165" i="3" s="1"/>
  <c r="AC165" i="3"/>
  <c r="AB165" i="3" s="1"/>
  <c r="J159" i="3"/>
  <c r="Y159" i="3" s="1"/>
  <c r="Z162" i="3"/>
  <c r="AD162" i="3" s="1"/>
  <c r="Z163" i="3"/>
  <c r="AD163" i="3" s="1"/>
  <c r="Z164" i="3"/>
  <c r="AC159" i="3"/>
  <c r="AB159" i="3" s="1"/>
  <c r="AC193" i="3"/>
  <c r="AB193" i="3" s="1"/>
  <c r="AC187" i="3"/>
  <c r="AB187" i="3" s="1"/>
  <c r="AC145" i="3"/>
  <c r="AB145" i="3" s="1"/>
  <c r="AC151" i="3"/>
  <c r="AB151" i="3" s="1"/>
  <c r="Y156" i="3"/>
  <c r="AA156" i="3" s="1"/>
  <c r="Y146" i="3"/>
  <c r="Z146" i="3" s="1"/>
  <c r="AD146" i="3" s="1"/>
  <c r="AC156" i="3"/>
  <c r="AB156" i="3" s="1"/>
  <c r="AC144" i="3"/>
  <c r="AB144" i="3" s="1"/>
  <c r="Y145" i="3"/>
  <c r="AA145" i="3" s="1"/>
  <c r="AC205" i="3"/>
  <c r="AB205" i="3" s="1"/>
  <c r="Y144" i="3"/>
  <c r="Z144" i="3" s="1"/>
  <c r="O147" i="3"/>
  <c r="AC150" i="3"/>
  <c r="AB150" i="3" s="1"/>
  <c r="O153" i="3"/>
  <c r="AC146" i="3"/>
  <c r="AB146" i="3" s="1"/>
  <c r="AC157" i="3"/>
  <c r="AB157" i="3" s="1"/>
  <c r="Y158" i="3"/>
  <c r="AA158" i="3" s="1"/>
  <c r="J153" i="3"/>
  <c r="Y153" i="3" s="1"/>
  <c r="Z158" i="3"/>
  <c r="AD158" i="3" s="1"/>
  <c r="AC153" i="3"/>
  <c r="AB153" i="3" s="1"/>
  <c r="Y147" i="3"/>
  <c r="Y150" i="3"/>
  <c r="Y151" i="3"/>
  <c r="Y152" i="3"/>
  <c r="AC147" i="3"/>
  <c r="AB147" i="3" s="1"/>
  <c r="AA144" i="3"/>
  <c r="J141" i="3"/>
  <c r="Y141" i="3" s="1"/>
  <c r="AC141" i="3"/>
  <c r="AB141" i="3" s="1"/>
  <c r="AC191" i="3"/>
  <c r="AB191" i="3" s="1"/>
  <c r="AC185" i="3"/>
  <c r="AB185" i="3" s="1"/>
  <c r="Y180" i="3"/>
  <c r="AA180" i="3" s="1"/>
  <c r="AC197" i="3"/>
  <c r="AB197" i="3" s="1"/>
  <c r="Y181" i="3"/>
  <c r="AA181" i="3" s="1"/>
  <c r="AC203" i="3"/>
  <c r="AB203" i="3" s="1"/>
  <c r="AC180" i="3"/>
  <c r="AB180" i="3" s="1"/>
  <c r="O177" i="3"/>
  <c r="AC200" i="3"/>
  <c r="AB200" i="3" s="1"/>
  <c r="Y25" i="3"/>
  <c r="AA25" i="3" s="1"/>
  <c r="AC73" i="3"/>
  <c r="AB73" i="3" s="1"/>
  <c r="AC108" i="3"/>
  <c r="AB108" i="3" s="1"/>
  <c r="AC223" i="3"/>
  <c r="AB223" i="3" s="1"/>
  <c r="AC199" i="3"/>
  <c r="AB199" i="3" s="1"/>
  <c r="Y200" i="3"/>
  <c r="AA200" i="3" s="1"/>
  <c r="Y67" i="3"/>
  <c r="AA67" i="3" s="1"/>
  <c r="AC69" i="3"/>
  <c r="Y102" i="3"/>
  <c r="Y115" i="3"/>
  <c r="Z115" i="3" s="1"/>
  <c r="Y394" i="3"/>
  <c r="AC217" i="3"/>
  <c r="AB217" i="3" s="1"/>
  <c r="AC179" i="3"/>
  <c r="AB179" i="3" s="1"/>
  <c r="AC182" i="3"/>
  <c r="AB182" i="3" s="1"/>
  <c r="AC196" i="3"/>
  <c r="AB196" i="3" s="1"/>
  <c r="O201" i="3"/>
  <c r="AC204" i="3"/>
  <c r="AB204" i="3" s="1"/>
  <c r="AC184" i="3"/>
  <c r="AB184" i="3" s="1"/>
  <c r="AC188" i="3"/>
  <c r="AB188" i="3" s="1"/>
  <c r="AC190" i="3"/>
  <c r="AB190" i="3" s="1"/>
  <c r="AC194" i="3"/>
  <c r="AB194" i="3" s="1"/>
  <c r="Y198" i="3"/>
  <c r="AA198" i="3" s="1"/>
  <c r="Y218" i="3"/>
  <c r="AA218" i="3" s="1"/>
  <c r="Y179" i="3"/>
  <c r="Z179" i="3" s="1"/>
  <c r="AC198" i="3"/>
  <c r="AB198" i="3" s="1"/>
  <c r="Y199" i="3"/>
  <c r="AA199" i="3" s="1"/>
  <c r="AC202" i="3"/>
  <c r="AB202" i="3" s="1"/>
  <c r="AC206" i="3"/>
  <c r="AB206" i="3" s="1"/>
  <c r="AC181" i="3"/>
  <c r="AB181" i="3" s="1"/>
  <c r="Y182" i="3"/>
  <c r="Z182" i="3" s="1"/>
  <c r="AD182" i="3" s="1"/>
  <c r="AC186" i="3"/>
  <c r="AB186" i="3" s="1"/>
  <c r="O189" i="3"/>
  <c r="AC192" i="3"/>
  <c r="AB192" i="3" s="1"/>
  <c r="O195" i="3"/>
  <c r="Y21" i="3"/>
  <c r="Z21" i="3" s="1"/>
  <c r="O219" i="3"/>
  <c r="AC229" i="3"/>
  <c r="AB229" i="3" s="1"/>
  <c r="AC178" i="3"/>
  <c r="AB178" i="3" s="1"/>
  <c r="O183" i="3"/>
  <c r="Y197" i="3"/>
  <c r="AA197" i="3" s="1"/>
  <c r="Y201" i="3"/>
  <c r="Y203" i="3"/>
  <c r="Y204" i="3"/>
  <c r="Y205" i="3"/>
  <c r="Y206" i="3"/>
  <c r="AC201" i="3"/>
  <c r="AB201" i="3" s="1"/>
  <c r="J195" i="3"/>
  <c r="Y195" i="3" s="1"/>
  <c r="AC195" i="3"/>
  <c r="AB195" i="3" s="1"/>
  <c r="Y189" i="3"/>
  <c r="Y191" i="3"/>
  <c r="Y192" i="3"/>
  <c r="Y193" i="3"/>
  <c r="Y194" i="3"/>
  <c r="AC189" i="3"/>
  <c r="AB189" i="3" s="1"/>
  <c r="Y185" i="3"/>
  <c r="Y186" i="3"/>
  <c r="Y187" i="3"/>
  <c r="Y188" i="3"/>
  <c r="J183" i="3"/>
  <c r="Y183" i="3" s="1"/>
  <c r="AC183" i="3"/>
  <c r="AB183" i="3" s="1"/>
  <c r="AC177" i="3"/>
  <c r="AB177" i="3" s="1"/>
  <c r="J177" i="3"/>
  <c r="Y177" i="3" s="1"/>
  <c r="AC48" i="3"/>
  <c r="AB48" i="3" s="1"/>
  <c r="Y350" i="3"/>
  <c r="Y372" i="3"/>
  <c r="AA372" i="3" s="1"/>
  <c r="Y127" i="3"/>
  <c r="Y392" i="3"/>
  <c r="AA392" i="3" s="1"/>
  <c r="AC222" i="3"/>
  <c r="AB222" i="3" s="1"/>
  <c r="O225" i="3"/>
  <c r="AC235" i="3"/>
  <c r="AB235" i="3" s="1"/>
  <c r="O99" i="3"/>
  <c r="Y109" i="3"/>
  <c r="AA109" i="3" s="1"/>
  <c r="Y122" i="3"/>
  <c r="Z122" i="3" s="1"/>
  <c r="AC24" i="3"/>
  <c r="AB24" i="3" s="1"/>
  <c r="AC122" i="3"/>
  <c r="AB122" i="3" s="1"/>
  <c r="AC171" i="3"/>
  <c r="AB171" i="3" s="1"/>
  <c r="Y271" i="3"/>
  <c r="Z271" i="3" s="1"/>
  <c r="AC319" i="3"/>
  <c r="AB319" i="3" s="1"/>
  <c r="Y332" i="3"/>
  <c r="Z332" i="3" s="1"/>
  <c r="AC135" i="3"/>
  <c r="AB135" i="3" s="1"/>
  <c r="AC267" i="3"/>
  <c r="AB267" i="3" s="1"/>
  <c r="Y313" i="3"/>
  <c r="Y322" i="3"/>
  <c r="Y283" i="3"/>
  <c r="AA283" i="3" s="1"/>
  <c r="Y366" i="3"/>
  <c r="Z366" i="3" s="1"/>
  <c r="Y30" i="3"/>
  <c r="Z30" i="3" s="1"/>
  <c r="Y264" i="3"/>
  <c r="AA264" i="3" s="1"/>
  <c r="Y325" i="3"/>
  <c r="AA325" i="3" s="1"/>
  <c r="Y347" i="3"/>
  <c r="Z347" i="3" s="1"/>
  <c r="Y272" i="3"/>
  <c r="Y281" i="3"/>
  <c r="AA281" i="3" s="1"/>
  <c r="Y310" i="3"/>
  <c r="Y270" i="3"/>
  <c r="AA270" i="3" s="1"/>
  <c r="Y349" i="3"/>
  <c r="AA349" i="3" s="1"/>
  <c r="AC361" i="3"/>
  <c r="AB361" i="3" s="1"/>
  <c r="Y140" i="3"/>
  <c r="Z140" i="3" s="1"/>
  <c r="AC352" i="3"/>
  <c r="AB352" i="3" s="1"/>
  <c r="AC395" i="3"/>
  <c r="AB395" i="3" s="1"/>
  <c r="O45" i="3"/>
  <c r="AC131" i="3"/>
  <c r="AB131" i="3" s="1"/>
  <c r="AC260" i="3"/>
  <c r="AB260" i="3" s="1"/>
  <c r="AC271" i="3"/>
  <c r="AB271" i="3" s="1"/>
  <c r="O351" i="3"/>
  <c r="Y382" i="3"/>
  <c r="Z382" i="3" s="1"/>
  <c r="AC23" i="3"/>
  <c r="AB23" i="3" s="1"/>
  <c r="AC30" i="3"/>
  <c r="AB30" i="3" s="1"/>
  <c r="Y91" i="3"/>
  <c r="AA91" i="3" s="1"/>
  <c r="O237" i="3"/>
  <c r="AC249" i="3"/>
  <c r="AB249" i="3" s="1"/>
  <c r="Y266" i="3"/>
  <c r="Z266" i="3" s="1"/>
  <c r="Y290" i="3"/>
  <c r="AA290" i="3" s="1"/>
  <c r="Y331" i="3"/>
  <c r="AA331" i="3" s="1"/>
  <c r="AC384" i="3"/>
  <c r="AB384" i="3" s="1"/>
  <c r="J225" i="3"/>
  <c r="AC300" i="3"/>
  <c r="AB300" i="3" s="1"/>
  <c r="AC333" i="3"/>
  <c r="AB333" i="3" s="1"/>
  <c r="Y345" i="3"/>
  <c r="Y73" i="3"/>
  <c r="AA73" i="3" s="1"/>
  <c r="AC132" i="3"/>
  <c r="AB132" i="3" s="1"/>
  <c r="O255" i="3"/>
  <c r="AC282" i="3"/>
  <c r="AB282" i="3" s="1"/>
  <c r="Y334" i="3"/>
  <c r="Y390" i="3"/>
  <c r="Z390" i="3" s="1"/>
  <c r="AD390" i="3" s="1"/>
  <c r="O27" i="3"/>
  <c r="Y37" i="3"/>
  <c r="AA37" i="3" s="1"/>
  <c r="AC55" i="3"/>
  <c r="AB55" i="3" s="1"/>
  <c r="AC116" i="3"/>
  <c r="AB116" i="3" s="1"/>
  <c r="O249" i="3"/>
  <c r="Y255" i="3"/>
  <c r="AA255" i="3" s="1"/>
  <c r="Y256" i="3" s="1"/>
  <c r="Y304" i="3"/>
  <c r="AC308" i="3"/>
  <c r="AB308" i="3" s="1"/>
  <c r="Y358" i="3"/>
  <c r="AA358" i="3" s="1"/>
  <c r="Y386" i="3"/>
  <c r="Z386" i="3" s="1"/>
  <c r="O9" i="3"/>
  <c r="O33" i="3"/>
  <c r="AC50" i="3"/>
  <c r="AB50" i="3" s="1"/>
  <c r="Y59" i="3"/>
  <c r="AA59" i="3" s="1"/>
  <c r="AC74" i="3"/>
  <c r="AB74" i="3" s="1"/>
  <c r="Y84" i="3"/>
  <c r="AA84" i="3" s="1"/>
  <c r="AC99" i="3"/>
  <c r="AB99" i="3" s="1"/>
  <c r="AC134" i="3"/>
  <c r="AB134" i="3" s="1"/>
  <c r="Y173" i="3"/>
  <c r="AA173" i="3" s="1"/>
  <c r="Y284" i="3"/>
  <c r="Z284" i="3" s="1"/>
  <c r="Y356" i="3"/>
  <c r="Z356" i="3" s="1"/>
  <c r="AC371" i="3"/>
  <c r="AB371" i="3" s="1"/>
  <c r="AA297" i="3"/>
  <c r="Z297" i="3"/>
  <c r="Z363" i="3"/>
  <c r="AA363" i="3"/>
  <c r="Y20" i="3"/>
  <c r="Z20" i="3" s="1"/>
  <c r="Y26" i="3"/>
  <c r="AA26" i="3" s="1"/>
  <c r="Y49" i="3"/>
  <c r="AA49" i="3" s="1"/>
  <c r="Y104" i="3"/>
  <c r="AA104" i="3" s="1"/>
  <c r="AC242" i="3"/>
  <c r="AB242" i="3" s="1"/>
  <c r="AC284" i="3"/>
  <c r="AB284" i="3" s="1"/>
  <c r="Y288" i="3"/>
  <c r="Y318" i="3"/>
  <c r="AA318" i="3" s="1"/>
  <c r="AC325" i="3"/>
  <c r="AB325" i="3" s="1"/>
  <c r="AC338" i="3"/>
  <c r="AB338" i="3" s="1"/>
  <c r="O339" i="3"/>
  <c r="AC355" i="3"/>
  <c r="AB355" i="3" s="1"/>
  <c r="AC363" i="3"/>
  <c r="AB363" i="3" s="1"/>
  <c r="AC368" i="3"/>
  <c r="AB368" i="3" s="1"/>
  <c r="AC372" i="3"/>
  <c r="AB372" i="3" s="1"/>
  <c r="Y384" i="3"/>
  <c r="Z384" i="3" s="1"/>
  <c r="AC216" i="3"/>
  <c r="AB216" i="3" s="1"/>
  <c r="Y36" i="3"/>
  <c r="Z36" i="3" s="1"/>
  <c r="O39" i="3"/>
  <c r="AC61" i="3"/>
  <c r="AB61" i="3" s="1"/>
  <c r="AC43" i="3"/>
  <c r="AB43" i="3" s="1"/>
  <c r="AC45" i="3"/>
  <c r="AB45" i="3" s="1"/>
  <c r="O51" i="3"/>
  <c r="Y69" i="3"/>
  <c r="AA69" i="3" s="1"/>
  <c r="Y70" i="3" s="1"/>
  <c r="Z70" i="3" s="1"/>
  <c r="Y74" i="3"/>
  <c r="Z74" i="3" s="1"/>
  <c r="AC85" i="3"/>
  <c r="AB85" i="3" s="1"/>
  <c r="Y87" i="3"/>
  <c r="AA87" i="3" s="1"/>
  <c r="Y88" i="3" s="1"/>
  <c r="AC92" i="3"/>
  <c r="AB92" i="3" s="1"/>
  <c r="Y116" i="3"/>
  <c r="Z116" i="3" s="1"/>
  <c r="O129" i="3"/>
  <c r="AC212" i="3"/>
  <c r="AB212" i="3" s="1"/>
  <c r="AC263" i="3"/>
  <c r="AB263" i="3" s="1"/>
  <c r="AC281" i="3"/>
  <c r="AB281" i="3" s="1"/>
  <c r="AC324" i="3"/>
  <c r="AB324" i="3" s="1"/>
  <c r="AC326" i="3"/>
  <c r="AB326" i="3" s="1"/>
  <c r="Y329" i="3"/>
  <c r="Z329" i="3" s="1"/>
  <c r="AC350" i="3"/>
  <c r="AB350" i="3" s="1"/>
  <c r="Y353" i="3"/>
  <c r="AA353" i="3" s="1"/>
  <c r="AC365" i="3"/>
  <c r="AB365" i="3" s="1"/>
  <c r="Y374" i="3"/>
  <c r="AA374" i="3" s="1"/>
  <c r="AC386" i="3"/>
  <c r="AB386" i="3" s="1"/>
  <c r="Y391" i="3"/>
  <c r="AA391" i="3" s="1"/>
  <c r="O213" i="3"/>
  <c r="AC234" i="3"/>
  <c r="AB234" i="3" s="1"/>
  <c r="AC228" i="3"/>
  <c r="AB228" i="3" s="1"/>
  <c r="O231" i="3"/>
  <c r="AC80" i="3"/>
  <c r="AB80" i="3" s="1"/>
  <c r="O279" i="3"/>
  <c r="AA357" i="3"/>
  <c r="AC214" i="3"/>
  <c r="AB214" i="3" s="1"/>
  <c r="Y216" i="3"/>
  <c r="AA216" i="3" s="1"/>
  <c r="Y44" i="3"/>
  <c r="Z44" i="3" s="1"/>
  <c r="Y72" i="3"/>
  <c r="Z72" i="3" s="1"/>
  <c r="AC246" i="3"/>
  <c r="AB246" i="3" s="1"/>
  <c r="AC283" i="3"/>
  <c r="AB283" i="3" s="1"/>
  <c r="AC392" i="3"/>
  <c r="AB392" i="3" s="1"/>
  <c r="AC218" i="3"/>
  <c r="AB218" i="3" s="1"/>
  <c r="AC232" i="3"/>
  <c r="AB232" i="3" s="1"/>
  <c r="AC236" i="3"/>
  <c r="AB236" i="3" s="1"/>
  <c r="AC13" i="3"/>
  <c r="AB13" i="3" s="1"/>
  <c r="AC25" i="3"/>
  <c r="AB25" i="3" s="1"/>
  <c r="AC26" i="3"/>
  <c r="AB26" i="3" s="1"/>
  <c r="Y48" i="3"/>
  <c r="AA48" i="3" s="1"/>
  <c r="AC78" i="3"/>
  <c r="AB78" i="3" s="1"/>
  <c r="O81" i="3"/>
  <c r="Y97" i="3"/>
  <c r="Z97" i="3" s="1"/>
  <c r="O111" i="3"/>
  <c r="O117" i="3"/>
  <c r="AC241" i="3"/>
  <c r="AB241" i="3" s="1"/>
  <c r="O243" i="3"/>
  <c r="AC278" i="3"/>
  <c r="AB278" i="3" s="1"/>
  <c r="Y282" i="3"/>
  <c r="AA282" i="3" s="1"/>
  <c r="AC357" i="3"/>
  <c r="AB357" i="3" s="1"/>
  <c r="AD357" i="3" s="1"/>
  <c r="Y378" i="3"/>
  <c r="Z378" i="3" s="1"/>
  <c r="Y385" i="3"/>
  <c r="Z385" i="3" s="1"/>
  <c r="AC220" i="3"/>
  <c r="AB220" i="3" s="1"/>
  <c r="AC224" i="3"/>
  <c r="AB224" i="3" s="1"/>
  <c r="AC226" i="3"/>
  <c r="AB226" i="3" s="1"/>
  <c r="AC230" i="3"/>
  <c r="AB230" i="3" s="1"/>
  <c r="AC15" i="3"/>
  <c r="AC16" i="3" s="1"/>
  <c r="AB16" i="3" s="1"/>
  <c r="O21" i="3"/>
  <c r="AC93" i="3"/>
  <c r="AB93" i="3" s="1"/>
  <c r="AC138" i="3"/>
  <c r="AB138" i="3" s="1"/>
  <c r="AC237" i="3"/>
  <c r="AB237" i="3" s="1"/>
  <c r="Y261" i="3"/>
  <c r="AA261" i="3" s="1"/>
  <c r="Y262" i="3" s="1"/>
  <c r="AA262" i="3" s="1"/>
  <c r="AC294" i="3"/>
  <c r="AB294" i="3" s="1"/>
  <c r="O297" i="3"/>
  <c r="AC299" i="3"/>
  <c r="AB299" i="3" s="1"/>
  <c r="AC328" i="3"/>
  <c r="AB328" i="3" s="1"/>
  <c r="AC332" i="3"/>
  <c r="AB332" i="3" s="1"/>
  <c r="Y343" i="3"/>
  <c r="AA343" i="3" s="1"/>
  <c r="Y351" i="3"/>
  <c r="AA351" i="3" s="1"/>
  <c r="AC353" i="3"/>
  <c r="AB353" i="3" s="1"/>
  <c r="AC358" i="3"/>
  <c r="AB358" i="3" s="1"/>
  <c r="AC382" i="3"/>
  <c r="AB382" i="3" s="1"/>
  <c r="AC391" i="3"/>
  <c r="AB391" i="3" s="1"/>
  <c r="Y217" i="3"/>
  <c r="AA217" i="3" s="1"/>
  <c r="Y234" i="3"/>
  <c r="Y235" i="3"/>
  <c r="Y236" i="3"/>
  <c r="J231" i="3"/>
  <c r="Y231" i="3" s="1"/>
  <c r="AC231" i="3"/>
  <c r="AB231" i="3" s="1"/>
  <c r="Y225" i="3"/>
  <c r="Y227" i="3"/>
  <c r="Y228" i="3"/>
  <c r="Y229" i="3"/>
  <c r="Y230" i="3"/>
  <c r="AC225" i="3"/>
  <c r="AB225" i="3" s="1"/>
  <c r="Y222" i="3"/>
  <c r="Y223" i="3"/>
  <c r="Y224" i="3"/>
  <c r="J219" i="3"/>
  <c r="Y221" i="3" s="1"/>
  <c r="AC219" i="3"/>
  <c r="AB219" i="3" s="1"/>
  <c r="AC215" i="3"/>
  <c r="AB215" i="3" s="1"/>
  <c r="J213" i="3"/>
  <c r="AC213" i="3"/>
  <c r="AB213" i="3" s="1"/>
  <c r="AA272" i="3"/>
  <c r="Z272" i="3"/>
  <c r="Z394" i="3"/>
  <c r="AA394" i="3"/>
  <c r="Z333" i="3"/>
  <c r="AA333" i="3"/>
  <c r="AC9" i="3"/>
  <c r="AC10" i="3" s="1"/>
  <c r="AB10" i="3" s="1"/>
  <c r="Z26" i="3"/>
  <c r="Y24" i="3"/>
  <c r="Z25" i="3"/>
  <c r="AD25" i="3" s="1"/>
  <c r="AC18" i="3"/>
  <c r="AB18" i="3" s="1"/>
  <c r="Y31" i="3"/>
  <c r="AA31" i="3" s="1"/>
  <c r="Y43" i="3"/>
  <c r="AA43" i="3" s="1"/>
  <c r="AC49" i="3"/>
  <c r="AB49" i="3" s="1"/>
  <c r="O63" i="3"/>
  <c r="Y77" i="3"/>
  <c r="Z77" i="3" s="1"/>
  <c r="AC84" i="3"/>
  <c r="AB84" i="3" s="1"/>
  <c r="AC90" i="3"/>
  <c r="AB90" i="3" s="1"/>
  <c r="AC103" i="3"/>
  <c r="AB103" i="3" s="1"/>
  <c r="AC110" i="3"/>
  <c r="AB110" i="3" s="1"/>
  <c r="Y131" i="3"/>
  <c r="Z131" i="3" s="1"/>
  <c r="Y212" i="3"/>
  <c r="AA212" i="3" s="1"/>
  <c r="Y299" i="3"/>
  <c r="AC310" i="3"/>
  <c r="AB310" i="3" s="1"/>
  <c r="AC327" i="3"/>
  <c r="AB327" i="3" s="1"/>
  <c r="Y342" i="3"/>
  <c r="AA342" i="3" s="1"/>
  <c r="AC394" i="3"/>
  <c r="AB394" i="3" s="1"/>
  <c r="AC322" i="3"/>
  <c r="AB322" i="3" s="1"/>
  <c r="AC329" i="3"/>
  <c r="AB329" i="3" s="1"/>
  <c r="Y393" i="3"/>
  <c r="N117" i="3"/>
  <c r="AC117" i="3" s="1"/>
  <c r="AB117" i="3" s="1"/>
  <c r="J237" i="3"/>
  <c r="Y240" i="3" s="1"/>
  <c r="N243" i="3"/>
  <c r="AC243" i="3" s="1"/>
  <c r="AB243" i="3" s="1"/>
  <c r="J249" i="3"/>
  <c r="Y249" i="3" s="1"/>
  <c r="N279" i="3"/>
  <c r="AC279" i="3" s="1"/>
  <c r="AB279" i="3" s="1"/>
  <c r="Y301" i="3"/>
  <c r="Z301" i="3" s="1"/>
  <c r="Y50" i="3"/>
  <c r="Z109" i="3"/>
  <c r="N111" i="3"/>
  <c r="AC111" i="3" s="1"/>
  <c r="AB111" i="3" s="1"/>
  <c r="O135" i="3"/>
  <c r="AC172" i="3"/>
  <c r="AB172" i="3" s="1"/>
  <c r="Y242" i="3"/>
  <c r="O261" i="3"/>
  <c r="Y263" i="3"/>
  <c r="Z263" i="3" s="1"/>
  <c r="AC264" i="3"/>
  <c r="AB264" i="3" s="1"/>
  <c r="AC269" i="3"/>
  <c r="AB269" i="3" s="1"/>
  <c r="Z281" i="3"/>
  <c r="J297" i="3"/>
  <c r="AC301" i="3"/>
  <c r="AB301" i="3" s="1"/>
  <c r="Y309" i="3"/>
  <c r="Y321" i="3"/>
  <c r="Y328" i="3"/>
  <c r="Y337" i="3"/>
  <c r="AA337" i="3" s="1"/>
  <c r="O381" i="3"/>
  <c r="AC393" i="3"/>
  <c r="AB393" i="3" s="1"/>
  <c r="N33" i="3"/>
  <c r="AC34" i="3" s="1"/>
  <c r="AB34" i="3" s="1"/>
  <c r="O285" i="3"/>
  <c r="Y300" i="3"/>
  <c r="AC302" i="3"/>
  <c r="AB302" i="3" s="1"/>
  <c r="Y323" i="3"/>
  <c r="AA323" i="3" s="1"/>
  <c r="Y327" i="3"/>
  <c r="AC330" i="3"/>
  <c r="AB330" i="3" s="1"/>
  <c r="AC334" i="3"/>
  <c r="AB334" i="3" s="1"/>
  <c r="AC342" i="3"/>
  <c r="AB342" i="3" s="1"/>
  <c r="J351" i="3"/>
  <c r="AC367" i="3"/>
  <c r="AB367" i="3" s="1"/>
  <c r="AC370" i="3"/>
  <c r="AB370" i="3" s="1"/>
  <c r="Y383" i="3"/>
  <c r="Y395" i="3"/>
  <c r="Y23" i="3"/>
  <c r="Y176" i="3"/>
  <c r="AA176" i="3" s="1"/>
  <c r="AC36" i="3"/>
  <c r="AB36" i="3" s="1"/>
  <c r="J45" i="3"/>
  <c r="Y45" i="3" s="1"/>
  <c r="AA45" i="3" s="1"/>
  <c r="Y46" i="3" s="1"/>
  <c r="AC59" i="3"/>
  <c r="AB59" i="3" s="1"/>
  <c r="O75" i="3"/>
  <c r="AC98" i="3"/>
  <c r="AB98" i="3" s="1"/>
  <c r="Y103" i="3"/>
  <c r="AA103" i="3" s="1"/>
  <c r="Y135" i="3"/>
  <c r="Z135" i="3" s="1"/>
  <c r="Y260" i="3"/>
  <c r="AA260" i="3" s="1"/>
  <c r="Y276" i="3"/>
  <c r="Z276" i="3" s="1"/>
  <c r="Y278" i="3"/>
  <c r="O291" i="3"/>
  <c r="Y298" i="3"/>
  <c r="Z298" i="3" s="1"/>
  <c r="AC309" i="3"/>
  <c r="AB309" i="3" s="1"/>
  <c r="AC314" i="3"/>
  <c r="AB314" i="3" s="1"/>
  <c r="O363" i="3"/>
  <c r="AC366" i="3"/>
  <c r="AB366" i="3" s="1"/>
  <c r="Y371" i="3"/>
  <c r="Z371" i="3" s="1"/>
  <c r="J99" i="3"/>
  <c r="Y99" i="3" s="1"/>
  <c r="AA99" i="3" s="1"/>
  <c r="Y100" i="3" s="1"/>
  <c r="AC57" i="3"/>
  <c r="AB57" i="3" s="1"/>
  <c r="Y241" i="3"/>
  <c r="AC14" i="3"/>
  <c r="AB14" i="3" s="1"/>
  <c r="AA21" i="3"/>
  <c r="Y22" i="3" s="1"/>
  <c r="Z22" i="3" s="1"/>
  <c r="Y38" i="3"/>
  <c r="AA38" i="3" s="1"/>
  <c r="Y54" i="3"/>
  <c r="Z54" i="3" s="1"/>
  <c r="Y68" i="3"/>
  <c r="AA68" i="3" s="1"/>
  <c r="AC75" i="3"/>
  <c r="AB75" i="3" s="1"/>
  <c r="O87" i="3"/>
  <c r="Y108" i="3"/>
  <c r="Y110" i="3"/>
  <c r="AA110" i="3" s="1"/>
  <c r="Y132" i="3"/>
  <c r="Z132" i="3" s="1"/>
  <c r="AC272" i="3"/>
  <c r="AB272" i="3" s="1"/>
  <c r="Y292" i="3"/>
  <c r="AA292" i="3" s="1"/>
  <c r="AC296" i="3"/>
  <c r="AB296" i="3" s="1"/>
  <c r="AC298" i="3"/>
  <c r="AB298" i="3" s="1"/>
  <c r="O303" i="3"/>
  <c r="AC306" i="3"/>
  <c r="AB306" i="3" s="1"/>
  <c r="O315" i="3"/>
  <c r="Y319" i="3"/>
  <c r="Z319" i="3" s="1"/>
  <c r="AC321" i="3"/>
  <c r="AB321" i="3" s="1"/>
  <c r="O327" i="3"/>
  <c r="Y346" i="3"/>
  <c r="Z346" i="3" s="1"/>
  <c r="AC346" i="3"/>
  <c r="AB346" i="3" s="1"/>
  <c r="Z349" i="3"/>
  <c r="AC364" i="3"/>
  <c r="AB364" i="3" s="1"/>
  <c r="Y369" i="3"/>
  <c r="Y380" i="3"/>
  <c r="Z380" i="3" s="1"/>
  <c r="Y381" i="3"/>
  <c r="Z381" i="3" s="1"/>
  <c r="O390" i="3"/>
  <c r="Y61" i="3"/>
  <c r="AA61" i="3" s="1"/>
  <c r="AC12" i="3"/>
  <c r="AB12" i="3" s="1"/>
  <c r="AC60" i="3"/>
  <c r="AB60" i="3" s="1"/>
  <c r="AC173" i="3"/>
  <c r="AB173" i="3" s="1"/>
  <c r="Y207" i="3"/>
  <c r="Y254" i="3"/>
  <c r="AA254" i="3" s="1"/>
  <c r="Y259" i="3"/>
  <c r="AA259" i="3" s="1"/>
  <c r="AC265" i="3"/>
  <c r="AB265" i="3" s="1"/>
  <c r="Y269" i="3"/>
  <c r="AA269" i="3" s="1"/>
  <c r="Y279" i="3"/>
  <c r="Z279" i="3" s="1"/>
  <c r="Y326" i="3"/>
  <c r="AA326" i="3" s="1"/>
  <c r="Y330" i="3"/>
  <c r="AA330" i="3" s="1"/>
  <c r="AC343" i="3"/>
  <c r="AB343" i="3" s="1"/>
  <c r="AC348" i="3"/>
  <c r="AB348" i="3" s="1"/>
  <c r="AC349" i="3"/>
  <c r="AB349" i="3" s="1"/>
  <c r="Y352" i="3"/>
  <c r="Y367" i="3"/>
  <c r="Z367" i="3" s="1"/>
  <c r="O369" i="3"/>
  <c r="O375" i="3"/>
  <c r="AC378" i="3"/>
  <c r="AB378" i="3" s="1"/>
  <c r="AC383" i="3"/>
  <c r="AB383" i="3" s="1"/>
  <c r="AC385" i="3"/>
  <c r="AB385" i="3" s="1"/>
  <c r="AC70" i="3"/>
  <c r="AB70" i="3" s="1"/>
  <c r="AB69" i="3"/>
  <c r="AC71" i="3"/>
  <c r="Y19" i="3"/>
  <c r="AC20" i="3"/>
  <c r="AB20" i="3" s="1"/>
  <c r="AC31" i="3"/>
  <c r="AB31" i="3" s="1"/>
  <c r="Y32" i="3"/>
  <c r="AC32" i="3"/>
  <c r="AB32" i="3" s="1"/>
  <c r="AC46" i="3"/>
  <c r="AB46" i="3" s="1"/>
  <c r="Y15" i="3"/>
  <c r="Y33" i="3"/>
  <c r="Y14" i="3"/>
  <c r="AA30" i="3"/>
  <c r="Y13" i="3"/>
  <c r="Y18" i="3"/>
  <c r="Y27" i="3"/>
  <c r="Y42" i="3"/>
  <c r="Y9" i="3"/>
  <c r="Y12" i="3"/>
  <c r="AC38" i="3"/>
  <c r="AB38" i="3" s="1"/>
  <c r="AC42" i="3"/>
  <c r="AB42" i="3" s="1"/>
  <c r="Y51" i="3"/>
  <c r="Y56" i="3"/>
  <c r="O57" i="3"/>
  <c r="J63" i="3"/>
  <c r="Y63" i="3" s="1"/>
  <c r="AC68" i="3"/>
  <c r="AB68" i="3" s="1"/>
  <c r="AC76" i="3"/>
  <c r="AB76" i="3" s="1"/>
  <c r="Y79" i="3"/>
  <c r="AC89" i="3"/>
  <c r="AB89" i="3" s="1"/>
  <c r="AC121" i="3"/>
  <c r="AB121" i="3" s="1"/>
  <c r="AA127" i="3"/>
  <c r="Z127" i="3"/>
  <c r="AA102" i="3"/>
  <c r="Z102" i="3"/>
  <c r="Y105" i="3"/>
  <c r="AC207" i="3"/>
  <c r="AB207" i="3" s="1"/>
  <c r="AC208" i="3"/>
  <c r="AB208" i="3" s="1"/>
  <c r="AC19" i="3"/>
  <c r="AB19" i="3" s="1"/>
  <c r="AC27" i="3"/>
  <c r="AB27" i="3" s="1"/>
  <c r="AC37" i="3"/>
  <c r="AB37" i="3" s="1"/>
  <c r="AC44" i="3"/>
  <c r="AB44" i="3" s="1"/>
  <c r="Y55" i="3"/>
  <c r="AC56" i="3"/>
  <c r="AB56" i="3" s="1"/>
  <c r="Y60" i="3"/>
  <c r="O69" i="3"/>
  <c r="Y78" i="3"/>
  <c r="AC79" i="3"/>
  <c r="AB79" i="3" s="1"/>
  <c r="J81" i="3"/>
  <c r="Y81" i="3" s="1"/>
  <c r="AC91" i="3"/>
  <c r="AB91" i="3" s="1"/>
  <c r="Y111" i="3"/>
  <c r="AC129" i="3"/>
  <c r="AB129" i="3" s="1"/>
  <c r="AC130" i="3"/>
  <c r="AB130" i="3" s="1"/>
  <c r="Y129" i="3"/>
  <c r="J267" i="3"/>
  <c r="Y267" i="3" s="1"/>
  <c r="O267" i="3"/>
  <c r="AC123" i="3"/>
  <c r="AB123" i="3" s="1"/>
  <c r="Y123" i="3"/>
  <c r="O15" i="3"/>
  <c r="J39" i="3"/>
  <c r="Y39" i="3" s="1"/>
  <c r="Y57" i="3"/>
  <c r="AC67" i="3"/>
  <c r="AB67" i="3" s="1"/>
  <c r="AC88" i="3"/>
  <c r="AB88" i="3" s="1"/>
  <c r="AC87" i="3"/>
  <c r="AB87" i="3" s="1"/>
  <c r="AC102" i="3"/>
  <c r="AB102" i="3" s="1"/>
  <c r="AC104" i="3"/>
  <c r="AB104" i="3" s="1"/>
  <c r="Y62" i="3"/>
  <c r="AC63" i="3"/>
  <c r="AB63" i="3" s="1"/>
  <c r="Y90" i="3"/>
  <c r="AC115" i="3"/>
  <c r="AB115" i="3" s="1"/>
  <c r="Y114" i="3"/>
  <c r="Y121" i="3"/>
  <c r="AC133" i="3"/>
  <c r="AB133" i="3" s="1"/>
  <c r="Y134" i="3"/>
  <c r="O171" i="3"/>
  <c r="J171" i="3"/>
  <c r="Y171" i="3" s="1"/>
  <c r="AC211" i="3"/>
  <c r="AB211" i="3" s="1"/>
  <c r="Y211" i="3"/>
  <c r="AC81" i="3"/>
  <c r="Y85" i="3"/>
  <c r="Y86" i="3"/>
  <c r="AC86" i="3"/>
  <c r="AB86" i="3" s="1"/>
  <c r="O93" i="3"/>
  <c r="AC97" i="3"/>
  <c r="AB97" i="3" s="1"/>
  <c r="AC105" i="3"/>
  <c r="AC62" i="3"/>
  <c r="AB62" i="3" s="1"/>
  <c r="N21" i="3"/>
  <c r="AC39" i="3"/>
  <c r="AB39" i="3" s="1"/>
  <c r="N51" i="3"/>
  <c r="AC51" i="3" s="1"/>
  <c r="AB51" i="3" s="1"/>
  <c r="AC54" i="3"/>
  <c r="AB54" i="3" s="1"/>
  <c r="Y75" i="3"/>
  <c r="AC77" i="3"/>
  <c r="AB77" i="3" s="1"/>
  <c r="Y80" i="3"/>
  <c r="Y92" i="3"/>
  <c r="Y93" i="3"/>
  <c r="AC109" i="3"/>
  <c r="AB109" i="3" s="1"/>
  <c r="Y117" i="3"/>
  <c r="Y128" i="3"/>
  <c r="AC127" i="3"/>
  <c r="AB127" i="3" s="1"/>
  <c r="AC128" i="3"/>
  <c r="AB128" i="3" s="1"/>
  <c r="AC140" i="3"/>
  <c r="AB140" i="3" s="1"/>
  <c r="AC139" i="3"/>
  <c r="AB139" i="3" s="1"/>
  <c r="AC210" i="3"/>
  <c r="AB210" i="3" s="1"/>
  <c r="Y89" i="3"/>
  <c r="Y98" i="3"/>
  <c r="Y174" i="3"/>
  <c r="Y175" i="3"/>
  <c r="AC175" i="3"/>
  <c r="AB175" i="3" s="1"/>
  <c r="AC174" i="3"/>
  <c r="AB174" i="3" s="1"/>
  <c r="AC258" i="3"/>
  <c r="AB258" i="3" s="1"/>
  <c r="Y258" i="3"/>
  <c r="Y243" i="3"/>
  <c r="Y248" i="3"/>
  <c r="AC248" i="3"/>
  <c r="AB248" i="3" s="1"/>
  <c r="AA304" i="3"/>
  <c r="Z304" i="3"/>
  <c r="Y133" i="3"/>
  <c r="Y209" i="3"/>
  <c r="Y210" i="3"/>
  <c r="Z262" i="3"/>
  <c r="AC114" i="3"/>
  <c r="AB114" i="3" s="1"/>
  <c r="Y138" i="3"/>
  <c r="Y139" i="3"/>
  <c r="O207" i="3"/>
  <c r="AC254" i="3"/>
  <c r="AB254" i="3" s="1"/>
  <c r="AC277" i="3"/>
  <c r="AB277" i="3" s="1"/>
  <c r="Y277" i="3"/>
  <c r="O105" i="3"/>
  <c r="AC176" i="3"/>
  <c r="AB176" i="3" s="1"/>
  <c r="Y257" i="3"/>
  <c r="AC262" i="3"/>
  <c r="AB262" i="3" s="1"/>
  <c r="AC261" i="3"/>
  <c r="AB261" i="3" s="1"/>
  <c r="O273" i="3"/>
  <c r="J273" i="3"/>
  <c r="Y273" i="3" s="1"/>
  <c r="O345" i="3"/>
  <c r="J345" i="3"/>
  <c r="AC273" i="3"/>
  <c r="AB273" i="3" s="1"/>
  <c r="Y253" i="3"/>
  <c r="AC253" i="3"/>
  <c r="AB253" i="3" s="1"/>
  <c r="AC276" i="3"/>
  <c r="AB276" i="3" s="1"/>
  <c r="O123" i="3"/>
  <c r="Y247" i="3"/>
  <c r="Z261" i="3"/>
  <c r="O321" i="3"/>
  <c r="J321" i="3"/>
  <c r="AC259" i="3"/>
  <c r="AB259" i="3" s="1"/>
  <c r="AC270" i="3"/>
  <c r="AB270" i="3" s="1"/>
  <c r="Z313" i="3"/>
  <c r="AA313" i="3"/>
  <c r="Y246" i="3"/>
  <c r="AC247" i="3"/>
  <c r="AB247" i="3" s="1"/>
  <c r="Y252" i="3"/>
  <c r="AC252" i="3"/>
  <c r="AB252" i="3" s="1"/>
  <c r="AC256" i="3"/>
  <c r="AB256" i="3" s="1"/>
  <c r="AC255" i="3"/>
  <c r="AB255" i="3" s="1"/>
  <c r="AC266" i="3"/>
  <c r="AB266" i="3" s="1"/>
  <c r="AC290" i="3"/>
  <c r="AB290" i="3" s="1"/>
  <c r="AC318" i="3"/>
  <c r="AB318" i="3" s="1"/>
  <c r="Y285" i="3"/>
  <c r="Z343" i="3"/>
  <c r="Y373" i="3"/>
  <c r="AC374" i="3"/>
  <c r="AB374" i="3" s="1"/>
  <c r="Y294" i="3"/>
  <c r="Y296" i="3"/>
  <c r="Y306" i="3"/>
  <c r="Y308" i="3"/>
  <c r="Z322" i="3"/>
  <c r="AA322" i="3"/>
  <c r="Z372" i="3"/>
  <c r="Z288" i="3"/>
  <c r="AA288" i="3"/>
  <c r="AC288" i="3"/>
  <c r="AB288" i="3" s="1"/>
  <c r="AC317" i="3"/>
  <c r="AB317" i="3" s="1"/>
  <c r="AC341" i="3"/>
  <c r="AB341" i="3" s="1"/>
  <c r="Z350" i="3"/>
  <c r="AA350" i="3"/>
  <c r="Y354" i="3"/>
  <c r="Y355" i="3"/>
  <c r="AC292" i="3"/>
  <c r="AB292" i="3" s="1"/>
  <c r="AC291" i="3"/>
  <c r="AB291" i="3" s="1"/>
  <c r="AC304" i="3"/>
  <c r="AB304" i="3" s="1"/>
  <c r="AC303" i="3"/>
  <c r="AB303" i="3" s="1"/>
  <c r="J309" i="3"/>
  <c r="O309" i="3"/>
  <c r="Y312" i="3"/>
  <c r="AC312" i="3"/>
  <c r="AB312" i="3" s="1"/>
  <c r="J333" i="3"/>
  <c r="O333" i="3"/>
  <c r="Y336" i="3"/>
  <c r="AC336" i="3"/>
  <c r="AB336" i="3" s="1"/>
  <c r="AA375" i="3"/>
  <c r="Z375" i="3"/>
  <c r="J357" i="3"/>
  <c r="O357" i="3"/>
  <c r="AC362" i="3"/>
  <c r="AB362" i="3" s="1"/>
  <c r="Y362" i="3"/>
  <c r="Y287" i="3"/>
  <c r="AC287" i="3"/>
  <c r="AB287" i="3" s="1"/>
  <c r="Y291" i="3"/>
  <c r="Y293" i="3"/>
  <c r="Y295" i="3"/>
  <c r="Y303" i="3"/>
  <c r="Y305" i="3"/>
  <c r="Y307" i="3"/>
  <c r="AC311" i="3"/>
  <c r="AB311" i="3" s="1"/>
  <c r="AC335" i="3"/>
  <c r="AB335" i="3" s="1"/>
  <c r="AC354" i="3"/>
  <c r="AB354" i="3" s="1"/>
  <c r="Y359" i="3"/>
  <c r="Y360" i="3"/>
  <c r="AC360" i="3"/>
  <c r="AB360" i="3" s="1"/>
  <c r="AC373" i="3"/>
  <c r="AB373" i="3" s="1"/>
  <c r="N285" i="3"/>
  <c r="AC285" i="3" s="1"/>
  <c r="AB285" i="3" s="1"/>
  <c r="Y302" i="3"/>
  <c r="Y311" i="3"/>
  <c r="AC316" i="3"/>
  <c r="AB316" i="3" s="1"/>
  <c r="Y317" i="3"/>
  <c r="AC320" i="3"/>
  <c r="AB320" i="3" s="1"/>
  <c r="Z334" i="3"/>
  <c r="AA334" i="3"/>
  <c r="AC340" i="3"/>
  <c r="AB340" i="3" s="1"/>
  <c r="Y341" i="3"/>
  <c r="AC344" i="3"/>
  <c r="AB344" i="3" s="1"/>
  <c r="AC356" i="3"/>
  <c r="AB356" i="3" s="1"/>
  <c r="Y361" i="3"/>
  <c r="Y265" i="3"/>
  <c r="Y289" i="3"/>
  <c r="AC289" i="3"/>
  <c r="AB289" i="3" s="1"/>
  <c r="AC293" i="3"/>
  <c r="AB293" i="3" s="1"/>
  <c r="AC295" i="3"/>
  <c r="AB295" i="3" s="1"/>
  <c r="AC305" i="3"/>
  <c r="AB305" i="3" s="1"/>
  <c r="AC307" i="3"/>
  <c r="AB307" i="3" s="1"/>
  <c r="Z310" i="3"/>
  <c r="AA310" i="3"/>
  <c r="AC313" i="3"/>
  <c r="AB313" i="3" s="1"/>
  <c r="Y314" i="3"/>
  <c r="AC323" i="3"/>
  <c r="AB323" i="3" s="1"/>
  <c r="Y324" i="3"/>
  <c r="AC331" i="3"/>
  <c r="AB331" i="3" s="1"/>
  <c r="AC337" i="3"/>
  <c r="AB337" i="3" s="1"/>
  <c r="Y338" i="3"/>
  <c r="AC347" i="3"/>
  <c r="AB347" i="3" s="1"/>
  <c r="Y348" i="3"/>
  <c r="AC359" i="3"/>
  <c r="AB359" i="3" s="1"/>
  <c r="AC376" i="3"/>
  <c r="AB376" i="3" s="1"/>
  <c r="AC375" i="3"/>
  <c r="AB375" i="3" s="1"/>
  <c r="AO11" i="5"/>
  <c r="AO17" i="5"/>
  <c r="Y365" i="3"/>
  <c r="Y377" i="3"/>
  <c r="AC380" i="3"/>
  <c r="AB380" i="3" s="1"/>
  <c r="Y316" i="3"/>
  <c r="Y320" i="3"/>
  <c r="Y340" i="3"/>
  <c r="Y344" i="3"/>
  <c r="Y364" i="3"/>
  <c r="Y368" i="3"/>
  <c r="Y370" i="3"/>
  <c r="J375" i="3"/>
  <c r="AC377" i="3"/>
  <c r="AB377" i="3" s="1"/>
  <c r="AC297" i="3"/>
  <c r="AB297" i="3" s="1"/>
  <c r="AD297" i="3" s="1"/>
  <c r="Y335" i="3"/>
  <c r="Y379" i="3"/>
  <c r="Y315" i="3"/>
  <c r="Y339" i="3"/>
  <c r="Y376" i="3"/>
  <c r="AC379" i="3"/>
  <c r="AB379" i="3" s="1"/>
  <c r="AO22" i="5"/>
  <c r="AO41" i="5"/>
  <c r="AC381" i="3"/>
  <c r="AB381" i="3" s="1"/>
  <c r="AD329" i="3" l="1"/>
  <c r="Z59" i="3"/>
  <c r="AA115" i="3"/>
  <c r="Z200" i="3"/>
  <c r="AD200" i="3" s="1"/>
  <c r="Z145" i="3"/>
  <c r="AD145" i="3" s="1"/>
  <c r="Z157" i="3"/>
  <c r="AD157" i="3" s="1"/>
  <c r="AA329" i="3"/>
  <c r="Z104" i="3"/>
  <c r="Z156" i="3"/>
  <c r="AD164" i="3"/>
  <c r="AA170" i="3"/>
  <c r="Z170" i="3"/>
  <c r="AD170" i="3" s="1"/>
  <c r="AA169" i="3"/>
  <c r="Z169" i="3"/>
  <c r="AD169" i="3" s="1"/>
  <c r="AA168" i="3"/>
  <c r="Z168" i="3"/>
  <c r="AD168" i="3" s="1"/>
  <c r="AC167" i="3"/>
  <c r="AB167" i="3" s="1"/>
  <c r="AA165" i="3"/>
  <c r="Y166" i="3" s="1"/>
  <c r="Z165" i="3"/>
  <c r="AD165" i="3" s="1"/>
  <c r="AC166" i="3"/>
  <c r="AB166" i="3" s="1"/>
  <c r="AA159" i="3"/>
  <c r="Y160" i="3" s="1"/>
  <c r="Z159" i="3"/>
  <c r="AD159" i="3" s="1"/>
  <c r="AC161" i="3"/>
  <c r="AB161" i="3" s="1"/>
  <c r="AC160" i="3"/>
  <c r="AB160" i="3" s="1"/>
  <c r="AA146" i="3"/>
  <c r="AD271" i="3"/>
  <c r="AA36" i="3"/>
  <c r="AD156" i="3"/>
  <c r="AD144" i="3"/>
  <c r="AD179" i="3"/>
  <c r="Z180" i="3"/>
  <c r="AD180" i="3" s="1"/>
  <c r="AA153" i="3"/>
  <c r="Y154" i="3" s="1"/>
  <c r="Z153" i="3"/>
  <c r="AD153" i="3" s="1"/>
  <c r="AC155" i="3"/>
  <c r="AB155" i="3" s="1"/>
  <c r="AC154" i="3"/>
  <c r="AB154" i="3" s="1"/>
  <c r="AA151" i="3"/>
  <c r="Z151" i="3"/>
  <c r="AD151" i="3" s="1"/>
  <c r="AA150" i="3"/>
  <c r="Z150" i="3"/>
  <c r="AD150" i="3" s="1"/>
  <c r="AA152" i="3"/>
  <c r="Z152" i="3"/>
  <c r="AD152" i="3" s="1"/>
  <c r="AA147" i="3"/>
  <c r="Y148" i="3" s="1"/>
  <c r="Z147" i="3"/>
  <c r="AD147" i="3" s="1"/>
  <c r="AC149" i="3"/>
  <c r="AB149" i="3" s="1"/>
  <c r="AC148" i="3"/>
  <c r="AB148" i="3" s="1"/>
  <c r="AA141" i="3"/>
  <c r="Y142" i="3" s="1"/>
  <c r="Z141" i="3"/>
  <c r="AD141" i="3" s="1"/>
  <c r="AC142" i="3"/>
  <c r="AB142" i="3" s="1"/>
  <c r="AC143" i="3"/>
  <c r="AB143" i="3" s="1"/>
  <c r="AA271" i="3"/>
  <c r="Z67" i="3"/>
  <c r="AD67" i="3" s="1"/>
  <c r="Z318" i="3"/>
  <c r="AD318" i="3" s="1"/>
  <c r="Z270" i="3"/>
  <c r="Z69" i="3"/>
  <c r="Z218" i="3"/>
  <c r="AD218" i="3" s="1"/>
  <c r="Z181" i="3"/>
  <c r="AD181" i="3" s="1"/>
  <c r="AA44" i="3"/>
  <c r="AD372" i="3"/>
  <c r="AD319" i="3"/>
  <c r="AD131" i="3"/>
  <c r="Z91" i="3"/>
  <c r="AD381" i="3"/>
  <c r="Z392" i="3"/>
  <c r="AD392" i="3" s="1"/>
  <c r="AA70" i="3"/>
  <c r="Y71" i="3" s="1"/>
  <c r="AA71" i="3" s="1"/>
  <c r="AC250" i="3"/>
  <c r="AB250" i="3" s="1"/>
  <c r="AA386" i="3"/>
  <c r="AA366" i="3"/>
  <c r="Z212" i="3"/>
  <c r="AD212" i="3" s="1"/>
  <c r="AD74" i="3"/>
  <c r="Z199" i="3"/>
  <c r="AD199" i="3" s="1"/>
  <c r="Z84" i="3"/>
  <c r="AD84" i="3" s="1"/>
  <c r="Z198" i="3"/>
  <c r="AD198" i="3" s="1"/>
  <c r="AD322" i="3"/>
  <c r="Z353" i="3"/>
  <c r="AD353" i="3" s="1"/>
  <c r="Z255" i="3"/>
  <c r="AD272" i="3"/>
  <c r="AA182" i="3"/>
  <c r="Z330" i="3"/>
  <c r="AD330" i="3" s="1"/>
  <c r="AA122" i="3"/>
  <c r="AD371" i="3"/>
  <c r="Z48" i="3"/>
  <c r="AD48" i="3" s="1"/>
  <c r="Z197" i="3"/>
  <c r="AD197" i="3" s="1"/>
  <c r="AD255" i="3"/>
  <c r="AD384" i="3"/>
  <c r="Z391" i="3"/>
  <c r="AD391" i="3" s="1"/>
  <c r="Z254" i="3"/>
  <c r="AA179" i="3"/>
  <c r="AC58" i="3"/>
  <c r="AB58" i="3" s="1"/>
  <c r="Z31" i="3"/>
  <c r="AA206" i="3"/>
  <c r="Z206" i="3"/>
  <c r="AD206" i="3" s="1"/>
  <c r="Z205" i="3"/>
  <c r="AD205" i="3" s="1"/>
  <c r="AA205" i="3"/>
  <c r="AA204" i="3"/>
  <c r="Z204" i="3"/>
  <c r="AD204" i="3" s="1"/>
  <c r="AA203" i="3"/>
  <c r="Z203" i="3"/>
  <c r="AD203" i="3" s="1"/>
  <c r="AA201" i="3"/>
  <c r="Y202" i="3" s="1"/>
  <c r="Z201" i="3"/>
  <c r="AD201" i="3" s="1"/>
  <c r="AA195" i="3"/>
  <c r="Y196" i="3" s="1"/>
  <c r="Z195" i="3"/>
  <c r="AD195" i="3" s="1"/>
  <c r="AA193" i="3"/>
  <c r="Z193" i="3"/>
  <c r="AD193" i="3" s="1"/>
  <c r="AA194" i="3"/>
  <c r="Z194" i="3"/>
  <c r="AD194" i="3" s="1"/>
  <c r="AA192" i="3"/>
  <c r="Z192" i="3"/>
  <c r="AD192" i="3" s="1"/>
  <c r="AA191" i="3"/>
  <c r="Z191" i="3"/>
  <c r="AD191" i="3" s="1"/>
  <c r="AA189" i="3"/>
  <c r="Y190" i="3" s="1"/>
  <c r="Z189" i="3"/>
  <c r="AD189" i="3" s="1"/>
  <c r="AA183" i="3"/>
  <c r="Y184" i="3" s="1"/>
  <c r="Z183" i="3"/>
  <c r="AD183" i="3" s="1"/>
  <c r="AA188" i="3"/>
  <c r="Z188" i="3"/>
  <c r="AD188" i="3" s="1"/>
  <c r="AA186" i="3"/>
  <c r="Z186" i="3"/>
  <c r="AD186" i="3" s="1"/>
  <c r="AA187" i="3"/>
  <c r="Z187" i="3"/>
  <c r="AD187" i="3" s="1"/>
  <c r="AA185" i="3"/>
  <c r="Z185" i="3"/>
  <c r="AD185" i="3" s="1"/>
  <c r="Z177" i="3"/>
  <c r="AD177" i="3" s="1"/>
  <c r="AA177" i="3"/>
  <c r="Y178" i="3" s="1"/>
  <c r="Z68" i="3"/>
  <c r="Z358" i="3"/>
  <c r="AD358" i="3" s="1"/>
  <c r="Z259" i="3"/>
  <c r="AA371" i="3"/>
  <c r="Z45" i="3"/>
  <c r="AD385" i="3"/>
  <c r="AC100" i="3"/>
  <c r="AB100" i="3" s="1"/>
  <c r="Z342" i="3"/>
  <c r="AD342" i="3" s="1"/>
  <c r="Z292" i="3"/>
  <c r="AD263" i="3"/>
  <c r="Z351" i="3"/>
  <c r="AD351" i="3" s="1"/>
  <c r="Z49" i="3"/>
  <c r="AD301" i="3"/>
  <c r="AD26" i="3"/>
  <c r="AA74" i="3"/>
  <c r="Z337" i="3"/>
  <c r="AA380" i="3"/>
  <c r="AA319" i="3"/>
  <c r="AA276" i="3"/>
  <c r="AA72" i="3"/>
  <c r="AD122" i="3"/>
  <c r="AD343" i="3"/>
  <c r="Z43" i="3"/>
  <c r="AD43" i="3" s="1"/>
  <c r="AB15" i="3"/>
  <c r="AD366" i="3"/>
  <c r="AD333" i="3"/>
  <c r="AD378" i="3"/>
  <c r="AD332" i="3"/>
  <c r="AA356" i="3"/>
  <c r="Z323" i="3"/>
  <c r="AA382" i="3"/>
  <c r="Y237" i="3"/>
  <c r="AA77" i="3"/>
  <c r="AD382" i="3"/>
  <c r="AC268" i="3"/>
  <c r="AB268" i="3" s="1"/>
  <c r="Z290" i="3"/>
  <c r="AA140" i="3"/>
  <c r="Z282" i="3"/>
  <c r="AD282" i="3" s="1"/>
  <c r="Z325" i="3"/>
  <c r="AD325" i="3" s="1"/>
  <c r="Z264" i="3"/>
  <c r="AD264" i="3" s="1"/>
  <c r="AA378" i="3"/>
  <c r="AA266" i="3"/>
  <c r="AA347" i="3"/>
  <c r="AA332" i="3"/>
  <c r="AA346" i="3"/>
  <c r="AA263" i="3"/>
  <c r="AD77" i="3"/>
  <c r="AA97" i="3"/>
  <c r="Z374" i="3"/>
  <c r="AD374" i="3" s="1"/>
  <c r="Z331" i="3"/>
  <c r="AD331" i="3" s="1"/>
  <c r="Z269" i="3"/>
  <c r="AD269" i="3" s="1"/>
  <c r="AD59" i="3"/>
  <c r="AC137" i="3"/>
  <c r="AB137" i="3" s="1"/>
  <c r="AA20" i="3"/>
  <c r="Z173" i="3"/>
  <c r="AD173" i="3" s="1"/>
  <c r="Z37" i="3"/>
  <c r="AD37" i="3" s="1"/>
  <c r="AA284" i="3"/>
  <c r="AD116" i="3"/>
  <c r="Z87" i="3"/>
  <c r="AD87" i="3" s="1"/>
  <c r="AA301" i="3"/>
  <c r="AD310" i="3"/>
  <c r="AA384" i="3"/>
  <c r="AD109" i="3"/>
  <c r="Z73" i="3"/>
  <c r="AD73" i="3" s="1"/>
  <c r="AC136" i="3"/>
  <c r="AB136" i="3" s="1"/>
  <c r="AC94" i="3"/>
  <c r="AD132" i="3"/>
  <c r="AD135" i="3"/>
  <c r="AD281" i="3"/>
  <c r="Z283" i="3"/>
  <c r="AD283" i="3" s="1"/>
  <c r="AA381" i="3"/>
  <c r="Z38" i="3"/>
  <c r="AD30" i="3"/>
  <c r="AC227" i="3"/>
  <c r="AB227" i="3" s="1"/>
  <c r="AD346" i="3"/>
  <c r="Z217" i="3"/>
  <c r="AD217" i="3" s="1"/>
  <c r="AD36" i="3"/>
  <c r="AD284" i="3"/>
  <c r="AC239" i="3"/>
  <c r="AB239" i="3" s="1"/>
  <c r="AD279" i="3"/>
  <c r="AC233" i="3"/>
  <c r="AB233" i="3" s="1"/>
  <c r="AC47" i="3"/>
  <c r="AB47" i="3" s="1"/>
  <c r="AA385" i="3"/>
  <c r="AD350" i="3"/>
  <c r="AC209" i="3"/>
  <c r="AB209" i="3" s="1"/>
  <c r="AA116" i="3"/>
  <c r="AA345" i="3"/>
  <c r="Z345" i="3"/>
  <c r="AD345" i="3" s="1"/>
  <c r="AD334" i="3"/>
  <c r="AC274" i="3"/>
  <c r="AB274" i="3" s="1"/>
  <c r="AA132" i="3"/>
  <c r="AD54" i="3"/>
  <c r="AA54" i="3"/>
  <c r="AD69" i="3"/>
  <c r="AC17" i="3"/>
  <c r="AB17" i="3" s="1"/>
  <c r="AD367" i="3"/>
  <c r="AD349" i="3"/>
  <c r="AC101" i="3"/>
  <c r="AB101" i="3" s="1"/>
  <c r="AD363" i="3"/>
  <c r="AC238" i="3"/>
  <c r="AB238" i="3" s="1"/>
  <c r="Z216" i="3"/>
  <c r="AD216" i="3" s="1"/>
  <c r="Z99" i="3"/>
  <c r="AD99" i="3" s="1"/>
  <c r="Z326" i="3"/>
  <c r="AD326" i="3" s="1"/>
  <c r="AC221" i="3"/>
  <c r="AB221" i="3" s="1"/>
  <c r="AC280" i="3"/>
  <c r="AB280" i="3" s="1"/>
  <c r="Z260" i="3"/>
  <c r="AD260" i="3" s="1"/>
  <c r="AA279" i="3"/>
  <c r="Y280" i="3" s="1"/>
  <c r="Z176" i="3"/>
  <c r="AA135" i="3"/>
  <c r="Y136" i="3" s="1"/>
  <c r="AA298" i="3"/>
  <c r="AD115" i="3"/>
  <c r="AA390" i="3"/>
  <c r="AD386" i="3"/>
  <c r="AA131" i="3"/>
  <c r="AD394" i="3"/>
  <c r="AC33" i="3"/>
  <c r="AB33" i="3" s="1"/>
  <c r="AD104" i="3"/>
  <c r="AA22" i="3"/>
  <c r="AA231" i="3"/>
  <c r="Y232" i="3" s="1"/>
  <c r="Z231" i="3"/>
  <c r="AD231" i="3" s="1"/>
  <c r="AA236" i="3"/>
  <c r="Z236" i="3"/>
  <c r="AD236" i="3" s="1"/>
  <c r="AA235" i="3"/>
  <c r="Z235" i="3"/>
  <c r="AD235" i="3" s="1"/>
  <c r="AA234" i="3"/>
  <c r="Z234" i="3"/>
  <c r="AD234" i="3" s="1"/>
  <c r="Y233" i="3"/>
  <c r="Z230" i="3"/>
  <c r="AD230" i="3" s="1"/>
  <c r="AA230" i="3"/>
  <c r="Z227" i="3"/>
  <c r="AA227" i="3"/>
  <c r="Z225" i="3"/>
  <c r="AD225" i="3" s="1"/>
  <c r="AA225" i="3"/>
  <c r="Y226" i="3" s="1"/>
  <c r="Z229" i="3"/>
  <c r="AD229" i="3" s="1"/>
  <c r="AA229" i="3"/>
  <c r="AA228" i="3"/>
  <c r="Z228" i="3"/>
  <c r="AD228" i="3" s="1"/>
  <c r="AA221" i="3"/>
  <c r="Z221" i="3"/>
  <c r="AA224" i="3"/>
  <c r="Z224" i="3"/>
  <c r="AD224" i="3" s="1"/>
  <c r="AA222" i="3"/>
  <c r="Z222" i="3"/>
  <c r="AD222" i="3" s="1"/>
  <c r="Y219" i="3"/>
  <c r="AA223" i="3"/>
  <c r="Z223" i="3"/>
  <c r="AD223" i="3" s="1"/>
  <c r="Y213" i="3"/>
  <c r="Y215" i="3"/>
  <c r="AD313" i="3"/>
  <c r="Z103" i="3"/>
  <c r="AD103" i="3" s="1"/>
  <c r="Z110" i="3"/>
  <c r="AD110" i="3" s="1"/>
  <c r="AD68" i="3"/>
  <c r="AA369" i="3"/>
  <c r="Z369" i="3"/>
  <c r="AD369" i="3" s="1"/>
  <c r="Z393" i="3"/>
  <c r="AD393" i="3" s="1"/>
  <c r="AA393" i="3"/>
  <c r="AD49" i="3"/>
  <c r="AA299" i="3"/>
  <c r="Z299" i="3"/>
  <c r="AD299" i="3" s="1"/>
  <c r="AA24" i="3"/>
  <c r="Z24" i="3"/>
  <c r="AD24" i="3" s="1"/>
  <c r="AA108" i="3"/>
  <c r="Z108" i="3"/>
  <c r="AD108" i="3" s="1"/>
  <c r="AA241" i="3"/>
  <c r="Z241" i="3"/>
  <c r="AD241" i="3" s="1"/>
  <c r="Z23" i="3"/>
  <c r="AD23" i="3" s="1"/>
  <c r="AA23" i="3"/>
  <c r="AD91" i="3"/>
  <c r="AA352" i="3"/>
  <c r="Z352" i="3"/>
  <c r="AD352" i="3" s="1"/>
  <c r="Z395" i="3"/>
  <c r="AD395" i="3" s="1"/>
  <c r="AA395" i="3"/>
  <c r="AA327" i="3"/>
  <c r="Z327" i="3"/>
  <c r="AD327" i="3" s="1"/>
  <c r="AB9" i="3"/>
  <c r="AC11" i="3"/>
  <c r="AB11" i="3" s="1"/>
  <c r="AA367" i="3"/>
  <c r="AD298" i="3"/>
  <c r="Z383" i="3"/>
  <c r="AD383" i="3" s="1"/>
  <c r="AA383" i="3"/>
  <c r="AA328" i="3"/>
  <c r="Z328" i="3"/>
  <c r="AD328" i="3" s="1"/>
  <c r="AA50" i="3"/>
  <c r="Z50" i="3"/>
  <c r="AD50" i="3" s="1"/>
  <c r="AD290" i="3"/>
  <c r="AD276" i="3"/>
  <c r="AC40" i="3"/>
  <c r="AB40" i="3" s="1"/>
  <c r="AC41" i="3"/>
  <c r="AB41" i="3" s="1"/>
  <c r="AA321" i="3"/>
  <c r="Z321" i="3"/>
  <c r="AD321" i="3" s="1"/>
  <c r="AC124" i="3"/>
  <c r="AC126" i="3" s="1"/>
  <c r="AB126" i="3" s="1"/>
  <c r="AD356" i="3"/>
  <c r="AC118" i="3"/>
  <c r="AC119" i="3" s="1"/>
  <c r="AB119" i="3" s="1"/>
  <c r="AC35" i="3"/>
  <c r="AB35" i="3" s="1"/>
  <c r="AD70" i="3"/>
  <c r="Z61" i="3"/>
  <c r="AD61" i="3" s="1"/>
  <c r="AA207" i="3"/>
  <c r="Y208" i="3" s="1"/>
  <c r="Z207" i="3"/>
  <c r="AD207" i="3" s="1"/>
  <c r="AA278" i="3"/>
  <c r="Z278" i="3"/>
  <c r="AD278" i="3" s="1"/>
  <c r="AA300" i="3"/>
  <c r="Z300" i="3"/>
  <c r="AD300" i="3" s="1"/>
  <c r="Z309" i="3"/>
  <c r="AD309" i="3" s="1"/>
  <c r="AA309" i="3"/>
  <c r="AD259" i="3"/>
  <c r="AD140" i="3"/>
  <c r="Z242" i="3"/>
  <c r="AD242" i="3" s="1"/>
  <c r="AA242" i="3"/>
  <c r="Z273" i="3"/>
  <c r="AD273" i="3" s="1"/>
  <c r="AA273" i="3"/>
  <c r="Y274" i="3" s="1"/>
  <c r="AA39" i="3"/>
  <c r="Y40" i="3" s="1"/>
  <c r="Z39" i="3"/>
  <c r="AD39" i="3" s="1"/>
  <c r="Z360" i="3"/>
  <c r="AD360" i="3" s="1"/>
  <c r="AA360" i="3"/>
  <c r="Z302" i="3"/>
  <c r="AD302" i="3" s="1"/>
  <c r="AA302" i="3"/>
  <c r="Z354" i="3"/>
  <c r="AD354" i="3" s="1"/>
  <c r="AA354" i="3"/>
  <c r="AA308" i="3"/>
  <c r="Z308" i="3"/>
  <c r="AD308" i="3" s="1"/>
  <c r="Z133" i="3"/>
  <c r="AD133" i="3" s="1"/>
  <c r="AA133" i="3"/>
  <c r="AA237" i="3"/>
  <c r="Y238" i="3" s="1"/>
  <c r="Z237" i="3"/>
  <c r="AD237" i="3" s="1"/>
  <c r="AB81" i="3"/>
  <c r="AC83" i="3"/>
  <c r="AB83" i="3" s="1"/>
  <c r="AA57" i="3"/>
  <c r="Y58" i="3" s="1"/>
  <c r="Z57" i="3"/>
  <c r="AD57" i="3" s="1"/>
  <c r="Z129" i="3"/>
  <c r="AD129" i="3" s="1"/>
  <c r="AA129" i="3"/>
  <c r="Y130" i="3" s="1"/>
  <c r="AD127" i="3"/>
  <c r="Z13" i="3"/>
  <c r="AD13" i="3" s="1"/>
  <c r="AA13" i="3"/>
  <c r="Z33" i="3"/>
  <c r="AA33" i="3"/>
  <c r="Z320" i="3"/>
  <c r="AD320" i="3" s="1"/>
  <c r="AA320" i="3"/>
  <c r="AA376" i="3"/>
  <c r="Z376" i="3"/>
  <c r="AD376" i="3" s="1"/>
  <c r="AA253" i="3"/>
  <c r="Z253" i="3"/>
  <c r="AD253" i="3" s="1"/>
  <c r="Z315" i="3"/>
  <c r="AD315" i="3" s="1"/>
  <c r="AA315" i="3"/>
  <c r="AA370" i="3"/>
  <c r="Z370" i="3"/>
  <c r="AD370" i="3" s="1"/>
  <c r="AA377" i="3"/>
  <c r="Z377" i="3"/>
  <c r="AD377" i="3" s="1"/>
  <c r="AA324" i="3"/>
  <c r="Z324" i="3"/>
  <c r="AD324" i="3" s="1"/>
  <c r="AA293" i="3"/>
  <c r="Z293" i="3"/>
  <c r="AD293" i="3" s="1"/>
  <c r="AA306" i="3"/>
  <c r="Z306" i="3"/>
  <c r="AD306" i="3" s="1"/>
  <c r="AC275" i="3"/>
  <c r="AB275" i="3" s="1"/>
  <c r="AD292" i="3"/>
  <c r="Z247" i="3"/>
  <c r="AD247" i="3" s="1"/>
  <c r="AA247" i="3"/>
  <c r="Z277" i="3"/>
  <c r="AD277" i="3" s="1"/>
  <c r="AA277" i="3"/>
  <c r="AA240" i="3"/>
  <c r="Z240" i="3"/>
  <c r="Z243" i="3"/>
  <c r="AD243" i="3" s="1"/>
  <c r="AA243" i="3"/>
  <c r="Y244" i="3" s="1"/>
  <c r="AD254" i="3"/>
  <c r="AA128" i="3"/>
  <c r="Z128" i="3"/>
  <c r="AD128" i="3" s="1"/>
  <c r="Z100" i="3"/>
  <c r="AA100" i="3"/>
  <c r="Y101" i="3" s="1"/>
  <c r="AC107" i="3"/>
  <c r="AB107" i="3" s="1"/>
  <c r="AB105" i="3"/>
  <c r="Z134" i="3"/>
  <c r="AD134" i="3" s="1"/>
  <c r="AA134" i="3"/>
  <c r="Z105" i="3"/>
  <c r="AA105" i="3"/>
  <c r="Y106" i="3" s="1"/>
  <c r="AD44" i="3"/>
  <c r="Z311" i="3"/>
  <c r="AD311" i="3" s="1"/>
  <c r="AA311" i="3"/>
  <c r="AA296" i="3"/>
  <c r="Z296" i="3"/>
  <c r="AD296" i="3" s="1"/>
  <c r="AA252" i="3"/>
  <c r="Z252" i="3"/>
  <c r="AD252" i="3" s="1"/>
  <c r="AD337" i="3"/>
  <c r="AD262" i="3"/>
  <c r="Z93" i="3"/>
  <c r="AD93" i="3" s="1"/>
  <c r="AA93" i="3"/>
  <c r="Y94" i="3" s="1"/>
  <c r="AA90" i="3"/>
  <c r="Z90" i="3"/>
  <c r="AD90" i="3" s="1"/>
  <c r="AA60" i="3"/>
  <c r="Z60" i="3"/>
  <c r="AD60" i="3" s="1"/>
  <c r="AD102" i="3"/>
  <c r="AC113" i="3"/>
  <c r="AB113" i="3" s="1"/>
  <c r="AD45" i="3"/>
  <c r="Z19" i="3"/>
  <c r="AD19" i="3" s="1"/>
  <c r="AA19" i="3"/>
  <c r="AD97" i="3"/>
  <c r="Z316" i="3"/>
  <c r="AD316" i="3" s="1"/>
  <c r="AA316" i="3"/>
  <c r="AA379" i="3"/>
  <c r="Z379" i="3"/>
  <c r="AD379" i="3" s="1"/>
  <c r="AD380" i="3"/>
  <c r="Z336" i="3"/>
  <c r="AD336" i="3" s="1"/>
  <c r="AA336" i="3"/>
  <c r="Z335" i="3"/>
  <c r="AD335" i="3" s="1"/>
  <c r="AA335" i="3"/>
  <c r="Z364" i="3"/>
  <c r="AD364" i="3" s="1"/>
  <c r="AA364" i="3"/>
  <c r="Z314" i="3"/>
  <c r="AD314" i="3" s="1"/>
  <c r="AA314" i="3"/>
  <c r="AD375" i="3"/>
  <c r="AA294" i="3"/>
  <c r="Z294" i="3"/>
  <c r="AD294" i="3" s="1"/>
  <c r="AD323" i="3"/>
  <c r="AD270" i="3"/>
  <c r="AA267" i="3"/>
  <c r="Y268" i="3" s="1"/>
  <c r="Z267" i="3"/>
  <c r="AD267" i="3" s="1"/>
  <c r="AD304" i="3"/>
  <c r="AD347" i="3"/>
  <c r="Z98" i="3"/>
  <c r="AD98" i="3" s="1"/>
  <c r="AA98" i="3"/>
  <c r="AA117" i="3"/>
  <c r="Y118" i="3" s="1"/>
  <c r="Z117" i="3"/>
  <c r="AD117" i="3" s="1"/>
  <c r="Z92" i="3"/>
  <c r="AD92" i="3" s="1"/>
  <c r="AA92" i="3"/>
  <c r="AA63" i="3"/>
  <c r="Y64" i="3" s="1"/>
  <c r="Z63" i="3"/>
  <c r="AD63" i="3" s="1"/>
  <c r="AC22" i="3"/>
  <c r="AB22" i="3" s="1"/>
  <c r="AD22" i="3" s="1"/>
  <c r="AC21" i="3"/>
  <c r="AB21" i="3" s="1"/>
  <c r="AD21" i="3" s="1"/>
  <c r="AA211" i="3"/>
  <c r="Z211" i="3"/>
  <c r="AD211" i="3" s="1"/>
  <c r="AA121" i="3"/>
  <c r="Z121" i="3"/>
  <c r="AD121" i="3" s="1"/>
  <c r="AA12" i="3"/>
  <c r="Z12" i="3"/>
  <c r="AD12" i="3" s="1"/>
  <c r="Z15" i="3"/>
  <c r="AD15" i="3" s="1"/>
  <c r="AA15" i="3"/>
  <c r="Y16" i="3" s="1"/>
  <c r="AA46" i="3"/>
  <c r="Y47" i="3" s="1"/>
  <c r="Z46" i="3"/>
  <c r="AD46" i="3" s="1"/>
  <c r="Z32" i="3"/>
  <c r="AD32" i="3" s="1"/>
  <c r="AA32" i="3"/>
  <c r="AC72" i="3"/>
  <c r="AB72" i="3" s="1"/>
  <c r="AD72" i="3" s="1"/>
  <c r="AB71" i="3"/>
  <c r="AD38" i="3"/>
  <c r="Z265" i="3"/>
  <c r="AD265" i="3" s="1"/>
  <c r="AA265" i="3"/>
  <c r="Z341" i="3"/>
  <c r="AD341" i="3" s="1"/>
  <c r="AA341" i="3"/>
  <c r="AA303" i="3"/>
  <c r="Z303" i="3"/>
  <c r="AD303" i="3" s="1"/>
  <c r="Z339" i="3"/>
  <c r="AD339" i="3" s="1"/>
  <c r="AA339" i="3"/>
  <c r="AA295" i="3"/>
  <c r="Z295" i="3"/>
  <c r="AD295" i="3" s="1"/>
  <c r="AA291" i="3"/>
  <c r="Z291" i="3"/>
  <c r="AD291" i="3" s="1"/>
  <c r="Z344" i="3"/>
  <c r="AD344" i="3" s="1"/>
  <c r="AA344" i="3"/>
  <c r="AA348" i="3"/>
  <c r="Z348" i="3"/>
  <c r="AD348" i="3" s="1"/>
  <c r="Z287" i="3"/>
  <c r="AD287" i="3" s="1"/>
  <c r="AA287" i="3"/>
  <c r="Z246" i="3"/>
  <c r="AD246" i="3" s="1"/>
  <c r="AA246" i="3"/>
  <c r="AD266" i="3"/>
  <c r="Z139" i="3"/>
  <c r="AD139" i="3" s="1"/>
  <c r="AA139" i="3"/>
  <c r="Z123" i="3"/>
  <c r="AD123" i="3" s="1"/>
  <c r="AA123" i="3"/>
  <c r="Y124" i="3" s="1"/>
  <c r="AA88" i="3"/>
  <c r="Z88" i="3"/>
  <c r="AD88" i="3" s="1"/>
  <c r="Z55" i="3"/>
  <c r="AD55" i="3" s="1"/>
  <c r="AA55" i="3"/>
  <c r="AA9" i="3"/>
  <c r="Y10" i="3" s="1"/>
  <c r="Z9" i="3"/>
  <c r="AD9" i="3" s="1"/>
  <c r="AC29" i="3"/>
  <c r="AB29" i="3" s="1"/>
  <c r="Z359" i="3"/>
  <c r="AD359" i="3" s="1"/>
  <c r="AA359" i="3"/>
  <c r="Z368" i="3"/>
  <c r="AD368" i="3" s="1"/>
  <c r="AA368" i="3"/>
  <c r="Z365" i="3"/>
  <c r="AD365" i="3" s="1"/>
  <c r="AA365" i="3"/>
  <c r="Z361" i="3"/>
  <c r="AD361" i="3" s="1"/>
  <c r="AA361" i="3"/>
  <c r="Z340" i="3"/>
  <c r="AD340" i="3" s="1"/>
  <c r="AA340" i="3"/>
  <c r="Z289" i="3"/>
  <c r="AD289" i="3" s="1"/>
  <c r="AA289" i="3"/>
  <c r="Z317" i="3"/>
  <c r="AD317" i="3" s="1"/>
  <c r="AA317" i="3"/>
  <c r="AA307" i="3"/>
  <c r="Z307" i="3"/>
  <c r="AD307" i="3" s="1"/>
  <c r="Z362" i="3"/>
  <c r="AD362" i="3" s="1"/>
  <c r="AA362" i="3"/>
  <c r="AD288" i="3"/>
  <c r="AA373" i="3"/>
  <c r="Z373" i="3"/>
  <c r="AD373" i="3" s="1"/>
  <c r="AC286" i="3"/>
  <c r="AB286" i="3" s="1"/>
  <c r="AD261" i="3"/>
  <c r="AA257" i="3"/>
  <c r="Z257" i="3"/>
  <c r="Z138" i="3"/>
  <c r="AD138" i="3" s="1"/>
  <c r="AA138" i="3"/>
  <c r="AA89" i="3"/>
  <c r="Z89" i="3"/>
  <c r="AD89" i="3" s="1"/>
  <c r="Z80" i="3"/>
  <c r="AD80" i="3" s="1"/>
  <c r="AA80" i="3"/>
  <c r="AA86" i="3"/>
  <c r="Z86" i="3"/>
  <c r="AD86" i="3" s="1"/>
  <c r="AD176" i="3"/>
  <c r="Z114" i="3"/>
  <c r="AD114" i="3" s="1"/>
  <c r="AA114" i="3"/>
  <c r="AC64" i="3"/>
  <c r="Z136" i="3"/>
  <c r="AD136" i="3" s="1"/>
  <c r="AA136" i="3"/>
  <c r="Y137" i="3" s="1"/>
  <c r="Z111" i="3"/>
  <c r="AD111" i="3" s="1"/>
  <c r="AA111" i="3"/>
  <c r="Y112" i="3" s="1"/>
  <c r="AC52" i="3"/>
  <c r="Z56" i="3"/>
  <c r="AD56" i="3" s="1"/>
  <c r="AA56" i="3"/>
  <c r="Z42" i="3"/>
  <c r="AD42" i="3" s="1"/>
  <c r="AA42" i="3"/>
  <c r="AC28" i="3"/>
  <c r="AB28" i="3" s="1"/>
  <c r="Z312" i="3"/>
  <c r="AD312" i="3" s="1"/>
  <c r="AA312" i="3"/>
  <c r="Z285" i="3"/>
  <c r="AD285" i="3" s="1"/>
  <c r="AA285" i="3"/>
  <c r="Y286" i="3" s="1"/>
  <c r="AA256" i="3"/>
  <c r="Z256" i="3"/>
  <c r="AD256" i="3" s="1"/>
  <c r="AC257" i="3"/>
  <c r="AB257" i="3" s="1"/>
  <c r="AC251" i="3"/>
  <c r="AB251" i="3" s="1"/>
  <c r="AA210" i="3"/>
  <c r="Z210" i="3"/>
  <c r="AD210" i="3" s="1"/>
  <c r="Z248" i="3"/>
  <c r="AD248" i="3" s="1"/>
  <c r="AA248" i="3"/>
  <c r="AA175" i="3"/>
  <c r="Z175" i="3"/>
  <c r="AD175" i="3" s="1"/>
  <c r="AA81" i="3"/>
  <c r="Y82" i="3" s="1"/>
  <c r="Z81" i="3"/>
  <c r="AD81" i="3" s="1"/>
  <c r="Z85" i="3"/>
  <c r="AD85" i="3" s="1"/>
  <c r="AA85" i="3"/>
  <c r="AA62" i="3"/>
  <c r="Z62" i="3"/>
  <c r="AD62" i="3" s="1"/>
  <c r="AB124" i="3"/>
  <c r="AC125" i="3"/>
  <c r="AB125" i="3" s="1"/>
  <c r="AC112" i="3"/>
  <c r="AB112" i="3" s="1"/>
  <c r="Z51" i="3"/>
  <c r="AD51" i="3" s="1"/>
  <c r="AA51" i="3"/>
  <c r="Y52" i="3" s="1"/>
  <c r="Z27" i="3"/>
  <c r="AD27" i="3" s="1"/>
  <c r="AA27" i="3"/>
  <c r="Y28" i="3" s="1"/>
  <c r="AD20" i="3"/>
  <c r="Z338" i="3"/>
  <c r="AD338" i="3" s="1"/>
  <c r="AA338" i="3"/>
  <c r="AA305" i="3"/>
  <c r="Z305" i="3"/>
  <c r="AD305" i="3" s="1"/>
  <c r="AA355" i="3"/>
  <c r="Z355" i="3"/>
  <c r="AD355" i="3" s="1"/>
  <c r="Z280" i="3"/>
  <c r="AD280" i="3" s="1"/>
  <c r="AA280" i="3"/>
  <c r="AA249" i="3"/>
  <c r="Y250" i="3" s="1"/>
  <c r="Z249" i="3"/>
  <c r="AD249" i="3" s="1"/>
  <c r="Z209" i="3"/>
  <c r="AD209" i="3" s="1"/>
  <c r="AA209" i="3"/>
  <c r="AC244" i="3"/>
  <c r="AA258" i="3"/>
  <c r="Z258" i="3"/>
  <c r="AD258" i="3" s="1"/>
  <c r="Z174" i="3"/>
  <c r="AD174" i="3" s="1"/>
  <c r="AA174" i="3"/>
  <c r="Z75" i="3"/>
  <c r="AD75" i="3" s="1"/>
  <c r="AA75" i="3"/>
  <c r="Y76" i="3" s="1"/>
  <c r="AC82" i="3"/>
  <c r="AB82" i="3" s="1"/>
  <c r="AA171" i="3"/>
  <c r="Y172" i="3" s="1"/>
  <c r="Z171" i="3"/>
  <c r="AD171" i="3" s="1"/>
  <c r="Z78" i="3"/>
  <c r="AD78" i="3" s="1"/>
  <c r="AA78" i="3"/>
  <c r="AC106" i="3"/>
  <c r="AB106" i="3" s="1"/>
  <c r="Z79" i="3"/>
  <c r="AD79" i="3" s="1"/>
  <c r="AA79" i="3"/>
  <c r="Z18" i="3"/>
  <c r="AD18" i="3" s="1"/>
  <c r="AA18" i="3"/>
  <c r="AA14" i="3"/>
  <c r="Z14" i="3"/>
  <c r="AD14" i="3" s="1"/>
  <c r="AD31" i="3"/>
  <c r="Z71" i="3" l="1"/>
  <c r="AD100" i="3"/>
  <c r="AA166" i="3"/>
  <c r="Y167" i="3" s="1"/>
  <c r="Z166" i="3"/>
  <c r="AD166" i="3" s="1"/>
  <c r="AA160" i="3"/>
  <c r="Y161" i="3" s="1"/>
  <c r="Z160" i="3"/>
  <c r="AD160" i="3" s="1"/>
  <c r="AA154" i="3"/>
  <c r="Y155" i="3" s="1"/>
  <c r="Z154" i="3"/>
  <c r="AD154" i="3" s="1"/>
  <c r="AA148" i="3"/>
  <c r="Y149" i="3" s="1"/>
  <c r="Z148" i="3"/>
  <c r="AD148" i="3" s="1"/>
  <c r="AA142" i="3"/>
  <c r="Y143" i="3" s="1"/>
  <c r="Z142" i="3"/>
  <c r="AD142" i="3" s="1"/>
  <c r="AD227" i="3"/>
  <c r="AA202" i="3"/>
  <c r="Z202" i="3"/>
  <c r="AD202" i="3" s="1"/>
  <c r="AA196" i="3"/>
  <c r="Z196" i="3"/>
  <c r="AD196" i="3" s="1"/>
  <c r="AA190" i="3"/>
  <c r="Z190" i="3"/>
  <c r="AD190" i="3" s="1"/>
  <c r="AA184" i="3"/>
  <c r="Z184" i="3"/>
  <c r="AD184" i="3" s="1"/>
  <c r="Z178" i="3"/>
  <c r="AD178" i="3" s="1"/>
  <c r="AA178" i="3"/>
  <c r="AB94" i="3"/>
  <c r="AC96" i="3"/>
  <c r="AB96" i="3" s="1"/>
  <c r="AC95" i="3"/>
  <c r="AB95" i="3" s="1"/>
  <c r="AD33" i="3"/>
  <c r="AC240" i="3"/>
  <c r="AB240" i="3" s="1"/>
  <c r="AD240" i="3" s="1"/>
  <c r="AD221" i="3"/>
  <c r="AA233" i="3"/>
  <c r="Z233" i="3"/>
  <c r="AD233" i="3" s="1"/>
  <c r="AA232" i="3"/>
  <c r="Z232" i="3"/>
  <c r="AD232" i="3" s="1"/>
  <c r="Z226" i="3"/>
  <c r="AD226" i="3" s="1"/>
  <c r="AA226" i="3"/>
  <c r="AA219" i="3"/>
  <c r="Y220" i="3" s="1"/>
  <c r="Z219" i="3"/>
  <c r="AD219" i="3" s="1"/>
  <c r="AA215" i="3"/>
  <c r="Z215" i="3"/>
  <c r="AD215" i="3" s="1"/>
  <c r="AA213" i="3"/>
  <c r="Y214" i="3" s="1"/>
  <c r="Z213" i="3"/>
  <c r="AD213" i="3" s="1"/>
  <c r="Z208" i="3"/>
  <c r="AD208" i="3" s="1"/>
  <c r="AA208" i="3"/>
  <c r="AB118" i="3"/>
  <c r="AC120" i="3"/>
  <c r="AB120" i="3" s="1"/>
  <c r="Z244" i="3"/>
  <c r="AA244" i="3"/>
  <c r="Y245" i="3" s="1"/>
  <c r="Z238" i="3"/>
  <c r="AD238" i="3" s="1"/>
  <c r="AA238" i="3"/>
  <c r="Y239" i="3" s="1"/>
  <c r="Z137" i="3"/>
  <c r="AD137" i="3" s="1"/>
  <c r="AA137" i="3"/>
  <c r="AA250" i="3"/>
  <c r="Y251" i="3" s="1"/>
  <c r="Z250" i="3"/>
  <c r="AD250" i="3" s="1"/>
  <c r="AB64" i="3"/>
  <c r="AC65" i="3"/>
  <c r="AB65" i="3" s="1"/>
  <c r="AC66" i="3"/>
  <c r="AB66" i="3" s="1"/>
  <c r="AA10" i="3"/>
  <c r="Y11" i="3" s="1"/>
  <c r="Z10" i="3"/>
  <c r="AD10" i="3" s="1"/>
  <c r="Z286" i="3"/>
  <c r="AD286" i="3" s="1"/>
  <c r="AA286" i="3"/>
  <c r="Z64" i="3"/>
  <c r="AD64" i="3" s="1"/>
  <c r="AA64" i="3"/>
  <c r="Y65" i="3" s="1"/>
  <c r="Z94" i="3"/>
  <c r="AA94" i="3"/>
  <c r="Y95" i="3" s="1"/>
  <c r="Z130" i="3"/>
  <c r="AD130" i="3" s="1"/>
  <c r="AA130" i="3"/>
  <c r="AA82" i="3"/>
  <c r="Y83" i="3" s="1"/>
  <c r="Z82" i="3"/>
  <c r="AD82" i="3" s="1"/>
  <c r="Z28" i="3"/>
  <c r="AD28" i="3" s="1"/>
  <c r="AA28" i="3"/>
  <c r="Y29" i="3" s="1"/>
  <c r="AB52" i="3"/>
  <c r="AC53" i="3"/>
  <c r="AB53" i="3" s="1"/>
  <c r="Z172" i="3"/>
  <c r="AD172" i="3" s="1"/>
  <c r="AA172" i="3"/>
  <c r="AB244" i="3"/>
  <c r="AC245" i="3"/>
  <c r="AB245" i="3" s="1"/>
  <c r="Z112" i="3"/>
  <c r="AD112" i="3" s="1"/>
  <c r="AA112" i="3"/>
  <c r="Y113" i="3" s="1"/>
  <c r="AD257" i="3"/>
  <c r="AA47" i="3"/>
  <c r="Z47" i="3"/>
  <c r="AD47" i="3" s="1"/>
  <c r="AA268" i="3"/>
  <c r="Z268" i="3"/>
  <c r="AD268" i="3" s="1"/>
  <c r="AA101" i="3"/>
  <c r="Z101" i="3"/>
  <c r="AD101" i="3" s="1"/>
  <c r="Z52" i="3"/>
  <c r="AA52" i="3"/>
  <c r="Y53" i="3" s="1"/>
  <c r="AA124" i="3"/>
  <c r="Y125" i="3" s="1"/>
  <c r="Z124" i="3"/>
  <c r="AD124" i="3" s="1"/>
  <c r="AA16" i="3"/>
  <c r="Y17" i="3" s="1"/>
  <c r="Z16" i="3"/>
  <c r="AD16" i="3" s="1"/>
  <c r="Y35" i="3"/>
  <c r="Y34" i="3"/>
  <c r="AA58" i="3"/>
  <c r="Z58" i="3"/>
  <c r="AD58" i="3" s="1"/>
  <c r="Z40" i="3"/>
  <c r="AD40" i="3" s="1"/>
  <c r="AA40" i="3"/>
  <c r="Y41" i="3" s="1"/>
  <c r="Z76" i="3"/>
  <c r="AD76" i="3" s="1"/>
  <c r="AA76" i="3"/>
  <c r="Z118" i="3"/>
  <c r="AD118" i="3" s="1"/>
  <c r="AA118" i="3"/>
  <c r="Y119" i="3" s="1"/>
  <c r="AA106" i="3"/>
  <c r="Y107" i="3" s="1"/>
  <c r="Z106" i="3"/>
  <c r="AD106" i="3" s="1"/>
  <c r="AA274" i="3"/>
  <c r="Y275" i="3" s="1"/>
  <c r="Z274" i="3"/>
  <c r="AD274" i="3" s="1"/>
  <c r="AD71" i="3"/>
  <c r="AD105" i="3"/>
  <c r="AD94" i="3" l="1"/>
  <c r="AA167" i="3"/>
  <c r="Z167" i="3"/>
  <c r="AD167" i="3" s="1"/>
  <c r="AA161" i="3"/>
  <c r="Z161" i="3"/>
  <c r="AD161" i="3" s="1"/>
  <c r="AA155" i="3"/>
  <c r="Z155" i="3"/>
  <c r="AD155" i="3" s="1"/>
  <c r="AA149" i="3"/>
  <c r="Z149" i="3"/>
  <c r="AD149" i="3" s="1"/>
  <c r="AA143" i="3"/>
  <c r="Z143" i="3"/>
  <c r="AD143" i="3" s="1"/>
  <c r="AA220" i="3"/>
  <c r="Z220" i="3"/>
  <c r="AD220" i="3" s="1"/>
  <c r="AA214" i="3"/>
  <c r="Z214" i="3"/>
  <c r="AD214" i="3" s="1"/>
  <c r="AA275" i="3"/>
  <c r="Z275" i="3"/>
  <c r="AD275" i="3" s="1"/>
  <c r="AA35" i="3"/>
  <c r="Z35" i="3"/>
  <c r="AD35" i="3" s="1"/>
  <c r="AA251" i="3"/>
  <c r="Z251" i="3"/>
  <c r="AD251" i="3" s="1"/>
  <c r="AA83" i="3"/>
  <c r="Z83" i="3"/>
  <c r="AD83" i="3" s="1"/>
  <c r="AA119" i="3"/>
  <c r="Y120" i="3" s="1"/>
  <c r="Z119" i="3"/>
  <c r="AD119" i="3" s="1"/>
  <c r="AA34" i="3"/>
  <c r="Z34" i="3"/>
  <c r="AD34" i="3" s="1"/>
  <c r="AA17" i="3"/>
  <c r="Z17" i="3"/>
  <c r="AD17" i="3" s="1"/>
  <c r="AA41" i="3"/>
  <c r="Z41" i="3"/>
  <c r="AD41" i="3" s="1"/>
  <c r="AA11" i="3"/>
  <c r="Z11" i="3"/>
  <c r="AD11" i="3" s="1"/>
  <c r="AA239" i="3"/>
  <c r="Z239" i="3"/>
  <c r="AD239" i="3" s="1"/>
  <c r="Z125" i="3"/>
  <c r="AD125" i="3" s="1"/>
  <c r="AA125" i="3"/>
  <c r="Y126" i="3" s="1"/>
  <c r="Z95" i="3"/>
  <c r="AD95" i="3" s="1"/>
  <c r="AA95" i="3"/>
  <c r="Y96" i="3" s="1"/>
  <c r="Z245" i="3"/>
  <c r="AD245" i="3" s="1"/>
  <c r="AA245" i="3"/>
  <c r="Z53" i="3"/>
  <c r="AD53" i="3" s="1"/>
  <c r="AA53" i="3"/>
  <c r="AA107" i="3"/>
  <c r="Z107" i="3"/>
  <c r="AD107" i="3" s="1"/>
  <c r="AD52" i="3"/>
  <c r="Z113" i="3"/>
  <c r="AD113" i="3" s="1"/>
  <c r="AA113" i="3"/>
  <c r="Z29" i="3"/>
  <c r="AD29" i="3" s="1"/>
  <c r="AA29" i="3"/>
  <c r="AA65" i="3"/>
  <c r="Y66" i="3" s="1"/>
  <c r="Z65" i="3"/>
  <c r="AD65" i="3" s="1"/>
  <c r="AD244" i="3"/>
  <c r="AA126" i="3" l="1"/>
  <c r="Z126" i="3"/>
  <c r="AD126" i="3" s="1"/>
  <c r="Z96" i="3"/>
  <c r="AD96" i="3" s="1"/>
  <c r="AA96" i="3"/>
  <c r="AA66" i="3"/>
  <c r="Z66" i="3"/>
  <c r="AD66" i="3" s="1"/>
  <c r="AA120" i="3"/>
  <c r="Z120" i="3"/>
  <c r="AD12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9" authorId="0" shapeId="0" xr:uid="{00000000-0006-0000-0000-0000C4010000}">
      <text>
        <r>
          <rPr>
            <sz val="10"/>
            <color rgb="FF000000"/>
            <rFont val="Arial"/>
            <family val="2"/>
          </rPr>
          <t>======
ID#AAAAWbwqqec
    (2021-12-28 20:47:46)
Diligencie la DT Y AP
	-Nohora Isabel</t>
        </r>
      </text>
    </comment>
    <comment ref="B9" authorId="0" shapeId="0" xr:uid="{00000000-0006-0000-0000-0000EB010000}">
      <text>
        <r>
          <rPr>
            <sz val="10"/>
            <color rgb="FF000000"/>
            <rFont val="Arial"/>
            <family val="2"/>
          </rPr>
          <t>======
ID#AAAAWbwqqNQ
    (2021-12-28 20:47:46)
Diligencia solo para las DT y AP</t>
        </r>
      </text>
    </comment>
    <comment ref="B12" authorId="0" shapeId="0" xr:uid="{00000000-0006-0000-0000-000031020000}">
      <text>
        <r>
          <rPr>
            <sz val="10"/>
            <color rgb="FF000000"/>
            <rFont val="Arial"/>
            <family val="2"/>
          </rPr>
          <t>======
ID#AAAAWbwqq4E
    (2021-12-28 20:47:45)
Aquellas características propias de PNN, que le facilitan o favorecen el logro de los objetivos del plan Estrategico institucional y de los procesos .(ventajas competitivas)</t>
        </r>
      </text>
    </comment>
    <comment ref="C12" authorId="0" shapeId="0" xr:uid="{00000000-0006-0000-0000-000013020000}">
      <text>
        <r>
          <rPr>
            <sz val="10"/>
            <color rgb="FF000000"/>
            <rFont val="Arial"/>
            <family val="2"/>
          </rPr>
          <t>======
ID#AAAAWbwqqkA
    (2021-12-28 20:47:45)
Aquellas características propias de PNN, que constituyen obstáculos internos al logro de los objetivos del plan Estratégico institucional y de los proceso.</t>
        </r>
      </text>
    </comment>
    <comment ref="A13" authorId="0" shapeId="0" xr:uid="{00000000-0006-0000-0000-00009E020000}">
      <text>
        <r>
          <rPr>
            <sz val="10"/>
            <color rgb="FF000000"/>
            <rFont val="Arial"/>
            <family val="2"/>
          </rPr>
          <t>======
ID#AAAAWbwqqKE
    (2021-12-28 20:47:45)
Competencia del personal, disponibilidad del personal, seguridad y salud ocupacional.</t>
        </r>
      </text>
    </comment>
    <comment ref="A14" authorId="0" shapeId="0" xr:uid="{00000000-0006-0000-0000-000076020000}">
      <text>
        <r>
          <rPr>
            <sz val="10"/>
            <color rgb="FF000000"/>
            <rFont val="Arial"/>
            <family val="2"/>
          </rPr>
          <t>======
ID#AAAAWbwqqeM
    (2021-12-28 20:47:45)
Capacidad, diseño, ejecución, proveedores, entradas, salidas, gestión del conocimiento dentro de la entidad.</t>
        </r>
      </text>
    </comment>
    <comment ref="A15" authorId="0" shapeId="0" xr:uid="{00000000-0006-0000-0000-00004D020000}">
      <text>
        <r>
          <rPr>
            <sz val="10"/>
            <color rgb="FF000000"/>
            <rFont val="Arial"/>
            <family val="2"/>
          </rPr>
          <t>======
ID#AAAAWbwqq6s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 authorId="0" shapeId="0" xr:uid="{00000000-0006-0000-0000-00007F020000}">
      <text>
        <r>
          <rPr>
            <sz val="10"/>
            <color rgb="FF000000"/>
            <rFont val="Arial"/>
            <family val="2"/>
          </rPr>
          <t>======
ID#AAAAWbwqqdA
    (2021-12-28 20:47:45)
Lineamientos en cuanto a la planeación estratégica de la entidad, estructura organizacional, seguimiento de las metas y objetivos institucionales, informes de gestión.</t>
        </r>
      </text>
    </comment>
    <comment ref="A17" authorId="0" shapeId="0" xr:uid="{00000000-0006-0000-0000-0000A4020000}">
      <text>
        <r>
          <rPr>
            <sz val="10"/>
            <color rgb="FF000000"/>
            <rFont val="Arial"/>
            <family val="2"/>
          </rPr>
          <t>======
ID#AAAAWbwqqOw
    (2021-12-28 20:47:45)
Canales utilizados y su efectividad, flujo de información necesaria para el desarrollo de las operaciones.</t>
        </r>
      </text>
    </comment>
    <comment ref="A18" authorId="0" shapeId="0" xr:uid="{00000000-0006-0000-0000-0000BF010000}">
      <text>
        <r>
          <rPr>
            <sz val="10"/>
            <color rgb="FF000000"/>
            <rFont val="Arial"/>
            <family val="2"/>
          </rPr>
          <t>======
ID#AAAAWbwqqbQ
    (2021-12-28 20:47:46)
Presupuesto de funcionamiento, recursos de inversión, infraestructura, capacidad instalada.</t>
        </r>
      </text>
    </comment>
    <comment ref="A19" authorId="0" shapeId="0" xr:uid="{00000000-0006-0000-0000-000052020000}">
      <text>
        <r>
          <rPr>
            <sz val="10"/>
            <color rgb="FF000000"/>
            <rFont val="Arial"/>
            <family val="2"/>
          </rPr>
          <t>======
ID#AAAAWbwqqxg
    (2021-12-28 20:47:45)
Otro Factor interno no identificado en el listado pero que puede estar presente en el contexto.</t>
        </r>
      </text>
    </comment>
    <comment ref="B21" authorId="0" shapeId="0" xr:uid="{00000000-0006-0000-0000-000071020000}">
      <text>
        <r>
          <rPr>
            <sz val="10"/>
            <color rgb="FF000000"/>
            <rFont val="Arial"/>
            <family val="2"/>
          </rPr>
          <t>======
ID#AAAAWbwqqaE
    (2021-12-28 20:47:45)
Aquellas características propias de PNN, que le facilitan o favorecen el logro de los objetivos del plan Estrategico institucional y de los procesos .(ventajas competitivas)</t>
        </r>
      </text>
    </comment>
    <comment ref="C21" authorId="0" shapeId="0" xr:uid="{00000000-0006-0000-0000-0000F9010000}">
      <text>
        <r>
          <rPr>
            <sz val="10"/>
            <color rgb="FF000000"/>
            <rFont val="Arial"/>
            <family val="2"/>
          </rPr>
          <t>======
ID#AAAAWbwqqSM
    (2021-12-28 20:47:46)
Aquellas características propias de PNN, que constituyen obstáculos internos al logro de los objetivos del plan Estratégico institucional y de los proceso.</t>
        </r>
      </text>
    </comment>
    <comment ref="A22" authorId="0" shapeId="0" xr:uid="{00000000-0006-0000-0000-0000B7010000}">
      <text>
        <r>
          <rPr>
            <sz val="10"/>
            <color rgb="FF000000"/>
            <rFont val="Arial"/>
            <family val="2"/>
          </rPr>
          <t>======
ID#AAAAWbwqqwo
    (2021-12-28 20:47:46)
Claridad en la descripción del alcance y objetivo del proceso.</t>
        </r>
      </text>
    </comment>
    <comment ref="A23" authorId="0" shapeId="0" xr:uid="{00000000-0006-0000-0000-0000EA010000}">
      <text>
        <r>
          <rPr>
            <sz val="10"/>
            <color rgb="FF000000"/>
            <rFont val="Arial"/>
            <family val="2"/>
          </rPr>
          <t>======
ID#AAAAWbwqqNU
    (2021-12-28 20:47:46)
Relación precisa con otros procesos en cuanto a insumos, proveedores, productos, usuarios o clientes.</t>
        </r>
      </text>
    </comment>
    <comment ref="A24" authorId="0" shapeId="0" xr:uid="{00000000-0006-0000-0000-0000BC020000}">
      <text>
        <r>
          <rPr>
            <sz val="10"/>
            <color rgb="FF000000"/>
            <rFont val="Arial"/>
            <family val="2"/>
          </rPr>
          <t>======
ID#AAAAWbwqqSE
    (2021-12-28 20:47:45)
Procesos que determinan lineamientos necesarios para el desarrollo de todos los procesos de la entidad.</t>
        </r>
      </text>
    </comment>
    <comment ref="A25" authorId="0" shapeId="0" xr:uid="{00000000-0006-0000-0000-000093010000}">
      <text>
        <r>
          <rPr>
            <sz val="10"/>
            <color rgb="FF000000"/>
            <rFont val="Arial"/>
            <family val="2"/>
          </rPr>
          <t>======
ID#AAAAWbwqq1A
    (2021-12-28 20:47:46)
Pertinencia en los procedimientos que desarrollan los procesos.</t>
        </r>
      </text>
    </comment>
    <comment ref="A26" authorId="0" shapeId="0" xr:uid="{00000000-0006-0000-0000-000008020000}">
      <text>
        <r>
          <rPr>
            <sz val="10"/>
            <color rgb="FF000000"/>
            <rFont val="Arial"/>
            <family val="2"/>
          </rPr>
          <t>======
ID#AAAAWbwqqmc
    (2021-12-28 20:47:45)
Grado de autoridad y responsabilidad de los funcionarios frente al proceso.</t>
        </r>
      </text>
    </comment>
    <comment ref="A27" authorId="0" shapeId="0" xr:uid="{00000000-0006-0000-0000-000019020000}">
      <text>
        <r>
          <rPr>
            <sz val="10"/>
            <color rgb="FF000000"/>
            <rFont val="Arial"/>
            <family val="2"/>
          </rPr>
          <t>======
ID#AAAAWbwqqqk
    (2021-12-28 20:47:45)
Efectividad en los flujos de información determinados en la interacción de los procesos.</t>
        </r>
      </text>
    </comment>
    <comment ref="A28" authorId="0" shapeId="0" xr:uid="{00000000-0006-0000-0000-0000D0020000}">
      <text>
        <r>
          <rPr>
            <sz val="10"/>
            <color rgb="FF000000"/>
            <rFont val="Arial"/>
            <family val="2"/>
          </rPr>
          <t>======
ID#AAAAWbwqqWA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 authorId="0" shapeId="0" xr:uid="{00000000-0006-0000-0000-0000B5010000}">
      <text>
        <r>
          <rPr>
            <sz val="10"/>
            <color rgb="FF000000"/>
            <rFont val="Arial"/>
            <family val="2"/>
          </rPr>
          <t>======
ID#AAAAWbwqqww
    (2021-12-28 20:47:46)
Otro Factor interno no identificado en el listado pero que puede estar presente en el contexto.</t>
        </r>
      </text>
    </comment>
    <comment ref="B31" authorId="0" shapeId="0" xr:uid="{00000000-0006-0000-0000-000088020000}">
      <text>
        <r>
          <rPr>
            <sz val="10"/>
            <color rgb="FF000000"/>
            <rFont val="Arial"/>
            <family val="2"/>
          </rPr>
          <t>======
ID#AAAAWbwqqjI
    (2021-12-28 20:47:45)
Son aquellas situaciones que se presentan en el entorno de PNN y que podrían favorecer el logro de los objetivos del Plan Estratégico Institucional y de los procesos.</t>
        </r>
      </text>
    </comment>
    <comment ref="C31" authorId="0" shapeId="0" xr:uid="{00000000-0006-0000-0000-000099010000}">
      <text>
        <r>
          <rPr>
            <sz val="10"/>
            <color rgb="FF000000"/>
            <rFont val="Arial"/>
            <family val="2"/>
          </rPr>
          <t>======
ID#AAAAWbwqqos
    (2021-12-28 20:47:46)
Aquellas situaciones que se presentan en el entorno de PNN y que podrían afectar negativamente, las posibilidades de logro de los objetivos del Plan Estratégico Institucional y de los procesos</t>
        </r>
      </text>
    </comment>
    <comment ref="A32" authorId="0" shapeId="0" xr:uid="{00000000-0006-0000-0000-00006D020000}">
      <text>
        <r>
          <rPr>
            <sz val="10"/>
            <color rgb="FF000000"/>
            <rFont val="Arial"/>
            <family val="2"/>
          </rPr>
          <t>======
ID#AAAAWbwqqbI
    (2021-12-28 20:47:45)
Disminución del presupuesto por prioridades del gobierno, austeridad del gastos, disponibilidad de capital, liquidez, mercados financieros, desempleo, competencia.</t>
        </r>
      </text>
    </comment>
    <comment ref="A33" authorId="0" shapeId="0" xr:uid="{00000000-0006-0000-0000-00009E010000}">
      <text>
        <r>
          <rPr>
            <sz val="10"/>
            <color rgb="FF000000"/>
            <rFont val="Arial"/>
            <family val="2"/>
          </rPr>
          <t>======
ID#AAAAWbwqqvg
    (2021-12-28 20:47:46)
Cambio de gobierno, legislación, políticas públicas, regulación, falta de continuidad de los programas establecidos.</t>
        </r>
      </text>
    </comment>
    <comment ref="A34" authorId="0" shapeId="0" xr:uid="{00000000-0006-0000-0000-000029020000}">
      <text>
        <r>
          <rPr>
            <sz val="10"/>
            <color rgb="FF000000"/>
            <rFont val="Arial"/>
            <family val="2"/>
          </rPr>
          <t>======
ID#AAAAWbwqquw
    (2021-12-28 20:47:45)
Normatividad externa (leyes, decretos, ordenanzas y acuerdos), cambios legales y normativos que pueden afectar la misión y visión de la entidad.</t>
        </r>
      </text>
    </comment>
    <comment ref="A35" authorId="0" shapeId="0" xr:uid="{00000000-0006-0000-0000-000054020000}">
      <text>
        <r>
          <rPr>
            <sz val="10"/>
            <color rgb="FF000000"/>
            <rFont val="Arial"/>
            <family val="2"/>
          </rPr>
          <t>======
ID#AAAAWbwqq7A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6" authorId="0" shapeId="0" xr:uid="{00000000-0006-0000-0000-000011020000}">
      <text>
        <r>
          <rPr>
            <sz val="10"/>
            <color rgb="FF000000"/>
            <rFont val="Arial"/>
            <family val="2"/>
          </rPr>
          <t>======
ID#AAAAWbwqqkQ
    (2021-12-28 20:47:45)
Avances en tecnología, acceso a sistemas de información externos, gobierno en línea.</t>
        </r>
      </text>
    </comment>
    <comment ref="A37" authorId="0" shapeId="0" xr:uid="{00000000-0006-0000-0000-0000F3010000}">
      <text>
        <r>
          <rPr>
            <sz val="10"/>
            <color rgb="FF000000"/>
            <rFont val="Arial"/>
            <family val="2"/>
          </rPr>
          <t>======
ID#AAAAWbwqqU4
    (2021-12-28 20:47:46)
Emisiones y residuos, energía, catástrofes naturales, desarrollo sostenible.</t>
        </r>
      </text>
    </comment>
    <comment ref="A38" authorId="0" shapeId="0" xr:uid="{00000000-0006-0000-0000-0000E0010000}">
      <text>
        <r>
          <rPr>
            <sz val="10"/>
            <color rgb="FF000000"/>
            <rFont val="Arial"/>
            <family val="2"/>
          </rPr>
          <t>======
ID#AAAAWbwqqQY
    (2021-12-28 20:47:46)
Otro Factor interno no identificado en el listado pero que puede estar presente en el contexto.</t>
        </r>
      </text>
    </comment>
    <comment ref="A47" authorId="0" shapeId="0" xr:uid="{00000000-0006-0000-0000-0000D1010000}">
      <text>
        <r>
          <rPr>
            <sz val="10"/>
            <color rgb="FF000000"/>
            <rFont val="Arial"/>
            <family val="2"/>
          </rPr>
          <t>======
ID#AAAAWbwqqhY
    (2021-12-28 20:47:46)
Diligencie la DT Y AP
	-Nohora Isabel</t>
        </r>
      </text>
    </comment>
    <comment ref="B47" authorId="0" shapeId="0" xr:uid="{00000000-0006-0000-0000-00005D020000}">
      <text>
        <r>
          <rPr>
            <sz val="10"/>
            <color rgb="FF000000"/>
            <rFont val="Arial"/>
            <family val="2"/>
          </rPr>
          <t>======
ID#AAAAWbwqqwk
    (2021-12-28 20:47:45)
Diligencia solo para las DT y AP</t>
        </r>
      </text>
    </comment>
    <comment ref="B50" authorId="0" shapeId="0" xr:uid="{00000000-0006-0000-0000-0000B8020000}">
      <text>
        <r>
          <rPr>
            <sz val="10"/>
            <color rgb="FF000000"/>
            <rFont val="Arial"/>
            <family val="2"/>
          </rPr>
          <t>======
ID#AAAAWbwqqTA
    (2021-12-28 20:47:45)
Aquellas características propias de PNN, que le facilitan o favorecen el logro de los objetivos del plan Estrategico institucional y de los procesos .(ventajas competitivas)</t>
        </r>
      </text>
    </comment>
    <comment ref="C50" authorId="0" shapeId="0" xr:uid="{00000000-0006-0000-0000-0000C8020000}">
      <text>
        <r>
          <rPr>
            <sz val="10"/>
            <color rgb="FF000000"/>
            <rFont val="Arial"/>
            <family val="2"/>
          </rPr>
          <t>======
ID#AAAAWbwqqY0
    (2021-12-28 20:47:45)
Aquellas características propias de PNN, que constituyen obstáculos internos al logro de los objetivos del plan Estratégico institucional y de los proceso.</t>
        </r>
      </text>
    </comment>
    <comment ref="A51" authorId="0" shapeId="0" xr:uid="{00000000-0006-0000-0000-000051020000}">
      <text>
        <r>
          <rPr>
            <sz val="10"/>
            <color rgb="FF000000"/>
            <rFont val="Arial"/>
            <family val="2"/>
          </rPr>
          <t>======
ID#AAAAWbwqq7I
    (2021-12-28 20:47:45)
Competencia del personal, disponibilidad del personal, seguridad y salud ocupacional.</t>
        </r>
      </text>
    </comment>
    <comment ref="A52" authorId="0" shapeId="0" xr:uid="{00000000-0006-0000-0000-00009A010000}">
      <text>
        <r>
          <rPr>
            <sz val="10"/>
            <color rgb="FF000000"/>
            <rFont val="Arial"/>
            <family val="2"/>
          </rPr>
          <t>======
ID#AAAAWbwqqq0
    (2021-12-28 20:47:46)
Capacidad, diseño, ejecución, proveedores, entradas, salidas, gestión del conocimiento dentro de la entidad.</t>
        </r>
      </text>
    </comment>
    <comment ref="A53" authorId="0" shapeId="0" xr:uid="{00000000-0006-0000-0000-0000CC010000}">
      <text>
        <r>
          <rPr>
            <sz val="10"/>
            <color rgb="FF000000"/>
            <rFont val="Arial"/>
            <family val="2"/>
          </rPr>
          <t>======
ID#AAAAWbwqqjE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4" authorId="0" shapeId="0" xr:uid="{00000000-0006-0000-0000-000064020000}">
      <text>
        <r>
          <rPr>
            <sz val="10"/>
            <color rgb="FF000000"/>
            <rFont val="Arial"/>
            <family val="2"/>
          </rPr>
          <t>======
ID#AAAAWbwqq60
    (2021-12-28 20:47:45)
Lineamientos en cuanto a la planeación estratégica de la entidad, estructura organizacional, seguimiento de las metas y objetivos institucionales, informes de gestión.</t>
        </r>
      </text>
    </comment>
    <comment ref="A55" authorId="0" shapeId="0" xr:uid="{00000000-0006-0000-0000-00003C020000}">
      <text>
        <r>
          <rPr>
            <sz val="10"/>
            <color rgb="FF000000"/>
            <rFont val="Arial"/>
            <family val="2"/>
          </rPr>
          <t>======
ID#AAAAWbwqqtI
    (2021-12-28 20:47:45)
Canales utilizados y su efectividad, flujo de información necesaria para el desarrollo de las operaciones.</t>
        </r>
      </text>
    </comment>
    <comment ref="A56" authorId="0" shapeId="0" xr:uid="{00000000-0006-0000-0000-0000AD020000}">
      <text>
        <r>
          <rPr>
            <sz val="10"/>
            <color rgb="FF000000"/>
            <rFont val="Arial"/>
            <family val="2"/>
          </rPr>
          <t>======
ID#AAAAWbwqqMw
    (2021-12-28 20:47:45)
Presupuesto de funcionamiento, recursos de inversión, infraestructura, capacidad instalada.</t>
        </r>
      </text>
    </comment>
    <comment ref="A57" authorId="0" shapeId="0" xr:uid="{00000000-0006-0000-0000-0000E4010000}">
      <text>
        <r>
          <rPr>
            <sz val="10"/>
            <color rgb="FF000000"/>
            <rFont val="Arial"/>
            <family val="2"/>
          </rPr>
          <t>======
ID#AAAAWbwqqOc
    (2021-12-28 20:47:46)
Otro Factor interno no identificado en el listado pero que puede estar presente en el contexto.</t>
        </r>
      </text>
    </comment>
    <comment ref="B59" authorId="0" shapeId="0" xr:uid="{00000000-0006-0000-0000-000070020000}">
      <text>
        <r>
          <rPr>
            <sz val="10"/>
            <color rgb="FF000000"/>
            <rFont val="Arial"/>
            <family val="2"/>
          </rPr>
          <t>======
ID#AAAAWbwqqaM
    (2021-12-28 20:47:45)
Aquellas características propias de PNN, que le facilitan o favorecen el logro de los objetivos del plan Estrategico institucional y de los procesos .(ventajas competitivas)</t>
        </r>
      </text>
    </comment>
    <comment ref="C59" authorId="0" shapeId="0" xr:uid="{00000000-0006-0000-0000-0000AB010000}">
      <text>
        <r>
          <rPr>
            <sz val="10"/>
            <color rgb="FF000000"/>
            <rFont val="Arial"/>
            <family val="2"/>
          </rPr>
          <t>======
ID#AAAAWbwqqtM
    (2021-12-28 20:47:46)
Aquellas características propias de PNN, que constituyen obstáculos internos al logro de los objetivos del plan Estratégico institucional y de los proceso.</t>
        </r>
      </text>
    </comment>
    <comment ref="A60" authorId="0" shapeId="0" xr:uid="{00000000-0006-0000-0000-000094020000}">
      <text>
        <r>
          <rPr>
            <sz val="10"/>
            <color rgb="FF000000"/>
            <rFont val="Arial"/>
            <family val="2"/>
          </rPr>
          <t>======
ID#AAAAWbwqqN4
    (2021-12-28 20:47:45)
Claridad en la descripción del alcance y objetivo del proceso.</t>
        </r>
      </text>
    </comment>
    <comment ref="A61" authorId="0" shapeId="0" xr:uid="{00000000-0006-0000-0000-000043020000}">
      <text>
        <r>
          <rPr>
            <sz val="10"/>
            <color rgb="FF000000"/>
            <rFont val="Arial"/>
            <family val="2"/>
          </rPr>
          <t>======
ID#AAAAWbwqqzM
    (2021-12-28 20:47:45)
Relación precisa con otros procesos en cuanto a insumos, proveedores, productos, usuarios o clientes.</t>
        </r>
      </text>
    </comment>
    <comment ref="A62" authorId="0" shapeId="0" xr:uid="{00000000-0006-0000-0000-000048020000}">
      <text>
        <r>
          <rPr>
            <sz val="10"/>
            <color rgb="FF000000"/>
            <rFont val="Arial"/>
            <family val="2"/>
          </rPr>
          <t>======
ID#AAAAWbwqqyY
    (2021-12-28 20:47:45)
Procesos que determinan lineamientos necesarios para el desarrollo de todos los procesos de la entidad.</t>
        </r>
      </text>
    </comment>
    <comment ref="A63" authorId="0" shapeId="0" xr:uid="{00000000-0006-0000-0000-000075020000}">
      <text>
        <r>
          <rPr>
            <sz val="10"/>
            <color rgb="FF000000"/>
            <rFont val="Arial"/>
            <family val="2"/>
          </rPr>
          <t>======
ID#AAAAWbwqqeQ
    (2021-12-28 20:47:45)
Pertinencia en los procedimientos que desarrollan los procesos.</t>
        </r>
      </text>
    </comment>
    <comment ref="A64" authorId="0" shapeId="0" xr:uid="{00000000-0006-0000-0000-000025020000}">
      <text>
        <r>
          <rPr>
            <sz val="10"/>
            <color rgb="FF000000"/>
            <rFont val="Arial"/>
            <family val="2"/>
          </rPr>
          <t>======
ID#AAAAWbwqqoQ
    (2021-12-28 20:47:45)
Grado de autoridad y responsabilidad de los funcionarios frente al proceso.</t>
        </r>
      </text>
    </comment>
    <comment ref="A65" authorId="0" shapeId="0" xr:uid="{00000000-0006-0000-0000-0000B2010000}">
      <text>
        <r>
          <rPr>
            <sz val="10"/>
            <color rgb="FF000000"/>
            <rFont val="Arial"/>
            <family val="2"/>
          </rPr>
          <t>======
ID#AAAAWbwqq7w
    (2021-12-28 20:47:46)
Efectividad en los flujos de información determinados en la interacción de los procesos.</t>
        </r>
      </text>
    </comment>
    <comment ref="A66" authorId="0" shapeId="0" xr:uid="{00000000-0006-0000-0000-0000D9010000}">
      <text>
        <r>
          <rPr>
            <sz val="10"/>
            <color rgb="FF000000"/>
            <rFont val="Arial"/>
            <family val="2"/>
          </rPr>
          <t>======
ID#AAAAWbwqqMY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7" authorId="0" shapeId="0" xr:uid="{00000000-0006-0000-0000-0000A5020000}">
      <text>
        <r>
          <rPr>
            <sz val="10"/>
            <color rgb="FF000000"/>
            <rFont val="Arial"/>
            <family val="2"/>
          </rPr>
          <t>======
ID#AAAAWbwqqOg
    (2021-12-28 20:47:45)
Otro Factor interno no identificado en el listado pero que puede estar presente en el contexto.</t>
        </r>
      </text>
    </comment>
    <comment ref="B69" authorId="0" shapeId="0" xr:uid="{00000000-0006-0000-0000-00000F020000}">
      <text>
        <r>
          <rPr>
            <sz val="10"/>
            <color rgb="FF000000"/>
            <rFont val="Arial"/>
            <family val="2"/>
          </rPr>
          <t>======
ID#AAAAWbwqqlE
    (2021-12-28 20:47:45)
Son aquellas situaciones que se presentan en el entorno de PNN y que podrían favorecer el logro de los objetivos del Plan Estratégico Institucional y de los procesos.</t>
        </r>
      </text>
    </comment>
    <comment ref="C69" authorId="0" shapeId="0" xr:uid="{00000000-0006-0000-0000-00005E020000}">
      <text>
        <r>
          <rPr>
            <sz val="10"/>
            <color rgb="FF000000"/>
            <rFont val="Arial"/>
            <family val="2"/>
          </rPr>
          <t>======
ID#AAAAWbwqqxM
    (2021-12-28 20:47:45)
Aquellas situaciones que se presentan en el entorno de PNN y que podrían afectar negativamente, las posibilidades de logro de los objetivos del Plan Estratégico Institucional y de los procesos</t>
        </r>
      </text>
    </comment>
    <comment ref="A70" authorId="0" shapeId="0" xr:uid="{00000000-0006-0000-0000-000094010000}">
      <text>
        <r>
          <rPr>
            <sz val="10"/>
            <color rgb="FF000000"/>
            <rFont val="Arial"/>
            <family val="2"/>
          </rPr>
          <t>======
ID#AAAAWbwqqs8
    (2021-12-28 20:47:46)
Disminución del presupuesto por prioridades del gobierno, austeridad del gastos, disponibilidad de capital, liquidez, mercados financieros, desempleo, competencia.</t>
        </r>
      </text>
    </comment>
    <comment ref="A71" authorId="0" shapeId="0" xr:uid="{00000000-0006-0000-0000-000018020000}">
      <text>
        <r>
          <rPr>
            <sz val="10"/>
            <color rgb="FF000000"/>
            <rFont val="Arial"/>
            <family val="2"/>
          </rPr>
          <t>======
ID#AAAAWbwqqrQ
    (2021-12-28 20:47:45)
Cambio de gobierno, legislación, políticas públicas, regulación, falta de continuidad de los programas establecidos.</t>
        </r>
      </text>
    </comment>
    <comment ref="A72" authorId="0" shapeId="0" xr:uid="{00000000-0006-0000-0000-00009B010000}">
      <text>
        <r>
          <rPr>
            <sz val="10"/>
            <color rgb="FF000000"/>
            <rFont val="Arial"/>
            <family val="2"/>
          </rPr>
          <t>======
ID#AAAAWbwqqok
    (2021-12-28 20:47:46)
Normatividad externa (leyes, decretos, ordenanzas y acuerdos), cambios legales y normativos que pueden afectar la misión y visión de la entidad.</t>
        </r>
      </text>
    </comment>
    <comment ref="A73" authorId="0" shapeId="0" xr:uid="{00000000-0006-0000-0000-0000AA020000}">
      <text>
        <r>
          <rPr>
            <sz val="10"/>
            <color rgb="FF000000"/>
            <rFont val="Arial"/>
            <family val="2"/>
          </rPr>
          <t>======
ID#AAAAWbwqqOM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74" authorId="0" shapeId="0" xr:uid="{00000000-0006-0000-0000-000065020000}">
      <text>
        <r>
          <rPr>
            <sz val="10"/>
            <color rgb="FF000000"/>
            <rFont val="Arial"/>
            <family val="2"/>
          </rPr>
          <t>======
ID#AAAAWbwqq4o
    (2021-12-28 20:47:45)
Avances en tecnología, acceso a sistemas de información externos, gobierno en línea.</t>
        </r>
      </text>
    </comment>
    <comment ref="A75" authorId="0" shapeId="0" xr:uid="{00000000-0006-0000-0000-0000B0020000}">
      <text>
        <r>
          <rPr>
            <sz val="10"/>
            <color rgb="FF000000"/>
            <rFont val="Arial"/>
            <family val="2"/>
          </rPr>
          <t>======
ID#AAAAWbwqqNE
    (2021-12-28 20:47:45)
Emisiones y residuos, energía, catástrofes naturales, desarrollo sostenible.</t>
        </r>
      </text>
    </comment>
    <comment ref="A76" authorId="0" shapeId="0" xr:uid="{00000000-0006-0000-0000-0000A6010000}">
      <text>
        <r>
          <rPr>
            <sz val="10"/>
            <color rgb="FF000000"/>
            <rFont val="Arial"/>
            <family val="2"/>
          </rPr>
          <t>======
ID#AAAAWbwqquI
    (2021-12-28 20:47:46)
Otro Factor interno no identificado en el listado pero que puede estar presente en el contexto.</t>
        </r>
      </text>
    </comment>
    <comment ref="A84" authorId="0" shapeId="0" xr:uid="{00000000-0006-0000-0000-00008A020000}">
      <text>
        <r>
          <rPr>
            <sz val="10"/>
            <color rgb="FF000000"/>
            <rFont val="Arial"/>
            <family val="2"/>
          </rPr>
          <t>======
ID#AAAAWbwqqj0
    (2021-12-28 20:47:45)
Diligencie la DT Y AP
	-Nohora Isabel</t>
        </r>
      </text>
    </comment>
    <comment ref="B84" authorId="0" shapeId="0" xr:uid="{00000000-0006-0000-0000-0000F5010000}">
      <text>
        <r>
          <rPr>
            <sz val="10"/>
            <color rgb="FF000000"/>
            <rFont val="Arial"/>
            <family val="2"/>
          </rPr>
          <t>======
ID#AAAAWbwqqSk
    (2021-12-28 20:47:46)
Diligencia solo para las DT y AP</t>
        </r>
      </text>
    </comment>
    <comment ref="B87" authorId="0" shapeId="0" xr:uid="{00000000-0006-0000-0000-000060020000}">
      <text>
        <r>
          <rPr>
            <sz val="10"/>
            <color rgb="FF000000"/>
            <rFont val="Arial"/>
            <family val="2"/>
          </rPr>
          <t>======
ID#AAAAWbwqqxA
    (2021-12-28 20:47:45)
Aquellas características propias de PNN, que le facilitan o favorecen el logro de los objetivos del plan Estrategico institucional y de los procesos .(ventajas competitivas)</t>
        </r>
      </text>
    </comment>
    <comment ref="C87" authorId="0" shapeId="0" xr:uid="{00000000-0006-0000-0000-00004C020000}">
      <text>
        <r>
          <rPr>
            <sz val="10"/>
            <color rgb="FF000000"/>
            <rFont val="Arial"/>
            <family val="2"/>
          </rPr>
          <t>======
ID#AAAAWbwqqyU
    (2021-12-28 20:47:45)
Aquellas características propias de PNN, que constituyen obstáculos internos al logro de los objetivos del plan Estratégico institucional y de los proceso.</t>
        </r>
      </text>
    </comment>
    <comment ref="A88" authorId="0" shapeId="0" xr:uid="{00000000-0006-0000-0000-0000A3020000}">
      <text>
        <r>
          <rPr>
            <sz val="10"/>
            <color rgb="FF000000"/>
            <rFont val="Arial"/>
            <family val="2"/>
          </rPr>
          <t>======
ID#AAAAWbwqqQA
    (2021-12-28 20:47:45)
Competencia del personal, disponibilidad del personal, seguridad y salud ocupacional.</t>
        </r>
      </text>
    </comment>
    <comment ref="A89" authorId="0" shapeId="0" xr:uid="{00000000-0006-0000-0000-0000AE020000}">
      <text>
        <r>
          <rPr>
            <sz val="10"/>
            <color rgb="FF000000"/>
            <rFont val="Arial"/>
            <family val="2"/>
          </rPr>
          <t>======
ID#AAAAWbwqqO8
    (2021-12-28 20:47:45)
Capacidad, diseño, ejecución, proveedores, entradas, salidas, gestión del conocimiento dentro de la entidad.</t>
        </r>
      </text>
    </comment>
    <comment ref="A90" authorId="0" shapeId="0" xr:uid="{00000000-0006-0000-0000-0000A0010000}">
      <text>
        <r>
          <rPr>
            <sz val="10"/>
            <color rgb="FF000000"/>
            <rFont val="Arial"/>
            <family val="2"/>
          </rPr>
          <t>======
ID#AAAAWbwqqug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1" authorId="0" shapeId="0" xr:uid="{00000000-0006-0000-0000-00008D010000}">
      <text>
        <r>
          <rPr>
            <sz val="10"/>
            <color rgb="FF000000"/>
            <rFont val="Arial"/>
            <family val="2"/>
          </rPr>
          <t>======
ID#AAAAWbwqqn8
    (2021-12-28 20:47:46)
Lineamientos en cuanto a la planeación estratégica de la entidad, estructura organizacional, seguimiento de las metas y objetivos institucionales, informes de gestión.</t>
        </r>
      </text>
    </comment>
    <comment ref="A92" authorId="0" shapeId="0" xr:uid="{00000000-0006-0000-0000-000020020000}">
      <text>
        <r>
          <rPr>
            <sz val="10"/>
            <color rgb="FF000000"/>
            <rFont val="Arial"/>
            <family val="2"/>
          </rPr>
          <t>======
ID#AAAAWbwqqqA
    (2021-12-28 20:47:45)
Canales utilizados y su efectividad, flujo de información necesaria para el desarrollo de las operaciones.</t>
        </r>
      </text>
    </comment>
    <comment ref="A93" authorId="0" shapeId="0" xr:uid="{00000000-0006-0000-0000-0000B1020000}">
      <text>
        <r>
          <rPr>
            <sz val="10"/>
            <color rgb="FF000000"/>
            <rFont val="Arial"/>
            <family val="2"/>
          </rPr>
          <t>======
ID#AAAAWbwqqUc
    (2021-12-28 20:47:45)
Presupuesto de funcionamiento, recursos de inversión, infraestructura, capacidad instalada.</t>
        </r>
      </text>
    </comment>
    <comment ref="A94" authorId="0" shapeId="0" xr:uid="{00000000-0006-0000-0000-000002020000}">
      <text>
        <r>
          <rPr>
            <sz val="10"/>
            <color rgb="FF000000"/>
            <rFont val="Arial"/>
            <family val="2"/>
          </rPr>
          <t>======
ID#AAAAWbwqqVs
    (2021-12-28 20:47:46)
Otro Factor interno no identificado en el listado pero que puede estar presente en el contexto.</t>
        </r>
      </text>
    </comment>
    <comment ref="B96" authorId="0" shapeId="0" xr:uid="{00000000-0006-0000-0000-000098010000}">
      <text>
        <r>
          <rPr>
            <sz val="10"/>
            <color rgb="FF000000"/>
            <rFont val="Arial"/>
            <family val="2"/>
          </rPr>
          <t>======
ID#AAAAWbwqq0A
    (2021-12-28 20:47:46)
Aquellas características propias de PNN, que le facilitan o favorecen el logro de los objetivos del plan Estrategico institucional y de los procesos .(ventajas competitivas)</t>
        </r>
      </text>
    </comment>
    <comment ref="C96" authorId="0" shapeId="0" xr:uid="{00000000-0006-0000-0000-00008E020000}">
      <text>
        <r>
          <rPr>
            <sz val="10"/>
            <color rgb="FF000000"/>
            <rFont val="Arial"/>
            <family val="2"/>
          </rPr>
          <t>======
ID#AAAAWbwqqgU
    (2021-12-28 20:47:45)
Aquellas características propias de PNN, que constituyen obstáculos internos al logro de los objetivos del plan Estratégico institucional y de los proceso.</t>
        </r>
      </text>
    </comment>
    <comment ref="A97" authorId="0" shapeId="0" xr:uid="{00000000-0006-0000-0000-0000D1020000}">
      <text>
        <r>
          <rPr>
            <sz val="10"/>
            <color rgb="FF000000"/>
            <rFont val="Arial"/>
            <family val="2"/>
          </rPr>
          <t>======
ID#AAAAWbwqqVU
    (2021-12-28 20:47:45)
Claridad en la descripción del alcance y objetivo del proceso.</t>
        </r>
      </text>
    </comment>
    <comment ref="A98" authorId="0" shapeId="0" xr:uid="{00000000-0006-0000-0000-0000F8010000}">
      <text>
        <r>
          <rPr>
            <sz val="10"/>
            <color rgb="FF000000"/>
            <rFont val="Arial"/>
            <family val="2"/>
          </rPr>
          <t>======
ID#AAAAWbwqqSY
    (2021-12-28 20:47:46)
Relación precisa con otros procesos en cuanto a insumos, proveedores, productos, usuarios o clientes.</t>
        </r>
      </text>
    </comment>
    <comment ref="A99" authorId="0" shapeId="0" xr:uid="{00000000-0006-0000-0000-0000A5010000}">
      <text>
        <r>
          <rPr>
            <sz val="10"/>
            <color rgb="FF000000"/>
            <rFont val="Arial"/>
            <family val="2"/>
          </rPr>
          <t>======
ID#AAAAWbwqqtk
    (2021-12-28 20:47:46)
Procesos que determinan lineamientos necesarios para el desarrollo de todos los procesos de la entidad.</t>
        </r>
      </text>
    </comment>
    <comment ref="A100" authorId="0" shapeId="0" xr:uid="{00000000-0006-0000-0000-0000BA020000}">
      <text>
        <r>
          <rPr>
            <sz val="10"/>
            <color rgb="FF000000"/>
            <rFont val="Arial"/>
            <family val="2"/>
          </rPr>
          <t>======
ID#AAAAWbwqqSU
    (2021-12-28 20:47:45)
Pertinencia en los procedimientos que desarrollan los procesos.</t>
        </r>
      </text>
    </comment>
    <comment ref="A101" authorId="0" shapeId="0" xr:uid="{00000000-0006-0000-0000-00005F020000}">
      <text>
        <r>
          <rPr>
            <sz val="10"/>
            <color rgb="FF000000"/>
            <rFont val="Arial"/>
            <family val="2"/>
          </rPr>
          <t>======
ID#AAAAWbwqqxI
    (2021-12-28 20:47:45)
Grado de autoridad y responsabilidad de los funcionarios frente al proceso.</t>
        </r>
      </text>
    </comment>
    <comment ref="A102" authorId="0" shapeId="0" xr:uid="{00000000-0006-0000-0000-0000C6020000}">
      <text>
        <r>
          <rPr>
            <sz val="10"/>
            <color rgb="FF000000"/>
            <rFont val="Arial"/>
            <family val="2"/>
          </rPr>
          <t>======
ID#AAAAWbwqqXc
    (2021-12-28 20:47:45)
Efectividad en los flujos de información determinados en la interacción de los procesos.</t>
        </r>
      </text>
    </comment>
    <comment ref="A103" authorId="0" shapeId="0" xr:uid="{00000000-0006-0000-0000-00000C020000}">
      <text>
        <r>
          <rPr>
            <sz val="10"/>
            <color rgb="FF000000"/>
            <rFont val="Arial"/>
            <family val="2"/>
          </rPr>
          <t>======
ID#AAAAWbwqqlc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04" authorId="0" shapeId="0" xr:uid="{00000000-0006-0000-0000-0000BE010000}">
      <text>
        <r>
          <rPr>
            <sz val="10"/>
            <color rgb="FF000000"/>
            <rFont val="Arial"/>
            <family val="2"/>
          </rPr>
          <t>======
ID#AAAAWbwqqao
    (2021-12-28 20:47:46)
Otro Factor interno no identificado en el listado pero que puede estar presente en el contexto.</t>
        </r>
      </text>
    </comment>
    <comment ref="B106" authorId="0" shapeId="0" xr:uid="{00000000-0006-0000-0000-000090020000}">
      <text>
        <r>
          <rPr>
            <sz val="10"/>
            <color rgb="FF000000"/>
            <rFont val="Arial"/>
            <family val="2"/>
          </rPr>
          <t>======
ID#AAAAWbwqqfs
    (2021-12-28 20:47:45)
Son aquellas situaciones que se presentan en el entorno de PNN y que podrían favorecer el logro de los objetivos del Plan Estratégico Institucional y de los procesos.</t>
        </r>
      </text>
    </comment>
    <comment ref="C106" authorId="0" shapeId="0" xr:uid="{00000000-0006-0000-0000-0000CE010000}">
      <text>
        <r>
          <rPr>
            <sz val="10"/>
            <color rgb="FF000000"/>
            <rFont val="Arial"/>
            <family val="2"/>
          </rPr>
          <t>======
ID#AAAAWbwqqj8
    (2021-12-28 20:47:46)
Aquellas situaciones que se presentan en el entorno de PNN y que podrían afectar negativamente, las posibilidades de logro de los objetivos del Plan Estratégico Institucional y de los procesos</t>
        </r>
      </text>
    </comment>
    <comment ref="A107" authorId="0" shapeId="0" xr:uid="{00000000-0006-0000-0000-0000AC020000}">
      <text>
        <r>
          <rPr>
            <sz val="10"/>
            <color rgb="FF000000"/>
            <rFont val="Arial"/>
            <family val="2"/>
          </rPr>
          <t>======
ID#AAAAWbwqqOE
    (2021-12-28 20:47:45)
Disminución del presupuesto por prioridades del gobierno, austeridad del gastos, disponibilidad de capital, liquidez, mercados financieros, desempleo, competencia.</t>
        </r>
      </text>
    </comment>
    <comment ref="A108" authorId="0" shapeId="0" xr:uid="{00000000-0006-0000-0000-00009C010000}">
      <text>
        <r>
          <rPr>
            <sz val="10"/>
            <color rgb="FF000000"/>
            <rFont val="Arial"/>
            <family val="2"/>
          </rPr>
          <t>======
ID#AAAAWbwqqpM
    (2021-12-28 20:47:46)
Cambio de gobierno, legislación, políticas públicas, regulación, falta de continuidad de los programas establecidos.</t>
        </r>
      </text>
    </comment>
    <comment ref="A109" authorId="0" shapeId="0" xr:uid="{00000000-0006-0000-0000-0000E1010000}">
      <text>
        <r>
          <rPr>
            <sz val="10"/>
            <color rgb="FF000000"/>
            <rFont val="Arial"/>
            <family val="2"/>
          </rPr>
          <t>======
ID#AAAAWbwqqPw
    (2021-12-28 20:47:46)
Normatividad externa (leyes, decretos, ordenanzas y acuerdos), cambios legales y normativos que pueden afectar la misión y visión de la entidad.</t>
        </r>
      </text>
    </comment>
    <comment ref="A110" authorId="0" shapeId="0" xr:uid="{00000000-0006-0000-0000-000092010000}">
      <text>
        <r>
          <rPr>
            <sz val="10"/>
            <color rgb="FF000000"/>
            <rFont val="Arial"/>
            <family val="2"/>
          </rPr>
          <t>======
ID#AAAAWbwqqjk
    (2021-12-28 20:47:46)
Relacionamiento de la entidad con las partes interesadas: CARs, comunidades, entidades departamentales, municipales, ONGs, instituciones y grupos al margen de la demografía, responsabilidad social, orden público, también hace parte el orden público.</t>
        </r>
      </text>
    </comment>
    <comment ref="A111" authorId="0" shapeId="0" xr:uid="{00000000-0006-0000-0000-0000FD010000}">
      <text>
        <r>
          <rPr>
            <sz val="10"/>
            <color rgb="FF000000"/>
            <rFont val="Arial"/>
            <family val="2"/>
          </rPr>
          <t>======
ID#AAAAWbwqqQk
    (2021-12-28 20:47:46)
Avances en tecnología, acceso a sistemas de información externos, gobierno en línea.</t>
        </r>
      </text>
    </comment>
    <comment ref="A112" authorId="0" shapeId="0" xr:uid="{00000000-0006-0000-0000-00008D020000}">
      <text>
        <r>
          <rPr>
            <sz val="10"/>
            <color rgb="FF000000"/>
            <rFont val="Arial"/>
            <family val="2"/>
          </rPr>
          <t>======
ID#AAAAWbwqqfw
    (2021-12-28 20:47:45)
Emisiones y residuos, energía, catástrofes naturales, desarrollo sostenible.</t>
        </r>
      </text>
    </comment>
    <comment ref="A113" authorId="0" shapeId="0" xr:uid="{00000000-0006-0000-0000-000017020000}">
      <text>
        <r>
          <rPr>
            <sz val="10"/>
            <color rgb="FF000000"/>
            <rFont val="Arial"/>
            <family val="2"/>
          </rPr>
          <t>======
ID#AAAAWbwqqqo
    (2021-12-28 20:47:45)
Otro Factor interno no identificado en el listado pero que puede estar presente en el contexto.</t>
        </r>
      </text>
    </comment>
    <comment ref="A121" authorId="0" shapeId="0" xr:uid="{00000000-0006-0000-0000-0000B4010000}">
      <text>
        <r>
          <rPr>
            <sz val="10"/>
            <color rgb="FF000000"/>
            <rFont val="Arial"/>
            <family val="2"/>
          </rPr>
          <t>======
ID#AAAAWbwqq6k
    (2021-12-28 20:47:46)
Diligencie la DT Y AP
	-Nohora Isabel</t>
        </r>
      </text>
    </comment>
    <comment ref="B121" authorId="0" shapeId="0" xr:uid="{00000000-0006-0000-0000-000098020000}">
      <text>
        <r>
          <rPr>
            <sz val="10"/>
            <color rgb="FF000000"/>
            <rFont val="Arial"/>
            <family val="2"/>
          </rPr>
          <t>======
ID#AAAAWbwqqKw
    (2021-12-28 20:47:45)
Diligencia solo para las DT y AP</t>
        </r>
      </text>
    </comment>
    <comment ref="B124" authorId="0" shapeId="0" xr:uid="{00000000-0006-0000-0000-0000E2010000}">
      <text>
        <r>
          <rPr>
            <sz val="10"/>
            <color rgb="FF000000"/>
            <rFont val="Arial"/>
            <family val="2"/>
          </rPr>
          <t>======
ID#AAAAWbwqqQ8
    (2021-12-28 20:47:46)
Aquellas características propias de PNN, que le facilitan o favorecen el logro de los objetivos del plan Estrategico institucional y de los procesos .(ventajas competitivas)</t>
        </r>
      </text>
    </comment>
    <comment ref="C124" authorId="0" shapeId="0" xr:uid="{00000000-0006-0000-0000-0000AF010000}">
      <text>
        <r>
          <rPr>
            <sz val="10"/>
            <color rgb="FF000000"/>
            <rFont val="Arial"/>
            <family val="2"/>
          </rPr>
          <t>======
ID#AAAAWbwqqt8
    (2021-12-28 20:47:46)
Aquellas características propias de PNN, que constituyen obstáculos internos al logro de los objetivos del plan Estratégico institucional y de los proceso.</t>
        </r>
      </text>
    </comment>
    <comment ref="A125" authorId="0" shapeId="0" xr:uid="{00000000-0006-0000-0000-000003020000}">
      <text>
        <r>
          <rPr>
            <sz val="10"/>
            <color rgb="FF000000"/>
            <rFont val="Arial"/>
            <family val="2"/>
          </rPr>
          <t>======
ID#AAAAWbwqqW4
    (2021-12-28 20:47:46)
Competencia del personal, disponibilidad del personal, seguridad y salud ocupacional.</t>
        </r>
      </text>
    </comment>
    <comment ref="A126" authorId="0" shapeId="0" xr:uid="{00000000-0006-0000-0000-000072020000}">
      <text>
        <r>
          <rPr>
            <sz val="10"/>
            <color rgb="FF000000"/>
            <rFont val="Arial"/>
            <family val="2"/>
          </rPr>
          <t>======
ID#AAAAWbwqqeo
    (2021-12-28 20:47:45)
Capacidad, diseño, ejecución, proveedores, entradas, salidas, gestión del conocimiento dentro de la entidad.</t>
        </r>
      </text>
    </comment>
    <comment ref="A127" authorId="0" shapeId="0" xr:uid="{00000000-0006-0000-0000-0000CA020000}">
      <text>
        <r>
          <rPr>
            <sz val="10"/>
            <color rgb="FF000000"/>
            <rFont val="Arial"/>
            <family val="2"/>
          </rPr>
          <t>======
ID#AAAAWbwqqWc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8" authorId="0" shapeId="0" xr:uid="{00000000-0006-0000-0000-0000D7010000}">
      <text>
        <r>
          <rPr>
            <sz val="10"/>
            <color rgb="FF000000"/>
            <rFont val="Arial"/>
            <family val="2"/>
          </rPr>
          <t>======
ID#AAAAWbwqqfk
    (2021-12-28 20:47:46)
Lineamientos en cuanto a la planeación estratégica de la entidad, estructura organizacional, seguimiento de las metas y objetivos institucionales, informes de gestión.</t>
        </r>
      </text>
    </comment>
    <comment ref="A129" authorId="0" shapeId="0" xr:uid="{00000000-0006-0000-0000-000095020000}">
      <text>
        <r>
          <rPr>
            <sz val="10"/>
            <color rgb="FF000000"/>
            <rFont val="Arial"/>
            <family val="2"/>
          </rPr>
          <t>======
ID#AAAAWbwqqLo
    (2021-12-28 20:47:45)
Canales utilizados y su efectividad, flujo de información necesaria para el desarrollo de las operaciones.</t>
        </r>
      </text>
    </comment>
    <comment ref="A130" authorId="0" shapeId="0" xr:uid="{00000000-0006-0000-0000-000079020000}">
      <text>
        <r>
          <rPr>
            <sz val="10"/>
            <color rgb="FF000000"/>
            <rFont val="Arial"/>
            <family val="2"/>
          </rPr>
          <t>======
ID#AAAAWbwqqe4
    (2021-12-28 20:47:45)
Presupuesto de funcionamiento, recursos de inversión, infraestructura, capacidad instalada.</t>
        </r>
      </text>
    </comment>
    <comment ref="A131" authorId="0" shapeId="0" xr:uid="{00000000-0006-0000-0000-0000C2010000}">
      <text>
        <r>
          <rPr>
            <sz val="10"/>
            <color rgb="FF000000"/>
            <rFont val="Arial"/>
            <family val="2"/>
          </rPr>
          <t>======
ID#AAAAWbwqqek
    (2021-12-28 20:47:46)
Otro Factor interno no identificado en el listado pero que puede estar presente en el contexto.</t>
        </r>
      </text>
    </comment>
    <comment ref="B133" authorId="0" shapeId="0" xr:uid="{00000000-0006-0000-0000-000097010000}">
      <text>
        <r>
          <rPr>
            <sz val="10"/>
            <color rgb="FF000000"/>
            <rFont val="Arial"/>
            <family val="2"/>
          </rPr>
          <t>======
ID#AAAAWbwqqqc
    (2021-12-28 20:47:46)
Aquellas características propias de PNN, que le facilitan o favorecen el logro de los objetivos del plan Estrategico institucional y de los procesos .(ventajas competitivas)</t>
        </r>
      </text>
    </comment>
    <comment ref="C133" authorId="0" shapeId="0" xr:uid="{00000000-0006-0000-0000-0000AC010000}">
      <text>
        <r>
          <rPr>
            <sz val="10"/>
            <color rgb="FF000000"/>
            <rFont val="Arial"/>
            <family val="2"/>
          </rPr>
          <t>======
ID#AAAAWbwqq1g
    (2021-12-28 20:47:46)
Aquellas características propias de PNN, que constituyen obstáculos internos al logro de los objetivos del plan Estratégico institucional y de los proceso.</t>
        </r>
      </text>
    </comment>
    <comment ref="A134" authorId="0" shapeId="0" xr:uid="{00000000-0006-0000-0000-0000B7020000}">
      <text>
        <r>
          <rPr>
            <sz val="10"/>
            <color rgb="FF000000"/>
            <rFont val="Arial"/>
            <family val="2"/>
          </rPr>
          <t>======
ID#AAAAWbwqqTU
    (2021-12-28 20:47:45)
Claridad en la descripción del alcance y objetivo del proceso.</t>
        </r>
      </text>
    </comment>
    <comment ref="A135" authorId="0" shapeId="0" xr:uid="{00000000-0006-0000-0000-000093020000}">
      <text>
        <r>
          <rPr>
            <sz val="10"/>
            <color rgb="FF000000"/>
            <rFont val="Arial"/>
            <family val="2"/>
          </rPr>
          <t>======
ID#AAAAWbwqqN8
    (2021-12-28 20:47:45)
Relación precisa con otros procesos en cuanto a insumos, proveedores, productos, usuarios o clientes.</t>
        </r>
      </text>
    </comment>
    <comment ref="A136" authorId="0" shapeId="0" xr:uid="{00000000-0006-0000-0000-0000CE020000}">
      <text>
        <r>
          <rPr>
            <sz val="10"/>
            <color rgb="FF000000"/>
            <rFont val="Arial"/>
            <family val="2"/>
          </rPr>
          <t>======
ID#AAAAWbwqqWE
    (2021-12-28 20:47:45)
Procesos que determinan lineamientos necesarios para el desarrollo de todos los procesos de la entidad.</t>
        </r>
      </text>
    </comment>
    <comment ref="A137" authorId="0" shapeId="0" xr:uid="{00000000-0006-0000-0000-0000CF010000}">
      <text>
        <r>
          <rPr>
            <sz val="10"/>
            <color rgb="FF000000"/>
            <rFont val="Arial"/>
            <family val="2"/>
          </rPr>
          <t>======
ID#AAAAWbwqqhw
    (2021-12-28 20:47:46)
Pertinencia en los procedimientos que desarrollan los procesos.</t>
        </r>
      </text>
    </comment>
    <comment ref="A138" authorId="0" shapeId="0" xr:uid="{00000000-0006-0000-0000-000089010000}">
      <text>
        <r>
          <rPr>
            <sz val="10"/>
            <color rgb="FF000000"/>
            <rFont val="Arial"/>
            <family val="2"/>
          </rPr>
          <t>======
ID#AAAAWbwqqzo
    (2021-12-28 20:47:46)
Grado de autoridad y responsabilidad de los funcionarios frente al proceso.</t>
        </r>
      </text>
    </comment>
    <comment ref="A139" authorId="0" shapeId="0" xr:uid="{00000000-0006-0000-0000-00001A020000}">
      <text>
        <r>
          <rPr>
            <sz val="10"/>
            <color rgb="FF000000"/>
            <rFont val="Arial"/>
            <family val="2"/>
          </rPr>
          <t>======
ID#AAAAWbwqq0E
    (2021-12-28 20:47:45)
Efectividad en los flujos de información determinados en la interacción de los procesos.</t>
        </r>
      </text>
    </comment>
    <comment ref="A140" authorId="0" shapeId="0" xr:uid="{00000000-0006-0000-0000-000036020000}">
      <text>
        <r>
          <rPr>
            <sz val="10"/>
            <color rgb="FF000000"/>
            <rFont val="Arial"/>
            <family val="2"/>
          </rPr>
          <t>======
ID#AAAAWbwqqto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41" authorId="0" shapeId="0" xr:uid="{00000000-0006-0000-0000-0000C3020000}">
      <text>
        <r>
          <rPr>
            <sz val="10"/>
            <color rgb="FF000000"/>
            <rFont val="Arial"/>
            <family val="2"/>
          </rPr>
          <t>======
ID#AAAAWbwqqXs
    (2021-12-28 20:47:45)
Otro Factor interno no identificado en el listado pero que puede estar presente en el contexto.</t>
        </r>
      </text>
    </comment>
    <comment ref="B143" authorId="0" shapeId="0" xr:uid="{00000000-0006-0000-0000-0000F4010000}">
      <text>
        <r>
          <rPr>
            <sz val="10"/>
            <color rgb="FF000000"/>
            <rFont val="Arial"/>
            <family val="2"/>
          </rPr>
          <t>======
ID#AAAAWbwqqU0
    (2021-12-28 20:47:46)
Son aquellas situaciones que se presentan en el entorno de PNN y que podrían favorecer el logro de los objetivos del Plan Estratégico Institucional y de los procesos.</t>
        </r>
      </text>
    </comment>
    <comment ref="C143" authorId="0" shapeId="0" xr:uid="{00000000-0006-0000-0000-00006C020000}">
      <text>
        <r>
          <rPr>
            <sz val="10"/>
            <color rgb="FF000000"/>
            <rFont val="Arial"/>
            <family val="2"/>
          </rPr>
          <t>======
ID#AAAAWbwqqbM
    (2021-12-28 20:47:45)
Aquellas situaciones que se presentan en el entorno de PNN y que podrían afectar negativamente, las posibilidades de logro de los objetivos del Plan Estratégico Institucional y de los procesos</t>
        </r>
      </text>
    </comment>
    <comment ref="A144" authorId="0" shapeId="0" xr:uid="{00000000-0006-0000-0000-000092020000}">
      <text>
        <r>
          <rPr>
            <sz val="10"/>
            <color rgb="FF000000"/>
            <rFont val="Arial"/>
            <family val="2"/>
          </rPr>
          <t>======
ID#AAAAWbwqqgE
    (2021-12-28 20:47:45)
Disminución del presupuesto por prioridades del gobierno, austeridad del gastos, disponibilidad de capital, liquidez, mercados financieros, desempleo, competencia.</t>
        </r>
      </text>
    </comment>
    <comment ref="A145" authorId="0" shapeId="0" xr:uid="{00000000-0006-0000-0000-00008F010000}">
      <text>
        <r>
          <rPr>
            <sz val="10"/>
            <color rgb="FF000000"/>
            <rFont val="Arial"/>
            <family val="2"/>
          </rPr>
          <t>======
ID#AAAAWbwqqlY
    (2021-12-28 20:47:46)
Cambio de gobierno, legislación, políticas públicas, regulación, falta de continuidad de los programas establecidos.</t>
        </r>
      </text>
    </comment>
    <comment ref="A146" authorId="0" shapeId="0" xr:uid="{00000000-0006-0000-0000-0000B9020000}">
      <text>
        <r>
          <rPr>
            <sz val="10"/>
            <color rgb="FF000000"/>
            <rFont val="Arial"/>
            <family val="2"/>
          </rPr>
          <t>======
ID#AAAAWbwqqT8
    (2021-12-28 20:47:45)
Normatividad externa (leyes, decretos, ordenanzas y acuerdos), cambios legales y normativos que pueden afectar la misión y visión de la entidad.</t>
        </r>
      </text>
    </comment>
    <comment ref="A147" authorId="0" shapeId="0" xr:uid="{00000000-0006-0000-0000-0000C2020000}">
      <text>
        <r>
          <rPr>
            <sz val="10"/>
            <color rgb="FF000000"/>
            <rFont val="Arial"/>
            <family val="2"/>
          </rPr>
          <t>======
ID#AAAAWbwqqXw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148" authorId="0" shapeId="0" xr:uid="{00000000-0006-0000-0000-0000F6010000}">
      <text>
        <r>
          <rPr>
            <sz val="10"/>
            <color rgb="FF000000"/>
            <rFont val="Arial"/>
            <family val="2"/>
          </rPr>
          <t>======
ID#AAAAWbwqqTM
    (2021-12-28 20:47:46)
Avances en tecnología, acceso a sistemas de información externos, gobierno en línea.</t>
        </r>
      </text>
    </comment>
    <comment ref="A149" authorId="0" shapeId="0" xr:uid="{00000000-0006-0000-0000-000085020000}">
      <text>
        <r>
          <rPr>
            <sz val="10"/>
            <color rgb="FF000000"/>
            <rFont val="Arial"/>
            <family val="2"/>
          </rPr>
          <t>======
ID#AAAAWbwqqjY
    (2021-12-28 20:47:45)
Emisiones y residuos, energía, catástrofes naturales, desarrollo sostenible.</t>
        </r>
      </text>
    </comment>
    <comment ref="A150" authorId="0" shapeId="0" xr:uid="{00000000-0006-0000-0000-0000E8010000}">
      <text>
        <r>
          <rPr>
            <sz val="10"/>
            <color rgb="FF000000"/>
            <rFont val="Arial"/>
            <family val="2"/>
          </rPr>
          <t>======
ID#AAAAWbwqqNo
    (2021-12-28 20:47:46)
Otro Factor interno no identificado en el listado pero que puede estar presente en el contexto.</t>
        </r>
      </text>
    </comment>
    <comment ref="A158" authorId="0" shapeId="0" xr:uid="{00000000-0006-0000-0000-00005A020000}">
      <text>
        <r>
          <rPr>
            <sz val="10"/>
            <color rgb="FF000000"/>
            <rFont val="Arial"/>
            <family val="2"/>
          </rPr>
          <t>======
ID#AAAAWbwqq5o
    (2021-12-28 20:47:45)
Diligencie la DT Y AP
	-Nohora Isabel</t>
        </r>
      </text>
    </comment>
    <comment ref="B158" authorId="0" shapeId="0" xr:uid="{00000000-0006-0000-0000-00006F020000}">
      <text>
        <r>
          <rPr>
            <sz val="10"/>
            <color rgb="FF000000"/>
            <rFont val="Arial"/>
            <family val="2"/>
          </rPr>
          <t>======
ID#AAAAWbwqqaQ
    (2021-12-28 20:47:45)
Diligencia solo para las DT y AP</t>
        </r>
      </text>
    </comment>
    <comment ref="B161" authorId="0" shapeId="0" xr:uid="{00000000-0006-0000-0000-000077020000}">
      <text>
        <r>
          <rPr>
            <sz val="10"/>
            <color rgb="FF000000"/>
            <rFont val="Arial"/>
            <family val="2"/>
          </rPr>
          <t>======
ID#AAAAWbwqqcw
    (2021-12-28 20:47:45)
Aquellas características propias de PNN, que le facilitan o favorecen el logro de los objetivos del plan Estrategico institucional y de los procesos .(ventajas competitivas)</t>
        </r>
      </text>
    </comment>
    <comment ref="C161" authorId="0" shapeId="0" xr:uid="{00000000-0006-0000-0000-000084020000}">
      <text>
        <r>
          <rPr>
            <sz val="10"/>
            <color rgb="FF000000"/>
            <rFont val="Arial"/>
            <family val="2"/>
          </rPr>
          <t>======
ID#AAAAWbwqqcA
    (2021-12-28 20:47:45)
Aquellas características propias de PNN, que constituyen obstáculos internos al logro de los objetivos del plan Estratégico institucional y de los proceso.</t>
        </r>
      </text>
    </comment>
    <comment ref="A162" authorId="0" shapeId="0" xr:uid="{00000000-0006-0000-0000-0000D4010000}">
      <text>
        <r>
          <rPr>
            <sz val="10"/>
            <color rgb="FF000000"/>
            <rFont val="Arial"/>
            <family val="2"/>
          </rPr>
          <t>======
ID#AAAAWbwqqgg
    (2021-12-28 20:47:46)
Competencia del personal, disponibilidad del personal, seguridad y salud ocupacional.</t>
        </r>
      </text>
    </comment>
    <comment ref="A163" authorId="0" shapeId="0" xr:uid="{00000000-0006-0000-0000-000009020000}">
      <text>
        <r>
          <rPr>
            <sz val="10"/>
            <color rgb="FF000000"/>
            <rFont val="Arial"/>
            <family val="2"/>
          </rPr>
          <t>======
ID#AAAAWbwqqmY
    (2021-12-28 20:47:45)
Capacidad, diseño, ejecución, proveedores, entradas, salidas, gestión del conocimiento dentro de la entidad.</t>
        </r>
      </text>
    </comment>
    <comment ref="A164" authorId="0" shapeId="0" xr:uid="{00000000-0006-0000-0000-0000E5010000}">
      <text>
        <r>
          <rPr>
            <sz val="10"/>
            <color rgb="FF000000"/>
            <rFont val="Arial"/>
            <family val="2"/>
          </rPr>
          <t>======
ID#AAAAWbwqqPE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5" authorId="0" shapeId="0" xr:uid="{00000000-0006-0000-0000-0000FA010000}">
      <text>
        <r>
          <rPr>
            <sz val="10"/>
            <color rgb="FF000000"/>
            <rFont val="Arial"/>
            <family val="2"/>
          </rPr>
          <t>======
ID#AAAAWbwqqQw
    (2021-12-28 20:47:46)
Lineamientos en cuanto a la planeación estratégica de la entidad, estructura organizacional, seguimiento de las metas y objetivos institucionales, informes de gestión.</t>
        </r>
      </text>
    </comment>
    <comment ref="A166" authorId="0" shapeId="0" xr:uid="{00000000-0006-0000-0000-0000C4020000}">
      <text>
        <r>
          <rPr>
            <sz val="10"/>
            <color rgb="FF000000"/>
            <rFont val="Arial"/>
            <family val="2"/>
          </rPr>
          <t>======
ID#AAAAWbwqqYM
    (2021-12-28 20:47:45)
Canales utilizados y su efectividad, flujo de información necesaria para el desarrollo de las operaciones.</t>
        </r>
      </text>
    </comment>
    <comment ref="A167" authorId="0" shapeId="0" xr:uid="{00000000-0006-0000-0000-0000D3010000}">
      <text>
        <r>
          <rPr>
            <sz val="10"/>
            <color rgb="FF000000"/>
            <rFont val="Arial"/>
            <family val="2"/>
          </rPr>
          <t>======
ID#AAAAWbwqqgo
    (2021-12-28 20:47:46)
Presupuesto de funcionamiento, recursos de inversión, infraestructura, capacidad instalada.</t>
        </r>
      </text>
    </comment>
    <comment ref="A168" authorId="0" shapeId="0" xr:uid="{00000000-0006-0000-0000-000042020000}">
      <text>
        <r>
          <rPr>
            <sz val="10"/>
            <color rgb="FF000000"/>
            <rFont val="Arial"/>
            <family val="2"/>
          </rPr>
          <t>======
ID#AAAAWbwqqzk
    (2021-12-28 20:47:45)
Otro Factor interno no identificado en el listado pero que puede estar presente en el contexto.</t>
        </r>
      </text>
    </comment>
    <comment ref="B170" authorId="0" shapeId="0" xr:uid="{00000000-0006-0000-0000-0000C8010000}">
      <text>
        <r>
          <rPr>
            <sz val="10"/>
            <color rgb="FF000000"/>
            <rFont val="Arial"/>
            <family val="2"/>
          </rPr>
          <t>======
ID#AAAAWbwqqd8
    (2021-12-28 20:47:46)
Aquellas características propias de PNN, que le facilitan o favorecen el logro de los objetivos del plan Estrategico institucional y de los procesos .(ventajas competitivas)</t>
        </r>
      </text>
    </comment>
    <comment ref="C170" authorId="0" shapeId="0" xr:uid="{00000000-0006-0000-0000-000074020000}">
      <text>
        <r>
          <rPr>
            <sz val="10"/>
            <color rgb="FF000000"/>
            <rFont val="Arial"/>
            <family val="2"/>
          </rPr>
          <t>======
ID#AAAAWbwqqds
    (2021-12-28 20:47:45)
Aquellas características propias de PNN, que constituyen obstáculos internos al logro de los objetivos del plan Estratégico institucional y de los proceso.</t>
        </r>
      </text>
    </comment>
    <comment ref="A171" authorId="0" shapeId="0" xr:uid="{00000000-0006-0000-0000-0000DD010000}">
      <text>
        <r>
          <rPr>
            <sz val="10"/>
            <color rgb="FF000000"/>
            <rFont val="Arial"/>
            <family val="2"/>
          </rPr>
          <t>======
ID#AAAAWbwqqL8
    (2021-12-28 20:47:46)
Claridad en la descripción del alcance y objetivo del proceso.</t>
        </r>
      </text>
    </comment>
    <comment ref="A172" authorId="0" shapeId="0" xr:uid="{00000000-0006-0000-0000-00002F020000}">
      <text>
        <r>
          <rPr>
            <sz val="10"/>
            <color rgb="FF000000"/>
            <rFont val="Arial"/>
            <family val="2"/>
          </rPr>
          <t>======
ID#AAAAWbwqquk
    (2021-12-28 20:47:45)
Relación precisa con otros procesos en cuanto a insumos, proveedores, productos, usuarios o clientes.</t>
        </r>
      </text>
    </comment>
    <comment ref="A173" authorId="0" shapeId="0" xr:uid="{00000000-0006-0000-0000-00004A020000}">
      <text>
        <r>
          <rPr>
            <sz val="10"/>
            <color rgb="FF000000"/>
            <rFont val="Arial"/>
            <family val="2"/>
          </rPr>
          <t>======
ID#AAAAWbwqqz8
    (2021-12-28 20:47:45)
Procesos que determinan lineamientos necesarios para el desarrollo de todos los procesos de la entidad.</t>
        </r>
      </text>
    </comment>
    <comment ref="A174" authorId="0" shapeId="0" xr:uid="{00000000-0006-0000-0000-00007B020000}">
      <text>
        <r>
          <rPr>
            <sz val="10"/>
            <color rgb="FF000000"/>
            <rFont val="Arial"/>
            <family val="2"/>
          </rPr>
          <t>======
ID#AAAAWbwqqdQ
    (2021-12-28 20:47:45)
Pertinencia en los procedimientos que desarrollan los procesos.</t>
        </r>
      </text>
    </comment>
    <comment ref="A175" authorId="0" shapeId="0" xr:uid="{00000000-0006-0000-0000-0000A2020000}">
      <text>
        <r>
          <rPr>
            <sz val="10"/>
            <color rgb="FF000000"/>
            <rFont val="Arial"/>
            <family val="2"/>
          </rPr>
          <t>======
ID#AAAAWbwqqQE
    (2021-12-28 20:47:45)
Grado de autoridad y responsabilidad de los funcionarios frente al proceso.</t>
        </r>
      </text>
    </comment>
    <comment ref="A176" authorId="0" shapeId="0" xr:uid="{00000000-0006-0000-0000-0000B0010000}">
      <text>
        <r>
          <rPr>
            <sz val="10"/>
            <color rgb="FF000000"/>
            <rFont val="Arial"/>
            <family val="2"/>
          </rPr>
          <t>======
ID#AAAAWbwqq0g
    (2021-12-28 20:47:46)
Efectividad en los flujos de información determinados en la interacción de los procesos.</t>
        </r>
      </text>
    </comment>
    <comment ref="A177" authorId="0" shapeId="0" xr:uid="{00000000-0006-0000-0000-000068020000}">
      <text>
        <r>
          <rPr>
            <sz val="10"/>
            <color rgb="FF000000"/>
            <rFont val="Arial"/>
            <family val="2"/>
          </rPr>
          <t>======
ID#AAAAWbwqqZk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78" authorId="0" shapeId="0" xr:uid="{00000000-0006-0000-0000-000057020000}">
      <text>
        <r>
          <rPr>
            <sz val="10"/>
            <color rgb="FF000000"/>
            <rFont val="Arial"/>
            <family val="2"/>
          </rPr>
          <t>======
ID#AAAAWbwqqxY
    (2021-12-28 20:47:45)
Otro Factor interno no identificado en el listado pero que puede estar presente en el contexto.</t>
        </r>
      </text>
    </comment>
    <comment ref="B180" authorId="0" shapeId="0" xr:uid="{00000000-0006-0000-0000-000005020000}">
      <text>
        <r>
          <rPr>
            <sz val="10"/>
            <color rgb="FF000000"/>
            <rFont val="Arial"/>
            <family val="2"/>
          </rPr>
          <t>======
ID#AAAAWbwqqzs
    (2021-12-28 20:47:45)
Son aquellas situaciones que se presentan en el entorno de PNN y que podrían favorecer el logro de los objetivos del Plan Estratégico Institucional y de los procesos.</t>
        </r>
      </text>
    </comment>
    <comment ref="C180" authorId="0" shapeId="0" xr:uid="{00000000-0006-0000-0000-0000C9010000}">
      <text>
        <r>
          <rPr>
            <sz val="10"/>
            <color rgb="FF000000"/>
            <rFont val="Arial"/>
            <family val="2"/>
          </rPr>
          <t>======
ID#AAAAWbwqqbY
    (2021-12-28 20:47:46)
Aquellas situaciones que se presentan en el entorno de PNN y que podrían afectar negativamente, las posibilidades de logro de los objetivos del Plan Estratégico Institucional y de los procesos</t>
        </r>
      </text>
    </comment>
    <comment ref="A181" authorId="0" shapeId="0" xr:uid="{00000000-0006-0000-0000-0000EE010000}">
      <text>
        <r>
          <rPr>
            <sz val="10"/>
            <color rgb="FF000000"/>
            <rFont val="Arial"/>
            <family val="2"/>
          </rPr>
          <t>======
ID#AAAAWbwqqMc
    (2021-12-28 20:47:46)
Disminución del presupuesto por prioridades del gobierno, austeridad del gastos, disponibilidad de capital, liquidez, mercados financieros, desempleo, competencia.</t>
        </r>
      </text>
    </comment>
    <comment ref="A182" authorId="0" shapeId="0" xr:uid="{00000000-0006-0000-0000-0000AD010000}">
      <text>
        <r>
          <rPr>
            <sz val="10"/>
            <color rgb="FF000000"/>
            <rFont val="Arial"/>
            <family val="2"/>
          </rPr>
          <t>======
ID#AAAAWbwqqsg
    (2021-12-28 20:47:46)
Cambio de gobierno, legislación, políticas públicas, regulación, falta de continuidad de los programas establecidos.</t>
        </r>
      </text>
    </comment>
    <comment ref="A183" authorId="0" shapeId="0" xr:uid="{00000000-0006-0000-0000-0000D2020000}">
      <text>
        <r>
          <rPr>
            <sz val="10"/>
            <color rgb="FF000000"/>
            <rFont val="Arial"/>
            <family val="2"/>
          </rPr>
          <t>======
ID#AAAAWbwqqW0
    (2021-12-28 20:47:45)
Normatividad externa (leyes, decretos, ordenanzas y acuerdos), cambios legales y normativos que pueden afectar la misión y visión de la entidad.</t>
        </r>
      </text>
    </comment>
    <comment ref="A184" authorId="0" shapeId="0" xr:uid="{00000000-0006-0000-0000-0000B5020000}">
      <text>
        <r>
          <rPr>
            <sz val="10"/>
            <color rgb="FF000000"/>
            <rFont val="Arial"/>
            <family val="2"/>
          </rPr>
          <t>======
ID#AAAAWbwqqUI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185" authorId="0" shapeId="0" xr:uid="{00000000-0006-0000-0000-0000D5010000}">
      <text>
        <r>
          <rPr>
            <sz val="10"/>
            <color rgb="FF000000"/>
            <rFont val="Arial"/>
            <family val="2"/>
          </rPr>
          <t>======
ID#AAAAWbwqqhI
    (2021-12-28 20:47:46)
Avances en tecnología, acceso a sistemas de información externos, gobierno en línea.</t>
        </r>
      </text>
    </comment>
    <comment ref="A186" authorId="0" shapeId="0" xr:uid="{00000000-0006-0000-0000-0000AB020000}">
      <text>
        <r>
          <rPr>
            <sz val="10"/>
            <color rgb="FF000000"/>
            <rFont val="Arial"/>
            <family val="2"/>
          </rPr>
          <t>======
ID#AAAAWbwqqNg
    (2021-12-28 20:47:45)
Emisiones y residuos, energía, catástrofes naturales, desarrollo sostenible.</t>
        </r>
      </text>
    </comment>
    <comment ref="A187" authorId="0" shapeId="0" xr:uid="{00000000-0006-0000-0000-00003D020000}">
      <text>
        <r>
          <rPr>
            <sz val="10"/>
            <color rgb="FF000000"/>
            <rFont val="Arial"/>
            <family val="2"/>
          </rPr>
          <t>======
ID#AAAAWbwqq1c
    (2021-12-28 20:47:45)
Otro Factor interno no identificado en el listado pero que puede estar presente en el contexto.</t>
        </r>
      </text>
    </comment>
    <comment ref="A196" authorId="0" shapeId="0" xr:uid="{00000000-0006-0000-0000-00009C020000}">
      <text>
        <r>
          <rPr>
            <sz val="10"/>
            <color rgb="FF000000"/>
            <rFont val="Arial"/>
            <family val="2"/>
          </rPr>
          <t>======
ID#AAAAWbwqqLM
    (2021-12-28 20:47:45)
Diligencie la DT Y AP
	-Nohora Isabel</t>
        </r>
      </text>
    </comment>
    <comment ref="B196" authorId="0" shapeId="0" xr:uid="{00000000-0006-0000-0000-0000BB020000}">
      <text>
        <r>
          <rPr>
            <sz val="10"/>
            <color rgb="FF000000"/>
            <rFont val="Arial"/>
            <family val="2"/>
          </rPr>
          <t>======
ID#AAAAWbwqqRg
    (2021-12-28 20:47:45)
Diligencia solo para las DT y AP</t>
        </r>
      </text>
    </comment>
    <comment ref="B199" authorId="0" shapeId="0" xr:uid="{00000000-0006-0000-0000-000059020000}">
      <text>
        <r>
          <rPr>
            <sz val="10"/>
            <color rgb="FF000000"/>
            <rFont val="Arial"/>
            <family val="2"/>
          </rPr>
          <t>======
ID#AAAAWbwqqws
    (2021-12-28 20:47:45)
Aquellas características propias de PNN, que le facilitan o favorecen el logro de los objetivos del plan Estrategico institucional y de los procesos .(ventajas competitivas)</t>
        </r>
      </text>
    </comment>
    <comment ref="C199" authorId="0" shapeId="0" xr:uid="{00000000-0006-0000-0000-0000DC010000}">
      <text>
        <r>
          <rPr>
            <sz val="10"/>
            <color rgb="FF000000"/>
            <rFont val="Arial"/>
            <family val="2"/>
          </rPr>
          <t>======
ID#AAAAWbwqqM0
    (2021-12-28 20:47:46)
Aquellas características propias de PNN, que constituyen obstáculos internos al logro de los objetivos del plan Estratégico institucional y de los proceso.</t>
        </r>
      </text>
    </comment>
    <comment ref="A200" authorId="0" shapeId="0" xr:uid="{00000000-0006-0000-0000-000037020000}">
      <text>
        <r>
          <rPr>
            <sz val="10"/>
            <color rgb="FF000000"/>
            <rFont val="Arial"/>
            <family val="2"/>
          </rPr>
          <t>======
ID#AAAAWbwqqtg
    (2021-12-28 20:47:45)
Competencia del personal, disponibilidad del personal, seguridad y salud ocupacional.</t>
        </r>
      </text>
    </comment>
    <comment ref="A201" authorId="0" shapeId="0" xr:uid="{00000000-0006-0000-0000-0000B6020000}">
      <text>
        <r>
          <rPr>
            <sz val="10"/>
            <color rgb="FF000000"/>
            <rFont val="Arial"/>
            <family val="2"/>
          </rPr>
          <t>======
ID#AAAAWbwqqU8
    (2021-12-28 20:47:45)
Capacidad, diseño, ejecución, proveedores, entradas, salidas, gestión del conocimiento dentro de la entidad.</t>
        </r>
      </text>
    </comment>
    <comment ref="A202" authorId="0" shapeId="0" xr:uid="{00000000-0006-0000-0000-000016020000}">
      <text>
        <r>
          <rPr>
            <sz val="10"/>
            <color rgb="FF000000"/>
            <rFont val="Arial"/>
            <family val="2"/>
          </rPr>
          <t>======
ID#AAAAWbwqq14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03" authorId="0" shapeId="0" xr:uid="{00000000-0006-0000-0000-0000C1020000}">
      <text>
        <r>
          <rPr>
            <sz val="10"/>
            <color rgb="FF000000"/>
            <rFont val="Arial"/>
            <family val="2"/>
          </rPr>
          <t>======
ID#AAAAWbwqqYY
    (2021-12-28 20:47:45)
Lineamientos en cuanto a la planeación estratégica de la entidad, estructura organizacional, seguimiento de las metas y objetivos institucionales, informes de gestión.</t>
        </r>
      </text>
    </comment>
    <comment ref="A204" authorId="0" shapeId="0" xr:uid="{00000000-0006-0000-0000-000090010000}">
      <text>
        <r>
          <rPr>
            <sz val="10"/>
            <color rgb="FF000000"/>
            <rFont val="Arial"/>
            <family val="2"/>
          </rPr>
          <t>======
ID#AAAAWbwqqlQ
    (2021-12-28 20:47:46)
Canales utilizados y su efectividad, flujo de información necesaria para el desarrollo de las operaciones.</t>
        </r>
      </text>
    </comment>
    <comment ref="A205" authorId="0" shapeId="0" xr:uid="{00000000-0006-0000-0000-000056020000}">
      <text>
        <r>
          <rPr>
            <sz val="10"/>
            <color rgb="FF000000"/>
            <rFont val="Arial"/>
            <family val="2"/>
          </rPr>
          <t>======
ID#AAAAWbwqq5w
    (2021-12-28 20:47:45)
Presupuesto de funcionamiento, recursos de inversión, infraestructura, capacidad instalada.</t>
        </r>
      </text>
    </comment>
    <comment ref="A206" authorId="0" shapeId="0" xr:uid="{00000000-0006-0000-0000-0000A1020000}">
      <text>
        <r>
          <rPr>
            <sz val="10"/>
            <color rgb="FF000000"/>
            <rFont val="Arial"/>
            <family val="2"/>
          </rPr>
          <t>======
ID#AAAAWbwqqQI
    (2021-12-28 20:47:45)
Otro Factor interno no identificado en el listado pero que puede estar presente en el contexto.</t>
        </r>
      </text>
    </comment>
    <comment ref="B208" authorId="0" shapeId="0" xr:uid="{00000000-0006-0000-0000-00007C020000}">
      <text>
        <r>
          <rPr>
            <sz val="10"/>
            <color rgb="FF000000"/>
            <rFont val="Arial"/>
            <family val="2"/>
          </rPr>
          <t>======
ID#AAAAWbwqqe0
    (2021-12-28 20:47:45)
Aquellas características propias de PNN, que le facilitan o favorecen el logro de los objetivos del plan Estrategico institucional y de los procesos .(ventajas competitivas)</t>
        </r>
      </text>
    </comment>
    <comment ref="C208" authorId="0" shapeId="0" xr:uid="{00000000-0006-0000-0000-0000D0010000}">
      <text>
        <r>
          <rPr>
            <sz val="10"/>
            <color rgb="FF000000"/>
            <rFont val="Arial"/>
            <family val="2"/>
          </rPr>
          <t>======
ID#AAAAWbwqqgw
    (2021-12-28 20:47:46)
Aquellas características propias de PNN, que constituyen obstáculos internos al logro de los objetivos del plan Estratégico institucional y de los proceso.</t>
        </r>
      </text>
    </comment>
    <comment ref="A209" authorId="0" shapeId="0" xr:uid="{00000000-0006-0000-0000-0000AE010000}">
      <text>
        <r>
          <rPr>
            <sz val="10"/>
            <color rgb="FF000000"/>
            <rFont val="Arial"/>
            <family val="2"/>
          </rPr>
          <t>======
ID#AAAAWbwqq2A
    (2021-12-28 20:47:46)
Claridad en la descripción del alcance y objetivo del proceso.</t>
        </r>
      </text>
    </comment>
    <comment ref="A210" authorId="0" shapeId="0" xr:uid="{00000000-0006-0000-0000-00002B020000}">
      <text>
        <r>
          <rPr>
            <sz val="10"/>
            <color rgb="FF000000"/>
            <rFont val="Arial"/>
            <family val="2"/>
          </rPr>
          <t>======
ID#AAAAWbwqqw8
    (2021-12-28 20:47:45)
Relación precisa con otros procesos en cuanto a insumos, proveedores, productos, usuarios o clientes.</t>
        </r>
      </text>
    </comment>
    <comment ref="A211" authorId="0" shapeId="0" xr:uid="{00000000-0006-0000-0000-0000E7010000}">
      <text>
        <r>
          <rPr>
            <sz val="10"/>
            <color rgb="FF000000"/>
            <rFont val="Arial"/>
            <family val="2"/>
          </rPr>
          <t>======
ID#AAAAWbwqqP0
    (2021-12-28 20:47:46)
Procesos que determinan lineamientos necesarios para el desarrollo de todos los procesos de la entidad.</t>
        </r>
      </text>
    </comment>
    <comment ref="A212" authorId="0" shapeId="0" xr:uid="{00000000-0006-0000-0000-0000F2010000}">
      <text>
        <r>
          <rPr>
            <sz val="10"/>
            <color rgb="FF000000"/>
            <rFont val="Arial"/>
            <family val="2"/>
          </rPr>
          <t>======
ID#AAAAWbwqqTY
    (2021-12-28 20:47:46)
Pertinencia en los procedimientos que desarrollan los procesos.</t>
        </r>
      </text>
    </comment>
    <comment ref="A213" authorId="0" shapeId="0" xr:uid="{00000000-0006-0000-0000-00008A010000}">
      <text>
        <r>
          <rPr>
            <sz val="10"/>
            <color rgb="FF000000"/>
            <rFont val="Arial"/>
            <family val="2"/>
          </rPr>
          <t>======
ID#AAAAWbwqqnY
    (2021-12-28 20:47:46)
Grado de autoridad y responsabilidad de los funcionarios frente al proceso.</t>
        </r>
      </text>
    </comment>
    <comment ref="A214" authorId="0" shapeId="0" xr:uid="{00000000-0006-0000-0000-000055020000}">
      <text>
        <r>
          <rPr>
            <sz val="10"/>
            <color rgb="FF000000"/>
            <rFont val="Arial"/>
            <family val="2"/>
          </rPr>
          <t>======
ID#AAAAWbwqqyA
    (2021-12-28 20:47:45)
Efectividad en los flujos de información determinados en la interacción de los procesos.</t>
        </r>
      </text>
    </comment>
    <comment ref="A215" authorId="0" shapeId="0" xr:uid="{00000000-0006-0000-0000-00009B020000}">
      <text>
        <r>
          <rPr>
            <sz val="10"/>
            <color rgb="FF000000"/>
            <rFont val="Arial"/>
            <family val="2"/>
          </rPr>
          <t>======
ID#AAAAWbwqqLQ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16" authorId="0" shapeId="0" xr:uid="{00000000-0006-0000-0000-0000A9010000}">
      <text>
        <r>
          <rPr>
            <sz val="10"/>
            <color rgb="FF000000"/>
            <rFont val="Arial"/>
            <family val="2"/>
          </rPr>
          <t>======
ID#AAAAWbwqqss
    (2021-12-28 20:47:46)
Otro Factor interno no identificado en el listado pero que puede estar presente en el contexto.</t>
        </r>
      </text>
    </comment>
    <comment ref="B218" authorId="0" shapeId="0" xr:uid="{00000000-0006-0000-0000-000010020000}">
      <text>
        <r>
          <rPr>
            <sz val="10"/>
            <color rgb="FF000000"/>
            <rFont val="Arial"/>
            <family val="2"/>
          </rPr>
          <t>======
ID#AAAAWbwqqlA
    (2021-12-28 20:47:45)
Son aquellas situaciones que se presentan en el entorno de PNN y que podrían favorecer el logro de los objetivos del Plan Estratégico Institucional y de los procesos.</t>
        </r>
      </text>
    </comment>
    <comment ref="C218" authorId="0" shapeId="0" xr:uid="{00000000-0006-0000-0000-00000D020000}">
      <text>
        <r>
          <rPr>
            <sz val="10"/>
            <color rgb="FF000000"/>
            <rFont val="Arial"/>
            <family val="2"/>
          </rPr>
          <t>======
ID#AAAAWbwqqks
    (2021-12-28 20:47:45)
Aquellas situaciones que se presentan en el entorno de PNN y que podrían afectar negativamente, las posibilidades de logro de los objetivos del Plan Estratégico Institucional y de los procesos</t>
        </r>
      </text>
    </comment>
    <comment ref="A219" authorId="0" shapeId="0" xr:uid="{00000000-0006-0000-0000-0000EF010000}">
      <text>
        <r>
          <rPr>
            <sz val="10"/>
            <color rgb="FF000000"/>
            <rFont val="Arial"/>
            <family val="2"/>
          </rPr>
          <t>======
ID#AAAAWbwqqVI
    (2021-12-28 20:47:46)
Disminución del presupuesto por prioridades del gobierno, austeridad del gastos, disponibilidad de capital, liquidez, mercados financieros, desempleo, competencia.</t>
        </r>
      </text>
    </comment>
    <comment ref="A220" authorId="0" shapeId="0" xr:uid="{00000000-0006-0000-0000-00001D020000}">
      <text>
        <r>
          <rPr>
            <sz val="10"/>
            <color rgb="FF000000"/>
            <rFont val="Arial"/>
            <family val="2"/>
          </rPr>
          <t>======
ID#AAAAWbwqqr0
    (2021-12-28 20:47:45)
Cambio de gobierno, legislación, políticas públicas, regulación, falta de continuidad de los programas establecidos.</t>
        </r>
      </text>
    </comment>
    <comment ref="A221" authorId="0" shapeId="0" xr:uid="{00000000-0006-0000-0000-000006020000}">
      <text>
        <r>
          <rPr>
            <sz val="10"/>
            <color rgb="FF000000"/>
            <rFont val="Arial"/>
            <family val="2"/>
          </rPr>
          <t>======
ID#AAAAWbwqqo0
    (2021-12-28 20:47:45)
Normatividad externa (leyes, decretos, ordenanzas y acuerdos), cambios legales y normativos que pueden afectar la misión y visión de la entidad.</t>
        </r>
      </text>
    </comment>
    <comment ref="A222" authorId="0" shapeId="0" xr:uid="{00000000-0006-0000-0000-0000B3020000}">
      <text>
        <r>
          <rPr>
            <sz val="10"/>
            <color rgb="FF000000"/>
            <rFont val="Arial"/>
            <family val="2"/>
          </rPr>
          <t>======
ID#AAAAWbwqqUU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23" authorId="0" shapeId="0" xr:uid="{00000000-0006-0000-0000-00009A020000}">
      <text>
        <r>
          <rPr>
            <sz val="10"/>
            <color rgb="FF000000"/>
            <rFont val="Arial"/>
            <family val="2"/>
          </rPr>
          <t>======
ID#AAAAWbwqqKs
    (2021-12-28 20:47:45)
Avances en tecnología, acceso a sistemas de información externos, gobierno en línea.</t>
        </r>
      </text>
    </comment>
    <comment ref="A224" authorId="0" shapeId="0" xr:uid="{00000000-0006-0000-0000-0000FC010000}">
      <text>
        <r>
          <rPr>
            <sz val="10"/>
            <color rgb="FF000000"/>
            <rFont val="Arial"/>
            <family val="2"/>
          </rPr>
          <t>======
ID#AAAAWbwqqQo
    (2021-12-28 20:47:46)
Emisiones y residuos, energía, catástrofes naturales, desarrollo sostenible.</t>
        </r>
      </text>
    </comment>
    <comment ref="A225" authorId="0" shapeId="0" xr:uid="{00000000-0006-0000-0000-0000B9010000}">
      <text>
        <r>
          <rPr>
            <sz val="10"/>
            <color rgb="FF000000"/>
            <rFont val="Arial"/>
            <family val="2"/>
          </rPr>
          <t>======
ID#AAAAWbwqq6I
    (2021-12-28 20:47:46)
Otro Factor interno no identificado en el listado pero que puede estar presente en el contexto.</t>
        </r>
      </text>
    </comment>
    <comment ref="A234" authorId="0" shapeId="0" xr:uid="{00000000-0006-0000-0000-000033020000}">
      <text>
        <r>
          <rPr>
            <sz val="10"/>
            <color rgb="FF000000"/>
            <rFont val="Arial"/>
            <family val="2"/>
          </rPr>
          <t>======
ID#AAAAWbwqqtw
    (2021-12-28 20:47:45)
Diligencie la DT Y AP
	-Nohora Isabel</t>
        </r>
      </text>
    </comment>
    <comment ref="B234" authorId="0" shapeId="0" xr:uid="{00000000-0006-0000-0000-0000A4010000}">
      <text>
        <r>
          <rPr>
            <sz val="10"/>
            <color rgb="FF000000"/>
            <rFont val="Arial"/>
            <family val="2"/>
          </rPr>
          <t>======
ID#AAAAWbwqq3Q
    (2021-12-28 20:47:46)
Diligencia solo para las DT y AP</t>
        </r>
      </text>
    </comment>
    <comment ref="B237" authorId="0" shapeId="0" xr:uid="{00000000-0006-0000-0000-0000A0020000}">
      <text>
        <r>
          <rPr>
            <sz val="10"/>
            <color rgb="FF000000"/>
            <rFont val="Arial"/>
            <family val="2"/>
          </rPr>
          <t>======
ID#AAAAWbwqqK0
    (2021-12-28 20:47:45)
Aquellas características propias de PNN, que le facilitan o favorecen el logro de los objetivos del plan Estrategico institucional y de los procesos .(ventajas competitivas)</t>
        </r>
      </text>
    </comment>
    <comment ref="C237" authorId="0" shapeId="0" xr:uid="{00000000-0006-0000-0000-000095010000}">
      <text>
        <r>
          <rPr>
            <sz val="10"/>
            <color rgb="FF000000"/>
            <rFont val="Arial"/>
            <family val="2"/>
          </rPr>
          <t>======
ID#AAAAWbwqq0U
    (2021-12-28 20:47:46)
Aquellas características propias de PNN, que constituyen obstáculos internos al logro de los objetivos del plan Estratégico institucional y de los proceso.</t>
        </r>
      </text>
    </comment>
    <comment ref="A238" authorId="0" shapeId="0" xr:uid="{00000000-0006-0000-0000-00003B020000}">
      <text>
        <r>
          <rPr>
            <sz val="10"/>
            <color rgb="FF000000"/>
            <rFont val="Arial"/>
            <family val="2"/>
          </rPr>
          <t>======
ID#AAAAWbwqqsk
    (2021-12-28 20:47:45)
Competencia del personal, disponibilidad del personal, seguridad y salud ocupacional.</t>
        </r>
      </text>
    </comment>
    <comment ref="A239" authorId="0" shapeId="0" xr:uid="{00000000-0006-0000-0000-00001E020000}">
      <text>
        <r>
          <rPr>
            <sz val="10"/>
            <color rgb="FF000000"/>
            <rFont val="Arial"/>
            <family val="2"/>
          </rPr>
          <t>======
ID#AAAAWbwqqqE
    (2021-12-28 20:47:45)
Capacidad, diseño, ejecución, proveedores, entradas, salidas, gestión del conocimiento dentro de la entidad.</t>
        </r>
      </text>
    </comment>
    <comment ref="A240" authorId="0" shapeId="0" xr:uid="{00000000-0006-0000-0000-000030020000}">
      <text>
        <r>
          <rPr>
            <sz val="10"/>
            <color rgb="FF000000"/>
            <rFont val="Arial"/>
            <family val="2"/>
          </rPr>
          <t>======
ID#AAAAWbwqqvM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41" authorId="0" shapeId="0" xr:uid="{00000000-0006-0000-0000-0000DE010000}">
      <text>
        <r>
          <rPr>
            <sz val="10"/>
            <color rgb="FF000000"/>
            <rFont val="Arial"/>
            <family val="2"/>
          </rPr>
          <t>======
ID#AAAAWbwqqL0
    (2021-12-28 20:47:46)
Lineamientos en cuanto a la planeación estratégica de la entidad, estructura organizacional, seguimiento de las metas y objetivos institucionales, informes de gestión.</t>
        </r>
      </text>
    </comment>
    <comment ref="A242" authorId="0" shapeId="0" xr:uid="{00000000-0006-0000-0000-00008B020000}">
      <text>
        <r>
          <rPr>
            <sz val="10"/>
            <color rgb="FF000000"/>
            <rFont val="Arial"/>
            <family val="2"/>
          </rPr>
          <t>======
ID#AAAAWbwqqgs
    (2021-12-28 20:47:45)
Canales utilizados y su efectividad, flujo de información necesaria para el desarrollo de las operaciones.</t>
        </r>
      </text>
    </comment>
    <comment ref="A243" authorId="0" shapeId="0" xr:uid="{00000000-0006-0000-0000-0000CB020000}">
      <text>
        <r>
          <rPr>
            <sz val="10"/>
            <color rgb="FF000000"/>
            <rFont val="Arial"/>
            <family val="2"/>
          </rPr>
          <t>======
ID#AAAAWbwqqXA
    (2021-12-28 20:47:45)
Presupuesto de funcionamiento, recursos de inversión, infraestructura, capacidad instalada.</t>
        </r>
      </text>
    </comment>
    <comment ref="A244" authorId="0" shapeId="0" xr:uid="{00000000-0006-0000-0000-00001B020000}">
      <text>
        <r>
          <rPr>
            <sz val="10"/>
            <color rgb="FF000000"/>
            <rFont val="Arial"/>
            <family val="2"/>
          </rPr>
          <t>======
ID#AAAAWbwqqqY
    (2021-12-28 20:47:45)
Otro Factor interno no identificado en el listado pero que puede estar presente en el contexto.</t>
        </r>
      </text>
    </comment>
    <comment ref="B246" authorId="0" shapeId="0" xr:uid="{00000000-0006-0000-0000-0000C5010000}">
      <text>
        <r>
          <rPr>
            <sz val="10"/>
            <color rgb="FF000000"/>
            <rFont val="Arial"/>
            <family val="2"/>
          </rPr>
          <t>======
ID#AAAAWbwqqfA
    (2021-12-28 20:47:46)
Aquellas características propias de PNN, que le facilitan o favorecen el logro de los objetivos del plan Estrategico institucional y de los procesos .(ventajas competitivas)</t>
        </r>
      </text>
    </comment>
    <comment ref="C246" authorId="0" shapeId="0" xr:uid="{00000000-0006-0000-0000-000053020000}">
      <text>
        <r>
          <rPr>
            <sz val="10"/>
            <color rgb="FF000000"/>
            <rFont val="Arial"/>
            <family val="2"/>
          </rPr>
          <t>======
ID#AAAAWbwqqyE
    (2021-12-28 20:47:45)
Aquellas características propias de PNN, que constituyen obstáculos internos al logro de los objetivos del plan Estratégico institucional y de los proceso.</t>
        </r>
      </text>
    </comment>
    <comment ref="A247" authorId="0" shapeId="0" xr:uid="{00000000-0006-0000-0000-00003F020000}">
      <text>
        <r>
          <rPr>
            <sz val="10"/>
            <color rgb="FF000000"/>
            <rFont val="Arial"/>
            <family val="2"/>
          </rPr>
          <t>======
ID#AAAAWbwqqsY
    (2021-12-28 20:47:45)
Claridad en la descripción del alcance y objetivo del proceso.</t>
        </r>
      </text>
    </comment>
    <comment ref="A248" authorId="0" shapeId="0" xr:uid="{00000000-0006-0000-0000-000091010000}">
      <text>
        <r>
          <rPr>
            <sz val="10"/>
            <color rgb="FF000000"/>
            <rFont val="Arial"/>
            <family val="2"/>
          </rPr>
          <t>======
ID#AAAAWbwqqjo
    (2021-12-28 20:47:46)
Relación precisa con otros procesos en cuanto a insumos, proveedores, productos, usuarios o clientes.</t>
        </r>
      </text>
    </comment>
    <comment ref="A249" authorId="0" shapeId="0" xr:uid="{00000000-0006-0000-0000-0000C5020000}">
      <text>
        <r>
          <rPr>
            <sz val="10"/>
            <color rgb="FF000000"/>
            <rFont val="Arial"/>
            <family val="2"/>
          </rPr>
          <t>======
ID#AAAAWbwqqYE
    (2021-12-28 20:47:45)
Procesos que determinan lineamientos necesarios para el desarrollo de todos los procesos de la entidad.</t>
        </r>
      </text>
    </comment>
    <comment ref="A250" authorId="0" shapeId="0" xr:uid="{00000000-0006-0000-0000-00002C020000}">
      <text>
        <r>
          <rPr>
            <sz val="10"/>
            <color rgb="FF000000"/>
            <rFont val="Arial"/>
            <family val="2"/>
          </rPr>
          <t>======
ID#AAAAWbwqq54
    (2021-12-28 20:47:45)
Pertinencia en los procedimientos que desarrollan los procesos.</t>
        </r>
      </text>
    </comment>
    <comment ref="A251" authorId="0" shapeId="0" xr:uid="{00000000-0006-0000-0000-0000CD010000}">
      <text>
        <r>
          <rPr>
            <sz val="10"/>
            <color rgb="FF000000"/>
            <rFont val="Arial"/>
            <family val="2"/>
          </rPr>
          <t>======
ID#AAAAWbwqqiY
    (2021-12-28 20:47:46)
Grado de autoridad y responsabilidad de los funcionarios frente al proceso.</t>
        </r>
      </text>
    </comment>
    <comment ref="A252" authorId="0" shapeId="0" xr:uid="{00000000-0006-0000-0000-0000BE020000}">
      <text>
        <r>
          <rPr>
            <sz val="10"/>
            <color rgb="FF000000"/>
            <rFont val="Arial"/>
            <family val="2"/>
          </rPr>
          <t>======
ID#AAAAWbwqqRI
    (2021-12-28 20:47:45)
Efectividad en los flujos de información determinados en la interacción de los procesos.</t>
        </r>
      </text>
    </comment>
    <comment ref="A253" authorId="0" shapeId="0" xr:uid="{00000000-0006-0000-0000-0000A8010000}">
      <text>
        <r>
          <rPr>
            <sz val="10"/>
            <color rgb="FF000000"/>
            <rFont val="Arial"/>
            <family val="2"/>
          </rPr>
          <t>======
ID#AAAAWbwqq1s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54" authorId="0" shapeId="0" xr:uid="{00000000-0006-0000-0000-000026020000}">
      <text>
        <r>
          <rPr>
            <sz val="10"/>
            <color rgb="FF000000"/>
            <rFont val="Arial"/>
            <family val="2"/>
          </rPr>
          <t>======
ID#AAAAWbwqqnk
    (2021-12-28 20:47:45)
Otro Factor interno no identificado en el listado pero que puede estar presente en el contexto.</t>
        </r>
      </text>
    </comment>
    <comment ref="B256" authorId="0" shapeId="0" xr:uid="{00000000-0006-0000-0000-000041020000}">
      <text>
        <r>
          <rPr>
            <sz val="10"/>
            <color rgb="FF000000"/>
            <rFont val="Arial"/>
            <family val="2"/>
          </rPr>
          <t>======
ID#AAAAWbwqqrg
    (2021-12-28 20:47:45)
Son aquellas situaciones que se presentan en el entorno de PNN y que podrían favorecer el logro de los objetivos del Plan Estratégico Institucional y de los procesos.</t>
        </r>
      </text>
    </comment>
    <comment ref="C256" authorId="0" shapeId="0" xr:uid="{00000000-0006-0000-0000-0000C3010000}">
      <text>
        <r>
          <rPr>
            <sz val="10"/>
            <color rgb="FF000000"/>
            <rFont val="Arial"/>
            <family val="2"/>
          </rPr>
          <t>======
ID#AAAAWbwqqfI
    (2021-12-28 20:47:46)
Aquellas situaciones que se presentan en el entorno de PNN y que podrían afectar negativamente, las posibilidades de logro de los objetivos del Plan Estratégico Institucional y de los procesos</t>
        </r>
      </text>
    </comment>
    <comment ref="A257" authorId="0" shapeId="0" xr:uid="{00000000-0006-0000-0000-000032020000}">
      <text>
        <r>
          <rPr>
            <sz val="10"/>
            <color rgb="FF000000"/>
            <rFont val="Arial"/>
            <family val="2"/>
          </rPr>
          <t>======
ID#AAAAWbwqquY
    (2021-12-28 20:47:45)
Disminución del presupuesto por prioridades del gobierno, austeridad del gastos, disponibilidad de capital, liquidez, mercados financieros, desempleo, competencia.</t>
        </r>
      </text>
    </comment>
    <comment ref="A258" authorId="0" shapeId="0" xr:uid="{00000000-0006-0000-0000-0000A6020000}">
      <text>
        <r>
          <rPr>
            <sz val="10"/>
            <color rgb="FF000000"/>
            <rFont val="Arial"/>
            <family val="2"/>
          </rPr>
          <t>======
ID#AAAAWbwqqPA
    (2021-12-28 20:47:45)
Cambio de gobierno, legislación, políticas públicas, regulación, falta de continuidad de los programas establecidos.</t>
        </r>
      </text>
    </comment>
    <comment ref="A259" authorId="0" shapeId="0" xr:uid="{00000000-0006-0000-0000-000001020000}">
      <text>
        <r>
          <rPr>
            <sz val="10"/>
            <color rgb="FF000000"/>
            <rFont val="Arial"/>
            <family val="2"/>
          </rPr>
          <t>======
ID#AAAAWbwqqXU
    (2021-12-28 20:47:46)
Normatividad externa (leyes, decretos, ordenanzas y acuerdos), cambios legales y normativos que pueden afectar la misión y visión de la entidad.</t>
        </r>
      </text>
    </comment>
    <comment ref="A260" authorId="0" shapeId="0" xr:uid="{00000000-0006-0000-0000-000014020000}">
      <text>
        <r>
          <rPr>
            <sz val="10"/>
            <color rgb="FF000000"/>
            <rFont val="Arial"/>
            <family val="2"/>
          </rPr>
          <t>======
ID#AAAAWbwqqrY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61" authorId="0" shapeId="0" xr:uid="{00000000-0006-0000-0000-0000BC010000}">
      <text>
        <r>
          <rPr>
            <sz val="10"/>
            <color rgb="FF000000"/>
            <rFont val="Arial"/>
            <family val="2"/>
          </rPr>
          <t>======
ID#AAAAWbwqq5Q
    (2021-12-28 20:47:46)
Avances en tecnología, acceso a sistemas de información externos, gobierno en línea.</t>
        </r>
      </text>
    </comment>
    <comment ref="A262" authorId="0" shapeId="0" xr:uid="{00000000-0006-0000-0000-00008B010000}">
      <text>
        <r>
          <rPr>
            <sz val="10"/>
            <color rgb="FF000000"/>
            <rFont val="Arial"/>
            <family val="2"/>
          </rPr>
          <t>======
ID#AAAAWbwqqo4
    (2021-12-28 20:47:46)
Emisiones y residuos, energía, catástrofes naturales, desarrollo sostenible.</t>
        </r>
      </text>
    </comment>
    <comment ref="A263" authorId="0" shapeId="0" xr:uid="{00000000-0006-0000-0000-00007E020000}">
      <text>
        <r>
          <rPr>
            <sz val="10"/>
            <color rgb="FF000000"/>
            <rFont val="Arial"/>
            <family val="2"/>
          </rPr>
          <t>======
ID#AAAAWbwqqdE
    (2021-12-28 20:47:45)
Otro Factor interno no identificado en el listado pero que puede estar presente en el contexto.</t>
        </r>
      </text>
    </comment>
    <comment ref="A270" authorId="0" shapeId="0" xr:uid="{00000000-0006-0000-0000-000067020000}">
      <text>
        <r>
          <rPr>
            <sz val="10"/>
            <color rgb="FF000000"/>
            <rFont val="Arial"/>
            <family val="2"/>
          </rPr>
          <t>======
ID#AAAAWbwqq5I
    (2021-12-28 20:47:45)
Diligencie la DT Y AP
	-Nohora Isabel</t>
        </r>
      </text>
    </comment>
    <comment ref="B270" authorId="0" shapeId="0" xr:uid="{00000000-0006-0000-0000-000097020000}">
      <text>
        <r>
          <rPr>
            <sz val="10"/>
            <color rgb="FF000000"/>
            <rFont val="Arial"/>
            <family val="2"/>
          </rPr>
          <t>======
ID#AAAAWbwqqLg
    (2021-12-28 20:47:45)
Diligencia solo para las DT y AP</t>
        </r>
      </text>
    </comment>
    <comment ref="B273" authorId="0" shapeId="0" xr:uid="{00000000-0006-0000-0000-0000AA010000}">
      <text>
        <r>
          <rPr>
            <sz val="10"/>
            <color rgb="FF000000"/>
            <rFont val="Arial"/>
            <family val="2"/>
          </rPr>
          <t>======
ID#AAAAWbwqqtQ
    (2021-12-28 20:47:46)
Aquellas características propias de PNN, que le facilitan o favorecen el logro de los objetivos del plan Estrategico institucional y de los procesos .(ventajas competitivas)</t>
        </r>
      </text>
    </comment>
    <comment ref="C273" authorId="0" shapeId="0" xr:uid="{00000000-0006-0000-0000-0000D8010000}">
      <text>
        <r>
          <rPr>
            <sz val="10"/>
            <color rgb="FF000000"/>
            <rFont val="Arial"/>
            <family val="2"/>
          </rPr>
          <t>======
ID#AAAAWbwqqgA
    (2021-12-28 20:47:46)
Aquellas características propias de PNN, que constituyen obstáculos internos al logro de los objetivos del plan Estratégico institucional y de los proceso.</t>
        </r>
      </text>
    </comment>
    <comment ref="A274" authorId="0" shapeId="0" xr:uid="{00000000-0006-0000-0000-0000F1010000}">
      <text>
        <r>
          <rPr>
            <sz val="10"/>
            <color rgb="FF000000"/>
            <rFont val="Arial"/>
            <family val="2"/>
          </rPr>
          <t>======
ID#AAAAWbwqqTc
    (2021-12-28 20:47:46)
Competencia del personal, disponibilidad del personal, seguridad y salud ocupacional.</t>
        </r>
      </text>
    </comment>
    <comment ref="A275" authorId="0" shapeId="0" xr:uid="{00000000-0006-0000-0000-000045020000}">
      <text>
        <r>
          <rPr>
            <sz val="10"/>
            <color rgb="FF000000"/>
            <rFont val="Arial"/>
            <family val="2"/>
          </rPr>
          <t>======
ID#AAAAWbwqqyc
    (2021-12-28 20:47:45)
Capacidad, diseño, ejecución, proveedores, entradas, salidas, gestión del conocimiento dentro de la entidad.</t>
        </r>
      </text>
    </comment>
    <comment ref="A276" authorId="0" shapeId="0" xr:uid="{00000000-0006-0000-0000-0000C6010000}">
      <text>
        <r>
          <rPr>
            <sz val="10"/>
            <color rgb="FF000000"/>
            <rFont val="Arial"/>
            <family val="2"/>
          </rPr>
          <t>======
ID#AAAAWbwqqeE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7" authorId="0" shapeId="0" xr:uid="{00000000-0006-0000-0000-000035020000}">
      <text>
        <r>
          <rPr>
            <sz val="10"/>
            <color rgb="FF000000"/>
            <rFont val="Arial"/>
            <family val="2"/>
          </rPr>
          <t>======
ID#AAAAWbwqq3M
    (2021-12-28 20:47:45)
Lineamientos en cuanto a la planeación estratégica de la entidad, estructura organizacional, seguimiento de las metas y objetivos institucionales, informes de gestión.</t>
        </r>
      </text>
    </comment>
    <comment ref="A278" authorId="0" shapeId="0" xr:uid="{00000000-0006-0000-0000-000015020000}">
      <text>
        <r>
          <rPr>
            <sz val="10"/>
            <color rgb="FF000000"/>
            <rFont val="Arial"/>
            <family val="2"/>
          </rPr>
          <t>======
ID#AAAAWbwqq18
    (2021-12-28 20:47:45)
Canales utilizados y su efectividad, flujo de información necesaria para el desarrollo de las operaciones.</t>
        </r>
      </text>
    </comment>
    <comment ref="A279" authorId="0" shapeId="0" xr:uid="{00000000-0006-0000-0000-00002A020000}">
      <text>
        <r>
          <rPr>
            <sz val="10"/>
            <color rgb="FF000000"/>
            <rFont val="Arial"/>
            <family val="2"/>
          </rPr>
          <t>======
ID#AAAAWbwqqvY
    (2021-12-28 20:47:45)
Presupuesto de funcionamiento, recursos de inversión, infraestructura, capacidad instalada.</t>
        </r>
      </text>
    </comment>
    <comment ref="A280" authorId="0" shapeId="0" xr:uid="{00000000-0006-0000-0000-00007D020000}">
      <text>
        <r>
          <rPr>
            <sz val="10"/>
            <color rgb="FF000000"/>
            <rFont val="Arial"/>
            <family val="2"/>
          </rPr>
          <t>======
ID#AAAAWbwqqck
    (2021-12-28 20:47:45)
Otro Factor interno no identificado en el listado pero que puede estar presente en el contexto.</t>
        </r>
      </text>
    </comment>
    <comment ref="B282" authorId="0" shapeId="0" xr:uid="{00000000-0006-0000-0000-000096010000}">
      <text>
        <r>
          <rPr>
            <sz val="10"/>
            <color rgb="FF000000"/>
            <rFont val="Arial"/>
            <family val="2"/>
          </rPr>
          <t>======
ID#AAAAWbwqq0I
    (2021-12-28 20:47:46)
Aquellas características propias de PNN, que le facilitan o favorecen el logro de los objetivos del plan Estrategico institucional y de los procesos .(ventajas competitivas)</t>
        </r>
      </text>
    </comment>
    <comment ref="C282" authorId="0" shapeId="0" xr:uid="{00000000-0006-0000-0000-000047020000}">
      <text>
        <r>
          <rPr>
            <sz val="10"/>
            <color rgb="FF000000"/>
            <rFont val="Arial"/>
            <family val="2"/>
          </rPr>
          <t>======
ID#AAAAWbwqqzA
    (2021-12-28 20:47:45)
Aquellas características propias de PNN, que constituyen obstáculos internos al logro de los objetivos del plan Estratégico institucional y de los proceso.</t>
        </r>
      </text>
    </comment>
    <comment ref="A283" authorId="0" shapeId="0" xr:uid="{00000000-0006-0000-0000-0000C7020000}">
      <text>
        <r>
          <rPr>
            <sz val="10"/>
            <color rgb="FF000000"/>
            <rFont val="Arial"/>
            <family val="2"/>
          </rPr>
          <t>======
ID#AAAAWbwqqWs
    (2021-12-28 20:47:45)
Claridad en la descripción del alcance y objetivo del proceso.</t>
        </r>
      </text>
    </comment>
    <comment ref="A284" authorId="0" shapeId="0" xr:uid="{00000000-0006-0000-0000-00008F020000}">
      <text>
        <r>
          <rPr>
            <sz val="10"/>
            <color rgb="FF000000"/>
            <rFont val="Arial"/>
            <family val="2"/>
          </rPr>
          <t>======
ID#AAAAWbwqqh4
    (2021-12-28 20:47:45)
Relación precisa con otros procesos en cuanto a insumos, proveedores, productos, usuarios o clientes.</t>
        </r>
      </text>
    </comment>
    <comment ref="A285" authorId="0" shapeId="0" xr:uid="{00000000-0006-0000-0000-000039020000}">
      <text>
        <r>
          <rPr>
            <sz val="10"/>
            <color rgb="FF000000"/>
            <rFont val="Arial"/>
            <family val="2"/>
          </rPr>
          <t>======
ID#AAAAWbwqquA
    (2021-12-28 20:47:45)
Procesos que determinan lineamientos necesarios para el desarrollo de todos los procesos de la entidad.</t>
        </r>
      </text>
    </comment>
    <comment ref="A286" authorId="0" shapeId="0" xr:uid="{00000000-0006-0000-0000-000004020000}">
      <text>
        <r>
          <rPr>
            <sz val="10"/>
            <color rgb="FF000000"/>
            <rFont val="Arial"/>
            <family val="2"/>
          </rPr>
          <t>======
ID#AAAAWbwqqUk
    (2021-12-28 20:47:46)
Pertinencia en los procedimientos que desarrollan los procesos.</t>
        </r>
      </text>
    </comment>
    <comment ref="A287" authorId="0" shapeId="0" xr:uid="{00000000-0006-0000-0000-00006A020000}">
      <text>
        <r>
          <rPr>
            <sz val="10"/>
            <color rgb="FF000000"/>
            <rFont val="Arial"/>
            <family val="2"/>
          </rPr>
          <t>======
ID#AAAAWbwqqZY
    (2021-12-28 20:47:45)
Grado de autoridad y responsabilidad de los funcionarios frente al proceso.</t>
        </r>
      </text>
    </comment>
    <comment ref="A288" authorId="0" shapeId="0" xr:uid="{00000000-0006-0000-0000-000086020000}">
      <text>
        <r>
          <rPr>
            <sz val="10"/>
            <color rgb="FF000000"/>
            <rFont val="Arial"/>
            <family val="2"/>
          </rPr>
          <t>======
ID#AAAAWbwqqis
    (2021-12-28 20:47:45)
Efectividad en los flujos de información determinados en la interacción de los procesos.</t>
        </r>
      </text>
    </comment>
    <comment ref="A289" authorId="0" shapeId="0" xr:uid="{00000000-0006-0000-0000-000021020000}">
      <text>
        <r>
          <rPr>
            <sz val="10"/>
            <color rgb="FF000000"/>
            <rFont val="Arial"/>
            <family val="2"/>
          </rPr>
          <t>======
ID#AAAAWbwqqpU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0" authorId="0" shapeId="0" xr:uid="{00000000-0006-0000-0000-000087020000}">
      <text>
        <r>
          <rPr>
            <sz val="10"/>
            <color rgb="FF000000"/>
            <rFont val="Arial"/>
            <family val="2"/>
          </rPr>
          <t>======
ID#AAAAWbwqqio
    (2021-12-28 20:47:45)
Otro Factor interno no identificado en el listado pero que puede estar presente en el contexto.</t>
        </r>
      </text>
    </comment>
    <comment ref="B292" authorId="0" shapeId="0" xr:uid="{00000000-0006-0000-0000-000023020000}">
      <text>
        <r>
          <rPr>
            <sz val="10"/>
            <color rgb="FF000000"/>
            <rFont val="Arial"/>
            <family val="2"/>
          </rPr>
          <t>======
ID#AAAAWbwqqoY
    (2021-12-28 20:47:45)
Son aquellas situaciones que se presentan en el entorno de PNN y que podrían favorecer el logro de los objetivos del Plan Estratégico Institucional y de los procesos.</t>
        </r>
      </text>
    </comment>
    <comment ref="C292" authorId="0" shapeId="0" xr:uid="{00000000-0006-0000-0000-00008C010000}">
      <text>
        <r>
          <rPr>
            <sz val="10"/>
            <color rgb="FF000000"/>
            <rFont val="Arial"/>
            <family val="2"/>
          </rPr>
          <t>======
ID#AAAAWbwqqmg
    (2021-12-28 20:47:46)
Aquellas situaciones que se presentan en el entorno de PNN y que podrían afectar negativamente, las posibilidades de logro de los objetivos del Plan Estratégico Institucional y de los procesos</t>
        </r>
      </text>
    </comment>
    <comment ref="A293" authorId="0" shapeId="0" xr:uid="{00000000-0006-0000-0000-0000A7020000}">
      <text>
        <r>
          <rPr>
            <sz val="10"/>
            <color rgb="FF000000"/>
            <rFont val="Arial"/>
            <family val="2"/>
          </rPr>
          <t>======
ID#AAAAWbwqqP4
    (2021-12-28 20:47:45)
Disminución del presupuesto por prioridades del gobierno, austeridad del gastos, disponibilidad de capital, liquidez, mercados financieros, desempleo, competencia.</t>
        </r>
      </text>
    </comment>
    <comment ref="A294" authorId="0" shapeId="0" xr:uid="{00000000-0006-0000-0000-0000C9020000}">
      <text>
        <r>
          <rPr>
            <sz val="10"/>
            <color rgb="FF000000"/>
            <rFont val="Arial"/>
            <family val="2"/>
          </rPr>
          <t>======
ID#AAAAWbwqqWg
    (2021-12-28 20:47:45)
Cambio de gobierno, legislación, políticas públicas, regulación, falta de continuidad de los programas establecidos.</t>
        </r>
      </text>
    </comment>
    <comment ref="A295" authorId="0" shapeId="0" xr:uid="{00000000-0006-0000-0000-00009D010000}">
      <text>
        <r>
          <rPr>
            <sz val="10"/>
            <color rgb="FF000000"/>
            <rFont val="Arial"/>
            <family val="2"/>
          </rPr>
          <t>======
ID#AAAAWbwqqnc
    (2021-12-28 20:47:46)
Normatividad externa (leyes, decretos, ordenanzas y acuerdos), cambios legales y normativos que pueden afectar la misión y visión de la entidad.</t>
        </r>
      </text>
    </comment>
    <comment ref="A296" authorId="0" shapeId="0" xr:uid="{00000000-0006-0000-0000-00003E020000}">
      <text>
        <r>
          <rPr>
            <sz val="10"/>
            <color rgb="FF000000"/>
            <rFont val="Arial"/>
            <family val="2"/>
          </rPr>
          <t>======
ID#AAAAWbwqq1Y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97" authorId="0" shapeId="0" xr:uid="{00000000-0006-0000-0000-000034020000}">
      <text>
        <r>
          <rPr>
            <sz val="10"/>
            <color rgb="FF000000"/>
            <rFont val="Arial"/>
            <family val="2"/>
          </rPr>
          <t>======
ID#AAAAWbwqq44
    (2021-12-28 20:47:45)
Avances en tecnología, acceso a sistemas de información externos, gobierno en línea.</t>
        </r>
      </text>
    </comment>
    <comment ref="A298" authorId="0" shapeId="0" xr:uid="{00000000-0006-0000-0000-0000ED010000}">
      <text>
        <r>
          <rPr>
            <sz val="10"/>
            <color rgb="FF000000"/>
            <rFont val="Arial"/>
            <family val="2"/>
          </rPr>
          <t>======
ID#AAAAWbwqqNI
    (2021-12-28 20:47:46)
Emisiones y residuos, energía, catástrofes naturales, desarrollo sostenible.</t>
        </r>
      </text>
    </comment>
    <comment ref="A299" authorId="0" shapeId="0" xr:uid="{00000000-0006-0000-0000-00008C020000}">
      <text>
        <r>
          <rPr>
            <sz val="10"/>
            <color rgb="FF000000"/>
            <rFont val="Arial"/>
            <family val="2"/>
          </rPr>
          <t>======
ID#AAAAWbwqqhQ
    (2021-12-28 20:47:45)
Otro Factor interno no identificado en el listado pero que puede estar presente en el contexto.</t>
        </r>
      </text>
    </comment>
    <comment ref="A306" authorId="0" shapeId="0" xr:uid="{00000000-0006-0000-0000-0000CF020000}">
      <text>
        <r>
          <rPr>
            <sz val="10"/>
            <color rgb="FF000000"/>
            <rFont val="Arial"/>
            <family val="2"/>
          </rPr>
          <t>======
ID#AAAAWbwqqVc
    (2021-12-28 20:47:45)
Diligencie la DT Y AP
	-Nohora Isabel</t>
        </r>
      </text>
    </comment>
    <comment ref="B306" authorId="0" shapeId="0" xr:uid="{00000000-0006-0000-0000-000091020000}">
      <text>
        <r>
          <rPr>
            <sz val="10"/>
            <color rgb="FF000000"/>
            <rFont val="Arial"/>
            <family val="2"/>
          </rPr>
          <t>======
ID#AAAAWbwqqgM
    (2021-12-28 20:47:45)
Diligencia solo para las DT y AP</t>
        </r>
      </text>
    </comment>
    <comment ref="B309" authorId="0" shapeId="0" xr:uid="{00000000-0006-0000-0000-000028020000}">
      <text>
        <r>
          <rPr>
            <sz val="10"/>
            <color rgb="FF000000"/>
            <rFont val="Arial"/>
            <family val="2"/>
          </rPr>
          <t>======
ID#AAAAWbwqq5E
    (2021-12-28 20:47:45)
Aquellas características propias de PNN, que le facilitan o favorecen el logro de los objetivos del plan Estrategico institucional y de los procesos .(ventajas competitivas)</t>
        </r>
      </text>
    </comment>
    <comment ref="C309" authorId="0" shapeId="0" xr:uid="{00000000-0006-0000-0000-000081020000}">
      <text>
        <r>
          <rPr>
            <sz val="10"/>
            <color rgb="FF000000"/>
            <rFont val="Arial"/>
            <family val="2"/>
          </rPr>
          <t>======
ID#AAAAWbwqqcU
    (2021-12-28 20:47:45)
Aquellas características propias de PNN, que constituyen obstáculos internos al logro de los objetivos del plan Estratégico institucional y de los proceso.</t>
        </r>
      </text>
    </comment>
    <comment ref="A310" authorId="0" shapeId="0" xr:uid="{00000000-0006-0000-0000-00000E020000}">
      <text>
        <r>
          <rPr>
            <sz val="10"/>
            <color rgb="FF000000"/>
            <rFont val="Arial"/>
            <family val="2"/>
          </rPr>
          <t>======
ID#AAAAWbwqqlM
    (2021-12-28 20:47:45)
Competencia del personal, disponibilidad del personal, seguridad y salud ocupacional.</t>
        </r>
      </text>
    </comment>
    <comment ref="A311" authorId="0" shapeId="0" xr:uid="{00000000-0006-0000-0000-00001F020000}">
      <text>
        <r>
          <rPr>
            <sz val="10"/>
            <color rgb="FF000000"/>
            <rFont val="Arial"/>
            <family val="2"/>
          </rPr>
          <t>======
ID#AAAAWbwqqpc
    (2021-12-28 20:47:45)
Capacidad, diseño, ejecución, proveedores, entradas, salidas, gestión del conocimiento dentro de la entidad.</t>
        </r>
      </text>
    </comment>
    <comment ref="A312" authorId="0" shapeId="0" xr:uid="{00000000-0006-0000-0000-0000A9020000}">
      <text>
        <r>
          <rPr>
            <sz val="10"/>
            <color rgb="FF000000"/>
            <rFont val="Arial"/>
            <family val="2"/>
          </rPr>
          <t>======
ID#AAAAWbwqqOQ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13" authorId="0" shapeId="0" xr:uid="{00000000-0006-0000-0000-000007020000}">
      <text>
        <r>
          <rPr>
            <sz val="10"/>
            <color rgb="FF000000"/>
            <rFont val="Arial"/>
            <family val="2"/>
          </rPr>
          <t>======
ID#AAAAWbwqqnM
    (2021-12-28 20:47:45)
Lineamientos en cuanto a la planeación estratégica de la entidad, estructura organizacional, seguimiento de las metas y objetivos institucionales, informes de gestión.</t>
        </r>
      </text>
    </comment>
    <comment ref="A314" authorId="0" shapeId="0" xr:uid="{00000000-0006-0000-0000-000046020000}">
      <text>
        <r>
          <rPr>
            <sz val="10"/>
            <color rgb="FF000000"/>
            <rFont val="Arial"/>
            <family val="2"/>
          </rPr>
          <t>======
ID#AAAAWbwqqzE
    (2021-12-28 20:47:45)
Canales utilizados y su efectividad, flujo de información necesaria para el desarrollo de las operaciones.</t>
        </r>
      </text>
    </comment>
    <comment ref="A315" authorId="0" shapeId="0" xr:uid="{00000000-0006-0000-0000-0000FF010000}">
      <text>
        <r>
          <rPr>
            <sz val="10"/>
            <color rgb="FF000000"/>
            <rFont val="Arial"/>
            <family val="2"/>
          </rPr>
          <t>======
ID#AAAAWbwqqZ4
    (2021-12-28 20:47:46)
Presupuesto de funcionamiento, recursos de inversión, infraestructura, capacidad instalada.</t>
        </r>
      </text>
    </comment>
    <comment ref="A316" authorId="0" shapeId="0" xr:uid="{00000000-0006-0000-0000-000069020000}">
      <text>
        <r>
          <rPr>
            <sz val="10"/>
            <color rgb="FF000000"/>
            <rFont val="Arial"/>
            <family val="2"/>
          </rPr>
          <t>======
ID#AAAAWbwqqZg
    (2021-12-28 20:47:45)
Otro Factor interno no identificado en el listado pero que puede estar presente en el contexto.</t>
        </r>
      </text>
    </comment>
    <comment ref="B318" authorId="0" shapeId="0" xr:uid="{00000000-0006-0000-0000-000083020000}">
      <text>
        <r>
          <rPr>
            <sz val="10"/>
            <color rgb="FF000000"/>
            <rFont val="Arial"/>
            <family val="2"/>
          </rPr>
          <t>======
ID#AAAAWbwqqcQ
    (2021-12-28 20:47:45)
Aquellas características propias de PNN, que le facilitan o favorecen el logro de los objetivos del plan Estrategico institucional y de los procesos .(ventajas competitivas)</t>
        </r>
      </text>
    </comment>
    <comment ref="C318" authorId="0" shapeId="0" xr:uid="{00000000-0006-0000-0000-000038020000}">
      <text>
        <r>
          <rPr>
            <sz val="10"/>
            <color rgb="FF000000"/>
            <rFont val="Arial"/>
            <family val="2"/>
          </rPr>
          <t>======
ID#AAAAWbwqqtc
    (2021-12-28 20:47:45)
Aquellas características propias de PNN, que constituyen obstáculos internos al logro de los objetivos del plan Estratégico institucional y de los proceso.</t>
        </r>
      </text>
    </comment>
    <comment ref="A319" authorId="0" shapeId="0" xr:uid="{00000000-0006-0000-0000-00007A020000}">
      <text>
        <r>
          <rPr>
            <sz val="10"/>
            <color rgb="FF000000"/>
            <rFont val="Arial"/>
            <family val="2"/>
          </rPr>
          <t>======
ID#AAAAWbwqqco
    (2021-12-28 20:47:45)
Claridad en la descripción del alcance y objetivo del proceso.</t>
        </r>
      </text>
    </comment>
    <comment ref="A320" authorId="0" shapeId="0" xr:uid="{00000000-0006-0000-0000-0000CC020000}">
      <text>
        <r>
          <rPr>
            <sz val="10"/>
            <color rgb="FF000000"/>
            <rFont val="Arial"/>
            <family val="2"/>
          </rPr>
          <t>======
ID#AAAAWbwqqWY
    (2021-12-28 20:47:45)
Relación precisa con otros procesos en cuanto a insumos, proveedores, productos, usuarios o clientes.</t>
        </r>
      </text>
    </comment>
    <comment ref="A321" authorId="0" shapeId="0" xr:uid="{00000000-0006-0000-0000-0000E9010000}">
      <text>
        <r>
          <rPr>
            <sz val="10"/>
            <color rgb="FF000000"/>
            <rFont val="Arial"/>
            <family val="2"/>
          </rPr>
          <t>======
ID#AAAAWbwqqOA
    (2021-12-28 20:47:46)
Procesos que determinan lineamientos necesarios para el desarrollo de todos los procesos de la entidad.</t>
        </r>
      </text>
    </comment>
    <comment ref="A322" authorId="0" shapeId="0" xr:uid="{00000000-0006-0000-0000-0000A3010000}">
      <text>
        <r>
          <rPr>
            <sz val="10"/>
            <color rgb="FF000000"/>
            <rFont val="Arial"/>
            <family val="2"/>
          </rPr>
          <t>======
ID#AAAAWbwqq3U
    (2021-12-28 20:47:46)
Pertinencia en los procedimientos que desarrollan los procesos.</t>
        </r>
      </text>
    </comment>
    <comment ref="A323" authorId="0" shapeId="0" xr:uid="{00000000-0006-0000-0000-000089020000}">
      <text>
        <r>
          <rPr>
            <sz val="10"/>
            <color rgb="FF000000"/>
            <rFont val="Arial"/>
            <family val="2"/>
          </rPr>
          <t>======
ID#AAAAWbwqqjA
    (2021-12-28 20:47:45)
Grado de autoridad y responsabilidad de los funcionarios frente al proceso.</t>
        </r>
      </text>
    </comment>
    <comment ref="A324" authorId="0" shapeId="0" xr:uid="{00000000-0006-0000-0000-0000DA010000}">
      <text>
        <r>
          <rPr>
            <sz val="10"/>
            <color rgb="FF000000"/>
            <rFont val="Arial"/>
            <family val="2"/>
          </rPr>
          <t>======
ID#AAAAWbwqqMU
    (2021-12-28 20:47:46)
Efectividad en los flujos de información determinados en la interacción de los procesos.</t>
        </r>
      </text>
    </comment>
    <comment ref="A325" authorId="0" shapeId="0" xr:uid="{00000000-0006-0000-0000-00003A020000}">
      <text>
        <r>
          <rPr>
            <sz val="10"/>
            <color rgb="FF000000"/>
            <rFont val="Arial"/>
            <family val="2"/>
          </rPr>
          <t>======
ID#AAAAWbwqq1o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26" authorId="0" shapeId="0" xr:uid="{00000000-0006-0000-0000-000049020000}">
      <text>
        <r>
          <rPr>
            <sz val="10"/>
            <color rgb="FF000000"/>
            <rFont val="Arial"/>
            <family val="2"/>
          </rPr>
          <t>======
ID#AAAAWbwqq6w
    (2021-12-28 20:47:45)
Otro Factor interno no identificado en el listado pero que puede estar presente en el contexto.</t>
        </r>
      </text>
    </comment>
    <comment ref="B328" authorId="0" shapeId="0" xr:uid="{00000000-0006-0000-0000-0000B4020000}">
      <text>
        <r>
          <rPr>
            <sz val="10"/>
            <color rgb="FF000000"/>
            <rFont val="Arial"/>
            <family val="2"/>
          </rPr>
          <t>======
ID#AAAAWbwqqV0
    (2021-12-28 20:47:45)
Son aquellas situaciones que se presentan en el entorno de PNN y que podrían favorecer el logro de los objetivos del Plan Estratégico Institucional y de los procesos.</t>
        </r>
      </text>
    </comment>
    <comment ref="C328" authorId="0" shapeId="0" xr:uid="{00000000-0006-0000-0000-00006E020000}">
      <text>
        <r>
          <rPr>
            <sz val="10"/>
            <color rgb="FF000000"/>
            <rFont val="Arial"/>
            <family val="2"/>
          </rPr>
          <t>======
ID#AAAAWbwqqb8
    (2021-12-28 20:47:45)
Aquellas situaciones que se presentan en el entorno de PNN y que podrían afectar negativamente, las posibilidades de logro de los objetivos del Plan Estratégico Institucional y de los procesos</t>
        </r>
      </text>
    </comment>
    <comment ref="A329" authorId="0" shapeId="0" xr:uid="{00000000-0006-0000-0000-0000CA010000}">
      <text>
        <r>
          <rPr>
            <sz val="10"/>
            <color rgb="FF000000"/>
            <rFont val="Arial"/>
            <family val="2"/>
          </rPr>
          <t>======
ID#AAAAWbwqqjM
    (2021-12-28 20:47:46)
Disminución del presupuesto por prioridades del gobierno, austeridad del gastos, disponibilidad de capital, liquidez, mercados financieros, desempleo, competencia.</t>
        </r>
      </text>
    </comment>
    <comment ref="A330" authorId="0" shapeId="0" xr:uid="{00000000-0006-0000-0000-0000A2010000}">
      <text>
        <r>
          <rPr>
            <sz val="10"/>
            <color rgb="FF000000"/>
            <rFont val="Arial"/>
            <family val="2"/>
          </rPr>
          <t>======
ID#AAAAWbwqq4A
    (2021-12-28 20:47:46)
Cambio de gobierno, legislación, políticas públicas, regulación, falta de continuidad de los programas establecidos.</t>
        </r>
      </text>
    </comment>
    <comment ref="A331" authorId="0" shapeId="0" xr:uid="{00000000-0006-0000-0000-00004F020000}">
      <text>
        <r>
          <rPr>
            <sz val="10"/>
            <color rgb="FF000000"/>
            <rFont val="Arial"/>
            <family val="2"/>
          </rPr>
          <t>======
ID#AAAAWbwqqz0
    (2021-12-28 20:47:45)
Normatividad externa (leyes, decretos, ordenanzas y acuerdos), cambios legales y normativos que pueden afectar la misión y visión de la entidad.</t>
        </r>
      </text>
    </comment>
    <comment ref="A332" authorId="0" shapeId="0" xr:uid="{00000000-0006-0000-0000-000099020000}">
      <text>
        <r>
          <rPr>
            <sz val="10"/>
            <color rgb="FF000000"/>
            <rFont val="Arial"/>
            <family val="2"/>
          </rPr>
          <t>======
ID#AAAAWbwqqLY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33" authorId="0" shapeId="0" xr:uid="{00000000-0006-0000-0000-0000A1010000}">
      <text>
        <r>
          <rPr>
            <sz val="10"/>
            <color rgb="FF000000"/>
            <rFont val="Arial"/>
            <family val="2"/>
          </rPr>
          <t>======
ID#AAAAWbwqqvI
    (2021-12-28 20:47:46)
Avances en tecnología, acceso a sistemas de información externos, gobierno en línea.</t>
        </r>
      </text>
    </comment>
    <comment ref="A334" authorId="0" shapeId="0" xr:uid="{00000000-0006-0000-0000-000061020000}">
      <text>
        <r>
          <rPr>
            <sz val="10"/>
            <color rgb="FF000000"/>
            <rFont val="Arial"/>
            <family val="2"/>
          </rPr>
          <t>======
ID#AAAAWbwqq4w
    (2021-12-28 20:47:45)
Emisiones y residuos, energía, catástrofes naturales, desarrollo sostenible.</t>
        </r>
      </text>
    </comment>
    <comment ref="A335" authorId="0" shapeId="0" xr:uid="{00000000-0006-0000-0000-0000A8020000}">
      <text>
        <r>
          <rPr>
            <sz val="10"/>
            <color rgb="FF000000"/>
            <rFont val="Arial"/>
            <family val="2"/>
          </rPr>
          <t>======
ID#AAAAWbwqqNs
    (2021-12-28 20:47:45)
Otro Factor interno no identificado en el listado pero que puede estar presente en el contexto.</t>
        </r>
      </text>
    </comment>
    <comment ref="A343" authorId="0" shapeId="0" xr:uid="{00000000-0006-0000-0000-0000B3010000}">
      <text>
        <r>
          <rPr>
            <sz val="10"/>
            <color rgb="FF000000"/>
            <rFont val="Arial"/>
            <family val="2"/>
          </rPr>
          <t>======
ID#AAAAWbwqq6o
    (2021-12-28 20:47:46)
Diligencie la DT Y AP
	-Nohora Isabel</t>
        </r>
      </text>
    </comment>
    <comment ref="B343" authorId="0" shapeId="0" xr:uid="{00000000-0006-0000-0000-0000EC010000}">
      <text>
        <r>
          <rPr>
            <sz val="10"/>
            <color rgb="FF000000"/>
            <rFont val="Arial"/>
            <family val="2"/>
          </rPr>
          <t>======
ID#AAAAWbwqqO0
    (2021-12-28 20:47:46)
Diligencia solo para las DT y AP</t>
        </r>
      </text>
    </comment>
    <comment ref="B346" authorId="0" shapeId="0" xr:uid="{00000000-0006-0000-0000-0000B8010000}">
      <text>
        <r>
          <rPr>
            <sz val="10"/>
            <color rgb="FF000000"/>
            <rFont val="Arial"/>
            <family val="2"/>
          </rPr>
          <t>======
ID#AAAAWbwqq6M
    (2021-12-28 20:47:46)
Aquellas características propias de PNN, que le facilitan o favorecen el logro de los objetivos del plan Estrategico institucional y de los procesos .(ventajas competitivas)</t>
        </r>
      </text>
    </comment>
    <comment ref="C346" authorId="0" shapeId="0" xr:uid="{00000000-0006-0000-0000-00009D020000}">
      <text>
        <r>
          <rPr>
            <sz val="10"/>
            <color rgb="FF000000"/>
            <rFont val="Arial"/>
            <family val="2"/>
          </rPr>
          <t>======
ID#AAAAWbwqqKI
    (2021-12-28 20:47:45)
Aquellas características propias de PNN, que constituyen obstáculos internos al logro de los objetivos del plan Estratégico institucional y de los proceso.</t>
        </r>
      </text>
    </comment>
    <comment ref="A347" authorId="0" shapeId="0" xr:uid="{00000000-0006-0000-0000-00000B020000}">
      <text>
        <r>
          <rPr>
            <sz val="10"/>
            <color rgb="FF000000"/>
            <rFont val="Arial"/>
            <family val="2"/>
          </rPr>
          <t>======
ID#AAAAWbwqqn0
    (2021-12-28 20:47:45)
Competencia del personal, disponibilidad del personal, seguridad y salud ocupacional.</t>
        </r>
      </text>
    </comment>
    <comment ref="A348" authorId="0" shapeId="0" xr:uid="{00000000-0006-0000-0000-00004B020000}">
      <text>
        <r>
          <rPr>
            <sz val="10"/>
            <color rgb="FF000000"/>
            <rFont val="Arial"/>
            <family val="2"/>
          </rPr>
          <t>======
ID#AAAAWbwqq7U
    (2021-12-28 20:47:45)
Capacidad, diseño, ejecución, proveedores, entradas, salidas, gestión del conocimiento dentro de la entidad.</t>
        </r>
      </text>
    </comment>
    <comment ref="A349" authorId="0" shapeId="0" xr:uid="{00000000-0006-0000-0000-0000B2020000}">
      <text>
        <r>
          <rPr>
            <sz val="10"/>
            <color rgb="FF000000"/>
            <rFont val="Arial"/>
            <family val="2"/>
          </rPr>
          <t>======
ID#AAAAWbwqqV8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50" authorId="0" shapeId="0" xr:uid="{00000000-0006-0000-0000-0000C0010000}">
      <text>
        <r>
          <rPr>
            <sz val="10"/>
            <color rgb="FF000000"/>
            <rFont val="Arial"/>
            <family val="2"/>
          </rPr>
          <t>======
ID#AAAAWbwqqa8
    (2021-12-28 20:47:46)
Lineamientos en cuanto a la planeación estratégica de la entidad, estructura organizacional, seguimiento de las metas y objetivos institucionales, informes de gestión.</t>
        </r>
      </text>
    </comment>
    <comment ref="A351" authorId="0" shapeId="0" xr:uid="{00000000-0006-0000-0000-000080020000}">
      <text>
        <r>
          <rPr>
            <sz val="10"/>
            <color rgb="FF000000"/>
            <rFont val="Arial"/>
            <family val="2"/>
          </rPr>
          <t>======
ID#AAAAWbwqqcY
    (2021-12-28 20:47:45)
Canales utilizados y su efectividad, flujo de información necesaria para el desarrollo de las operaciones.</t>
        </r>
      </text>
    </comment>
    <comment ref="A352" authorId="0" shapeId="0" xr:uid="{00000000-0006-0000-0000-0000FB010000}">
      <text>
        <r>
          <rPr>
            <sz val="10"/>
            <color rgb="FF000000"/>
            <rFont val="Arial"/>
            <family val="2"/>
          </rPr>
          <t>======
ID#AAAAWbwqqRY
    (2021-12-28 20:47:46)
Presupuesto de funcionamiento, recursos de inversión, infraestructura, capacidad instalada.</t>
        </r>
      </text>
    </comment>
    <comment ref="A353" authorId="0" shapeId="0" xr:uid="{00000000-0006-0000-0000-000082020000}">
      <text>
        <r>
          <rPr>
            <sz val="10"/>
            <color rgb="FF000000"/>
            <rFont val="Arial"/>
            <family val="2"/>
          </rPr>
          <t>======
ID#AAAAWbwqqd4
    (2021-12-28 20:47:45)
Otro Factor interno no identificado en el listado pero que puede estar presente en el contexto.</t>
        </r>
      </text>
    </comment>
    <comment ref="B355" authorId="0" shapeId="0" xr:uid="{00000000-0006-0000-0000-00005C020000}">
      <text>
        <r>
          <rPr>
            <sz val="10"/>
            <color rgb="FF000000"/>
            <rFont val="Arial"/>
            <family val="2"/>
          </rPr>
          <t>======
ID#AAAAWbwqqxQ
    (2021-12-28 20:47:45)
Aquellas características propias de PNN, que le facilitan o favorecen el logro de los objetivos del plan Estrategico institucional y de los procesos .(ventajas competitivas)</t>
        </r>
      </text>
    </comment>
    <comment ref="C355" authorId="0" shapeId="0" xr:uid="{00000000-0006-0000-0000-0000DF010000}">
      <text>
        <r>
          <rPr>
            <sz val="10"/>
            <color rgb="FF000000"/>
            <rFont val="Arial"/>
            <family val="2"/>
          </rPr>
          <t>======
ID#AAAAWbwqqQc
    (2021-12-28 20:47:46)
Aquellas características propias de PNN, que constituyen obstáculos internos al logro de los objetivos del plan Estratégico institucional y de los proceso.</t>
        </r>
      </text>
    </comment>
    <comment ref="A356" authorId="0" shapeId="0" xr:uid="{00000000-0006-0000-0000-00004E020000}">
      <text>
        <r>
          <rPr>
            <sz val="10"/>
            <color rgb="FF000000"/>
            <rFont val="Arial"/>
            <family val="2"/>
          </rPr>
          <t>======
ID#AAAAWbwqqyQ
    (2021-12-28 20:47:45)
Claridad en la descripción del alcance y objetivo del proceso.</t>
        </r>
      </text>
    </comment>
    <comment ref="A357" authorId="0" shapeId="0" xr:uid="{00000000-0006-0000-0000-000063020000}">
      <text>
        <r>
          <rPr>
            <sz val="10"/>
            <color rgb="FF000000"/>
            <rFont val="Arial"/>
            <family val="2"/>
          </rPr>
          <t>======
ID#AAAAWbwqqwQ
    (2021-12-28 20:47:45)
Relación precisa con otros procesos en cuanto a insumos, proveedores, productos, usuarios o clientes.</t>
        </r>
      </text>
    </comment>
    <comment ref="A358" authorId="0" shapeId="0" xr:uid="{00000000-0006-0000-0000-0000BD020000}">
      <text>
        <r>
          <rPr>
            <sz val="10"/>
            <color rgb="FF000000"/>
            <rFont val="Arial"/>
            <family val="2"/>
          </rPr>
          <t>======
ID#AAAAWbwqqS8
    (2021-12-28 20:47:45)
Procesos que determinan lineamientos necesarios para el desarrollo de todos los procesos de la entidad.</t>
        </r>
      </text>
    </comment>
    <comment ref="A359" authorId="0" shapeId="0" xr:uid="{00000000-0006-0000-0000-0000E3010000}">
      <text>
        <r>
          <rPr>
            <sz val="10"/>
            <color rgb="FF000000"/>
            <rFont val="Arial"/>
            <family val="2"/>
          </rPr>
          <t>======
ID#AAAAWbwqqOo
    (2021-12-28 20:47:46)
Pertinencia en los procedimientos que desarrollan los procesos.</t>
        </r>
      </text>
    </comment>
    <comment ref="A360" authorId="0" shapeId="0" xr:uid="{00000000-0006-0000-0000-0000BF020000}">
      <text>
        <r>
          <rPr>
            <sz val="10"/>
            <color rgb="FF000000"/>
            <rFont val="Arial"/>
            <family val="2"/>
          </rPr>
          <t>======
ID#AAAAWbwqqYc
    (2021-12-28 20:47:45)
Grado de autoridad y responsabilidad de los funcionarios frente al proceso.</t>
        </r>
      </text>
    </comment>
    <comment ref="A361" authorId="0" shapeId="0" xr:uid="{00000000-0006-0000-0000-0000DB010000}">
      <text>
        <r>
          <rPr>
            <sz val="10"/>
            <color rgb="FF000000"/>
            <rFont val="Arial"/>
            <family val="2"/>
          </rPr>
          <t>======
ID#AAAAWbwqqM4
    (2021-12-28 20:47:46)
Efectividad en los flujos de información determinados en la interacción de los procesos.</t>
        </r>
      </text>
    </comment>
    <comment ref="A362" authorId="0" shapeId="0" xr:uid="{00000000-0006-0000-0000-000062020000}">
      <text>
        <r>
          <rPr>
            <sz val="10"/>
            <color rgb="FF000000"/>
            <rFont val="Arial"/>
            <family val="2"/>
          </rPr>
          <t>======
ID#AAAAWbwqqx4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63" authorId="0" shapeId="0" xr:uid="{00000000-0006-0000-0000-00009F010000}">
      <text>
        <r>
          <rPr>
            <sz val="10"/>
            <color rgb="FF000000"/>
            <rFont val="Arial"/>
            <family val="2"/>
          </rPr>
          <t>======
ID#AAAAWbwqq3w
    (2021-12-28 20:47:46)
Otro Factor interno no identificado en el listado pero que puede estar presente en el contexto.</t>
        </r>
      </text>
    </comment>
    <comment ref="B365" authorId="0" shapeId="0" xr:uid="{00000000-0006-0000-0000-0000C7010000}">
      <text>
        <r>
          <rPr>
            <sz val="10"/>
            <color rgb="FF000000"/>
            <rFont val="Arial"/>
            <family val="2"/>
          </rPr>
          <t>======
ID#AAAAWbwqqdI
    (2021-12-28 20:47:46)
Son aquellas situaciones que se presentan en el entorno de PNN y que podrían favorecer el logro de los objetivos del Plan Estratégico Institucional y de los procesos.</t>
        </r>
      </text>
    </comment>
    <comment ref="C365" authorId="0" shapeId="0" xr:uid="{00000000-0006-0000-0000-0000AF020000}">
      <text>
        <r>
          <rPr>
            <sz val="10"/>
            <color rgb="FF000000"/>
            <rFont val="Arial"/>
            <family val="2"/>
          </rPr>
          <t>======
ID#AAAAWbwqqMk
    (2021-12-28 20:47:45)
Aquellas situaciones que se presentan en el entorno de PNN y que podrían afectar negativamente, las posibilidades de logro de los objetivos del Plan Estratégico Institucional y de los procesos</t>
        </r>
      </text>
    </comment>
    <comment ref="A366" authorId="0" shapeId="0" xr:uid="{00000000-0006-0000-0000-0000B1010000}">
      <text>
        <r>
          <rPr>
            <sz val="10"/>
            <color rgb="FF000000"/>
            <rFont val="Arial"/>
            <family val="2"/>
          </rPr>
          <t>======
ID#AAAAWbwqq1E
    (2021-12-28 20:47:46)
Disminución del presupuesto por prioridades del gobierno, austeridad del gastos, disponibilidad de capital, liquidez, mercados financieros, desempleo, competencia.</t>
        </r>
      </text>
    </comment>
    <comment ref="A367" authorId="0" shapeId="0" xr:uid="{00000000-0006-0000-0000-0000D2010000}">
      <text>
        <r>
          <rPr>
            <sz val="10"/>
            <color rgb="FF000000"/>
            <rFont val="Arial"/>
            <family val="2"/>
          </rPr>
          <t>======
ID#AAAAWbwqqhU
    (2021-12-28 20:47:46)
Cambio de gobierno, legislación, políticas públicas, regulación, falta de continuidad de los programas establecidos.</t>
        </r>
      </text>
    </comment>
    <comment ref="A368" authorId="0" shapeId="0" xr:uid="{00000000-0006-0000-0000-0000FE010000}">
      <text>
        <r>
          <rPr>
            <sz val="10"/>
            <color rgb="FF000000"/>
            <rFont val="Arial"/>
            <family val="2"/>
          </rPr>
          <t>======
ID#AAAAWbwqqZM
    (2021-12-28 20:47:46)
Normatividad externa (leyes, decretos, ordenanzas y acuerdos), cambios legales y normativos que pueden afectar la misión y visión de la entidad.</t>
        </r>
      </text>
    </comment>
    <comment ref="A369" authorId="0" shapeId="0" xr:uid="{00000000-0006-0000-0000-000027020000}">
      <text>
        <r>
          <rPr>
            <sz val="10"/>
            <color rgb="FF000000"/>
            <rFont val="Arial"/>
            <family val="2"/>
          </rPr>
          <t>======
ID#AAAAWbwqqoI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70" authorId="0" shapeId="0" xr:uid="{00000000-0006-0000-0000-0000C0020000}">
      <text>
        <r>
          <rPr>
            <sz val="10"/>
            <color rgb="FF000000"/>
            <rFont val="Arial"/>
            <family val="2"/>
          </rPr>
          <t>======
ID#AAAAWbwqqZE
    (2021-12-28 20:47:45)
Avances en tecnología, acceso a sistemas de información externos, gobierno en línea.</t>
        </r>
      </text>
    </comment>
    <comment ref="A371" authorId="0" shapeId="0" xr:uid="{00000000-0006-0000-0000-0000BB010000}">
      <text>
        <r>
          <rPr>
            <sz val="10"/>
            <color rgb="FF000000"/>
            <rFont val="Arial"/>
            <family val="2"/>
          </rPr>
          <t>======
ID#AAAAWbwqq5U
    (2021-12-28 20:47:46)
Emisiones y residuos, energía, catástrofes naturales, desarrollo sostenible.</t>
        </r>
      </text>
    </comment>
    <comment ref="A372" authorId="0" shapeId="0" xr:uid="{00000000-0006-0000-0000-000078020000}">
      <text>
        <r>
          <rPr>
            <sz val="10"/>
            <color rgb="FF000000"/>
            <rFont val="Arial"/>
            <family val="2"/>
          </rPr>
          <t>======
ID#AAAAWbwqqdY
    (2021-12-28 20:47:45)
Otro Factor interno no identificado en el listado pero que puede estar presente en el contexto.</t>
        </r>
      </text>
    </comment>
    <comment ref="A379" authorId="0" shapeId="0" xr:uid="{00000000-0006-0000-0000-0000CB010000}">
      <text>
        <r>
          <rPr>
            <sz val="10"/>
            <color rgb="FF000000"/>
            <rFont val="Arial"/>
            <family val="2"/>
          </rPr>
          <t>======
ID#AAAAWbwqqig
    (2021-12-28 20:47:46)
Diligencie la DT Y AP
	-Nohora Isabel</t>
        </r>
      </text>
    </comment>
    <comment ref="B379" authorId="0" shapeId="0" xr:uid="{00000000-0006-0000-0000-00006B020000}">
      <text>
        <r>
          <rPr>
            <sz val="10"/>
            <color rgb="FF000000"/>
            <rFont val="Arial"/>
            <family val="2"/>
          </rPr>
          <t>======
ID#AAAAWbwqqas
    (2021-12-28 20:47:45)
Diligencia solo para las DT y AP</t>
        </r>
      </text>
    </comment>
    <comment ref="B382" authorId="0" shapeId="0" xr:uid="{00000000-0006-0000-0000-0000F0010000}">
      <text>
        <r>
          <rPr>
            <sz val="10"/>
            <color rgb="FF000000"/>
            <rFont val="Arial"/>
            <family val="2"/>
          </rPr>
          <t>======
ID#AAAAWbwqqUQ
    (2021-12-28 20:47:46)
Aquellas características propias de PNN, que le facilitan o favorecen el logro de los objetivos del plan Estrategico institucional y de los procesos .(ventajas competitivas)</t>
        </r>
      </text>
    </comment>
    <comment ref="C382" authorId="0" shapeId="0" xr:uid="{00000000-0006-0000-0000-000000020000}">
      <text>
        <r>
          <rPr>
            <sz val="10"/>
            <color rgb="FF000000"/>
            <rFont val="Arial"/>
            <family val="2"/>
          </rPr>
          <t>======
ID#AAAAWbwqqXg
    (2021-12-28 20:47:46)
Aquellas características propias de PNN, que constituyen obstáculos internos al logro de los objetivos del plan Estratégico institucional y de los proceso.</t>
        </r>
      </text>
    </comment>
    <comment ref="A383" authorId="0" shapeId="0" xr:uid="{00000000-0006-0000-0000-0000C1010000}">
      <text>
        <r>
          <rPr>
            <sz val="10"/>
            <color rgb="FF000000"/>
            <rFont val="Arial"/>
            <family val="2"/>
          </rPr>
          <t>======
ID#AAAAWbwqqg8
    (2021-12-28 20:47:46)
Competencia del personal, disponibilidad del personal, seguridad y salud ocupacional.</t>
        </r>
      </text>
    </comment>
    <comment ref="A384" authorId="0" shapeId="0" xr:uid="{00000000-0006-0000-0000-000073020000}">
      <text>
        <r>
          <rPr>
            <sz val="10"/>
            <color rgb="FF000000"/>
            <rFont val="Arial"/>
            <family val="2"/>
          </rPr>
          <t>======
ID#AAAAWbwqqfM
    (2021-12-28 20:47:45)
Capacidad, diseño, ejecución, proveedores, entradas, salidas, gestión del conocimiento dentro de la entidad.</t>
        </r>
      </text>
    </comment>
    <comment ref="A385" authorId="0" shapeId="0" xr:uid="{00000000-0006-0000-0000-000024020000}">
      <text>
        <r>
          <rPr>
            <sz val="10"/>
            <color rgb="FF000000"/>
            <rFont val="Arial"/>
            <family val="2"/>
          </rPr>
          <t>======
ID#AAAAWbwqqns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6" authorId="0" shapeId="0" xr:uid="{00000000-0006-0000-0000-000022020000}">
      <text>
        <r>
          <rPr>
            <sz val="10"/>
            <color rgb="FF000000"/>
            <rFont val="Arial"/>
            <family val="2"/>
          </rPr>
          <t>======
ID#AAAAWbwqqpI
    (2021-12-28 20:47:45)
Lineamientos en cuanto a la planeación estratégica de la entidad, estructura organizacional, seguimiento de las metas y objetivos institucionales, informes de gestión.</t>
        </r>
      </text>
    </comment>
    <comment ref="A387" authorId="0" shapeId="0" xr:uid="{00000000-0006-0000-0000-000012020000}">
      <text>
        <r>
          <rPr>
            <sz val="10"/>
            <color rgb="FF000000"/>
            <rFont val="Arial"/>
            <family val="2"/>
          </rPr>
          <t>======
ID#AAAAWbwqqkE
    (2021-12-28 20:47:45)
Canales utilizados y su efectividad, flujo de información necesaria para el desarrollo de las operaciones.</t>
        </r>
      </text>
    </comment>
    <comment ref="A388" authorId="0" shapeId="0" xr:uid="{00000000-0006-0000-0000-00000A020000}">
      <text>
        <r>
          <rPr>
            <sz val="10"/>
            <color rgb="FF000000"/>
            <rFont val="Arial"/>
            <family val="2"/>
          </rPr>
          <t>======
ID#AAAAWbwqqn4
    (2021-12-28 20:47:45)
Presupuesto de funcionamiento, recursos de inversión, infraestructura, capacidad instalada.</t>
        </r>
      </text>
    </comment>
    <comment ref="A389" authorId="0" shapeId="0" xr:uid="{00000000-0006-0000-0000-000058020000}">
      <text>
        <r>
          <rPr>
            <sz val="10"/>
            <color rgb="FF000000"/>
            <rFont val="Arial"/>
            <family val="2"/>
          </rPr>
          <t>======
ID#AAAAWbwqqy8
    (2021-12-28 20:47:45)
Otro Factor interno no identificado en el listado pero que puede estar presente en el contexto.</t>
        </r>
      </text>
    </comment>
    <comment ref="B391" authorId="0" shapeId="0" xr:uid="{00000000-0006-0000-0000-000066020000}">
      <text>
        <r>
          <rPr>
            <sz val="10"/>
            <color rgb="FF000000"/>
            <rFont val="Arial"/>
            <family val="2"/>
          </rPr>
          <t>======
ID#AAAAWbwqqvo
    (2021-12-28 20:47:45)
Aquellas características propias de PNN, que le facilitan o favorecen el logro de los objetivos del plan Estrategico institucional y de los procesos .(ventajas competitivas)</t>
        </r>
      </text>
    </comment>
    <comment ref="C391" authorId="0" shapeId="0" xr:uid="{00000000-0006-0000-0000-00002E020000}">
      <text>
        <r>
          <rPr>
            <sz val="10"/>
            <color rgb="FF000000"/>
            <rFont val="Arial"/>
            <family val="2"/>
          </rPr>
          <t>======
ID#AAAAWbwqquo
    (2021-12-28 20:47:45)
Aquellas características propias de PNN, que constituyen obstáculos internos al logro de los objetivos del plan Estratégico institucional y de los proceso.</t>
        </r>
      </text>
    </comment>
    <comment ref="A392" authorId="0" shapeId="0" xr:uid="{00000000-0006-0000-0000-00002D020000}">
      <text>
        <r>
          <rPr>
            <sz val="10"/>
            <color rgb="FF000000"/>
            <rFont val="Arial"/>
            <family val="2"/>
          </rPr>
          <t>======
ID#AAAAWbwqq4Q
    (2021-12-28 20:47:45)
Claridad en la descripción del alcance y objetivo del proceso.</t>
        </r>
      </text>
    </comment>
    <comment ref="A393" authorId="0" shapeId="0" xr:uid="{00000000-0006-0000-0000-00001C020000}">
      <text>
        <r>
          <rPr>
            <sz val="10"/>
            <color rgb="FF000000"/>
            <rFont val="Arial"/>
            <family val="2"/>
          </rPr>
          <t>======
ID#AAAAWbwqqr4
    (2021-12-28 20:47:45)
Relación precisa con otros procesos en cuanto a insumos, proveedores, productos, usuarios o clientes.</t>
        </r>
      </text>
    </comment>
    <comment ref="A394" authorId="0" shapeId="0" xr:uid="{00000000-0006-0000-0000-00005B020000}">
      <text>
        <r>
          <rPr>
            <sz val="10"/>
            <color rgb="FF000000"/>
            <rFont val="Arial"/>
            <family val="2"/>
          </rPr>
          <t>======
ID#AAAAWbwqqy4
    (2021-12-28 20:47:45)
Procesos que determinan lineamientos necesarios para el desarrollo de todos los procesos de la entidad.</t>
        </r>
      </text>
    </comment>
    <comment ref="A395" authorId="0" shapeId="0" xr:uid="{00000000-0006-0000-0000-0000F7010000}">
      <text>
        <r>
          <rPr>
            <sz val="10"/>
            <color rgb="FF000000"/>
            <rFont val="Arial"/>
            <family val="2"/>
          </rPr>
          <t>======
ID#AAAAWbwqqSc
    (2021-12-28 20:47:46)
Pertinencia en los procedimientos que desarrollan los procesos.</t>
        </r>
      </text>
    </comment>
    <comment ref="A396" authorId="0" shapeId="0" xr:uid="{00000000-0006-0000-0000-000096020000}">
      <text>
        <r>
          <rPr>
            <sz val="10"/>
            <color rgb="FF000000"/>
            <rFont val="Arial"/>
            <family val="2"/>
          </rPr>
          <t>======
ID#AAAAWbwqqMM
    (2021-12-28 20:47:45)
Grado de autoridad y responsabilidad de los funcionarios frente al proceso.</t>
        </r>
      </text>
    </comment>
    <comment ref="A397" authorId="0" shapeId="0" xr:uid="{00000000-0006-0000-0000-00009F020000}">
      <text>
        <r>
          <rPr>
            <sz val="10"/>
            <color rgb="FF000000"/>
            <rFont val="Arial"/>
            <family val="2"/>
          </rPr>
          <t>======
ID#AAAAWbwqqK8
    (2021-12-28 20:47:45)
Efectividad en los flujos de información determinados en la interacción de los procesos.</t>
        </r>
      </text>
    </comment>
    <comment ref="A398" authorId="0" shapeId="0" xr:uid="{00000000-0006-0000-0000-0000E6010000}">
      <text>
        <r>
          <rPr>
            <sz val="10"/>
            <color rgb="FF000000"/>
            <rFont val="Arial"/>
            <family val="2"/>
          </rPr>
          <t>======
ID#AAAAWbwqqNw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9" authorId="0" shapeId="0" xr:uid="{00000000-0006-0000-0000-0000BA010000}">
      <text>
        <r>
          <rPr>
            <sz val="10"/>
            <color rgb="FF000000"/>
            <rFont val="Arial"/>
            <family val="2"/>
          </rPr>
          <t>======
ID#AAAAWbwqq68
    (2021-12-28 20:47:46)
Otro Factor interno no identificado en el listado pero que puede estar presente en el contexto.</t>
        </r>
      </text>
    </comment>
    <comment ref="B401" authorId="0" shapeId="0" xr:uid="{00000000-0006-0000-0000-0000BD010000}">
      <text>
        <r>
          <rPr>
            <sz val="10"/>
            <color rgb="FF000000"/>
            <rFont val="Arial"/>
            <family val="2"/>
          </rPr>
          <t>======
ID#AAAAWbwqqvk
    (2021-12-28 20:47:46)
Son aquellas situaciones que se presentan en el entorno de PNN y que podrían favorecer el logro de los objetivos del Plan Estratégico Institucional y de los procesos.</t>
        </r>
      </text>
    </comment>
    <comment ref="C401" authorId="0" shapeId="0" xr:uid="{00000000-0006-0000-0000-0000B6010000}">
      <text>
        <r>
          <rPr>
            <sz val="10"/>
            <color rgb="FF000000"/>
            <rFont val="Arial"/>
            <family val="2"/>
          </rPr>
          <t>======
ID#AAAAWbwqq74
    (2021-12-28 20:47:46)
Aquellas situaciones que se presentan en el entorno de PNN y que podrían afectar negativamente, las posibilidades de logro de los objetivos del Plan Estratégico Institucional y de los procesos</t>
        </r>
      </text>
    </comment>
    <comment ref="A402" authorId="0" shapeId="0" xr:uid="{00000000-0006-0000-0000-000050020000}">
      <text>
        <r>
          <rPr>
            <sz val="10"/>
            <color rgb="FF000000"/>
            <rFont val="Arial"/>
            <family val="2"/>
          </rPr>
          <t>======
ID#AAAAWbwqqyM
    (2021-12-28 20:47:45)
Disminución del presupuesto por prioridades del gobierno, austeridad del gastos, disponibilidad de capital, liquidez, mercados financieros, desempleo, competencia.</t>
        </r>
      </text>
    </comment>
    <comment ref="A403" authorId="0" shapeId="0" xr:uid="{00000000-0006-0000-0000-000044020000}">
      <text>
        <r>
          <rPr>
            <sz val="10"/>
            <color rgb="FF000000"/>
            <rFont val="Arial"/>
            <family val="2"/>
          </rPr>
          <t>======
ID#AAAAWbwqq7g
    (2021-12-28 20:47:45)
Cambio de gobierno, legislación, políticas públicas, regulación, falta de continuidad de los programas establecidos.</t>
        </r>
      </text>
    </comment>
    <comment ref="A404" authorId="0" shapeId="0" xr:uid="{00000000-0006-0000-0000-0000A7010000}">
      <text>
        <r>
          <rPr>
            <sz val="10"/>
            <color rgb="FF000000"/>
            <rFont val="Arial"/>
            <family val="2"/>
          </rPr>
          <t>======
ID#AAAAWbwqq1w
    (2021-12-28 20:47:46)
Normatividad externa (leyes, decretos, ordenanzas y acuerdos), cambios legales y normativos que pueden afectar la misión y visión de la entidad.</t>
        </r>
      </text>
    </comment>
    <comment ref="A405" authorId="0" shapeId="0" xr:uid="{00000000-0006-0000-0000-0000CD020000}">
      <text>
        <r>
          <rPr>
            <sz val="10"/>
            <color rgb="FF000000"/>
            <rFont val="Arial"/>
            <family val="2"/>
          </rPr>
          <t>======
ID#AAAAWbwqqX0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06" authorId="0" shapeId="0" xr:uid="{00000000-0006-0000-0000-0000D6010000}">
      <text>
        <r>
          <rPr>
            <sz val="10"/>
            <color rgb="FF000000"/>
            <rFont val="Arial"/>
            <family val="2"/>
          </rPr>
          <t>======
ID#AAAAWbwqqh0
    (2021-12-28 20:47:46)
Avances en tecnología, acceso a sistemas de información externos, gobierno en línea.</t>
        </r>
      </text>
    </comment>
    <comment ref="A407" authorId="0" shapeId="0" xr:uid="{00000000-0006-0000-0000-000040020000}">
      <text>
        <r>
          <rPr>
            <sz val="10"/>
            <color rgb="FF000000"/>
            <rFont val="Arial"/>
            <family val="2"/>
          </rPr>
          <t>======
ID#AAAAWbwqq1I
    (2021-12-28 20:47:45)
Emisiones y residuos, energía, catástrofes naturales, desarrollo sostenible.</t>
        </r>
      </text>
    </comment>
    <comment ref="A408" authorId="0" shapeId="0" xr:uid="{00000000-0006-0000-0000-00008E010000}">
      <text>
        <r>
          <rPr>
            <sz val="10"/>
            <color rgb="FF000000"/>
            <rFont val="Arial"/>
            <family val="2"/>
          </rPr>
          <t>======
ID#AAAAWbwqqkw
    (2021-12-28 20:47:46)
Otro Factor interno no identificado en el listado pero que puede estar presente en el contexto.</t>
        </r>
      </text>
    </comment>
    <comment ref="A415" authorId="0" shapeId="0" xr:uid="{00000000-0006-0000-0000-000024000000}">
      <text>
        <r>
          <rPr>
            <sz val="10"/>
            <color rgb="FF000000"/>
            <rFont val="Arial"/>
            <family val="2"/>
          </rPr>
          <t>======
ID#AAAAWbwqq30
    (2022-03-02 22:40:23)
Diligencie la DT Y AP
	-Nohora Isabel</t>
        </r>
      </text>
    </comment>
    <comment ref="B415" authorId="0" shapeId="0" xr:uid="{00000000-0006-0000-0000-000042010000}">
      <text>
        <r>
          <rPr>
            <sz val="10"/>
            <color rgb="FF000000"/>
            <rFont val="Arial"/>
            <family val="2"/>
          </rPr>
          <t>======
ID#AAAAWbwqqTg
    (2022-03-02 22:40:22)
Diligencia solo para las DT y AP</t>
        </r>
      </text>
    </comment>
    <comment ref="B418" authorId="0" shapeId="0" xr:uid="{00000000-0006-0000-0000-000029010000}">
      <text>
        <r>
          <rPr>
            <sz val="10"/>
            <color rgb="FF000000"/>
            <rFont val="Arial"/>
            <family val="2"/>
          </rPr>
          <t>======
ID#AAAAWbwqqWk
    (2022-03-02 22:40:22)
Aquellas características propias de PNN, que le facilitan o favorecen el logro de los objetivos del plan Estrategico institucional y de los procesos .(ventajas competitivas)</t>
        </r>
      </text>
    </comment>
    <comment ref="C418" authorId="0" shapeId="0" xr:uid="{00000000-0006-0000-0000-0000A6000000}">
      <text>
        <r>
          <rPr>
            <sz val="10"/>
            <color rgb="FF000000"/>
            <rFont val="Arial"/>
            <family val="2"/>
          </rPr>
          <t>======
ID#AAAAWbwqqmQ
    (2022-03-02 22:40:22)
Aquellas características propias de PNN, que constituyen obstáculos internos al logro de los objetivos del plan Estratégico institucional y de los proceso.</t>
        </r>
      </text>
    </comment>
    <comment ref="A419" authorId="0" shapeId="0" xr:uid="{00000000-0006-0000-0000-000044010000}">
      <text>
        <r>
          <rPr>
            <sz val="10"/>
            <color rgb="FF000000"/>
            <rFont val="Arial"/>
            <family val="2"/>
          </rPr>
          <t>======
ID#AAAAWbwqqTI
    (2022-03-02 22:40:22)
Competencia del personal, disponibilidad del personal, seguridad y salud ocupacional.</t>
        </r>
      </text>
    </comment>
    <comment ref="A420" authorId="0" shapeId="0" xr:uid="{00000000-0006-0000-0000-000097000000}">
      <text>
        <r>
          <rPr>
            <sz val="10"/>
            <color rgb="FF000000"/>
            <rFont val="Arial"/>
            <family val="2"/>
          </rPr>
          <t>======
ID#AAAAWbwqqog
    (2022-03-02 22:40:22)
Capacidad, diseño, ejecución, proveedores, entradas, salidas, gestión del conocimiento dentro de la entidad.</t>
        </r>
      </text>
    </comment>
    <comment ref="A421" authorId="0" shapeId="0" xr:uid="{00000000-0006-0000-0000-000070000000}">
      <text>
        <r>
          <rPr>
            <sz val="10"/>
            <color rgb="FF000000"/>
            <rFont val="Arial"/>
            <family val="2"/>
          </rPr>
          <t>======
ID#AAAAWbwqqs0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2" authorId="0" shapeId="0" xr:uid="{00000000-0006-0000-0000-000038000000}">
      <text>
        <r>
          <rPr>
            <sz val="10"/>
            <color rgb="FF000000"/>
            <rFont val="Arial"/>
            <family val="2"/>
          </rPr>
          <t>======
ID#AAAAWbwqqz4
    (2022-03-02 22:40:23)
Lineamientos en cuanto a la planeación estratégica de la entidad, estructura organizacional, seguimiento de las metas y objetivos institucionales, informes de gestión.</t>
        </r>
      </text>
    </comment>
    <comment ref="A423" authorId="0" shapeId="0" xr:uid="{00000000-0006-0000-0000-000011000000}">
      <text>
        <r>
          <rPr>
            <sz val="10"/>
            <color rgb="FF000000"/>
            <rFont val="Arial"/>
            <family val="2"/>
          </rPr>
          <t>======
ID#AAAAWbwqq6Q
    (2022-03-02 22:40:23)
Canales utilizados y su efectividad, flujo de información necesaria para el desarrollo de las operaciones.</t>
        </r>
      </text>
    </comment>
    <comment ref="A424" authorId="0" shapeId="0" xr:uid="{00000000-0006-0000-0000-0000F1000000}">
      <text>
        <r>
          <rPr>
            <sz val="10"/>
            <color rgb="FF000000"/>
            <rFont val="Arial"/>
            <family val="2"/>
          </rPr>
          <t>======
ID#AAAAWbwqqdM
    (2022-03-02 22:40:22)
Presupuesto de funcionamiento, recursos de inversión, infraestructura, capacidad instalada.</t>
        </r>
      </text>
    </comment>
    <comment ref="A425" authorId="0" shapeId="0" xr:uid="{00000000-0006-0000-0000-00006B000000}">
      <text>
        <r>
          <rPr>
            <sz val="10"/>
            <color rgb="FF000000"/>
            <rFont val="Arial"/>
            <family val="2"/>
          </rPr>
          <t>======
ID#AAAAWbwqqtY
    (2022-03-02 22:40:23)
Otro Factor interno no identificado en el listado pero que puede estar presente en el contexto.</t>
        </r>
      </text>
    </comment>
    <comment ref="B427" authorId="0" shapeId="0" xr:uid="{00000000-0006-0000-0000-000069000000}">
      <text>
        <r>
          <rPr>
            <sz val="10"/>
            <color rgb="FF000000"/>
            <rFont val="Arial"/>
            <family val="2"/>
          </rPr>
          <t>======
ID#AAAAWbwqqt0
    (2022-03-02 22:40:23)
Aquellas características propias de PNN, que le facilitan o favorecen el logro de los objetivos del plan Estrategico institucional y de los procesos .(ventajas competitivas)</t>
        </r>
      </text>
    </comment>
    <comment ref="C427" authorId="0" shapeId="0" xr:uid="{00000000-0006-0000-0000-000045000000}">
      <text>
        <r>
          <rPr>
            <sz val="10"/>
            <color rgb="FF000000"/>
            <rFont val="Arial"/>
            <family val="2"/>
          </rPr>
          <t>======
ID#AAAAWbwqqyI
    (2022-03-02 22:40:23)
Aquellas características propias de PNN, que constituyen obstáculos internos al logro de los objetivos del plan Estratégico institucional y de los proceso.</t>
        </r>
      </text>
    </comment>
    <comment ref="A428" authorId="0" shapeId="0" xr:uid="{00000000-0006-0000-0000-000045010000}">
      <text>
        <r>
          <rPr>
            <sz val="10"/>
            <color rgb="FF000000"/>
            <rFont val="Arial"/>
            <family val="2"/>
          </rPr>
          <t>======
ID#AAAAWbwqqTE
    (2022-03-02 22:40:22)
Claridad en la descripción del alcance y objetivo del proceso.</t>
        </r>
      </text>
    </comment>
    <comment ref="A429" authorId="0" shapeId="0" xr:uid="{00000000-0006-0000-0000-00009C000000}">
      <text>
        <r>
          <rPr>
            <sz val="10"/>
            <color rgb="FF000000"/>
            <rFont val="Arial"/>
            <family val="2"/>
          </rPr>
          <t>======
ID#AAAAWbwqqnQ
    (2022-03-02 22:40:22)
Relación precisa con otros procesos en cuanto a insumos, proveedores, productos, usuarios o clientes.</t>
        </r>
      </text>
    </comment>
    <comment ref="A430" authorId="0" shapeId="0" xr:uid="{00000000-0006-0000-0000-000088010000}">
      <text>
        <r>
          <rPr>
            <sz val="10"/>
            <color rgb="FF000000"/>
            <rFont val="Arial"/>
            <family val="2"/>
          </rPr>
          <t>======
ID#AAAAWbwqqKA
    (2022-03-02 22:40:21)
Procesos que determinan lineamientos necesarios para el desarrollo de todos los procesos de la entidad.</t>
        </r>
      </text>
    </comment>
    <comment ref="A431" authorId="0" shapeId="0" xr:uid="{00000000-0006-0000-0000-00003D010000}">
      <text>
        <r>
          <rPr>
            <sz val="10"/>
            <color rgb="FF000000"/>
            <rFont val="Arial"/>
            <family val="2"/>
          </rPr>
          <t>======
ID#AAAAWbwqqT4
    (2022-03-02 22:40:22)
Pertinencia en los procedimientos que desarrollan los procesos.</t>
        </r>
      </text>
    </comment>
    <comment ref="A432" authorId="0" shapeId="0" xr:uid="{00000000-0006-0000-0000-000027010000}">
      <text>
        <r>
          <rPr>
            <sz val="10"/>
            <color rgb="FF000000"/>
            <rFont val="Arial"/>
            <family val="2"/>
          </rPr>
          <t>======
ID#AAAAWbwqqWw
    (2022-03-02 22:40:22)
Grado de autoridad y responsabilidad de los funcionarios frente al proceso.</t>
        </r>
      </text>
    </comment>
    <comment ref="A433" authorId="0" shapeId="0" xr:uid="{00000000-0006-0000-0000-0000C3000000}">
      <text>
        <r>
          <rPr>
            <sz val="10"/>
            <color rgb="FF000000"/>
            <rFont val="Arial"/>
            <family val="2"/>
          </rPr>
          <t>======
ID#AAAAWbwqqjQ
    (2022-03-02 22:40:22)
Efectividad en los flujos de información determinados en la interacción de los procesos.</t>
        </r>
      </text>
    </comment>
    <comment ref="A434" authorId="0" shapeId="0" xr:uid="{00000000-0006-0000-0000-00003E000000}">
      <text>
        <r>
          <rPr>
            <sz val="10"/>
            <color rgb="FF000000"/>
            <rFont val="Arial"/>
            <family val="2"/>
          </rPr>
          <t>======
ID#AAAAWbwqqzQ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5" authorId="0" shapeId="0" xr:uid="{00000000-0006-0000-0000-0000EB000000}">
      <text>
        <r>
          <rPr>
            <sz val="10"/>
            <color rgb="FF000000"/>
            <rFont val="Arial"/>
            <family val="2"/>
          </rPr>
          <t>======
ID#AAAAWbwqqd0
    (2022-03-02 22:40:22)
Otro Factor interno no identificado en el listado pero que puede estar presente en el contexto.</t>
        </r>
      </text>
    </comment>
    <comment ref="B437" authorId="0" shapeId="0" xr:uid="{00000000-0006-0000-0000-000013010000}">
      <text>
        <r>
          <rPr>
            <sz val="10"/>
            <color rgb="FF000000"/>
            <rFont val="Arial"/>
            <family val="2"/>
          </rPr>
          <t>======
ID#AAAAWbwqqZA
    (2022-03-02 22:40:22)
Son aquellas situaciones que se presentan en el entorno de PNN y que podrían favorecer el logro de los objetivos del Plan Estratégico Institucional y de los procesos.</t>
        </r>
      </text>
    </comment>
    <comment ref="C437" authorId="0" shapeId="0" xr:uid="{00000000-0006-0000-0000-000060010000}">
      <text>
        <r>
          <rPr>
            <sz val="10"/>
            <color rgb="FF000000"/>
            <rFont val="Arial"/>
            <family val="2"/>
          </rPr>
          <t>======
ID#AAAAWbwqqPk
    (2022-03-02 22:40:22)
Aquellas situaciones que se presentan en el entorno de PNN y que podrían afectar negativamente, las posibilidades de logro de los objetivos del Plan Estratégico Institucional y de los procesos</t>
        </r>
      </text>
    </comment>
    <comment ref="A438" authorId="0" shapeId="0" xr:uid="{00000000-0006-0000-0000-0000B1000000}">
      <text>
        <r>
          <rPr>
            <sz val="10"/>
            <color rgb="FF000000"/>
            <rFont val="Arial"/>
            <family val="2"/>
          </rPr>
          <t>======
ID#AAAAWbwqqlU
    (2022-03-02 22:40:22)
Disminución del presupuesto por prioridades del gobierno, austeridad del gastos, disponibilidad de capital, liquidez, mercados financieros, desempleo, competencia.</t>
        </r>
      </text>
    </comment>
    <comment ref="A439" authorId="0" shapeId="0" xr:uid="{00000000-0006-0000-0000-000063000000}">
      <text>
        <r>
          <rPr>
            <sz val="10"/>
            <color rgb="FF000000"/>
            <rFont val="Arial"/>
            <family val="2"/>
          </rPr>
          <t>======
ID#AAAAWbwqquc
    (2022-03-02 22:40:23)
Cambio de gobierno, legislación, políticas públicas, regulación, falta de continuidad de los programas establecidos.</t>
        </r>
      </text>
    </comment>
    <comment ref="A440" authorId="0" shapeId="0" xr:uid="{00000000-0006-0000-0000-00009E000000}">
      <text>
        <r>
          <rPr>
            <sz val="10"/>
            <color rgb="FF000000"/>
            <rFont val="Arial"/>
            <family val="2"/>
          </rPr>
          <t>======
ID#AAAAWbwqqnA
    (2022-03-02 22:40:22)
Normatividad externa (leyes, decretos, ordenanzas y acuerdos), cambios legales y normativos que pueden afectar la misión y visión de la entidad.</t>
        </r>
      </text>
    </comment>
    <comment ref="A441" authorId="0" shapeId="0" xr:uid="{00000000-0006-0000-0000-00002E010000}">
      <text>
        <r>
          <rPr>
            <sz val="10"/>
            <color rgb="FF000000"/>
            <rFont val="Arial"/>
            <family val="2"/>
          </rPr>
          <t>======
ID#AAAAWbwqqV4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442" authorId="0" shapeId="0" xr:uid="{00000000-0006-0000-0000-0000B0000000}">
      <text>
        <r>
          <rPr>
            <sz val="10"/>
            <color rgb="FF000000"/>
            <rFont val="Arial"/>
            <family val="2"/>
          </rPr>
          <t>======
ID#AAAAWbwqqlk
    (2022-03-02 22:40:22)
Avances en tecnología, acceso a sistemas de información externos, gobierno en línea.</t>
        </r>
      </text>
    </comment>
    <comment ref="A443" authorId="0" shapeId="0" xr:uid="{00000000-0006-0000-0000-0000E2000000}">
      <text>
        <r>
          <rPr>
            <sz val="10"/>
            <color rgb="FF000000"/>
            <rFont val="Arial"/>
            <family val="2"/>
          </rPr>
          <t>======
ID#AAAAWbwqqfc
    (2022-03-02 22:40:22)
Emisiones y residuos, energía, catástrofes naturales, desarrollo sostenible.</t>
        </r>
      </text>
    </comment>
    <comment ref="A444" authorId="0" shapeId="0" xr:uid="{00000000-0006-0000-0000-0000A5000000}">
      <text>
        <r>
          <rPr>
            <sz val="10"/>
            <color rgb="FF000000"/>
            <rFont val="Arial"/>
            <family val="2"/>
          </rPr>
          <t>======
ID#AAAAWbwqqmk
    (2022-03-02 22:40:22)
Otro Factor interno no identificado en el listado pero que puede estar presente en el contexto.</t>
        </r>
      </text>
    </comment>
    <comment ref="A451" authorId="0" shapeId="0" xr:uid="{00000000-0006-0000-0000-0000C6000000}">
      <text>
        <r>
          <rPr>
            <sz val="10"/>
            <color rgb="FF000000"/>
            <rFont val="Arial"/>
            <family val="2"/>
          </rPr>
          <t>======
ID#AAAAWbwqqiw
    (2022-03-02 22:40:22)
Diligencie la DT Y AP
	-Nohora Isabel</t>
        </r>
      </text>
    </comment>
    <comment ref="B451" authorId="0" shapeId="0" xr:uid="{00000000-0006-0000-0000-00002F000000}">
      <text>
        <r>
          <rPr>
            <sz val="10"/>
            <color rgb="FF000000"/>
            <rFont val="Arial"/>
            <family val="2"/>
          </rPr>
          <t>======
ID#AAAAWbwqq1U
    (2022-03-02 22:40:23)
Diligencia solo para las DT y AP</t>
        </r>
      </text>
    </comment>
    <comment ref="B454" authorId="0" shapeId="0" xr:uid="{00000000-0006-0000-0000-000052010000}">
      <text>
        <r>
          <rPr>
            <sz val="10"/>
            <color rgb="FF000000"/>
            <rFont val="Arial"/>
            <family val="2"/>
          </rPr>
          <t>======
ID#AAAAWbwqqRk
    (2022-03-02 22:40:22)
Aquellas características propias de PNN, que le facilitan o favorecen el logro de los objetivos del plan Estrategico institucional y de los procesos .(ventajas competitivas)</t>
        </r>
      </text>
    </comment>
    <comment ref="C454" authorId="0" shapeId="0" xr:uid="{00000000-0006-0000-0000-000082000000}">
      <text>
        <r>
          <rPr>
            <sz val="10"/>
            <color rgb="FF000000"/>
            <rFont val="Arial"/>
            <family val="2"/>
          </rPr>
          <t>======
ID#AAAAWbwqqqw
    (2022-03-02 22:40:22)
Aquellas características propias de PNN, que constituyen obstáculos internos al logro de los objetivos del plan Estratégico institucional y de los proceso.</t>
        </r>
      </text>
    </comment>
    <comment ref="A455" authorId="0" shapeId="0" xr:uid="{00000000-0006-0000-0000-000075010000}">
      <text>
        <r>
          <rPr>
            <sz val="10"/>
            <color rgb="FF000000"/>
            <rFont val="Arial"/>
            <family val="2"/>
          </rPr>
          <t>======
ID#AAAAWbwqqMI
    (2022-03-02 22:40:22)
Competencia del personal, disponibilidad del personal, seguridad y salud ocupacional.</t>
        </r>
      </text>
    </comment>
    <comment ref="A456" authorId="0" shapeId="0" xr:uid="{00000000-0006-0000-0000-000028010000}">
      <text>
        <r>
          <rPr>
            <sz val="10"/>
            <color rgb="FF000000"/>
            <rFont val="Arial"/>
            <family val="2"/>
          </rPr>
          <t>======
ID#AAAAWbwqqWo
    (2022-03-02 22:40:22)
Capacidad, diseño, ejecución, proveedores, entradas, salidas, gestión del conocimiento dentro de la entidad.</t>
        </r>
      </text>
    </comment>
    <comment ref="A457" authorId="0" shapeId="0" xr:uid="{00000000-0006-0000-0000-000074010000}">
      <text>
        <r>
          <rPr>
            <sz val="10"/>
            <color rgb="FF000000"/>
            <rFont val="Arial"/>
            <family val="2"/>
          </rPr>
          <t>======
ID#AAAAWbwqqMQ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58" authorId="0" shapeId="0" xr:uid="{00000000-0006-0000-0000-000065010000}">
      <text>
        <r>
          <rPr>
            <sz val="10"/>
            <color rgb="FF000000"/>
            <rFont val="Arial"/>
            <family val="2"/>
          </rPr>
          <t>======
ID#AAAAWbwqqPQ
    (2022-03-02 22:40:22)
Lineamientos en cuanto a la planeación estratégica de la entidad, estructura organizacional, seguimiento de las metas y objetivos institucionales, informes de gestión.</t>
        </r>
      </text>
    </comment>
    <comment ref="A459" authorId="0" shapeId="0" xr:uid="{00000000-0006-0000-0000-00009D000000}">
      <text>
        <r>
          <rPr>
            <sz val="10"/>
            <color rgb="FF000000"/>
            <rFont val="Arial"/>
            <family val="2"/>
          </rPr>
          <t>======
ID#AAAAWbwqqnE
    (2022-03-02 22:40:22)
Canales utilizados y su efectividad, flujo de información necesaria para el desarrollo de las operaciones.</t>
        </r>
      </text>
    </comment>
    <comment ref="A460" authorId="0" shapeId="0" xr:uid="{00000000-0006-0000-0000-00000C010000}">
      <text>
        <r>
          <rPr>
            <sz val="10"/>
            <color rgb="FF000000"/>
            <rFont val="Arial"/>
            <family val="2"/>
          </rPr>
          <t>======
ID#AAAAWbwqqZ8
    (2022-03-02 22:40:22)
Presupuesto de funcionamiento, recursos de inversión, infraestructura, capacidad instalada.</t>
        </r>
      </text>
    </comment>
    <comment ref="A461" authorId="0" shapeId="0" xr:uid="{00000000-0006-0000-0000-0000FA000000}">
      <text>
        <r>
          <rPr>
            <sz val="10"/>
            <color rgb="FF000000"/>
            <rFont val="Arial"/>
            <family val="2"/>
          </rPr>
          <t>======
ID#AAAAWbwqqb4
    (2022-03-02 22:40:22)
Otro Factor interno no identificado en el listado pero que puede estar presente en el contexto.</t>
        </r>
      </text>
    </comment>
    <comment ref="B463" authorId="0" shapeId="0" xr:uid="{00000000-0006-0000-0000-0000C0000000}">
      <text>
        <r>
          <rPr>
            <sz val="10"/>
            <color rgb="FF000000"/>
            <rFont val="Arial"/>
            <family val="2"/>
          </rPr>
          <t>======
ID#AAAAWbwqqjg
    (2022-03-02 22:40:22)
Aquellas características propias de PNN, que le facilitan o favorecen el logro de los objetivos del plan Estrategico institucional y de los procesos .(ventajas competitivas)</t>
        </r>
      </text>
    </comment>
    <comment ref="C463" authorId="0" shapeId="0" xr:uid="{00000000-0006-0000-0000-000040010000}">
      <text>
        <r>
          <rPr>
            <sz val="10"/>
            <color rgb="FF000000"/>
            <rFont val="Arial"/>
            <family val="2"/>
          </rPr>
          <t>======
ID#AAAAWbwqqTo
    (2022-03-02 22:40:22)
Aquellas características propias de PNN, que constituyen obstáculos internos al logro de los objetivos del plan Estratégico institucional y de los proceso.</t>
        </r>
      </text>
    </comment>
    <comment ref="A464" authorId="0" shapeId="0" xr:uid="{00000000-0006-0000-0000-0000F8000000}">
      <text>
        <r>
          <rPr>
            <sz val="10"/>
            <color rgb="FF000000"/>
            <rFont val="Arial"/>
            <family val="2"/>
          </rPr>
          <t>======
ID#AAAAWbwqqcI
    (2022-03-02 22:40:22)
Claridad en la descripción del alcance y objetivo del proceso.</t>
        </r>
      </text>
    </comment>
    <comment ref="A465" authorId="0" shapeId="0" xr:uid="{00000000-0006-0000-0000-000049000000}">
      <text>
        <r>
          <rPr>
            <sz val="10"/>
            <color rgb="FF000000"/>
            <rFont val="Arial"/>
            <family val="2"/>
          </rPr>
          <t>======
ID#AAAAWbwqqxo
    (2022-03-02 22:40:23)
Relación precisa con otros procesos en cuanto a insumos, proveedores, productos, usuarios o clientes.</t>
        </r>
      </text>
    </comment>
    <comment ref="A466" authorId="0" shapeId="0" xr:uid="{00000000-0006-0000-0000-00006D010000}">
      <text>
        <r>
          <rPr>
            <sz val="10"/>
            <color rgb="FF000000"/>
            <rFont val="Arial"/>
            <family val="2"/>
          </rPr>
          <t>======
ID#AAAAWbwqqNY
    (2022-03-02 22:40:22)
Procesos que determinan lineamientos necesarios para el desarrollo de todos los procesos de la entidad.</t>
        </r>
      </text>
    </comment>
    <comment ref="A467" authorId="0" shapeId="0" xr:uid="{00000000-0006-0000-0000-0000D3000000}">
      <text>
        <r>
          <rPr>
            <sz val="10"/>
            <color rgb="FF000000"/>
            <rFont val="Arial"/>
            <family val="2"/>
          </rPr>
          <t>======
ID#AAAAWbwqqhc
    (2022-03-02 22:40:22)
Pertinencia en los procedimientos que desarrollan los procesos.</t>
        </r>
      </text>
    </comment>
    <comment ref="A468" authorId="0" shapeId="0" xr:uid="{00000000-0006-0000-0000-000049010000}">
      <text>
        <r>
          <rPr>
            <sz val="10"/>
            <color rgb="FF000000"/>
            <rFont val="Arial"/>
            <family val="2"/>
          </rPr>
          <t>======
ID#AAAAWbwqqSg
    (2022-03-02 22:40:22)
Grado de autoridad y responsabilidad de los funcionarios frente al proceso.</t>
        </r>
      </text>
    </comment>
    <comment ref="A469" authorId="0" shapeId="0" xr:uid="{00000000-0006-0000-0000-00003C000000}">
      <text>
        <r>
          <rPr>
            <sz val="10"/>
            <color rgb="FF000000"/>
            <rFont val="Arial"/>
            <family val="2"/>
          </rPr>
          <t>======
ID#AAAAWbwqqzY
    (2022-03-02 22:40:23)
Efectividad en los flujos de información determinados en la interacción de los procesos.</t>
        </r>
      </text>
    </comment>
    <comment ref="A470" authorId="0" shapeId="0" xr:uid="{00000000-0006-0000-0000-00002D000000}">
      <text>
        <r>
          <rPr>
            <sz val="10"/>
            <color rgb="FF000000"/>
            <rFont val="Arial"/>
            <family val="2"/>
          </rPr>
          <t>======
ID#AAAAWbwqq10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1" authorId="0" shapeId="0" xr:uid="{00000000-0006-0000-0000-000039010000}">
      <text>
        <r>
          <rPr>
            <sz val="10"/>
            <color rgb="FF000000"/>
            <rFont val="Arial"/>
            <family val="2"/>
          </rPr>
          <t>======
ID#AAAAWbwqqUY
    (2022-03-02 22:40:22)
Otro Factor interno no identificado en el listado pero que puede estar presente en el contexto.</t>
        </r>
      </text>
    </comment>
    <comment ref="B473" authorId="0" shapeId="0" xr:uid="{00000000-0006-0000-0000-0000CC000000}">
      <text>
        <r>
          <rPr>
            <sz val="10"/>
            <color rgb="FF000000"/>
            <rFont val="Arial"/>
            <family val="2"/>
          </rPr>
          <t>======
ID#AAAAWbwqqiI
    (2022-03-02 22:40:22)
Son aquellas situaciones que se presentan en el entorno de PNN y que podrían favorecer el logro de los objetivos del Plan Estratégico Institucional y de los procesos.</t>
        </r>
      </text>
    </comment>
    <comment ref="C473" authorId="0" shapeId="0" xr:uid="{00000000-0006-0000-0000-0000D1000000}">
      <text>
        <r>
          <rPr>
            <sz val="10"/>
            <color rgb="FF000000"/>
            <rFont val="Arial"/>
            <family val="2"/>
          </rPr>
          <t>======
ID#AAAAWbwqqhk
    (2022-03-02 22:40:22)
Aquellas situaciones que se presentan en el entorno de PNN y que podrían afectar negativamente, las posibilidades de logro de los objetivos del Plan Estratégico Institucional y de los procesos</t>
        </r>
      </text>
    </comment>
    <comment ref="A474" authorId="0" shapeId="0" xr:uid="{00000000-0006-0000-0000-00007B000000}">
      <text>
        <r>
          <rPr>
            <sz val="10"/>
            <color rgb="FF000000"/>
            <rFont val="Arial"/>
            <family val="2"/>
          </rPr>
          <t>======
ID#AAAAWbwqqrs
    (2022-03-02 22:40:22)
Disminución del presupuesto por prioridades del gobierno, austeridad del gastos, disponibilidad de capital, liquidez, mercados financieros, desempleo, competencia.</t>
        </r>
      </text>
    </comment>
    <comment ref="A475" authorId="0" shapeId="0" xr:uid="{00000000-0006-0000-0000-000022000000}">
      <text>
        <r>
          <rPr>
            <sz val="10"/>
            <color rgb="FF000000"/>
            <rFont val="Arial"/>
            <family val="2"/>
          </rPr>
          <t>======
ID#AAAAWbwqq4I
    (2022-03-02 22:40:23)
Cambio de gobierno, legislación, políticas públicas, regulación, falta de continuidad de los programas establecidos.</t>
        </r>
      </text>
    </comment>
    <comment ref="A476" authorId="0" shapeId="0" xr:uid="{00000000-0006-0000-0000-000059000000}">
      <text>
        <r>
          <rPr>
            <sz val="10"/>
            <color rgb="FF000000"/>
            <rFont val="Arial"/>
            <family val="2"/>
          </rPr>
          <t>======
ID#AAAAWbwqqvs
    (2022-03-02 22:40:23)
Normatividad externa (leyes, decretos, ordenanzas y acuerdos), cambios legales y normativos que pueden afectar la misión y visión de la entidad.</t>
        </r>
      </text>
    </comment>
    <comment ref="A477" authorId="0" shapeId="0" xr:uid="{00000000-0006-0000-0000-0000DF000000}">
      <text>
        <r>
          <rPr>
            <sz val="10"/>
            <color rgb="FF000000"/>
            <rFont val="Arial"/>
            <family val="2"/>
          </rPr>
          <t>======
ID#AAAAWbwqqf4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478" authorId="0" shapeId="0" xr:uid="{00000000-0006-0000-0000-000043000000}">
      <text>
        <r>
          <rPr>
            <sz val="10"/>
            <color rgb="FF000000"/>
            <rFont val="Arial"/>
            <family val="2"/>
          </rPr>
          <t>======
ID#AAAAWbwqqyk
    (2022-03-02 22:40:23)
Avances en tecnología, acceso a sistemas de información externos, gobierno en línea.</t>
        </r>
      </text>
    </comment>
    <comment ref="A479" authorId="0" shapeId="0" xr:uid="{00000000-0006-0000-0000-00001D010000}">
      <text>
        <r>
          <rPr>
            <sz val="10"/>
            <color rgb="FF000000"/>
            <rFont val="Arial"/>
            <family val="2"/>
          </rPr>
          <t>======
ID#AAAAWbwqqX8
    (2022-03-02 22:40:22)
Emisiones y residuos, energía, catástrofes naturales, desarrollo sostenible.</t>
        </r>
      </text>
    </comment>
    <comment ref="A480" authorId="0" shapeId="0" xr:uid="{00000000-0006-0000-0000-000006010000}">
      <text>
        <r>
          <rPr>
            <sz val="10"/>
            <color rgb="FF000000"/>
            <rFont val="Arial"/>
            <family val="2"/>
          </rPr>
          <t>======
ID#AAAAWbwqqaw
    (2022-03-02 22:40:22)
Otro Factor interno no identificado en el listado pero que puede estar presente en el contexto.</t>
        </r>
      </text>
    </comment>
    <comment ref="A488" authorId="0" shapeId="0" xr:uid="{00000000-0006-0000-0000-00001E000000}">
      <text>
        <r>
          <rPr>
            <sz val="10"/>
            <color rgb="FF000000"/>
            <rFont val="Arial"/>
            <family val="2"/>
          </rPr>
          <t>======
ID#AAAAWbwqq4k
    (2022-03-02 22:40:23)
Diligencie la DT Y AP
	-Nohora Isabel</t>
        </r>
      </text>
    </comment>
    <comment ref="B488" authorId="0" shapeId="0" xr:uid="{00000000-0006-0000-0000-000031000000}">
      <text>
        <r>
          <rPr>
            <sz val="10"/>
            <color rgb="FF000000"/>
            <rFont val="Arial"/>
            <family val="2"/>
          </rPr>
          <t>======
ID#AAAAWbwqq08
    (2022-03-02 22:40:23)
Diligencia solo para las DT y AP</t>
        </r>
      </text>
    </comment>
    <comment ref="B491" authorId="0" shapeId="0" xr:uid="{00000000-0006-0000-0000-000069010000}">
      <text>
        <r>
          <rPr>
            <sz val="10"/>
            <color rgb="FF000000"/>
            <rFont val="Arial"/>
            <family val="2"/>
          </rPr>
          <t>======
ID#AAAAWbwqqOI
    (2022-03-02 22:40:22)
Aquellas características propias de PNN, que le facilitan o favorecen el logro de los objetivos del plan Estrategico institucional y de los procesos .(ventajas competitivas)</t>
        </r>
      </text>
    </comment>
    <comment ref="C491" authorId="0" shapeId="0" xr:uid="{00000000-0006-0000-0000-0000FF000000}">
      <text>
        <r>
          <rPr>
            <sz val="10"/>
            <color rgb="FF000000"/>
            <rFont val="Arial"/>
            <family val="2"/>
          </rPr>
          <t>======
ID#AAAAWbwqqbk
    (2022-03-02 22:40:22)
Aquellas características propias de PNN, que constituyen obstáculos internos al logro de los objetivos del plan Estratégico institucional y de los proceso.</t>
        </r>
      </text>
    </comment>
    <comment ref="A492" authorId="0" shapeId="0" xr:uid="{00000000-0006-0000-0000-000001010000}">
      <text>
        <r>
          <rPr>
            <sz val="10"/>
            <color rgb="FF000000"/>
            <rFont val="Arial"/>
            <family val="2"/>
          </rPr>
          <t>======
ID#AAAAWbwqqbU
    (2022-03-02 22:40:22)
Competencia del personal, disponibilidad del personal, seguridad y salud ocupacional.</t>
        </r>
      </text>
    </comment>
    <comment ref="A493" authorId="0" shapeId="0" xr:uid="{00000000-0006-0000-0000-00002B000000}">
      <text>
        <r>
          <rPr>
            <sz val="10"/>
            <color rgb="FF000000"/>
            <rFont val="Arial"/>
            <family val="2"/>
          </rPr>
          <t>======
ID#AAAAWbwqq3E
    (2022-03-02 22:40:23)
Capacidad, diseño, ejecución, proveedores, entradas, salidas, gestión del conocimiento dentro de la entidad.</t>
        </r>
      </text>
    </comment>
    <comment ref="A494" authorId="0" shapeId="0" xr:uid="{00000000-0006-0000-0000-0000D4000000}">
      <text>
        <r>
          <rPr>
            <sz val="10"/>
            <color rgb="FF000000"/>
            <rFont val="Arial"/>
            <family val="2"/>
          </rPr>
          <t>======
ID#AAAAWbwqqhM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95" authorId="0" shapeId="0" xr:uid="{00000000-0006-0000-0000-0000F6000000}">
      <text>
        <r>
          <rPr>
            <sz val="10"/>
            <color rgb="FF000000"/>
            <rFont val="Arial"/>
            <family val="2"/>
          </rPr>
          <t>======
ID#AAAAWbwqqcc
    (2022-03-02 22:40:22)
Lineamientos en cuanto a la planeación estratégica de la entidad, estructura organizacional, seguimiento de las metas y objetivos institucionales, informes de gestión.</t>
        </r>
      </text>
    </comment>
    <comment ref="A496" authorId="0" shapeId="0" xr:uid="{00000000-0006-0000-0000-00007D000000}">
      <text>
        <r>
          <rPr>
            <sz val="10"/>
            <color rgb="FF000000"/>
            <rFont val="Arial"/>
            <family val="2"/>
          </rPr>
          <t>======
ID#AAAAWbwqqrM
    (2022-03-02 22:40:22)
Canales utilizados y su efectividad, flujo de información necesaria para el desarrollo de las operaciones.</t>
        </r>
      </text>
    </comment>
    <comment ref="A497" authorId="0" shapeId="0" xr:uid="{00000000-0006-0000-0000-0000AE000000}">
      <text>
        <r>
          <rPr>
            <sz val="10"/>
            <color rgb="FF000000"/>
            <rFont val="Arial"/>
            <family val="2"/>
          </rPr>
          <t>======
ID#AAAAWbwqqls
    (2022-03-02 22:40:22)
Presupuesto de funcionamiento, recursos de inversión, infraestructura, capacidad instalada.</t>
        </r>
      </text>
    </comment>
    <comment ref="A498" authorId="0" shapeId="0" xr:uid="{00000000-0006-0000-0000-0000EF000000}">
      <text>
        <r>
          <rPr>
            <sz val="10"/>
            <color rgb="FF000000"/>
            <rFont val="Arial"/>
            <family val="2"/>
          </rPr>
          <t>======
ID#AAAAWbwqqdc
    (2022-03-02 22:40:22)
Otro Factor interno no identificado en el listado pero que puede estar presente en el contexto.</t>
        </r>
      </text>
    </comment>
    <comment ref="B500" authorId="0" shapeId="0" xr:uid="{00000000-0006-0000-0000-00003E010000}">
      <text>
        <r>
          <rPr>
            <sz val="10"/>
            <color rgb="FF000000"/>
            <rFont val="Arial"/>
            <family val="2"/>
          </rPr>
          <t>======
ID#AAAAWbwqqTw
    (2022-03-02 22:40:22)
Aquellas características propias de PNN, que le facilitan o favorecen el logro de los objetivos del plan Estrategico institucional y de los procesos .(ventajas competitivas)</t>
        </r>
      </text>
    </comment>
    <comment ref="C500" authorId="0" shapeId="0" xr:uid="{00000000-0006-0000-0000-000031010000}">
      <text>
        <r>
          <rPr>
            <sz val="10"/>
            <color rgb="FF000000"/>
            <rFont val="Arial"/>
            <family val="2"/>
          </rPr>
          <t>======
ID#AAAAWbwqqVg
    (2022-03-02 22:40:22)
Aquellas características propias de PNN, que constituyen obstáculos internos al logro de los objetivos del plan Estratégico institucional y de los proceso.</t>
        </r>
      </text>
    </comment>
    <comment ref="A501" authorId="0" shapeId="0" xr:uid="{00000000-0006-0000-0000-000028000000}">
      <text>
        <r>
          <rPr>
            <sz val="10"/>
            <color rgb="FF000000"/>
            <rFont val="Arial"/>
            <family val="2"/>
          </rPr>
          <t>======
ID#AAAAWbwqq3c
    (2022-03-02 22:40:23)
Claridad en la descripción del alcance y objetivo del proceso.</t>
        </r>
      </text>
    </comment>
    <comment ref="A502" authorId="0" shapeId="0" xr:uid="{00000000-0006-0000-0000-000054010000}">
      <text>
        <r>
          <rPr>
            <sz val="10"/>
            <color rgb="FF000000"/>
            <rFont val="Arial"/>
            <family val="2"/>
          </rPr>
          <t>======
ID#AAAAWbwqqRQ
    (2022-03-02 22:40:22)
Relación precisa con otros procesos en cuanto a insumos, proveedores, productos, usuarios o clientes.</t>
        </r>
      </text>
    </comment>
    <comment ref="A503" authorId="0" shapeId="0" xr:uid="{00000000-0006-0000-0000-0000E1000000}">
      <text>
        <r>
          <rPr>
            <sz val="10"/>
            <color rgb="FF000000"/>
            <rFont val="Arial"/>
            <family val="2"/>
          </rPr>
          <t>======
ID#AAAAWbwqqfg
    (2022-03-02 22:40:22)
Procesos que determinan lineamientos necesarios para el desarrollo de todos los procesos de la entidad.</t>
        </r>
      </text>
    </comment>
    <comment ref="A504" authorId="0" shapeId="0" xr:uid="{00000000-0006-0000-0000-000012010000}">
      <text>
        <r>
          <rPr>
            <sz val="10"/>
            <color rgb="FF000000"/>
            <rFont val="Arial"/>
            <family val="2"/>
          </rPr>
          <t>======
ID#AAAAWbwqqZQ
    (2022-03-02 22:40:22)
Pertinencia en los procedimientos que desarrollan los procesos.</t>
        </r>
      </text>
    </comment>
    <comment ref="A505" authorId="0" shapeId="0" xr:uid="{00000000-0006-0000-0000-0000DE000000}">
      <text>
        <r>
          <rPr>
            <sz val="10"/>
            <color rgb="FF000000"/>
            <rFont val="Arial"/>
            <family val="2"/>
          </rPr>
          <t>======
ID#AAAAWbwqqf8
    (2022-03-02 22:40:22)
Grado de autoridad y responsabilidad de los funcionarios frente al proceso.</t>
        </r>
      </text>
    </comment>
    <comment ref="A506" authorId="0" shapeId="0" xr:uid="{00000000-0006-0000-0000-00004E000000}">
      <text>
        <r>
          <rPr>
            <sz val="10"/>
            <color rgb="FF000000"/>
            <rFont val="Arial"/>
            <family val="2"/>
          </rPr>
          <t>======
ID#AAAAWbwqqwg
    (2022-03-02 22:40:23)
Efectividad en los flujos de información determinados en la interacción de los procesos.</t>
        </r>
      </text>
    </comment>
    <comment ref="A507" authorId="0" shapeId="0" xr:uid="{00000000-0006-0000-0000-000075000000}">
      <text>
        <r>
          <rPr>
            <sz val="10"/>
            <color rgb="FF000000"/>
            <rFont val="Arial"/>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08" authorId="0" shapeId="0" xr:uid="{00000000-0006-0000-0000-000079010000}">
      <text>
        <r>
          <rPr>
            <sz val="10"/>
            <color rgb="FF000000"/>
            <rFont val="Arial"/>
            <family val="2"/>
          </rPr>
          <t>======
ID#AAAAWbwqqLw
    (2022-03-02 22:40:22)
Otro Factor interno no identificado en el listado pero que puede estar presente en el contexto.</t>
        </r>
      </text>
    </comment>
    <comment ref="B510" authorId="0" shapeId="0" xr:uid="{00000000-0006-0000-0000-00005F000000}">
      <text>
        <r>
          <rPr>
            <sz val="10"/>
            <color rgb="FF000000"/>
            <rFont val="Arial"/>
            <family val="2"/>
          </rPr>
          <t>======
ID#AAAAWbwqqu8
    (2022-03-02 22:40:23)
Son aquellas situaciones que se presentan en el entorno de PNN y que podrían favorecer el logro de los objetivos del Plan Estratégico Institucional y de los procesos.</t>
        </r>
      </text>
    </comment>
    <comment ref="C510" authorId="0" shapeId="0" xr:uid="{00000000-0006-0000-0000-000019010000}">
      <text>
        <r>
          <rPr>
            <sz val="10"/>
            <color rgb="FF000000"/>
            <rFont val="Arial"/>
            <family val="2"/>
          </rPr>
          <t>======
ID#AAAAWbwqqYg
    (2022-03-02 22:40:22)
Aquellas situaciones que se presentan en el entorno de PNN y que podrían afectar negativamente, las posibilidades de logro de los objetivos del Plan Estratégico Institucional y de los procesos</t>
        </r>
      </text>
    </comment>
    <comment ref="A511" authorId="0" shapeId="0" xr:uid="{00000000-0006-0000-0000-000084000000}">
      <text>
        <r>
          <rPr>
            <sz val="10"/>
            <color rgb="FF000000"/>
            <rFont val="Arial"/>
            <family val="2"/>
          </rPr>
          <t>======
ID#AAAAWbwqqqg
    (2022-03-02 22:40:22)
Disminución del presupuesto por prioridades del gobierno, austeridad del gastos, disponibilidad de capital, liquidez, mercados financieros, desempleo, competencia.</t>
        </r>
      </text>
    </comment>
    <comment ref="A512" authorId="0" shapeId="0" xr:uid="{00000000-0006-0000-0000-00005C010000}">
      <text>
        <r>
          <rPr>
            <sz val="10"/>
            <color rgb="FF000000"/>
            <rFont val="Arial"/>
            <family val="2"/>
          </rPr>
          <t>======
ID#AAAAWbwqqQQ
    (2022-03-02 22:40:22)
Cambio de gobierno, legislación, políticas públicas, regulación, falta de continuidad de los programas establecidos.</t>
        </r>
      </text>
    </comment>
    <comment ref="A513" authorId="0" shapeId="0" xr:uid="{00000000-0006-0000-0000-00001C010000}">
      <text>
        <r>
          <rPr>
            <sz val="10"/>
            <color rgb="FF000000"/>
            <rFont val="Arial"/>
            <family val="2"/>
          </rPr>
          <t>======
ID#AAAAWbwqqYA
    (2022-03-02 22:40:22)
Normatividad externa (leyes, decretos, ordenanzas y acuerdos), cambios legales y normativos que pueden afectar la misión y visión de la entidad.</t>
        </r>
      </text>
    </comment>
    <comment ref="A514" authorId="0" shapeId="0" xr:uid="{00000000-0006-0000-0000-0000AB000000}">
      <text>
        <r>
          <rPr>
            <sz val="10"/>
            <color rgb="FF000000"/>
            <rFont val="Arial"/>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515" authorId="0" shapeId="0" xr:uid="{00000000-0006-0000-0000-00008C000000}">
      <text>
        <r>
          <rPr>
            <sz val="10"/>
            <color rgb="FF000000"/>
            <rFont val="Arial"/>
            <family val="2"/>
          </rPr>
          <t>======
ID#AAAAWbwqqps
    (2022-03-02 22:40:22)
Avances en tecnología, acceso a sistemas de información externos, gobierno en línea.</t>
        </r>
      </text>
    </comment>
    <comment ref="A516" authorId="0" shapeId="0" xr:uid="{00000000-0006-0000-0000-0000F7000000}">
      <text>
        <r>
          <rPr>
            <sz val="10"/>
            <color rgb="FF000000"/>
            <rFont val="Arial"/>
            <family val="2"/>
          </rPr>
          <t>======
ID#AAAAWbwqqcM
    (2022-03-02 22:40:22)
Emisiones y residuos, energía, catástrofes naturales, desarrollo sostenible.</t>
        </r>
      </text>
    </comment>
    <comment ref="A517" authorId="0" shapeId="0" xr:uid="{00000000-0006-0000-0000-000024010000}">
      <text>
        <r>
          <rPr>
            <sz val="10"/>
            <color rgb="FF000000"/>
            <rFont val="Arial"/>
            <family val="2"/>
          </rPr>
          <t>======
ID#AAAAWbwqqXI
    (2022-03-02 22:40:22)
Otro Factor interno no identificado en el listado pero que puede estar presente en el contexto.</t>
        </r>
      </text>
    </comment>
    <comment ref="A525" authorId="0" shapeId="0" xr:uid="{00000000-0006-0000-0000-0000B8000000}">
      <text>
        <r>
          <rPr>
            <sz val="10"/>
            <color rgb="FF000000"/>
            <rFont val="Arial"/>
            <family val="2"/>
          </rPr>
          <t>======
ID#AAAAWbwqqkc
    (2022-03-02 22:40:22)
Diligencie la DT Y AP
	-Nohora Isabel</t>
        </r>
      </text>
    </comment>
    <comment ref="B525" authorId="0" shapeId="0" xr:uid="{00000000-0006-0000-0000-000094000000}">
      <text>
        <r>
          <rPr>
            <sz val="10"/>
            <color rgb="FF000000"/>
            <rFont val="Arial"/>
            <family val="2"/>
          </rPr>
          <t>======
ID#AAAAWbwqqo8
    (2022-03-02 22:40:22)
Diligencia solo para las DT y AP</t>
        </r>
      </text>
    </comment>
    <comment ref="B528" authorId="0" shapeId="0" xr:uid="{00000000-0006-0000-0000-000004010000}">
      <text>
        <r>
          <rPr>
            <sz val="10"/>
            <color rgb="FF000000"/>
            <rFont val="Arial"/>
            <family val="2"/>
          </rPr>
          <t>======
ID#AAAAWbwqqa4
    (2022-03-02 22:40:22)
Aquellas características propias de PNN, que le facilitan o favorecen el logro de los objetivos del plan Estrategico institucional y de los procesos .(ventajas competitivas)</t>
        </r>
      </text>
    </comment>
    <comment ref="C528" authorId="0" shapeId="0" xr:uid="{00000000-0006-0000-0000-000071000000}">
      <text>
        <r>
          <rPr>
            <sz val="10"/>
            <color rgb="FF000000"/>
            <rFont val="Arial"/>
            <family val="2"/>
          </rPr>
          <t>======
ID#AAAAWbwqqso
    (2022-03-02 22:40:23)
Aquellas características propias de PNN, que constituyen obstáculos internos al logro de los objetivos del plan Estratégico institucional y de los proceso.</t>
        </r>
      </text>
    </comment>
    <comment ref="A529" authorId="0" shapeId="0" xr:uid="{00000000-0006-0000-0000-0000FD000000}">
      <text>
        <r>
          <rPr>
            <sz val="10"/>
            <color rgb="FF000000"/>
            <rFont val="Arial"/>
            <family val="2"/>
          </rPr>
          <t>======
ID#AAAAWbwqqbs
    (2022-03-02 22:40:22)
Competencia del personal, disponibilidad del personal, seguridad y salud ocupacional.</t>
        </r>
      </text>
    </comment>
    <comment ref="A530" authorId="0" shapeId="0" xr:uid="{00000000-0006-0000-0000-000041010000}">
      <text>
        <r>
          <rPr>
            <sz val="10"/>
            <color rgb="FF000000"/>
            <rFont val="Arial"/>
            <family val="2"/>
          </rPr>
          <t>======
ID#AAAAWbwqqTk
    (2022-03-02 22:40:22)
Capacidad, diseño, ejecución, proveedores, entradas, salidas, gestión del conocimiento dentro de la entidad.</t>
        </r>
      </text>
    </comment>
    <comment ref="A531" authorId="0" shapeId="0" xr:uid="{00000000-0006-0000-0000-000008000000}">
      <text>
        <r>
          <rPr>
            <sz val="10"/>
            <color rgb="FF000000"/>
            <rFont val="Arial"/>
            <family val="2"/>
          </rPr>
          <t>======
ID#AAAAWbwqq7Y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32" authorId="0" shapeId="0" xr:uid="{00000000-0006-0000-0000-00004B000000}">
      <text>
        <r>
          <rPr>
            <sz val="10"/>
            <color rgb="FF000000"/>
            <rFont val="Arial"/>
            <family val="2"/>
          </rPr>
          <t>======
ID#AAAAWbwqqxE
    (2022-03-02 22:40:23)
Lineamientos en cuanto a la planeación estratégica de la entidad, estructura organizacional, seguimiento de las metas y objetivos institucionales, informes de gestión.</t>
        </r>
      </text>
    </comment>
    <comment ref="A533" authorId="0" shapeId="0" xr:uid="{00000000-0006-0000-0000-00005E000000}">
      <text>
        <r>
          <rPr>
            <sz val="10"/>
            <color rgb="FF000000"/>
            <rFont val="Arial"/>
            <family val="2"/>
          </rPr>
          <t>======
ID#AAAAWbwqqvA
    (2022-03-02 22:40:23)
Canales utilizados y su efectividad, flujo de información necesaria para el desarrollo de las operaciones.</t>
        </r>
      </text>
    </comment>
    <comment ref="A534" authorId="0" shapeId="0" xr:uid="{00000000-0006-0000-0000-0000F0000000}">
      <text>
        <r>
          <rPr>
            <sz val="10"/>
            <color rgb="FF000000"/>
            <rFont val="Arial"/>
            <family val="2"/>
          </rPr>
          <t>======
ID#AAAAWbwqqdU
    (2022-03-02 22:40:22)
Presupuesto de funcionamiento, recursos de inversión, infraestructura, capacidad instalada.</t>
        </r>
      </text>
    </comment>
    <comment ref="A535" authorId="0" shapeId="0" xr:uid="{00000000-0006-0000-0000-0000AF000000}">
      <text>
        <r>
          <rPr>
            <sz val="10"/>
            <color rgb="FF000000"/>
            <rFont val="Arial"/>
            <family val="2"/>
          </rPr>
          <t>======
ID#AAAAWbwqqlo
    (2022-03-02 22:40:22)
Otro Factor interno no identificado en el listado pero que puede estar presente en el contexto.</t>
        </r>
      </text>
    </comment>
    <comment ref="B537" authorId="0" shapeId="0" xr:uid="{00000000-0006-0000-0000-000070010000}">
      <text>
        <r>
          <rPr>
            <sz val="10"/>
            <color rgb="FF000000"/>
            <rFont val="Arial"/>
            <family val="2"/>
          </rPr>
          <t>======
ID#AAAAWbwqqM8
    (2022-03-02 22:40:22)
Aquellas características propias de PNN, que le facilitan o favorecen el logro de los objetivos del plan Estrategico institucional y de los procesos .(ventajas competitivas)</t>
        </r>
      </text>
    </comment>
    <comment ref="C537" authorId="0" shapeId="0" xr:uid="{00000000-0006-0000-0000-00004B010000}">
      <text>
        <r>
          <rPr>
            <sz val="10"/>
            <color rgb="FF000000"/>
            <rFont val="Arial"/>
            <family val="2"/>
          </rPr>
          <t>======
ID#AAAAWbwqqSI
    (2022-03-02 22:40:22)
Aquellas características propias de PNN, que constituyen obstáculos internos al logro de los objetivos del plan Estratégico institucional y de los proceso.</t>
        </r>
      </text>
    </comment>
    <comment ref="A538" authorId="0" shapeId="0" xr:uid="{00000000-0006-0000-0000-000023000000}">
      <text>
        <r>
          <rPr>
            <sz val="10"/>
            <color rgb="FF000000"/>
            <rFont val="Arial"/>
            <family val="2"/>
          </rPr>
          <t>======
ID#AAAAWbwqq34
    (2022-03-02 22:40:23)
Claridad en la descripción del alcance y objetivo del proceso.</t>
        </r>
      </text>
    </comment>
    <comment ref="A539" authorId="0" shapeId="0" xr:uid="{00000000-0006-0000-0000-000034000000}">
      <text>
        <r>
          <rPr>
            <sz val="10"/>
            <color rgb="FF000000"/>
            <rFont val="Arial"/>
            <family val="2"/>
          </rPr>
          <t>======
ID#AAAAWbwqq0k
    (2022-03-02 22:40:23)
Relación precisa con otros procesos en cuanto a insumos, proveedores, productos, usuarios o clientes.</t>
        </r>
      </text>
    </comment>
    <comment ref="A540" authorId="0" shapeId="0" xr:uid="{00000000-0006-0000-0000-000001000000}">
      <text>
        <r>
          <rPr>
            <sz val="10"/>
            <color rgb="FF000000"/>
            <rFont val="Arial"/>
            <family val="2"/>
          </rPr>
          <t>======
ID#AAAAWbwqq8A
    (2022-03-02 22:40:23)
Procesos que determinan lineamientos necesarios para el desarrollo de todos los procesos de la entidad.</t>
        </r>
      </text>
    </comment>
    <comment ref="A541" authorId="0" shapeId="0" xr:uid="{00000000-0006-0000-0000-000061000000}">
      <text>
        <r>
          <rPr>
            <sz val="10"/>
            <color rgb="FF000000"/>
            <rFont val="Arial"/>
            <family val="2"/>
          </rPr>
          <t>======
ID#AAAAWbwqqu0
    (2022-03-02 22:40:23)
Pertinencia en los procedimientos que desarrollan los procesos.</t>
        </r>
      </text>
    </comment>
    <comment ref="A542" authorId="0" shapeId="0" xr:uid="{00000000-0006-0000-0000-000004000000}">
      <text>
        <r>
          <rPr>
            <sz val="10"/>
            <color rgb="FF000000"/>
            <rFont val="Arial"/>
            <family val="2"/>
          </rPr>
          <t>======
ID#AAAAWbwqq7s
    (2022-03-02 22:40:23)
Grado de autoridad y responsabilidad de los funcionarios frente al proceso.</t>
        </r>
      </text>
    </comment>
    <comment ref="A543" authorId="0" shapeId="0" xr:uid="{00000000-0006-0000-0000-000029000000}">
      <text>
        <r>
          <rPr>
            <sz val="10"/>
            <color rgb="FF000000"/>
            <rFont val="Arial"/>
            <family val="2"/>
          </rPr>
          <t>======
ID#AAAAWbwqq3Y
    (2022-03-02 22:40:23)
Efectividad en los flujos de información determinados en la interacción de los procesos.</t>
        </r>
      </text>
    </comment>
    <comment ref="A544" authorId="0" shapeId="0" xr:uid="{00000000-0006-0000-0000-0000D9000000}">
      <text>
        <r>
          <rPr>
            <sz val="10"/>
            <color rgb="FF000000"/>
            <rFont val="Arial"/>
            <family val="2"/>
          </rPr>
          <t>======
ID#AAAAWbwqqgk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45" authorId="0" shapeId="0" xr:uid="{00000000-0006-0000-0000-00000A000000}">
      <text>
        <r>
          <rPr>
            <sz val="10"/>
            <color rgb="FF000000"/>
            <rFont val="Arial"/>
            <family val="2"/>
          </rPr>
          <t>======
ID#AAAAWbwqq7M
    (2022-03-02 22:40:23)
Otro Factor interno no identificado en el listado pero que puede estar presente en el contexto.</t>
        </r>
      </text>
    </comment>
    <comment ref="B547" authorId="0" shapeId="0" xr:uid="{00000000-0006-0000-0000-00003C010000}">
      <text>
        <r>
          <rPr>
            <sz val="10"/>
            <color rgb="FF000000"/>
            <rFont val="Arial"/>
            <family val="2"/>
          </rPr>
          <t>======
ID#AAAAWbwqqUA
    (2022-03-02 22:40:22)
Son aquellas situaciones que se presentan en el entorno de PNN y que podrían favorecer el logro de los objetivos del Plan Estratégico Institucional y de los procesos.</t>
        </r>
      </text>
    </comment>
    <comment ref="C547" authorId="0" shapeId="0" xr:uid="{00000000-0006-0000-0000-00008D000000}">
      <text>
        <r>
          <rPr>
            <sz val="10"/>
            <color rgb="FF000000"/>
            <rFont val="Arial"/>
            <family val="2"/>
          </rPr>
          <t>======
ID#AAAAWbwqqpo
    (2022-03-02 22:40:22)
Aquellas situaciones que se presentan en el entorno de PNN y que podrían afectar negativamente, las posibilidades de logro de los objetivos del Plan Estratégico Institucional y de los procesos</t>
        </r>
      </text>
    </comment>
    <comment ref="A548" authorId="0" shapeId="0" xr:uid="{00000000-0006-0000-0000-000048010000}">
      <text>
        <r>
          <rPr>
            <sz val="10"/>
            <color rgb="FF000000"/>
            <rFont val="Arial"/>
            <family val="2"/>
          </rPr>
          <t>======
ID#AAAAWbwqqSs
    (2022-03-02 22:40:22)
Disminución del presupuesto por prioridades del gobierno, austeridad del gastos, disponibilidad de capital, liquidez, mercados financieros, desempleo, competencia.</t>
        </r>
      </text>
    </comment>
    <comment ref="A549" authorId="0" shapeId="0" xr:uid="{00000000-0006-0000-0000-000096000000}">
      <text>
        <r>
          <rPr>
            <sz val="10"/>
            <color rgb="FF000000"/>
            <rFont val="Arial"/>
            <family val="2"/>
          </rPr>
          <t>======
ID#AAAAWbwqqoo
    (2022-03-02 22:40:22)
Cambio de gobierno, legislación, políticas públicas, regulación, falta de continuidad de los programas establecidos.</t>
        </r>
      </text>
    </comment>
    <comment ref="A550" authorId="0" shapeId="0" xr:uid="{00000000-0006-0000-0000-0000EE000000}">
      <text>
        <r>
          <rPr>
            <sz val="10"/>
            <color rgb="FF000000"/>
            <rFont val="Arial"/>
            <family val="2"/>
          </rPr>
          <t>======
ID#AAAAWbwqqdg
    (2022-03-02 22:40:22)
Normatividad externa (leyes, decretos, ordenanzas y acuerdos), cambios legales y normativos que pueden afectar la misión y visión de la entidad.</t>
        </r>
      </text>
    </comment>
    <comment ref="A551" authorId="0" shapeId="0" xr:uid="{00000000-0006-0000-0000-000012000000}">
      <text>
        <r>
          <rPr>
            <sz val="10"/>
            <color rgb="FF000000"/>
            <rFont val="Arial"/>
            <family val="2"/>
          </rPr>
          <t>======
ID#AAAAWbwqq6A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52" authorId="0" shapeId="0" xr:uid="{00000000-0006-0000-0000-0000CB000000}">
      <text>
        <r>
          <rPr>
            <sz val="10"/>
            <color rgb="FF000000"/>
            <rFont val="Arial"/>
            <family val="2"/>
          </rPr>
          <t>======
ID#AAAAWbwqqiM
    (2022-03-02 22:40:22)
Avances en tecnología, acceso a sistemas de información externos, gobierno en línea.</t>
        </r>
      </text>
    </comment>
    <comment ref="A553" authorId="0" shapeId="0" xr:uid="{00000000-0006-0000-0000-000063010000}">
      <text>
        <r>
          <rPr>
            <sz val="10"/>
            <color rgb="FF000000"/>
            <rFont val="Arial"/>
            <family val="2"/>
          </rPr>
          <t>======
ID#AAAAWbwqqPY
    (2022-03-02 22:40:22)
Emisiones y residuos, energía, catástrofes naturales, desarrollo sostenible.</t>
        </r>
      </text>
    </comment>
    <comment ref="A554" authorId="0" shapeId="0" xr:uid="{00000000-0006-0000-0000-0000E3000000}">
      <text>
        <r>
          <rPr>
            <sz val="10"/>
            <color rgb="FF000000"/>
            <rFont val="Arial"/>
            <family val="2"/>
          </rPr>
          <t>======
ID#AAAAWbwqqfU
    (2022-03-02 22:40:22)
Otro Factor interno no identificado en el listado pero que puede estar presente en el contexto.</t>
        </r>
      </text>
    </comment>
    <comment ref="A562" authorId="0" shapeId="0" xr:uid="{00000000-0006-0000-0000-00002E000000}">
      <text>
        <r>
          <rPr>
            <sz val="10"/>
            <color rgb="FF000000"/>
            <rFont val="Arial"/>
            <family val="2"/>
          </rPr>
          <t>======
ID#AAAAWbwqq1k
    (2022-03-02 22:40:23)
Diligencie la DT Y AP
	-Nohora Isabel</t>
        </r>
      </text>
    </comment>
    <comment ref="B562" authorId="0" shapeId="0" xr:uid="{00000000-0006-0000-0000-000003010000}">
      <text>
        <r>
          <rPr>
            <sz val="10"/>
            <color rgb="FF000000"/>
            <rFont val="Arial"/>
            <family val="2"/>
          </rPr>
          <t>======
ID#AAAAWbwqqbA
    (2022-03-02 22:40:22)
Diligencia solo para las DT y AP</t>
        </r>
      </text>
    </comment>
    <comment ref="B565" authorId="0" shapeId="0" xr:uid="{00000000-0006-0000-0000-00007C000000}">
      <text>
        <r>
          <rPr>
            <sz val="10"/>
            <color rgb="FF000000"/>
            <rFont val="Arial"/>
            <family val="2"/>
          </rPr>
          <t>======
ID#AAAAWbwqqro
    (2022-03-02 22:40:22)
Aquellas características propias de PNN, que le facilitan o favorecen el logro de los objetivos del plan Estrategico institucional y de los procesos .(ventajas competitivas)</t>
        </r>
      </text>
    </comment>
    <comment ref="C565" authorId="0" shapeId="0" xr:uid="{00000000-0006-0000-0000-000093000000}">
      <text>
        <r>
          <rPr>
            <sz val="10"/>
            <color rgb="FF000000"/>
            <rFont val="Arial"/>
            <family val="2"/>
          </rPr>
          <t>======
ID#AAAAWbwqqpA
    (2022-03-02 22:40:22)
Aquellas características propias de PNN, que constituyen obstáculos internos al logro de los objetivos del plan Estratégico institucional y de los proceso.</t>
        </r>
      </text>
    </comment>
    <comment ref="A566" authorId="0" shapeId="0" xr:uid="{00000000-0006-0000-0000-00004D010000}">
      <text>
        <r>
          <rPr>
            <sz val="10"/>
            <color rgb="FF000000"/>
            <rFont val="Arial"/>
            <family val="2"/>
          </rPr>
          <t>======
ID#AAAAWbwqqSA
    (2022-03-02 22:40:22)
Competencia del personal, disponibilidad del personal, seguridad y salud ocupacional.</t>
        </r>
      </text>
    </comment>
    <comment ref="A567" authorId="0" shapeId="0" xr:uid="{00000000-0006-0000-0000-00007E000000}">
      <text>
        <r>
          <rPr>
            <sz val="10"/>
            <color rgb="FF000000"/>
            <rFont val="Arial"/>
            <family val="2"/>
          </rPr>
          <t>======
ID#AAAAWbwqqrI
    (2022-03-02 22:40:22)
Capacidad, diseño, ejecución, proveedores, entradas, salidas, gestión del conocimiento dentro de la entidad.</t>
        </r>
      </text>
    </comment>
    <comment ref="A568" authorId="0" shapeId="0" xr:uid="{00000000-0006-0000-0000-000013000000}">
      <text>
        <r>
          <rPr>
            <sz val="10"/>
            <color rgb="FF000000"/>
            <rFont val="Arial"/>
            <family val="2"/>
          </rPr>
          <t>======
ID#AAAAWbwqq50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69" authorId="0" shapeId="0" xr:uid="{00000000-0006-0000-0000-00000F000000}">
      <text>
        <r>
          <rPr>
            <sz val="10"/>
            <color rgb="FF000000"/>
            <rFont val="Arial"/>
            <family val="2"/>
          </rPr>
          <t>======
ID#AAAAWbwqq6Y
    (2022-03-02 22:40:23)
Lineamientos en cuanto a la planeación estratégica de la entidad, estructura organizacional, seguimiento de las metas y objetivos institucionales, informes de gestión.</t>
        </r>
      </text>
    </comment>
    <comment ref="A570" authorId="0" shapeId="0" xr:uid="{00000000-0006-0000-0000-00001C000000}">
      <text>
        <r>
          <rPr>
            <sz val="10"/>
            <color rgb="FF000000"/>
            <rFont val="Arial"/>
            <family val="2"/>
          </rPr>
          <t>======
ID#AAAAWbwqq4s
    (2022-03-02 22:40:23)
Canales utilizados y su efectividad, flujo de información necesaria para el desarrollo de las operaciones.</t>
        </r>
      </text>
    </comment>
    <comment ref="A571" authorId="0" shapeId="0" xr:uid="{00000000-0006-0000-0000-0000EC000000}">
      <text>
        <r>
          <rPr>
            <sz val="10"/>
            <color rgb="FF000000"/>
            <rFont val="Arial"/>
            <family val="2"/>
          </rPr>
          <t>======
ID#AAAAWbwqqdo
    (2022-03-02 22:40:22)
Presupuesto de funcionamiento, recursos de inversión, infraestructura, capacidad instalada.</t>
        </r>
      </text>
    </comment>
    <comment ref="A572" authorId="0" shapeId="0" xr:uid="{00000000-0006-0000-0000-0000DB000000}">
      <text>
        <r>
          <rPr>
            <sz val="10"/>
            <color rgb="FF000000"/>
            <rFont val="Arial"/>
            <family val="2"/>
          </rPr>
          <t>======
ID#AAAAWbwqqgY
    (2022-03-02 22:40:22)
Otro Factor interno no identificado en el listado pero que puede estar presente en el contexto.</t>
        </r>
      </text>
    </comment>
    <comment ref="B574" authorId="0" shapeId="0" xr:uid="{00000000-0006-0000-0000-0000A8000000}">
      <text>
        <r>
          <rPr>
            <sz val="10"/>
            <color rgb="FF000000"/>
            <rFont val="Arial"/>
            <family val="2"/>
          </rPr>
          <t>======
ID#AAAAWbwqqmI
    (2022-03-02 22:40:22)
Aquellas características propias de PNN, que le facilitan o favorecen el logro de los objetivos del plan Estrategico institucional y de los procesos .(ventajas competitivas)</t>
        </r>
      </text>
    </comment>
    <comment ref="C574" authorId="0" shapeId="0" xr:uid="{00000000-0006-0000-0000-00002B010000}">
      <text>
        <r>
          <rPr>
            <sz val="10"/>
            <color rgb="FF000000"/>
            <rFont val="Arial"/>
            <family val="2"/>
          </rPr>
          <t>======
ID#AAAAWbwqqWQ
    (2022-03-02 22:40:22)
Aquellas características propias de PNN, que constituyen obstáculos internos al logro de los objetivos del plan Estratégico institucional y de los proceso.</t>
        </r>
      </text>
    </comment>
    <comment ref="A575" authorId="0" shapeId="0" xr:uid="{00000000-0006-0000-0000-000092000000}">
      <text>
        <r>
          <rPr>
            <sz val="10"/>
            <color rgb="FF000000"/>
            <rFont val="Arial"/>
            <family val="2"/>
          </rPr>
          <t>======
ID#AAAAWbwqqpE
    (2022-03-02 22:40:22)
Claridad en la descripción del alcance y objetivo del proceso.</t>
        </r>
      </text>
    </comment>
    <comment ref="A576" authorId="0" shapeId="0" xr:uid="{00000000-0006-0000-0000-0000B9000000}">
      <text>
        <r>
          <rPr>
            <sz val="10"/>
            <color rgb="FF000000"/>
            <rFont val="Arial"/>
            <family val="2"/>
          </rPr>
          <t>======
ID#AAAAWbwqqkY
    (2022-03-02 22:40:22)
Relación precisa con otros procesos en cuanto a insumos, proveedores, productos, usuarios o clientes.</t>
        </r>
      </text>
    </comment>
    <comment ref="A577" authorId="0" shapeId="0" xr:uid="{00000000-0006-0000-0000-00007A000000}">
      <text>
        <r>
          <rPr>
            <sz val="10"/>
            <color rgb="FF000000"/>
            <rFont val="Arial"/>
            <family val="2"/>
          </rPr>
          <t>======
ID#AAAAWbwqqrw
    (2022-03-02 22:40:22)
Procesos que determinan lineamientos necesarios para el desarrollo de todos los procesos de la entidad.</t>
        </r>
      </text>
    </comment>
    <comment ref="A578" authorId="0" shapeId="0" xr:uid="{00000000-0006-0000-0000-000003000000}">
      <text>
        <r>
          <rPr>
            <sz val="10"/>
            <color rgb="FF000000"/>
            <rFont val="Arial"/>
            <family val="2"/>
          </rPr>
          <t>======
ID#AAAAWbwqq70
    (2022-03-02 22:40:23)
Pertinencia en los procedimientos que desarrollan los procesos.</t>
        </r>
      </text>
    </comment>
    <comment ref="A579" authorId="0" shapeId="0" xr:uid="{00000000-0006-0000-0000-0000BA000000}">
      <text>
        <r>
          <rPr>
            <sz val="10"/>
            <color rgb="FF000000"/>
            <rFont val="Arial"/>
            <family val="2"/>
          </rPr>
          <t>======
ID#AAAAWbwqqkU
    (2022-03-02 22:40:22)
Grado de autoridad y responsabilidad de los funcionarios frente al proceso.</t>
        </r>
      </text>
    </comment>
    <comment ref="A580" authorId="0" shapeId="0" xr:uid="{00000000-0006-0000-0000-000011010000}">
      <text>
        <r>
          <rPr>
            <sz val="10"/>
            <color rgb="FF000000"/>
            <rFont val="Arial"/>
            <family val="2"/>
          </rPr>
          <t>======
ID#AAAAWbwqqZc
    (2022-03-02 22:40:22)
Efectividad en los flujos de información determinados en la interacción de los procesos.</t>
        </r>
      </text>
    </comment>
    <comment ref="A581" authorId="0" shapeId="0" xr:uid="{00000000-0006-0000-0000-000037010000}">
      <text>
        <r>
          <rPr>
            <sz val="10"/>
            <color rgb="FF000000"/>
            <rFont val="Arial"/>
            <family val="2"/>
          </rPr>
          <t>======
ID#AAAAWbwqqUo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2" authorId="0" shapeId="0" xr:uid="{00000000-0006-0000-0000-000050010000}">
      <text>
        <r>
          <rPr>
            <sz val="10"/>
            <color rgb="FF000000"/>
            <rFont val="Arial"/>
            <family val="2"/>
          </rPr>
          <t>======
ID#AAAAWbwqqRs
    (2022-03-02 22:40:22)
Otro Factor interno no identificado en el listado pero que puede estar presente en el contexto.</t>
        </r>
      </text>
    </comment>
    <comment ref="B584" authorId="0" shapeId="0" xr:uid="{00000000-0006-0000-0000-00004F000000}">
      <text>
        <r>
          <rPr>
            <sz val="10"/>
            <color rgb="FF000000"/>
            <rFont val="Arial"/>
            <family val="2"/>
          </rPr>
          <t>======
ID#AAAAWbwqqwY
    (2022-03-02 22:40:23)
Son aquellas situaciones que se presentan en el entorno de PNN y que podrían favorecer el logro de los objetivos del Plan Estratégico Institucional y de los procesos.</t>
        </r>
      </text>
    </comment>
    <comment ref="C584" authorId="0" shapeId="0" xr:uid="{00000000-0006-0000-0000-000018000000}">
      <text>
        <r>
          <rPr>
            <sz val="10"/>
            <color rgb="FF000000"/>
            <rFont val="Arial"/>
            <family val="2"/>
          </rPr>
          <t>======
ID#AAAAWbwqq5Y
    (2022-03-02 22:40:23)
Aquellas situaciones que se presentan en el entorno de PNN y que podrían afectar negativamente, las posibilidades de logro de los objetivos del Plan Estratégico Institucional y de los procesos</t>
        </r>
      </text>
    </comment>
    <comment ref="A585" authorId="0" shapeId="0" xr:uid="{00000000-0006-0000-0000-0000A4000000}">
      <text>
        <r>
          <rPr>
            <sz val="10"/>
            <color rgb="FF000000"/>
            <rFont val="Arial"/>
            <family val="2"/>
          </rPr>
          <t>======
ID#AAAAWbwqqmo
    (2022-03-02 22:40:22)
Disminución del presupuesto por prioridades del gobierno, austeridad del gastos, disponibilidad de capital, liquidez, mercados financieros, desempleo, competencia.</t>
        </r>
      </text>
    </comment>
    <comment ref="A586" authorId="0" shapeId="0" xr:uid="{00000000-0006-0000-0000-0000EA000000}">
      <text>
        <r>
          <rPr>
            <sz val="10"/>
            <color rgb="FF000000"/>
            <rFont val="Arial"/>
            <family val="2"/>
          </rPr>
          <t>======
ID#AAAAWbwqqeA
    (2022-03-02 22:40:22)
Cambio de gobierno, legislación, políticas públicas, regulación, falta de continuidad de los programas establecidos.</t>
        </r>
      </text>
    </comment>
    <comment ref="A587" authorId="0" shapeId="0" xr:uid="{00000000-0006-0000-0000-000058010000}">
      <text>
        <r>
          <rPr>
            <sz val="10"/>
            <color rgb="FF000000"/>
            <rFont val="Arial"/>
            <family val="2"/>
          </rPr>
          <t>======
ID#AAAAWbwqqQ4
    (2022-03-02 22:40:22)
Normatividad externa (leyes, decretos, ordenanzas y acuerdos), cambios legales y normativos que pueden afectar la misión y visión de la entidad.</t>
        </r>
      </text>
    </comment>
    <comment ref="A588" authorId="0" shapeId="0" xr:uid="{00000000-0006-0000-0000-00002F010000}">
      <text>
        <r>
          <rPr>
            <sz val="10"/>
            <color rgb="FF000000"/>
            <rFont val="Arial"/>
            <family val="2"/>
          </rPr>
          <t>======
ID#AAAAWbwqqVw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589" authorId="0" shapeId="0" xr:uid="{00000000-0006-0000-0000-00007B010000}">
      <text>
        <r>
          <rPr>
            <sz val="10"/>
            <color rgb="FF000000"/>
            <rFont val="Arial"/>
            <family val="2"/>
          </rPr>
          <t>======
ID#AAAAWbwqqLk
    (2022-03-02 22:40:22)
Avances en tecnología, acceso a sistemas de información externos, gobierno en línea.</t>
        </r>
      </text>
    </comment>
    <comment ref="A590" authorId="0" shapeId="0" xr:uid="{00000000-0006-0000-0000-000048000000}">
      <text>
        <r>
          <rPr>
            <sz val="10"/>
            <color rgb="FF000000"/>
            <rFont val="Arial"/>
            <family val="2"/>
          </rPr>
          <t>======
ID#AAAAWbwqqxw
    (2022-03-02 22:40:23)
Emisiones y residuos, energía, catástrofes naturales, desarrollo sostenible.</t>
        </r>
      </text>
    </comment>
    <comment ref="A591" authorId="0" shapeId="0" xr:uid="{00000000-0006-0000-0000-00008F000000}">
      <text>
        <r>
          <rPr>
            <sz val="10"/>
            <color rgb="FF000000"/>
            <rFont val="Arial"/>
            <family val="2"/>
          </rPr>
          <t>======
ID#AAAAWbwqqpg
    (2022-03-02 22:40:22)
Otro Factor interno no identificado en el listado pero que puede estar presente en el contexto.</t>
        </r>
      </text>
    </comment>
    <comment ref="A600" authorId="0" shapeId="0" xr:uid="{00000000-0006-0000-0000-000080010000}">
      <text>
        <r>
          <rPr>
            <sz val="10"/>
            <color rgb="FF000000"/>
            <rFont val="Arial"/>
            <family val="2"/>
          </rPr>
          <t>======
ID#AAAAWbwqqK4
    (2022-03-02 22:40:22)
Diligencie la DT Y AP
	-Nohora Isabel</t>
        </r>
      </text>
    </comment>
    <comment ref="B600" authorId="0" shapeId="0" xr:uid="{00000000-0006-0000-0000-00005E010000}">
      <text>
        <r>
          <rPr>
            <sz val="10"/>
            <color rgb="FF000000"/>
            <rFont val="Arial"/>
            <family val="2"/>
          </rPr>
          <t>======
ID#AAAAWbwqqPs
    (2022-03-02 22:40:22)
Diligencia solo para las DT y AP</t>
        </r>
      </text>
    </comment>
    <comment ref="A638" authorId="0" shapeId="0" xr:uid="{00000000-0006-0000-0000-000065000000}">
      <text>
        <r>
          <rPr>
            <sz val="10"/>
            <color rgb="FF000000"/>
            <rFont val="Arial"/>
            <family val="2"/>
          </rPr>
          <t>======
ID#AAAAWbwqquQ
    (2022-03-02 22:40:23)
Diligencie la DT Y AP
	-Nohora Isabel</t>
        </r>
      </text>
    </comment>
    <comment ref="B638" authorId="0" shapeId="0" xr:uid="{00000000-0006-0000-0000-000035000000}">
      <text>
        <r>
          <rPr>
            <sz val="10"/>
            <color rgb="FF000000"/>
            <rFont val="Arial"/>
            <family val="2"/>
          </rPr>
          <t>======
ID#AAAAWbwqq0c
    (2022-03-02 22:40:23)
Diligencia solo para las DT y AP</t>
        </r>
      </text>
    </comment>
    <comment ref="B641" authorId="0" shapeId="0" xr:uid="{00000000-0006-0000-0000-00003A010000}">
      <text>
        <r>
          <rPr>
            <sz val="10"/>
            <color rgb="FF000000"/>
            <rFont val="Arial"/>
            <family val="2"/>
          </rPr>
          <t>======
ID#AAAAWbwqqUM
    (2022-03-02 22:40:22)
Aquellas características propias de PNN, que le facilitan o favorecen el logro de los objetivos del plan Estrategico institucional y de los procesos .(ventajas competitivas)</t>
        </r>
      </text>
    </comment>
    <comment ref="C641" authorId="0" shapeId="0" xr:uid="{00000000-0006-0000-0000-000006000000}">
      <text>
        <r>
          <rPr>
            <sz val="10"/>
            <color rgb="FF000000"/>
            <rFont val="Arial"/>
            <family val="2"/>
          </rPr>
          <t>======
ID#AAAAWbwqq7k
    (2022-03-02 22:40:23)
Aquellas características propias de PNN, que constituyen obstáculos internos al logro de los objetivos del plan Estratégico institucional y de los proceso.</t>
        </r>
      </text>
    </comment>
    <comment ref="A642" authorId="0" shapeId="0" xr:uid="{00000000-0006-0000-0000-00009A000000}">
      <text>
        <r>
          <rPr>
            <sz val="10"/>
            <color rgb="FF000000"/>
            <rFont val="Arial"/>
            <family val="2"/>
          </rPr>
          <t>======
ID#AAAAWbwqqng
    (2022-03-02 22:40:22)
Competencia del personal, disponibilidad del personal, seguridad y salud ocupacional.</t>
        </r>
      </text>
    </comment>
    <comment ref="A643" authorId="0" shapeId="0" xr:uid="{00000000-0006-0000-0000-00007A010000}">
      <text>
        <r>
          <rPr>
            <sz val="10"/>
            <color rgb="FF000000"/>
            <rFont val="Arial"/>
            <family val="2"/>
          </rPr>
          <t>======
ID#AAAAWbwqqLs
    (2022-03-02 22:40:22)
Capacidad, diseño, ejecución, proveedores, entradas, salidas, gestión del conocimiento dentro de la entidad.</t>
        </r>
      </text>
    </comment>
    <comment ref="A644" authorId="0" shapeId="0" xr:uid="{00000000-0006-0000-0000-00001B000000}">
      <text>
        <r>
          <rPr>
            <sz val="10"/>
            <color rgb="FF000000"/>
            <rFont val="Arial"/>
            <family val="2"/>
          </rPr>
          <t>======
ID#AAAAWbwqq40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5" authorId="0" shapeId="0" xr:uid="{00000000-0006-0000-0000-000088000000}">
      <text>
        <r>
          <rPr>
            <sz val="10"/>
            <color rgb="FF000000"/>
            <rFont val="Arial"/>
            <family val="2"/>
          </rPr>
          <t>======
ID#AAAAWbwqqp8
    (2022-03-02 22:40:22)
Lineamientos en cuanto a la planeación estratégica de la entidad, estructura organizacional, seguimiento de las metas y objetivos institucionales, informes de gestión.</t>
        </r>
      </text>
    </comment>
    <comment ref="A646" authorId="0" shapeId="0" xr:uid="{00000000-0006-0000-0000-000007000000}">
      <text>
        <r>
          <rPr>
            <sz val="10"/>
            <color rgb="FF000000"/>
            <rFont val="Arial"/>
            <family val="2"/>
          </rPr>
          <t>======
ID#AAAAWbwqq7c
    (2022-03-02 22:40:23)
Canales utilizados y su efectividad, flujo de información necesaria para el desarrollo de las operaciones.</t>
        </r>
      </text>
    </comment>
    <comment ref="A647" authorId="0" shapeId="0" xr:uid="{00000000-0006-0000-0000-0000BB000000}">
      <text>
        <r>
          <rPr>
            <sz val="10"/>
            <color rgb="FF000000"/>
            <rFont val="Arial"/>
            <family val="2"/>
          </rPr>
          <t>======
ID#AAAAWbwqqkM
    (2022-03-02 22:40:22)
Presupuesto de funcionamiento, recursos de inversión, infraestructura, capacidad instalada.</t>
        </r>
      </text>
    </comment>
    <comment ref="A648" authorId="0" shapeId="0" xr:uid="{00000000-0006-0000-0000-0000D2000000}">
      <text>
        <r>
          <rPr>
            <sz val="10"/>
            <color rgb="FF000000"/>
            <rFont val="Arial"/>
            <family val="2"/>
          </rPr>
          <t>======
ID#AAAAWbwqqhg
    (2022-03-02 22:40:22)
Otro Factor interno no identificado en el listado pero que puede estar presente en el contexto.</t>
        </r>
      </text>
    </comment>
    <comment ref="B650" authorId="0" shapeId="0" xr:uid="{00000000-0006-0000-0000-000018010000}">
      <text>
        <r>
          <rPr>
            <sz val="10"/>
            <color rgb="FF000000"/>
            <rFont val="Arial"/>
            <family val="2"/>
          </rPr>
          <t>======
ID#AAAAWbwqqYo
    (2022-03-02 22:40:22)
Aquellas características propias de PNN, que le facilitan o favorecen el logro de los objetivos del plan Estrategico institucional y de los procesos .(ventajas competitivas)</t>
        </r>
      </text>
    </comment>
    <comment ref="C650" authorId="0" shapeId="0" xr:uid="{00000000-0006-0000-0000-000016000000}">
      <text>
        <r>
          <rPr>
            <sz val="10"/>
            <color rgb="FF000000"/>
            <rFont val="Arial"/>
            <family val="2"/>
          </rPr>
          <t>======
ID#AAAAWbwqq5g
    (2022-03-02 22:40:23)
Aquellas características propias de PNN, que constituyen obstáculos internos al logro de los objetivos del plan Estratégico institucional y de los proceso.</t>
        </r>
      </text>
    </comment>
    <comment ref="A651" authorId="0" shapeId="0" xr:uid="{00000000-0006-0000-0000-000095000000}">
      <text>
        <r>
          <rPr>
            <sz val="10"/>
            <color rgb="FF000000"/>
            <rFont val="Arial"/>
            <family val="2"/>
          </rPr>
          <t>======
ID#AAAAWbwqqow
    (2022-03-02 22:40:22)
Claridad en la descripción del alcance y objetivo del proceso.</t>
        </r>
      </text>
    </comment>
    <comment ref="A652" authorId="0" shapeId="0" xr:uid="{00000000-0006-0000-0000-000057010000}">
      <text>
        <r>
          <rPr>
            <sz val="10"/>
            <color rgb="FF000000"/>
            <rFont val="Arial"/>
            <family val="2"/>
          </rPr>
          <t>======
ID#AAAAWbwqqRA
    (2022-03-02 22:40:22)
Relación precisa con otros procesos en cuanto a insumos, proveedores, productos, usuarios o clientes.</t>
        </r>
      </text>
    </comment>
    <comment ref="A653" authorId="0" shapeId="0" xr:uid="{00000000-0006-0000-0000-000073000000}">
      <text>
        <r>
          <rPr>
            <sz val="10"/>
            <color rgb="FF000000"/>
            <rFont val="Arial"/>
            <family val="2"/>
          </rPr>
          <t>======
ID#AAAAWbwqqsU
    (2022-03-02 22:40:22)
Procesos que determinan lineamientos necesarios para el desarrollo de todos los procesos de la entidad.</t>
        </r>
      </text>
    </comment>
    <comment ref="A654" authorId="0" shapeId="0" xr:uid="{00000000-0006-0000-0000-00008B000000}">
      <text>
        <r>
          <rPr>
            <sz val="10"/>
            <color rgb="FF000000"/>
            <rFont val="Arial"/>
            <family val="2"/>
          </rPr>
          <t>======
ID#AAAAWbwqqp0
    (2022-03-02 22:40:22)
Pertinencia en los procedimientos que desarrollan los procesos.</t>
        </r>
      </text>
    </comment>
    <comment ref="A655" authorId="0" shapeId="0" xr:uid="{00000000-0006-0000-0000-00006A010000}">
      <text>
        <r>
          <rPr>
            <sz val="10"/>
            <color rgb="FF000000"/>
            <rFont val="Arial"/>
            <family val="2"/>
          </rPr>
          <t>======
ID#AAAAWbwqqN0
    (2022-03-02 22:40:22)
Grado de autoridad y responsabilidad de los funcionarios frente al proceso.</t>
        </r>
      </text>
    </comment>
    <comment ref="A656" authorId="0" shapeId="0" xr:uid="{00000000-0006-0000-0000-00006C000000}">
      <text>
        <r>
          <rPr>
            <sz val="10"/>
            <color rgb="FF000000"/>
            <rFont val="Arial"/>
            <family val="2"/>
          </rPr>
          <t>======
ID#AAAAWbwqqtU
    (2022-03-02 22:40:23)
Efectividad en los flujos de información determinados en la interacción de los procesos.</t>
        </r>
      </text>
    </comment>
    <comment ref="A657" authorId="0" shapeId="0" xr:uid="{00000000-0006-0000-0000-000064000000}">
      <text>
        <r>
          <rPr>
            <sz val="10"/>
            <color rgb="FF000000"/>
            <rFont val="Arial"/>
            <family val="2"/>
          </rPr>
          <t>======
ID#AAAAWbwqquU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8" authorId="0" shapeId="0" xr:uid="{00000000-0006-0000-0000-000005000000}">
      <text>
        <r>
          <rPr>
            <sz val="10"/>
            <color rgb="FF000000"/>
            <rFont val="Arial"/>
            <family val="2"/>
          </rPr>
          <t>======
ID#AAAAWbwqq7o
    (2022-03-02 22:40:23)
Otro Factor interno no identificado en el listado pero que puede estar presente en el contexto.</t>
        </r>
      </text>
    </comment>
    <comment ref="B660" authorId="0" shapeId="0" xr:uid="{00000000-0006-0000-0000-000017010000}">
      <text>
        <r>
          <rPr>
            <sz val="10"/>
            <color rgb="FF000000"/>
            <rFont val="Arial"/>
            <family val="2"/>
          </rPr>
          <t>======
ID#AAAAWbwqqYs
    (2022-03-02 22:40:22)
Son aquellas situaciones que se presentan en el entorno de PNN y que podrían favorecer el logro de los objetivos del Plan Estratégico Institucional y de los procesos.</t>
        </r>
      </text>
    </comment>
    <comment ref="C660" authorId="0" shapeId="0" xr:uid="{00000000-0006-0000-0000-0000CF000000}">
      <text>
        <r>
          <rPr>
            <sz val="10"/>
            <color rgb="FF000000"/>
            <rFont val="Arial"/>
            <family val="2"/>
          </rPr>
          <t>======
ID#AAAAWbwqqh8
    (2022-03-02 22:40:22)
Aquellas situaciones que se presentan en el entorno de PNN y que podrían afectar negativamente, las posibilidades de logro de los objetivos del Plan Estratégico Institucional y de los procesos</t>
        </r>
      </text>
    </comment>
    <comment ref="A661" authorId="0" shapeId="0" xr:uid="{00000000-0006-0000-0000-0000A7000000}">
      <text>
        <r>
          <rPr>
            <sz val="10"/>
            <color rgb="FF000000"/>
            <rFont val="Arial"/>
            <family val="2"/>
          </rPr>
          <t>======
ID#AAAAWbwqqmM
    (2022-03-02 22:40:22)
Disminución del presupuesto por prioridades del gobierno, austeridad del gastos, disponibilidad de capital, liquidez, mercados financieros, desempleo, competencia.</t>
        </r>
      </text>
    </comment>
    <comment ref="A662" authorId="0" shapeId="0" xr:uid="{00000000-0006-0000-0000-000079000000}">
      <text>
        <r>
          <rPr>
            <sz val="10"/>
            <color rgb="FF000000"/>
            <rFont val="Arial"/>
            <family val="2"/>
          </rPr>
          <t>======
ID#AAAAWbwqqr8
    (2022-03-02 22:40:22)
Cambio de gobierno, legislación, políticas públicas, regulación, falta de continuidad de los programas establecidos.</t>
        </r>
      </text>
    </comment>
    <comment ref="A663" authorId="0" shapeId="0" xr:uid="{00000000-0006-0000-0000-000085010000}">
      <text>
        <r>
          <rPr>
            <sz val="10"/>
            <color rgb="FF000000"/>
            <rFont val="Arial"/>
            <family val="2"/>
          </rPr>
          <t>======
ID#AAAAWbwqqKU
    (2022-03-02 22:40:22)
Normatividad externa (leyes, decretos, ordenanzas y acuerdos), cambios legales y normativos que pueden afectar la misión y visión de la entidad.</t>
        </r>
      </text>
    </comment>
    <comment ref="A664" authorId="0" shapeId="0" xr:uid="{00000000-0006-0000-0000-0000CD000000}">
      <text>
        <r>
          <rPr>
            <sz val="10"/>
            <color rgb="FF000000"/>
            <rFont val="Arial"/>
            <family val="2"/>
          </rPr>
          <t>======
ID#AAAAWbwqqiE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665" authorId="0" shapeId="0" xr:uid="{00000000-0006-0000-0000-00002A010000}">
      <text>
        <r>
          <rPr>
            <sz val="10"/>
            <color rgb="FF000000"/>
            <rFont val="Arial"/>
            <family val="2"/>
          </rPr>
          <t>======
ID#AAAAWbwqqWU
    (2022-03-02 22:40:22)
Avances en tecnología, acceso a sistemas de información externos, gobierno en línea.</t>
        </r>
      </text>
    </comment>
    <comment ref="A666" authorId="0" shapeId="0" xr:uid="{00000000-0006-0000-0000-000008010000}">
      <text>
        <r>
          <rPr>
            <sz val="10"/>
            <color rgb="FF000000"/>
            <rFont val="Arial"/>
            <family val="2"/>
          </rPr>
          <t>======
ID#AAAAWbwqqag
    (2022-03-02 22:40:22)
Emisiones y residuos, energía, catástrofes naturales, desarrollo sostenible.</t>
        </r>
      </text>
    </comment>
    <comment ref="A667" authorId="0" shapeId="0" xr:uid="{00000000-0006-0000-0000-000056000000}">
      <text>
        <r>
          <rPr>
            <sz val="10"/>
            <color rgb="FF000000"/>
            <rFont val="Arial"/>
            <family val="2"/>
          </rPr>
          <t>======
ID#AAAAWbwqqv4
    (2022-03-02 22:40:23)
Otro Factor interno no identificado en el listado pero que puede estar presente en el contexto.</t>
        </r>
      </text>
    </comment>
    <comment ref="A675" authorId="0" shapeId="0" xr:uid="{00000000-0006-0000-0000-000021010000}">
      <text>
        <r>
          <rPr>
            <sz val="10"/>
            <color rgb="FF000000"/>
            <rFont val="Arial"/>
            <family val="2"/>
          </rPr>
          <t>======
ID#AAAAWbwqqXY
    (2022-03-02 22:40:22)
Diligencie la DT Y AP
	-Nohora Isabel</t>
        </r>
      </text>
    </comment>
    <comment ref="B675" authorId="0" shapeId="0" xr:uid="{00000000-0006-0000-0000-00007F010000}">
      <text>
        <r>
          <rPr>
            <sz val="10"/>
            <color rgb="FF000000"/>
            <rFont val="Arial"/>
            <family val="2"/>
          </rPr>
          <t>======
ID#AAAAWbwqqLA
    (2022-03-02 22:40:22)
Diligencia solo para las DT y AP</t>
        </r>
      </text>
    </comment>
    <comment ref="B678" authorId="0" shapeId="0" xr:uid="{00000000-0006-0000-0000-000020010000}">
      <text>
        <r>
          <rPr>
            <sz val="10"/>
            <color rgb="FF000000"/>
            <rFont val="Arial"/>
            <family val="2"/>
          </rPr>
          <t>======
ID#AAAAWbwqqXk
    (2022-03-02 22:40:22)
Aquellas características propias de PNN, que le facilitan o favorecen el logro de los objetivos del plan Estrategico institucional y de los procesos .(ventajas competitivas)</t>
        </r>
      </text>
    </comment>
    <comment ref="C678" authorId="0" shapeId="0" xr:uid="{00000000-0006-0000-0000-00007E010000}">
      <text>
        <r>
          <rPr>
            <sz val="10"/>
            <color rgb="FF000000"/>
            <rFont val="Arial"/>
            <family val="2"/>
          </rPr>
          <t>======
ID#AAAAWbwqqLE
    (2022-03-02 22:40:22)
Aquellas características propias de PNN, que constituyen obstáculos internos al logro de los objetivos del plan Estratégico institucional y de los proceso.</t>
        </r>
      </text>
    </comment>
    <comment ref="A679" authorId="0" shapeId="0" xr:uid="{00000000-0006-0000-0000-000027000000}">
      <text>
        <r>
          <rPr>
            <sz val="10"/>
            <color rgb="FF000000"/>
            <rFont val="Arial"/>
            <family val="2"/>
          </rPr>
          <t>======
ID#AAAAWbwqq3g
    (2022-03-02 22:40:23)
Competencia del personal, disponibilidad del personal, seguridad y salud ocupacional.</t>
        </r>
      </text>
    </comment>
    <comment ref="A680" authorId="0" shapeId="0" xr:uid="{00000000-0006-0000-0000-000014000000}">
      <text>
        <r>
          <rPr>
            <sz val="10"/>
            <color rgb="FF000000"/>
            <rFont val="Arial"/>
            <family val="2"/>
          </rPr>
          <t>======
ID#AAAAWbwqq5s
    (2022-03-02 22:40:23)
Capacidad, diseño, ejecución, proveedores, entradas, salidas, gestión del conocimiento dentro de la entidad.</t>
        </r>
      </text>
    </comment>
    <comment ref="A681" authorId="0" shapeId="0" xr:uid="{00000000-0006-0000-0000-0000C4000000}">
      <text>
        <r>
          <rPr>
            <sz val="10"/>
            <color rgb="FF000000"/>
            <rFont val="Arial"/>
            <family val="2"/>
          </rPr>
          <t>======
ID#AAAAWbwqqi4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82" authorId="0" shapeId="0" xr:uid="{00000000-0006-0000-0000-00000A010000}">
      <text>
        <r>
          <rPr>
            <sz val="10"/>
            <color rgb="FF000000"/>
            <rFont val="Arial"/>
            <family val="2"/>
          </rPr>
          <t>======
ID#AAAAWbwqqaU
    (2022-03-02 22:40:22)
Lineamientos en cuanto a la planeación estratégica de la entidad, estructura organizacional, seguimiento de las metas y objetivos institucionales, informes de gestión.</t>
        </r>
      </text>
    </comment>
    <comment ref="A683" authorId="0" shapeId="0" xr:uid="{00000000-0006-0000-0000-000035010000}">
      <text>
        <r>
          <rPr>
            <sz val="10"/>
            <color rgb="FF000000"/>
            <rFont val="Arial"/>
            <family val="2"/>
          </rPr>
          <t>======
ID#AAAAWbwqqVA
    (2022-03-02 22:40:22)
Canales utilizados y su efectividad, flujo de información necesaria para el desarrollo de las operaciones.</t>
        </r>
      </text>
    </comment>
    <comment ref="A684" authorId="0" shapeId="0" xr:uid="{00000000-0006-0000-0000-0000B4000000}">
      <text>
        <r>
          <rPr>
            <sz val="10"/>
            <color rgb="FF000000"/>
            <rFont val="Arial"/>
            <family val="2"/>
          </rPr>
          <t>======
ID#AAAAWbwqqk0
    (2022-03-02 22:40:22)
Presupuesto de funcionamiento, recursos de inversión, infraestructura, capacidad instalada.</t>
        </r>
      </text>
    </comment>
    <comment ref="A685" authorId="0" shapeId="0" xr:uid="{00000000-0006-0000-0000-00003B000000}">
      <text>
        <r>
          <rPr>
            <sz val="10"/>
            <color rgb="FF000000"/>
            <rFont val="Arial"/>
            <family val="2"/>
          </rPr>
          <t>======
ID#AAAAWbwqqzc
    (2022-03-02 22:40:23)
Otro Factor interno no identificado en el listado pero que puede estar presente en el contexto.</t>
        </r>
      </text>
    </comment>
    <comment ref="B687" authorId="0" shapeId="0" xr:uid="{00000000-0006-0000-0000-000058000000}">
      <text>
        <r>
          <rPr>
            <sz val="10"/>
            <color rgb="FF000000"/>
            <rFont val="Arial"/>
            <family val="2"/>
          </rPr>
          <t>======
ID#AAAAWbwqqvw
    (2022-03-02 22:40:23)
Aquellas características propias de PNN, que le facilitan o favorecen el logro de los objetivos del plan Estrategico institucional y de los procesos .(ventajas competitivas)</t>
        </r>
      </text>
    </comment>
    <comment ref="C687" authorId="0" shapeId="0" xr:uid="{00000000-0006-0000-0000-000032000000}">
      <text>
        <r>
          <rPr>
            <sz val="10"/>
            <color rgb="FF000000"/>
            <rFont val="Arial"/>
            <family val="2"/>
          </rPr>
          <t>======
ID#AAAAWbwqq04
    (2022-03-02 22:40:23)
Aquellas características propias de PNN, que constituyen obstáculos internos al logro de los objetivos del plan Estratégico institucional y de los proceso.</t>
        </r>
      </text>
    </comment>
    <comment ref="A688" authorId="0" shapeId="0" xr:uid="{00000000-0006-0000-0000-000007010000}">
      <text>
        <r>
          <rPr>
            <sz val="10"/>
            <color rgb="FF000000"/>
            <rFont val="Arial"/>
            <family val="2"/>
          </rPr>
          <t>======
ID#AAAAWbwqqak
    (2022-03-02 22:40:22)
Claridad en la descripción del alcance y objetivo del proceso.</t>
        </r>
      </text>
    </comment>
    <comment ref="A689" authorId="0" shapeId="0" xr:uid="{00000000-0006-0000-0000-000037000000}">
      <text>
        <r>
          <rPr>
            <sz val="10"/>
            <color rgb="FF000000"/>
            <rFont val="Arial"/>
            <family val="2"/>
          </rPr>
          <t>======
ID#AAAAWbwqq0M
    (2022-03-02 22:40:23)
Relación precisa con otros procesos en cuanto a insumos, proveedores, productos, usuarios o clientes.</t>
        </r>
      </text>
    </comment>
    <comment ref="A690" authorId="0" shapeId="0" xr:uid="{00000000-0006-0000-0000-00000C000000}">
      <text>
        <r>
          <rPr>
            <sz val="10"/>
            <color rgb="FF000000"/>
            <rFont val="Arial"/>
            <family val="2"/>
          </rPr>
          <t>======
ID#AAAAWbwqq64
    (2022-03-02 22:40:23)
Procesos que determinan lineamientos necesarios para el desarrollo de todos los procesos de la entidad.</t>
        </r>
      </text>
    </comment>
    <comment ref="A691" authorId="0" shapeId="0" xr:uid="{00000000-0006-0000-0000-000053010000}">
      <text>
        <r>
          <rPr>
            <sz val="10"/>
            <color rgb="FF000000"/>
            <rFont val="Arial"/>
            <family val="2"/>
          </rPr>
          <t>======
ID#AAAAWbwqqRU
    (2022-03-02 22:40:22)
Pertinencia en los procedimientos que desarrollan los procesos.</t>
        </r>
      </text>
    </comment>
    <comment ref="A692" authorId="0" shapeId="0" xr:uid="{00000000-0006-0000-0000-000057000000}">
      <text>
        <r>
          <rPr>
            <sz val="10"/>
            <color rgb="FF000000"/>
            <rFont val="Arial"/>
            <family val="2"/>
          </rPr>
          <t>======
ID#AAAAWbwqqv0
    (2022-03-02 22:40:23)
Grado de autoridad y responsabilidad de los funcionarios frente al proceso.</t>
        </r>
      </text>
    </comment>
    <comment ref="A693" authorId="0" shapeId="0" xr:uid="{00000000-0006-0000-0000-000053000000}">
      <text>
        <r>
          <rPr>
            <sz val="10"/>
            <color rgb="FF000000"/>
            <rFont val="Arial"/>
            <family val="2"/>
          </rPr>
          <t>======
ID#AAAAWbwqqwE
    (2022-03-02 22:40:23)
Efectividad en los flujos de información determinados en la interacción de los procesos.</t>
        </r>
      </text>
    </comment>
    <comment ref="A694" authorId="0" shapeId="0" xr:uid="{00000000-0006-0000-0000-000030010000}">
      <text>
        <r>
          <rPr>
            <sz val="10"/>
            <color rgb="FF000000"/>
            <rFont val="Arial"/>
            <family val="2"/>
          </rPr>
          <t>======
ID#AAAAWbwqqVk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95" authorId="0" shapeId="0" xr:uid="{00000000-0006-0000-0000-000068010000}">
      <text>
        <r>
          <rPr>
            <sz val="10"/>
            <color rgb="FF000000"/>
            <rFont val="Arial"/>
            <family val="2"/>
          </rPr>
          <t>======
ID#AAAAWbwqqO4
    (2022-03-02 22:40:22)
Otro Factor interno no identificado en el listado pero que puede estar presente en el contexto.</t>
        </r>
      </text>
    </comment>
    <comment ref="B697" authorId="0" shapeId="0" xr:uid="{00000000-0006-0000-0000-0000A1000000}">
      <text>
        <r>
          <rPr>
            <sz val="10"/>
            <color rgb="FF000000"/>
            <rFont val="Arial"/>
            <family val="2"/>
          </rPr>
          <t>======
ID#AAAAWbwqqm0
    (2022-03-02 22:40:22)
Son aquellas situaciones que se presentan en el entorno de PNN y que podrían favorecer el logro de los objetivos del Plan Estratégico Institucional y de los procesos.</t>
        </r>
      </text>
    </comment>
    <comment ref="C697" authorId="0" shapeId="0" xr:uid="{00000000-0006-0000-0000-000025000000}">
      <text>
        <r>
          <rPr>
            <sz val="10"/>
            <color rgb="FF000000"/>
            <rFont val="Arial"/>
            <family val="2"/>
          </rPr>
          <t>======
ID#AAAAWbwqq3s
    (2022-03-02 22:40:23)
Aquellas situaciones que se presentan en el entorno de PNN y que podrían afectar negativamente, las posibilidades de logro de los objetivos del Plan Estratégico Institucional y de los procesos</t>
        </r>
      </text>
    </comment>
    <comment ref="A698" authorId="0" shapeId="0" xr:uid="{00000000-0006-0000-0000-000086000000}">
      <text>
        <r>
          <rPr>
            <sz val="10"/>
            <color rgb="FF000000"/>
            <rFont val="Arial"/>
            <family val="2"/>
          </rPr>
          <t>======
ID#AAAAWbwqqqQ
    (2022-03-02 22:40:22)
Disminución del presupuesto por prioridades del gobierno, austeridad del gastos, disponibilidad de capital, liquidez, mercados financieros, desempleo, competencia.</t>
        </r>
      </text>
    </comment>
    <comment ref="A699" authorId="0" shapeId="0" xr:uid="{00000000-0006-0000-0000-000083000000}">
      <text>
        <r>
          <rPr>
            <sz val="10"/>
            <color rgb="FF000000"/>
            <rFont val="Arial"/>
            <family val="2"/>
          </rPr>
          <t>======
ID#AAAAWbwqqqs
    (2022-03-02 22:40:22)
Cambio de gobierno, legislación, políticas públicas, regulación, falta de continuidad de los programas establecidos.</t>
        </r>
      </text>
    </comment>
    <comment ref="A700" authorId="0" shapeId="0" xr:uid="{00000000-0006-0000-0000-000040000000}">
      <text>
        <r>
          <rPr>
            <sz val="10"/>
            <color rgb="FF000000"/>
            <rFont val="Arial"/>
            <family val="2"/>
          </rPr>
          <t>======
ID#AAAAWbwqqyw
    (2022-03-02 22:40:23)
Normatividad externa (leyes, decretos, ordenanzas y acuerdos), cambios legales y normativos que pueden afectar la misión y visión de la entidad.</t>
        </r>
      </text>
    </comment>
    <comment ref="A701" authorId="0" shapeId="0" xr:uid="{00000000-0006-0000-0000-0000CA000000}">
      <text>
        <r>
          <rPr>
            <sz val="10"/>
            <color rgb="FF000000"/>
            <rFont val="Arial"/>
            <family val="2"/>
          </rPr>
          <t>======
ID#AAAAWbwqqiQ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02" authorId="0" shapeId="0" xr:uid="{00000000-0006-0000-0000-000022010000}">
      <text>
        <r>
          <rPr>
            <sz val="10"/>
            <color rgb="FF000000"/>
            <rFont val="Arial"/>
            <family val="2"/>
          </rPr>
          <t>======
ID#AAAAWbwqqXQ
    (2022-03-02 22:40:22)
Avances en tecnología, acceso a sistemas de información externos, gobierno en línea.</t>
        </r>
      </text>
    </comment>
    <comment ref="A703" authorId="0" shapeId="0" xr:uid="{00000000-0006-0000-0000-00004F010000}">
      <text>
        <r>
          <rPr>
            <sz val="10"/>
            <color rgb="FF000000"/>
            <rFont val="Arial"/>
            <family val="2"/>
          </rPr>
          <t>======
ID#AAAAWbwqqR0
    (2022-03-02 22:40:22)
Emisiones y residuos, energía, catástrofes naturales, desarrollo sostenible.</t>
        </r>
      </text>
    </comment>
    <comment ref="A704" authorId="0" shapeId="0" xr:uid="{00000000-0006-0000-0000-0000B5000000}">
      <text>
        <r>
          <rPr>
            <sz val="10"/>
            <color rgb="FF000000"/>
            <rFont val="Arial"/>
            <family val="2"/>
          </rPr>
          <t>======
ID#AAAAWbwqqko
    (2022-03-02 22:40:22)
Otro Factor interno no identificado en el listado pero que puede estar presente en el contexto.</t>
        </r>
      </text>
    </comment>
    <comment ref="A713" authorId="0" shapeId="0" xr:uid="{00000000-0006-0000-0000-000020000000}">
      <text>
        <r>
          <rPr>
            <sz val="10"/>
            <color rgb="FF000000"/>
            <rFont val="Arial"/>
            <family val="2"/>
          </rPr>
          <t>======
ID#AAAAWbwqq4Y
    (2022-03-02 22:40:23)
Diligencie la DT Y AP
	-Nohora Isabel</t>
        </r>
      </text>
    </comment>
    <comment ref="B713" authorId="0" shapeId="0" xr:uid="{00000000-0006-0000-0000-0000CE000000}">
      <text>
        <r>
          <rPr>
            <sz val="10"/>
            <color rgb="FF000000"/>
            <rFont val="Arial"/>
            <family val="2"/>
          </rPr>
          <t>======
ID#AAAAWbwqqiA
    (2022-03-02 22:40:22)
Diligencia solo para las DT y AP</t>
        </r>
      </text>
    </comment>
    <comment ref="B716" authorId="0" shapeId="0" xr:uid="{00000000-0006-0000-0000-00008E000000}">
      <text>
        <r>
          <rPr>
            <sz val="10"/>
            <color rgb="FF000000"/>
            <rFont val="Arial"/>
            <family val="2"/>
          </rPr>
          <t>======
ID#AAAAWbwqqpk
    (2022-03-02 22:40:22)
Aquellas características propias de PNN, que le facilitan o favorecen el logro de los objetivos del plan Estrategico institucional y de los procesos .(ventajas competitivas)</t>
        </r>
      </text>
    </comment>
    <comment ref="C716" authorId="0" shapeId="0" xr:uid="{00000000-0006-0000-0000-000098000000}">
      <text>
        <r>
          <rPr>
            <sz val="10"/>
            <color rgb="FF000000"/>
            <rFont val="Arial"/>
            <family val="2"/>
          </rPr>
          <t>======
ID#AAAAWbwqqoc
    (2022-03-02 22:40:22)
Aquellas características propias de PNN, que constituyen obstáculos internos al logro de los objetivos del plan Estratégico institucional y de los proceso.</t>
        </r>
      </text>
    </comment>
    <comment ref="A717" authorId="0" shapeId="0" xr:uid="{00000000-0006-0000-0000-000076010000}">
      <text>
        <r>
          <rPr>
            <sz val="10"/>
            <color rgb="FF000000"/>
            <rFont val="Arial"/>
            <family val="2"/>
          </rPr>
          <t>======
ID#AAAAWbwqqME
    (2022-03-02 22:40:22)
Competencia del personal, disponibilidad del personal, seguridad y salud ocupacional.</t>
        </r>
      </text>
    </comment>
    <comment ref="A718" authorId="0" shapeId="0" xr:uid="{00000000-0006-0000-0000-000036000000}">
      <text>
        <r>
          <rPr>
            <sz val="10"/>
            <color rgb="FF000000"/>
            <rFont val="Arial"/>
            <family val="2"/>
          </rPr>
          <t>======
ID#AAAAWbwqq0Y
    (2022-03-02 22:40:23)
Capacidad, diseño, ejecución, proveedores, entradas, salidas, gestión del conocimiento dentro de la entidad.</t>
        </r>
      </text>
    </comment>
    <comment ref="A719" authorId="0" shapeId="0" xr:uid="{00000000-0006-0000-0000-000041000000}">
      <text>
        <r>
          <rPr>
            <sz val="10"/>
            <color rgb="FF000000"/>
            <rFont val="Arial"/>
            <family val="2"/>
          </rPr>
          <t>======
ID#AAAAWbwqqys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20" authorId="0" shapeId="0" xr:uid="{00000000-0006-0000-0000-0000E5000000}">
      <text>
        <r>
          <rPr>
            <sz val="10"/>
            <color rgb="FF000000"/>
            <rFont val="Arial"/>
            <family val="2"/>
          </rPr>
          <t>======
ID#AAAAWbwqqfE
    (2022-03-02 22:40:22)
Lineamientos en cuanto a la planeación estratégica de la entidad, estructura organizacional, seguimiento de las metas y objetivos institucionales, informes de gestión.</t>
        </r>
      </text>
    </comment>
    <comment ref="A721" authorId="0" shapeId="0" xr:uid="{00000000-0006-0000-0000-0000DA000000}">
      <text>
        <r>
          <rPr>
            <sz val="10"/>
            <color rgb="FF000000"/>
            <rFont val="Arial"/>
            <family val="2"/>
          </rPr>
          <t>======
ID#AAAAWbwqqgc
    (2022-03-02 22:40:22)
Canales utilizados y su efectividad, flujo de información necesaria para el desarrollo de las operaciones.</t>
        </r>
      </text>
    </comment>
    <comment ref="A722" authorId="0" shapeId="0" xr:uid="{00000000-0006-0000-0000-0000D0000000}">
      <text>
        <r>
          <rPr>
            <sz val="10"/>
            <color rgb="FF000000"/>
            <rFont val="Arial"/>
            <family val="2"/>
          </rPr>
          <t>======
ID#AAAAWbwqqhs
    (2022-03-02 22:40:22)
Presupuesto de funcionamiento, recursos de inversión, infraestructura, capacidad instalada.</t>
        </r>
      </text>
    </comment>
    <comment ref="A723" authorId="0" shapeId="0" xr:uid="{00000000-0006-0000-0000-000042000000}">
      <text>
        <r>
          <rPr>
            <sz val="10"/>
            <color rgb="FF000000"/>
            <rFont val="Arial"/>
            <family val="2"/>
          </rPr>
          <t>======
ID#AAAAWbwqqyo
    (2022-03-02 22:40:23)
Otro Factor interno no identificado en el listado pero que puede estar presente en el contexto.</t>
        </r>
      </text>
    </comment>
    <comment ref="B725" authorId="0" shapeId="0" xr:uid="{00000000-0006-0000-0000-0000E9000000}">
      <text>
        <r>
          <rPr>
            <sz val="10"/>
            <color rgb="FF000000"/>
            <rFont val="Arial"/>
            <family val="2"/>
          </rPr>
          <t>======
ID#AAAAWbwqqeI
    (2022-03-02 22:40:22)
Aquellas características propias de PNN, que le facilitan o favorecen el logro de los objetivos del plan Estrategico institucional y de los procesos .(ventajas competitivas)</t>
        </r>
      </text>
    </comment>
    <comment ref="C725" authorId="0" shapeId="0" xr:uid="{00000000-0006-0000-0000-0000B3000000}">
      <text>
        <r>
          <rPr>
            <sz val="10"/>
            <color rgb="FF000000"/>
            <rFont val="Arial"/>
            <family val="2"/>
          </rPr>
          <t>======
ID#AAAAWbwqqk8
    (2022-03-02 22:40:22)
Aquellas características propias de PNN, que constituyen obstáculos internos al logro de los objetivos del plan Estratégico institucional y de los proceso.</t>
        </r>
      </text>
    </comment>
    <comment ref="A726" authorId="0" shapeId="0" xr:uid="{00000000-0006-0000-0000-0000C7000000}">
      <text>
        <r>
          <rPr>
            <sz val="10"/>
            <color rgb="FF000000"/>
            <rFont val="Arial"/>
            <family val="2"/>
          </rPr>
          <t>======
ID#AAAAWbwqqik
    (2022-03-02 22:40:22)
Claridad en la descripción del alcance y objetivo del proceso.</t>
        </r>
      </text>
    </comment>
    <comment ref="A727" authorId="0" shapeId="0" xr:uid="{00000000-0006-0000-0000-00006F010000}">
      <text>
        <r>
          <rPr>
            <sz val="10"/>
            <color rgb="FF000000"/>
            <rFont val="Arial"/>
            <family val="2"/>
          </rPr>
          <t>======
ID#AAAAWbwqqNA
    (2022-03-02 22:40:22)
Relación precisa con otros procesos en cuanto a insumos, proveedores, productos, usuarios o clientes.</t>
        </r>
      </text>
    </comment>
    <comment ref="A728" authorId="0" shapeId="0" xr:uid="{00000000-0006-0000-0000-00007F000000}">
      <text>
        <r>
          <rPr>
            <sz val="10"/>
            <color rgb="FF000000"/>
            <rFont val="Arial"/>
            <family val="2"/>
          </rPr>
          <t>======
ID#AAAAWbwqqrA
    (2022-03-02 22:40:22)
Procesos que determinan lineamientos necesarios para el desarrollo de todos los procesos de la entidad.</t>
        </r>
      </text>
    </comment>
    <comment ref="A729" authorId="0" shapeId="0" xr:uid="{00000000-0006-0000-0000-000078010000}">
      <text>
        <r>
          <rPr>
            <sz val="10"/>
            <color rgb="FF000000"/>
            <rFont val="Arial"/>
            <family val="2"/>
          </rPr>
          <t>======
ID#AAAAWbwqqL4
    (2022-03-02 22:40:22)
Pertinencia en los procedimientos que desarrollan los procesos.</t>
        </r>
      </text>
    </comment>
    <comment ref="A730" authorId="0" shapeId="0" xr:uid="{00000000-0006-0000-0000-00000B000000}">
      <text>
        <r>
          <rPr>
            <sz val="10"/>
            <color rgb="FF000000"/>
            <rFont val="Arial"/>
            <family val="2"/>
          </rPr>
          <t>======
ID#AAAAWbwqq7E
    (2022-03-02 22:40:23)
Grado de autoridad y responsabilidad de los funcionarios frente al proceso.</t>
        </r>
      </text>
    </comment>
    <comment ref="A731" authorId="0" shapeId="0" xr:uid="{00000000-0006-0000-0000-000025010000}">
      <text>
        <r>
          <rPr>
            <sz val="10"/>
            <color rgb="FF000000"/>
            <rFont val="Arial"/>
            <family val="2"/>
          </rPr>
          <t>======
ID#AAAAWbwqqXE
    (2022-03-02 22:40:22)
Efectividad en los flujos de información determinados en la interacción de los procesos.</t>
        </r>
      </text>
    </comment>
    <comment ref="A732" authorId="0" shapeId="0" xr:uid="{00000000-0006-0000-0000-000055010000}">
      <text>
        <r>
          <rPr>
            <sz val="10"/>
            <color rgb="FF000000"/>
            <rFont val="Arial"/>
            <family val="2"/>
          </rPr>
          <t>======
ID#AAAAWbwqqRM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33" authorId="0" shapeId="0" xr:uid="{00000000-0006-0000-0000-000062000000}">
      <text>
        <r>
          <rPr>
            <sz val="10"/>
            <color rgb="FF000000"/>
            <rFont val="Arial"/>
            <family val="2"/>
          </rPr>
          <t>======
ID#AAAAWbwqqus
    (2022-03-02 22:40:23)
Otro Factor interno no identificado en el listado pero que puede estar presente en el contexto.</t>
        </r>
      </text>
    </comment>
    <comment ref="B735" authorId="0" shapeId="0" xr:uid="{00000000-0006-0000-0000-000067010000}">
      <text>
        <r>
          <rPr>
            <sz val="10"/>
            <color rgb="FF000000"/>
            <rFont val="Arial"/>
            <family val="2"/>
          </rPr>
          <t>======
ID#AAAAWbwqqPI
    (2022-03-02 22:40:22)
Son aquellas situaciones que se presentan en el entorno de PNN y que podrían favorecer el logro de los objetivos del Plan Estratégico Institucional y de los procesos.</t>
        </r>
      </text>
    </comment>
    <comment ref="C735" authorId="0" shapeId="0" xr:uid="{00000000-0006-0000-0000-000047010000}">
      <text>
        <r>
          <rPr>
            <sz val="10"/>
            <color rgb="FF000000"/>
            <rFont val="Arial"/>
            <family val="2"/>
          </rPr>
          <t>======
ID#AAAAWbwqqSw
    (2022-03-02 22:40:22)
Aquellas situaciones que se presentan en el entorno de PNN y que podrían afectar negativamente, las posibilidades de logro de los objetivos del Plan Estratégico Institucional y de los procesos</t>
        </r>
      </text>
    </comment>
    <comment ref="A736" authorId="0" shapeId="0" xr:uid="{00000000-0006-0000-0000-0000FC000000}">
      <text>
        <r>
          <rPr>
            <sz val="10"/>
            <color rgb="FF000000"/>
            <rFont val="Arial"/>
            <family val="2"/>
          </rPr>
          <t>======
ID#AAAAWbwqqbw
    (2022-03-02 22:40:22)
Disminución del presupuesto por prioridades del gobierno, austeridad del gastos, disponibilidad de capital, liquidez, mercados financieros, desempleo, competencia.</t>
        </r>
      </text>
    </comment>
    <comment ref="A737" authorId="0" shapeId="0" xr:uid="{00000000-0006-0000-0000-000082010000}">
      <text>
        <r>
          <rPr>
            <sz val="10"/>
            <color rgb="FF000000"/>
            <rFont val="Arial"/>
            <family val="2"/>
          </rPr>
          <t>======
ID#AAAAWbwqqKk
    (2022-03-02 22:40:22)
Cambio de gobierno, legislación, políticas públicas, regulación, falta de continuidad de los programas establecidos.</t>
        </r>
      </text>
    </comment>
    <comment ref="A738" authorId="0" shapeId="0" xr:uid="{00000000-0006-0000-0000-0000A3000000}">
      <text>
        <r>
          <rPr>
            <sz val="10"/>
            <color rgb="FF000000"/>
            <rFont val="Arial"/>
            <family val="2"/>
          </rPr>
          <t>======
ID#AAAAWbwqqms
    (2022-03-02 22:40:22)
Normatividad externa (leyes, decretos, ordenanzas y acuerdos), cambios legales y normativos que pueden afectar la misión y visión de la entidad.</t>
        </r>
      </text>
    </comment>
    <comment ref="A739" authorId="0" shapeId="0" xr:uid="{00000000-0006-0000-0000-0000A9000000}">
      <text>
        <r>
          <rPr>
            <sz val="10"/>
            <color rgb="FF000000"/>
            <rFont val="Arial"/>
            <family val="2"/>
          </rPr>
          <t>======
ID#AAAAWbwqqmE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40" authorId="0" shapeId="0" xr:uid="{00000000-0006-0000-0000-00001F000000}">
      <text>
        <r>
          <rPr>
            <sz val="10"/>
            <color rgb="FF000000"/>
            <rFont val="Arial"/>
            <family val="2"/>
          </rPr>
          <t>======
ID#AAAAWbwqq4c
    (2022-03-02 22:40:23)
Avances en tecnología, acceso a sistemas de información externos, gobierno en línea.</t>
        </r>
      </text>
    </comment>
    <comment ref="A741" authorId="0" shapeId="0" xr:uid="{00000000-0006-0000-0000-000046010000}">
      <text>
        <r>
          <rPr>
            <sz val="10"/>
            <color rgb="FF000000"/>
            <rFont val="Arial"/>
            <family val="2"/>
          </rPr>
          <t>======
ID#AAAAWbwqqS0
    (2022-03-02 22:40:22)
Emisiones y residuos, energía, catástrofes naturales, desarrollo sostenible.</t>
        </r>
      </text>
    </comment>
    <comment ref="A742" authorId="0" shapeId="0" xr:uid="{00000000-0006-0000-0000-000036010000}">
      <text>
        <r>
          <rPr>
            <sz val="10"/>
            <color rgb="FF000000"/>
            <rFont val="Arial"/>
            <family val="2"/>
          </rPr>
          <t>======
ID#AAAAWbwqqUs
    (2022-03-02 22:40:22)
Otro Factor interno no identificado en el listado pero que puede estar presente en el contexto.</t>
        </r>
      </text>
    </comment>
    <comment ref="A750" authorId="0" shapeId="0" xr:uid="{00000000-0006-0000-0000-00001A000000}">
      <text>
        <r>
          <rPr>
            <sz val="10"/>
            <color rgb="FF000000"/>
            <rFont val="Arial"/>
            <family val="2"/>
          </rPr>
          <t>======
ID#AAAAWbwqq48
    (2022-03-02 22:40:23)
Diligencie la DT Y AP
	-Nohora Isabel</t>
        </r>
      </text>
    </comment>
    <comment ref="B750" authorId="0" shapeId="0" xr:uid="{00000000-0006-0000-0000-000072010000}">
      <text>
        <r>
          <rPr>
            <sz val="10"/>
            <color rgb="FF000000"/>
            <rFont val="Arial"/>
            <family val="2"/>
          </rPr>
          <t>======
ID#AAAAWbwqqMo
    (2022-03-02 22:40:22)
Diligencia solo para las DT y AP</t>
        </r>
      </text>
    </comment>
    <comment ref="B753" authorId="0" shapeId="0" xr:uid="{00000000-0006-0000-0000-00003F000000}">
      <text>
        <r>
          <rPr>
            <sz val="10"/>
            <color rgb="FF000000"/>
            <rFont val="Arial"/>
            <family val="2"/>
          </rPr>
          <t>======
ID#AAAAWbwqqzI
    (2022-03-02 22:40:23)
Aquellas características propias de PNN, que le facilitan o favorecen el logro de los objetivos del plan Estrategico institucional y de los procesos .(ventajas competitivas)</t>
        </r>
      </text>
    </comment>
    <comment ref="C753" authorId="0" shapeId="0" xr:uid="{00000000-0006-0000-0000-00005A000000}">
      <text>
        <r>
          <rPr>
            <sz val="10"/>
            <color rgb="FF000000"/>
            <rFont val="Arial"/>
            <family val="2"/>
          </rPr>
          <t>======
ID#AAAAWbwqqvc
    (2022-03-02 22:40:23)
Aquellas características propias de PNN, que constituyen obstáculos internos al logro de los objetivos del plan Estratégico institucional y de los proceso.</t>
        </r>
      </text>
    </comment>
    <comment ref="A754" authorId="0" shapeId="0" xr:uid="{00000000-0006-0000-0000-00005F010000}">
      <text>
        <r>
          <rPr>
            <sz val="10"/>
            <color rgb="FF000000"/>
            <rFont val="Arial"/>
            <family val="2"/>
          </rPr>
          <t>======
ID#AAAAWbwqqPo
    (2022-03-02 22:40:22)
Competencia del personal, disponibilidad del personal, seguridad y salud ocupacional.</t>
        </r>
      </text>
    </comment>
    <comment ref="A755" authorId="0" shapeId="0" xr:uid="{00000000-0006-0000-0000-0000F4000000}">
      <text>
        <r>
          <rPr>
            <sz val="10"/>
            <color rgb="FF000000"/>
            <rFont val="Arial"/>
            <family val="2"/>
          </rPr>
          <t>======
ID#AAAAWbwqqc0
    (2022-03-02 22:40:22)
Capacidad, diseño, ejecución, proveedores, entradas, salidas, gestión del conocimiento dentro de la entidad.</t>
        </r>
      </text>
    </comment>
    <comment ref="A756" authorId="0" shapeId="0" xr:uid="{00000000-0006-0000-0000-0000D6000000}">
      <text>
        <r>
          <rPr>
            <sz val="10"/>
            <color rgb="FF000000"/>
            <rFont val="Arial"/>
            <family val="2"/>
          </rPr>
          <t>======
ID#AAAAWbwqqhA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57" authorId="0" shapeId="0" xr:uid="{00000000-0006-0000-0000-0000D5000000}">
      <text>
        <r>
          <rPr>
            <sz val="10"/>
            <color rgb="FF000000"/>
            <rFont val="Arial"/>
            <family val="2"/>
          </rPr>
          <t>======
ID#AAAAWbwqqhE
    (2022-03-02 22:40:22)
Lineamientos en cuanto a la planeación estratégica de la entidad, estructura organizacional, seguimiento de las metas y objetivos institucionales, informes de gestión.</t>
        </r>
      </text>
    </comment>
    <comment ref="A758" authorId="0" shapeId="0" xr:uid="{00000000-0006-0000-0000-0000A2000000}">
      <text>
        <r>
          <rPr>
            <sz val="10"/>
            <color rgb="FF000000"/>
            <rFont val="Arial"/>
            <family val="2"/>
          </rPr>
          <t>======
ID#AAAAWbwqqmw
    (2022-03-02 22:40:22)
Canales utilizados y su efectividad, flujo de información necesaria para el desarrollo de las operaciones.</t>
        </r>
      </text>
    </comment>
    <comment ref="A759" authorId="0" shapeId="0" xr:uid="{00000000-0006-0000-0000-000087000000}">
      <text>
        <r>
          <rPr>
            <sz val="10"/>
            <color rgb="FF000000"/>
            <rFont val="Arial"/>
            <family val="2"/>
          </rPr>
          <t>======
ID#AAAAWbwqqqM
    (2022-03-02 22:40:22)
Presupuesto de funcionamiento, recursos de inversión, infraestructura, capacidad instalada.</t>
        </r>
      </text>
    </comment>
    <comment ref="A760" authorId="0" shapeId="0" xr:uid="{00000000-0006-0000-0000-0000BE000000}">
      <text>
        <r>
          <rPr>
            <sz val="10"/>
            <color rgb="FF000000"/>
            <rFont val="Arial"/>
            <family val="2"/>
          </rPr>
          <t>======
ID#AAAAWbwqqjw
    (2022-03-02 22:40:22)
Otro Factor interno no identificado en el listado pero que puede estar presente en el contexto.</t>
        </r>
      </text>
    </comment>
    <comment ref="B762" authorId="0" shapeId="0" xr:uid="{00000000-0006-0000-0000-000023010000}">
      <text>
        <r>
          <rPr>
            <sz val="10"/>
            <color rgb="FF000000"/>
            <rFont val="Arial"/>
            <family val="2"/>
          </rPr>
          <t>======
ID#AAAAWbwqqXM
    (2022-03-02 22:40:22)
Aquellas características propias de PNN, que le facilitan o favorecen el logro de los objetivos del plan Estrategico institucional y de los procesos .(ventajas competitivas)</t>
        </r>
      </text>
    </comment>
    <comment ref="C762" authorId="0" shapeId="0" xr:uid="{00000000-0006-0000-0000-000043010000}">
      <text>
        <r>
          <rPr>
            <sz val="10"/>
            <color rgb="FF000000"/>
            <rFont val="Arial"/>
            <family val="2"/>
          </rPr>
          <t>======
ID#AAAAWbwqqTQ
    (2022-03-02 22:40:22)
Aquellas características propias de PNN, que constituyen obstáculos internos al logro de los objetivos del plan Estratégico institucional y de los proceso.</t>
        </r>
      </text>
    </comment>
    <comment ref="A763" authorId="0" shapeId="0" xr:uid="{00000000-0006-0000-0000-00003F010000}">
      <text>
        <r>
          <rPr>
            <sz val="10"/>
            <color rgb="FF000000"/>
            <rFont val="Arial"/>
            <family val="2"/>
          </rPr>
          <t>======
ID#AAAAWbwqqTs
    (2022-03-02 22:40:22)
Claridad en la descripción del alcance y objetivo del proceso.</t>
        </r>
      </text>
    </comment>
    <comment ref="A764" authorId="0" shapeId="0" xr:uid="{00000000-0006-0000-0000-000047000000}">
      <text>
        <r>
          <rPr>
            <sz val="10"/>
            <color rgb="FF000000"/>
            <rFont val="Arial"/>
            <family val="2"/>
          </rPr>
          <t>======
ID#AAAAWbwqqx0
    (2022-03-02 22:40:23)
Relación precisa con otros procesos en cuanto a insumos, proveedores, productos, usuarios o clientes.</t>
        </r>
      </text>
    </comment>
    <comment ref="A765" authorId="0" shapeId="0" xr:uid="{00000000-0006-0000-0000-000026000000}">
      <text>
        <r>
          <rPr>
            <sz val="10"/>
            <color rgb="FF000000"/>
            <rFont val="Arial"/>
            <family val="2"/>
          </rPr>
          <t>======
ID#AAAAWbwqq3k
    (2022-03-02 22:40:23)
Procesos que determinan lineamientos necesarios para el desarrollo de todos los procesos de la entidad.</t>
        </r>
      </text>
    </comment>
    <comment ref="A766" authorId="0" shapeId="0" xr:uid="{00000000-0006-0000-0000-0000E8000000}">
      <text>
        <r>
          <rPr>
            <sz val="10"/>
            <color rgb="FF000000"/>
            <rFont val="Arial"/>
            <family val="2"/>
          </rPr>
          <t>======
ID#AAAAWbwqqeU
    (2022-03-02 22:40:22)
Pertinencia en los procedimientos que desarrollan los procesos.</t>
        </r>
      </text>
    </comment>
    <comment ref="A767" authorId="0" shapeId="0" xr:uid="{00000000-0006-0000-0000-000056010000}">
      <text>
        <r>
          <rPr>
            <sz val="10"/>
            <color rgb="FF000000"/>
            <rFont val="Arial"/>
            <family val="2"/>
          </rPr>
          <t>======
ID#AAAAWbwqqRE
    (2022-03-02 22:40:22)
Grado de autoridad y responsabilidad de los funcionarios frente al proceso.</t>
        </r>
      </text>
    </comment>
    <comment ref="A768" authorId="0" shapeId="0" xr:uid="{00000000-0006-0000-0000-000046000000}">
      <text>
        <r>
          <rPr>
            <sz val="10"/>
            <color rgb="FF000000"/>
            <rFont val="Arial"/>
            <family val="2"/>
          </rPr>
          <t>======
ID#AAAAWbwqqx8
    (2022-03-02 22:40:23)
Efectividad en los flujos de información determinados en la interacción de los procesos.</t>
        </r>
      </text>
    </comment>
    <comment ref="A769" authorId="0" shapeId="0" xr:uid="{00000000-0006-0000-0000-00005D000000}">
      <text>
        <r>
          <rPr>
            <sz val="10"/>
            <color rgb="FF000000"/>
            <rFont val="Arial"/>
            <family val="2"/>
          </rPr>
          <t>======
ID#AAAAWbwqqvE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70" authorId="0" shapeId="0" xr:uid="{00000000-0006-0000-0000-0000FB000000}">
      <text>
        <r>
          <rPr>
            <sz val="10"/>
            <color rgb="FF000000"/>
            <rFont val="Arial"/>
            <family val="2"/>
          </rPr>
          <t>======
ID#AAAAWbwqqb0
    (2022-03-02 22:40:22)
Otro Factor interno no identificado en el listado pero que puede estar presente en el contexto.</t>
        </r>
      </text>
    </comment>
    <comment ref="B772" authorId="0" shapeId="0" xr:uid="{00000000-0006-0000-0000-000076000000}">
      <text>
        <r>
          <rPr>
            <sz val="10"/>
            <color rgb="FF000000"/>
            <rFont val="Arial"/>
            <family val="2"/>
          </rPr>
          <t>======
ID#AAAAWbwqqsI
    (2022-03-02 22:40:22)
Son aquellas situaciones que se presentan en el entorno de PNN y que podrían favorecer el logro de los objetivos del Plan Estratégico Institucional y de los procesos.</t>
        </r>
      </text>
    </comment>
    <comment ref="C772" authorId="0" shapeId="0" xr:uid="{00000000-0006-0000-0000-00004D000000}">
      <text>
        <r>
          <rPr>
            <sz val="10"/>
            <color rgb="FF000000"/>
            <rFont val="Arial"/>
            <family val="2"/>
          </rPr>
          <t>======
ID#AAAAWbwqqw0
    (2022-03-02 22:40:23)
Aquellas situaciones que se presentan en el entorno de PNN y que podrían afectar negativamente, las posibilidades de logro de los objetivos del Plan Estratégico Institucional y de los procesos</t>
        </r>
      </text>
    </comment>
    <comment ref="A773" authorId="0" shapeId="0" xr:uid="{00000000-0006-0000-0000-000054000000}">
      <text>
        <r>
          <rPr>
            <sz val="10"/>
            <color rgb="FF000000"/>
            <rFont val="Arial"/>
            <family val="2"/>
          </rPr>
          <t>======
ID#AAAAWbwqqwA
    (2022-03-02 22:40:23)
Disminución del presupuesto por prioridades del gobierno, austeridad del gastos, disponibilidad de capital, liquidez, mercados financieros, desempleo, competencia.</t>
        </r>
      </text>
    </comment>
    <comment ref="A774" authorId="0" shapeId="0" xr:uid="{00000000-0006-0000-0000-00002D010000}">
      <text>
        <r>
          <rPr>
            <sz val="10"/>
            <color rgb="FF000000"/>
            <rFont val="Arial"/>
            <family val="2"/>
          </rPr>
          <t>======
ID#AAAAWbwqqWI
    (2022-03-02 22:40:22)
Cambio de gobierno, legislación, políticas públicas, regulación, falta de continuidad de los programas establecidos.</t>
        </r>
      </text>
    </comment>
    <comment ref="A775" authorId="0" shapeId="0" xr:uid="{00000000-0006-0000-0000-00007C010000}">
      <text>
        <r>
          <rPr>
            <sz val="10"/>
            <color rgb="FF000000"/>
            <rFont val="Arial"/>
            <family val="2"/>
          </rPr>
          <t>======
ID#AAAAWbwqqLc
    (2022-03-02 22:40:22)
Normatividad externa (leyes, decretos, ordenanzas y acuerdos), cambios legales y normativos que pueden afectar la misión y visión de la entidad.</t>
        </r>
      </text>
    </comment>
    <comment ref="A776" authorId="0" shapeId="0" xr:uid="{00000000-0006-0000-0000-00003B010000}">
      <text>
        <r>
          <rPr>
            <sz val="10"/>
            <color rgb="FF000000"/>
            <rFont val="Arial"/>
            <family val="2"/>
          </rPr>
          <t>======
ID#AAAAWbwqqUE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77" authorId="0" shapeId="0" xr:uid="{00000000-0006-0000-0000-00006B010000}">
      <text>
        <r>
          <rPr>
            <sz val="10"/>
            <color rgb="FF000000"/>
            <rFont val="Arial"/>
            <family val="2"/>
          </rPr>
          <t>======
ID#AAAAWbwqqNk
    (2022-03-02 22:40:22)
Avances en tecnología, acceso a sistemas de información externos, gobierno en línea.</t>
        </r>
      </text>
    </comment>
    <comment ref="A778" authorId="0" shapeId="0" xr:uid="{00000000-0006-0000-0000-00004E010000}">
      <text>
        <r>
          <rPr>
            <sz val="10"/>
            <color rgb="FF000000"/>
            <rFont val="Arial"/>
            <family val="2"/>
          </rPr>
          <t>======
ID#AAAAWbwqqR4
    (2022-03-02 22:40:22)
Emisiones y residuos, energía, catástrofes naturales, desarrollo sostenible.</t>
        </r>
      </text>
    </comment>
    <comment ref="A779" authorId="0" shapeId="0" xr:uid="{00000000-0006-0000-0000-0000F5000000}">
      <text>
        <r>
          <rPr>
            <sz val="10"/>
            <color rgb="FF000000"/>
            <rFont val="Arial"/>
            <family val="2"/>
          </rPr>
          <t>======
ID#AAAAWbwqqcs
    (2022-03-02 22:40:22)
Otro Factor interno no identificado en el listado pero que puede estar presente en el contexto.</t>
        </r>
      </text>
    </comment>
    <comment ref="A787" authorId="0" shapeId="0" xr:uid="{00000000-0006-0000-0000-00006C010000}">
      <text>
        <r>
          <rPr>
            <sz val="10"/>
            <color rgb="FF000000"/>
            <rFont val="Arial"/>
            <family val="2"/>
          </rPr>
          <t>======
ID#AAAAWbwqqNc
    (2022-03-02 22:40:22)
Diligencie la DT Y AP
	-Nohora Isabel</t>
        </r>
      </text>
    </comment>
    <comment ref="B787" authorId="0" shapeId="0" xr:uid="{00000000-0006-0000-0000-0000C8000000}">
      <text>
        <r>
          <rPr>
            <sz val="10"/>
            <color rgb="FF000000"/>
            <rFont val="Arial"/>
            <family val="2"/>
          </rPr>
          <t>======
ID#AAAAWbwqqic
    (2022-03-02 22:40:22)
Diligencia solo para las DT y AP</t>
        </r>
      </text>
    </comment>
    <comment ref="B791" authorId="0" shapeId="0" xr:uid="{00000000-0006-0000-0000-0000DD000000}">
      <text>
        <r>
          <rPr>
            <sz val="10"/>
            <color rgb="FF000000"/>
            <rFont val="Arial"/>
            <family val="2"/>
          </rPr>
          <t>======
ID#AAAAWbwqqgI
    (2022-03-02 22:40:22)
Aquellas características propias de PNN, que le facilitan o favorecen el logro de los objetivos del plan Estrategico institucional y de los procesos .(ventajas competitivas)</t>
        </r>
      </text>
    </comment>
    <comment ref="C791" authorId="0" shapeId="0" xr:uid="{00000000-0006-0000-0000-000009010000}">
      <text>
        <r>
          <rPr>
            <sz val="10"/>
            <color rgb="FF000000"/>
            <rFont val="Arial"/>
            <family val="2"/>
          </rPr>
          <t>======
ID#AAAAWbwqqaY
    (2022-03-02 22:40:22)
Aquellas características propias de PNN, que constituyen obstáculos internos al logro de los objetivos del plan Estratégico institucional y de los proceso.</t>
        </r>
      </text>
    </comment>
    <comment ref="A792" authorId="0" shapeId="0" xr:uid="{00000000-0006-0000-0000-000015000000}">
      <text>
        <r>
          <rPr>
            <sz val="10"/>
            <color rgb="FF000000"/>
            <rFont val="Arial"/>
            <family val="2"/>
          </rPr>
          <t>======
ID#AAAAWbwqq5k
    (2022-03-02 22:40:23)
Competencia del personal, disponibilidad del personal, seguridad y salud ocupacional.</t>
        </r>
      </text>
    </comment>
    <comment ref="A793" authorId="0" shapeId="0" xr:uid="{00000000-0006-0000-0000-000073010000}">
      <text>
        <r>
          <rPr>
            <sz val="10"/>
            <color rgb="FF000000"/>
            <rFont val="Arial"/>
            <family val="2"/>
          </rPr>
          <t>======
ID#AAAAWbwqqMg
    (2022-03-02 22:40:22)
Capacidad, diseño, ejecución, proveedores, entradas, salidas, gestión del conocimiento dentro de la entidad.</t>
        </r>
      </text>
    </comment>
    <comment ref="A794" authorId="0" shapeId="0" xr:uid="{00000000-0006-0000-0000-000078000000}">
      <text>
        <r>
          <rPr>
            <sz val="10"/>
            <color rgb="FF000000"/>
            <rFont val="Arial"/>
            <family val="2"/>
          </rPr>
          <t>======
ID#AAAAWbwqqsA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95" authorId="0" shapeId="0" xr:uid="{00000000-0006-0000-0000-0000E7000000}">
      <text>
        <r>
          <rPr>
            <sz val="10"/>
            <color rgb="FF000000"/>
            <rFont val="Arial"/>
            <family val="2"/>
          </rPr>
          <t>======
ID#AAAAWbwqqeg
    (2022-03-02 22:40:22)
Lineamientos en cuanto a la planeación estratégica de la entidad, estructura organizacional, seguimiento de las metas y objetivos institucionales, informes de gestión.</t>
        </r>
      </text>
    </comment>
    <comment ref="A796" authorId="0" shapeId="0" xr:uid="{00000000-0006-0000-0000-000061010000}">
      <text>
        <r>
          <rPr>
            <sz val="10"/>
            <color rgb="FF000000"/>
            <rFont val="Arial"/>
            <family val="2"/>
          </rPr>
          <t>======
ID#AAAAWbwqqPg
    (2022-03-02 22:40:22)
Canales utilizados y su efectividad, flujo de información necesaria para el desarrollo de las operaciones.</t>
        </r>
      </text>
    </comment>
    <comment ref="A797" authorId="0" shapeId="0" xr:uid="{00000000-0006-0000-0000-00000E010000}">
      <text>
        <r>
          <rPr>
            <sz val="10"/>
            <color rgb="FF000000"/>
            <rFont val="Arial"/>
            <family val="2"/>
          </rPr>
          <t>======
ID#AAAAWbwqqZw
    (2022-03-02 22:40:22)
Presupuesto de funcionamiento, recursos de inversión, infraestructura, capacidad instalada.</t>
        </r>
      </text>
    </comment>
    <comment ref="A798" authorId="0" shapeId="0" xr:uid="{00000000-0006-0000-0000-00000B010000}">
      <text>
        <r>
          <rPr>
            <sz val="10"/>
            <color rgb="FF000000"/>
            <rFont val="Arial"/>
            <family val="2"/>
          </rPr>
          <t>======
ID#AAAAWbwqqaI
    (2022-03-02 22:40:22)
Otro Factor interno no identificado en el listado pero que puede estar presente en el contexto.</t>
        </r>
      </text>
    </comment>
    <comment ref="B800" authorId="0" shapeId="0" xr:uid="{00000000-0006-0000-0000-000087010000}">
      <text>
        <r>
          <rPr>
            <sz val="10"/>
            <color rgb="FF000000"/>
            <rFont val="Arial"/>
            <family val="2"/>
          </rPr>
          <t>======
ID#AAAAWbwqqKM
    (2022-03-02 22:40:22)
Aquellas características propias de PNN, que le facilitan o favorecen el logro de los objetivos del plan Estrategico institucional y de los procesos .(ventajas competitivas)</t>
        </r>
      </text>
    </comment>
    <comment ref="C800" authorId="0" shapeId="0" xr:uid="{00000000-0006-0000-0000-000021000000}">
      <text>
        <r>
          <rPr>
            <sz val="10"/>
            <color rgb="FF000000"/>
            <rFont val="Arial"/>
            <family val="2"/>
          </rPr>
          <t>======
ID#AAAAWbwqq4U
    (2022-03-02 22:40:23)
Aquellas características propias de PNN, que constituyen obstáculos internos al logro de los objetivos del plan Estratégico institucional y de los proceso.</t>
        </r>
      </text>
    </comment>
    <comment ref="A801" authorId="0" shapeId="0" xr:uid="{00000000-0006-0000-0000-000081000000}">
      <text>
        <r>
          <rPr>
            <sz val="10"/>
            <color rgb="FF000000"/>
            <rFont val="Arial"/>
            <family val="2"/>
          </rPr>
          <t>======
ID#AAAAWbwqqq4
    (2022-03-02 22:40:22)
Claridad en la descripción del alcance y objetivo del proceso.</t>
        </r>
      </text>
    </comment>
    <comment ref="A802" authorId="0" shapeId="0" xr:uid="{00000000-0006-0000-0000-000091000000}">
      <text>
        <r>
          <rPr>
            <sz val="10"/>
            <color rgb="FF000000"/>
            <rFont val="Arial"/>
            <family val="2"/>
          </rPr>
          <t>======
ID#AAAAWbwqqpQ
    (2022-03-02 22:40:22)
Relación precisa con otros procesos en cuanto a insumos, proveedores, productos, usuarios o clientes.</t>
        </r>
      </text>
    </comment>
    <comment ref="A803" authorId="0" shapeId="0" xr:uid="{00000000-0006-0000-0000-0000F3000000}">
      <text>
        <r>
          <rPr>
            <sz val="10"/>
            <color rgb="FF000000"/>
            <rFont val="Arial"/>
            <family val="2"/>
          </rPr>
          <t>======
ID#AAAAWbwqqc4
    (2022-03-02 22:40:22)
Procesos que determinan lineamientos necesarios para el desarrollo de todos los procesos de la entidad.</t>
        </r>
      </text>
    </comment>
    <comment ref="A804" authorId="0" shapeId="0" xr:uid="{00000000-0006-0000-0000-00000E000000}">
      <text>
        <r>
          <rPr>
            <sz val="10"/>
            <color rgb="FF000000"/>
            <rFont val="Arial"/>
            <family val="2"/>
          </rPr>
          <t>======
ID#AAAAWbwqq6c
    (2022-03-02 22:40:23)
Pertinencia en los procedimientos que desarrollan los procesos.</t>
        </r>
      </text>
    </comment>
    <comment ref="A805" authorId="0" shapeId="0" xr:uid="{00000000-0006-0000-0000-00004C010000}">
      <text>
        <r>
          <rPr>
            <sz val="10"/>
            <color rgb="FF000000"/>
            <rFont val="Arial"/>
            <family val="2"/>
          </rPr>
          <t>======
ID#AAAAWbwqqR8
    (2022-03-02 22:40:22)
Grado de autoridad y responsabilidad de los funcionarios frente al proceso.</t>
        </r>
      </text>
    </comment>
    <comment ref="A806" authorId="0" shapeId="0" xr:uid="{00000000-0006-0000-0000-0000D8000000}">
      <text>
        <r>
          <rPr>
            <sz val="10"/>
            <color rgb="FF000000"/>
            <rFont val="Arial"/>
            <family val="2"/>
          </rPr>
          <t>======
ID#AAAAWbwqqg0
    (2022-03-02 22:40:22)
Efectividad en los flujos de información determinados en la interacción de los procesos.</t>
        </r>
      </text>
    </comment>
    <comment ref="A807" authorId="0" shapeId="0" xr:uid="{00000000-0006-0000-0000-000016010000}">
      <text>
        <r>
          <rPr>
            <sz val="10"/>
            <color rgb="FF000000"/>
            <rFont val="Arial"/>
            <family val="2"/>
          </rPr>
          <t>======
ID#AAAAWbwqqYw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08" authorId="0" shapeId="0" xr:uid="{00000000-0006-0000-0000-0000AA000000}">
      <text>
        <r>
          <rPr>
            <sz val="10"/>
            <color rgb="FF000000"/>
            <rFont val="Arial"/>
            <family val="2"/>
          </rPr>
          <t>======
ID#AAAAWbwqqmA
    (2022-03-02 22:40:22)
Otro Factor interno no identificado en el listado pero que puede estar presente en el contexto.</t>
        </r>
      </text>
    </comment>
    <comment ref="B810" authorId="0" shapeId="0" xr:uid="{00000000-0006-0000-0000-000005010000}">
      <text>
        <r>
          <rPr>
            <sz val="10"/>
            <color rgb="FF000000"/>
            <rFont val="Arial"/>
            <family val="2"/>
          </rPr>
          <t>======
ID#AAAAWbwqqa0
    (2022-03-02 22:40:22)
Son aquellas situaciones que se presentan en el entorno de PNN y que podrían favorecer el logro de los objetivos del Plan Estratégico Institucional y de los procesos.</t>
        </r>
      </text>
    </comment>
    <comment ref="C810" authorId="0" shapeId="0" xr:uid="{00000000-0006-0000-0000-000010000000}">
      <text>
        <r>
          <rPr>
            <sz val="10"/>
            <color rgb="FF000000"/>
            <rFont val="Arial"/>
            <family val="2"/>
          </rPr>
          <t>======
ID#AAAAWbwqq6U
    (2022-03-02 22:40:23)
Aquellas situaciones que se presentan en el entorno de PNN y que podrían afectar negativamente, las posibilidades de logro de los objetivos del Plan Estratégico Institucional y de los procesos</t>
        </r>
      </text>
    </comment>
    <comment ref="A811" authorId="0" shapeId="0" xr:uid="{00000000-0006-0000-0000-000038010000}">
      <text>
        <r>
          <rPr>
            <sz val="10"/>
            <color rgb="FF000000"/>
            <rFont val="Arial"/>
            <family val="2"/>
          </rPr>
          <t>======
ID#AAAAWbwqqUg
    (2022-03-02 22:40:22)
Disminución del presupuesto por prioridades del gobierno, austeridad del gastos, disponibilidad de capital, liquidez, mercados financieros, desempleo, competencia.</t>
        </r>
      </text>
    </comment>
    <comment ref="A812" authorId="0" shapeId="0" xr:uid="{00000000-0006-0000-0000-000074000000}">
      <text>
        <r>
          <rPr>
            <sz val="10"/>
            <color rgb="FF000000"/>
            <rFont val="Arial"/>
            <family val="2"/>
          </rPr>
          <t>======
ID#AAAAWbwqqsQ
    (2022-03-02 22:40:22)
Cambio de gobierno, legislación, políticas públicas, regulación, falta de continuidad de los programas establecidos.</t>
        </r>
      </text>
    </comment>
    <comment ref="A813" authorId="0" shapeId="0" xr:uid="{00000000-0006-0000-0000-000085000000}">
      <text>
        <r>
          <rPr>
            <sz val="10"/>
            <color rgb="FF000000"/>
            <rFont val="Arial"/>
            <family val="2"/>
          </rPr>
          <t>======
ID#AAAAWbwqqqU
    (2022-03-02 22:40:22)
Normatividad externa (leyes, decretos, ordenanzas y acuerdos), cambios legales y normativos que pueden afectar la misión y visión de la entidad.</t>
        </r>
      </text>
    </comment>
    <comment ref="A814" authorId="0" shapeId="0" xr:uid="{00000000-0006-0000-0000-00005B000000}">
      <text>
        <r>
          <rPr>
            <sz val="10"/>
            <color rgb="FF000000"/>
            <rFont val="Arial"/>
            <family val="2"/>
          </rPr>
          <t>======
ID#AAAAWbwqqvU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815" authorId="0" shapeId="0" xr:uid="{00000000-0006-0000-0000-00008A000000}">
      <text>
        <r>
          <rPr>
            <sz val="10"/>
            <color rgb="FF000000"/>
            <rFont val="Arial"/>
            <family val="2"/>
          </rPr>
          <t>======
ID#AAAAWbwqqpw
    (2022-03-02 22:40:22)
Avances en tecnología, acceso a sistemas de información externos, gobierno en línea.</t>
        </r>
      </text>
    </comment>
    <comment ref="A816" authorId="0" shapeId="0" xr:uid="{00000000-0006-0000-0000-00006D000000}">
      <text>
        <r>
          <rPr>
            <sz val="10"/>
            <color rgb="FF000000"/>
            <rFont val="Arial"/>
            <family val="2"/>
          </rPr>
          <t>======
ID#AAAAWbwqqtE
    (2022-03-02 22:40:23)
Emisiones y residuos, energía, catástrofes naturales, desarrollo sostenible.</t>
        </r>
      </text>
    </comment>
    <comment ref="A817" authorId="0" shapeId="0" xr:uid="{00000000-0006-0000-0000-000052000000}">
      <text>
        <r>
          <rPr>
            <sz val="10"/>
            <color rgb="FF000000"/>
            <rFont val="Arial"/>
            <family val="2"/>
          </rPr>
          <t>======
ID#AAAAWbwqqwI
    (2022-03-02 22:40:23)
Otro Factor interno no identificado en el listado pero que puede estar presente en el contexto.</t>
        </r>
      </text>
    </comment>
    <comment ref="A825" authorId="0" shapeId="0" xr:uid="{00000000-0006-0000-0000-000060000000}">
      <text>
        <r>
          <rPr>
            <sz val="10"/>
            <color rgb="FF000000"/>
            <rFont val="Arial"/>
            <family val="2"/>
          </rPr>
          <t>======
ID#AAAAWbwqqu4
    (2022-03-02 22:40:23)
Diligencie la DT Y AP
	-Nohora Isabel</t>
        </r>
      </text>
    </comment>
    <comment ref="B825" authorId="0" shapeId="0" xr:uid="{00000000-0006-0000-0000-00009B000000}">
      <text>
        <r>
          <rPr>
            <sz val="10"/>
            <color rgb="FF000000"/>
            <rFont val="Arial"/>
            <family val="2"/>
          </rPr>
          <t>======
ID#AAAAWbwqqnU
    (2022-03-02 22:40:22)
Diligencia solo para las DT y AP</t>
        </r>
      </text>
    </comment>
    <comment ref="B828" authorId="0" shapeId="0" xr:uid="{00000000-0006-0000-0000-0000DC000000}">
      <text>
        <r>
          <rPr>
            <sz val="10"/>
            <color rgb="FF000000"/>
            <rFont val="Arial"/>
            <family val="2"/>
          </rPr>
          <t>======
ID#AAAAWbwqqgQ
    (2022-03-02 22:40:22)
Aquellas características propias de PNN, que le facilitan o favorecen el logro de los objetivos del plan Estrategico institucional y de los procesos .(ventajas competitivas)</t>
        </r>
      </text>
    </comment>
    <comment ref="C828" authorId="0" shapeId="0" xr:uid="{00000000-0006-0000-0000-000067000000}">
      <text>
        <r>
          <rPr>
            <sz val="10"/>
            <color rgb="FF000000"/>
            <rFont val="Arial"/>
            <family val="2"/>
          </rPr>
          <t>======
ID#AAAAWbwqquE
    (2022-03-02 22:40:23)
Aquellas características propias de PNN, que constituyen obstáculos internos al logro de los objetivos del plan Estratégico institucional y de los proceso.</t>
        </r>
      </text>
    </comment>
    <comment ref="A829" authorId="0" shapeId="0" xr:uid="{00000000-0006-0000-0000-000084010000}">
      <text>
        <r>
          <rPr>
            <sz val="10"/>
            <color rgb="FF000000"/>
            <rFont val="Arial"/>
            <family val="2"/>
          </rPr>
          <t>======
ID#AAAAWbwqqKc
    (2022-03-02 22:40:22)
Competencia del personal, disponibilidad del personal, seguridad y salud ocupacional.</t>
        </r>
      </text>
    </comment>
    <comment ref="A830" authorId="0" shapeId="0" xr:uid="{00000000-0006-0000-0000-0000ED000000}">
      <text>
        <r>
          <rPr>
            <sz val="10"/>
            <color rgb="FF000000"/>
            <rFont val="Arial"/>
            <family val="2"/>
          </rPr>
          <t>======
ID#AAAAWbwqqdk
    (2022-03-02 22:40:22)
Capacidad, diseño, ejecución, proveedores, entradas, salidas, gestión del conocimiento dentro de la entidad.</t>
        </r>
      </text>
    </comment>
    <comment ref="A831" authorId="0" shapeId="0" xr:uid="{00000000-0006-0000-0000-000066000000}">
      <text>
        <r>
          <rPr>
            <sz val="10"/>
            <color rgb="FF000000"/>
            <rFont val="Arial"/>
            <family val="2"/>
          </rPr>
          <t>======
ID#AAAAWbwqquM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32" authorId="0" shapeId="0" xr:uid="{00000000-0006-0000-0000-0000FE000000}">
      <text>
        <r>
          <rPr>
            <sz val="10"/>
            <color rgb="FF000000"/>
            <rFont val="Arial"/>
            <family val="2"/>
          </rPr>
          <t>======
ID#AAAAWbwqqbo
    (2022-03-02 22:40:22)
Lineamientos en cuanto a la planeación estratégica de la entidad, estructura organizacional, seguimiento de las metas y objetivos institucionales, informes de gestión.</t>
        </r>
      </text>
    </comment>
    <comment ref="A833" authorId="0" shapeId="0" xr:uid="{00000000-0006-0000-0000-000068000000}">
      <text>
        <r>
          <rPr>
            <sz val="10"/>
            <color rgb="FF000000"/>
            <rFont val="Arial"/>
            <family val="2"/>
          </rPr>
          <t>======
ID#AAAAWbwqqt4
    (2022-03-02 22:40:23)
Canales utilizados y su efectividad, flujo de información necesaria para el desarrollo de las operaciones.</t>
        </r>
      </text>
    </comment>
    <comment ref="A834" authorId="0" shapeId="0" xr:uid="{00000000-0006-0000-0000-0000C2000000}">
      <text>
        <r>
          <rPr>
            <sz val="10"/>
            <color rgb="FF000000"/>
            <rFont val="Arial"/>
            <family val="2"/>
          </rPr>
          <t>======
ID#AAAAWbwqqjU
    (2022-03-02 22:40:22)
Presupuesto de funcionamiento, recursos de inversión, infraestructura, capacidad instalada.</t>
        </r>
      </text>
    </comment>
    <comment ref="A835" authorId="0" shapeId="0" xr:uid="{00000000-0006-0000-0000-000044000000}">
      <text>
        <r>
          <rPr>
            <sz val="10"/>
            <color rgb="FF000000"/>
            <rFont val="Arial"/>
            <family val="2"/>
          </rPr>
          <t>======
ID#AAAAWbwqqyg
    (2022-03-02 22:40:23)
Otro Factor interno no identificado en el listado pero que puede estar presente en el contexto.</t>
        </r>
      </text>
    </comment>
    <comment ref="B837" authorId="0" shapeId="0" xr:uid="{00000000-0006-0000-0000-0000C9000000}">
      <text>
        <r>
          <rPr>
            <sz val="10"/>
            <color rgb="FF000000"/>
            <rFont val="Arial"/>
            <family val="2"/>
          </rPr>
          <t>======
ID#AAAAWbwqqiU
    (2022-03-02 22:40:22)
Aquellas características propias de PNN, que le facilitan o favorecen el logro de los objetivos del plan Estrategico institucional y de los procesos .(ventajas competitivas)</t>
        </r>
      </text>
    </comment>
    <comment ref="C837" authorId="0" shapeId="0" xr:uid="{00000000-0006-0000-0000-0000F9000000}">
      <text>
        <r>
          <rPr>
            <sz val="10"/>
            <color rgb="FF000000"/>
            <rFont val="Arial"/>
            <family val="2"/>
          </rPr>
          <t>======
ID#AAAAWbwqqcE
    (2022-03-02 22:40:22)
Aquellas características propias de PNN, que constituyen obstáculos internos al logro de los objetivos del plan Estratégico institucional y de los proceso.</t>
        </r>
      </text>
    </comment>
    <comment ref="A838" authorId="0" shapeId="0" xr:uid="{00000000-0006-0000-0000-000000010000}">
      <text>
        <r>
          <rPr>
            <sz val="10"/>
            <color rgb="FF000000"/>
            <rFont val="Arial"/>
            <family val="2"/>
          </rPr>
          <t>======
ID#AAAAWbwqqbg
    (2022-03-02 22:40:22)
Claridad en la descripción del alcance y objetivo del proceso.</t>
        </r>
      </text>
    </comment>
    <comment ref="A839" authorId="0" shapeId="0" xr:uid="{00000000-0006-0000-0000-000039000000}">
      <text>
        <r>
          <rPr>
            <sz val="10"/>
            <color rgb="FF000000"/>
            <rFont val="Arial"/>
            <family val="2"/>
          </rPr>
          <t>======
ID#AAAAWbwqqzw
    (2022-03-02 22:40:23)
Relación precisa con otros procesos en cuanto a insumos, proveedores, productos, usuarios o clientes.</t>
        </r>
      </text>
    </comment>
    <comment ref="A840" authorId="0" shapeId="0" xr:uid="{00000000-0006-0000-0000-00002A000000}">
      <text>
        <r>
          <rPr>
            <sz val="10"/>
            <color rgb="FF000000"/>
            <rFont val="Arial"/>
            <family val="2"/>
          </rPr>
          <t>======
ID#AAAAWbwqq3I
    (2022-03-02 22:40:23)
Procesos que determinan lineamientos necesarios para el desarrollo de todos los procesos de la entidad.</t>
        </r>
      </text>
    </comment>
    <comment ref="A841" authorId="0" shapeId="0" xr:uid="{00000000-0006-0000-0000-000089000000}">
      <text>
        <r>
          <rPr>
            <sz val="10"/>
            <color rgb="FF000000"/>
            <rFont val="Arial"/>
            <family val="2"/>
          </rPr>
          <t>======
ID#AAAAWbwqqp4
    (2022-03-02 22:40:22)
Pertinencia en los procedimientos que desarrollan los procesos.</t>
        </r>
      </text>
    </comment>
    <comment ref="A842" authorId="0" shapeId="0" xr:uid="{00000000-0006-0000-0000-000034010000}">
      <text>
        <r>
          <rPr>
            <sz val="10"/>
            <color rgb="FF000000"/>
            <rFont val="Arial"/>
            <family val="2"/>
          </rPr>
          <t>======
ID#AAAAWbwqqVE
    (2022-03-02 22:40:22)
Grado de autoridad y responsabilidad de los funcionarios frente al proceso.</t>
        </r>
      </text>
    </comment>
    <comment ref="A843" authorId="0" shapeId="0" xr:uid="{00000000-0006-0000-0000-0000F2000000}">
      <text>
        <r>
          <rPr>
            <sz val="10"/>
            <color rgb="FF000000"/>
            <rFont val="Arial"/>
            <family val="2"/>
          </rPr>
          <t>======
ID#AAAAWbwqqc8
    (2022-03-02 22:40:22)
Efectividad en los flujos de información determinados en la interacción de los procesos.</t>
        </r>
      </text>
    </comment>
    <comment ref="A844" authorId="0" shapeId="0" xr:uid="{00000000-0006-0000-0000-000064010000}">
      <text>
        <r>
          <rPr>
            <sz val="10"/>
            <color rgb="FF000000"/>
            <rFont val="Arial"/>
            <family val="2"/>
          </rPr>
          <t>======
ID#AAAAWbwqqPU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45" authorId="0" shapeId="0" xr:uid="{00000000-0006-0000-0000-0000AD000000}">
      <text>
        <r>
          <rPr>
            <sz val="10"/>
            <color rgb="FF000000"/>
            <rFont val="Arial"/>
            <family val="2"/>
          </rPr>
          <t>======
ID#AAAAWbwqqlw
    (2022-03-02 22:40:22)
Otro Factor interno no identificado en el listado pero que puede estar presente en el contexto.</t>
        </r>
      </text>
    </comment>
    <comment ref="B847" authorId="0" shapeId="0" xr:uid="{00000000-0006-0000-0000-0000C5000000}">
      <text>
        <r>
          <rPr>
            <sz val="10"/>
            <color rgb="FF000000"/>
            <rFont val="Arial"/>
            <family val="2"/>
          </rPr>
          <t>======
ID#AAAAWbwqqi0
    (2022-03-02 22:40:22)
Son aquellas situaciones que se presentan en el entorno de PNN y que podrían favorecer el logro de los objetivos del Plan Estratégico Institucional y de los procesos.</t>
        </r>
      </text>
    </comment>
    <comment ref="C847" authorId="0" shapeId="0" xr:uid="{00000000-0006-0000-0000-000050000000}">
      <text>
        <r>
          <rPr>
            <sz val="10"/>
            <color rgb="FF000000"/>
            <rFont val="Arial"/>
            <family val="2"/>
          </rPr>
          <t>======
ID#AAAAWbwqqwU
    (2022-03-02 22:40:23)
Aquellas situaciones que se presentan en el entorno de PNN y que podrían afectar negativamente, las posibilidades de logro de los objetivos del Plan Estratégico Institucional y de los procesos</t>
        </r>
      </text>
    </comment>
    <comment ref="A848" authorId="0" shapeId="0" xr:uid="{00000000-0006-0000-0000-0000E4000000}">
      <text>
        <r>
          <rPr>
            <sz val="10"/>
            <color rgb="FF000000"/>
            <rFont val="Arial"/>
            <family val="2"/>
          </rPr>
          <t>======
ID#AAAAWbwqqfQ
    (2022-03-02 22:40:22)
Disminución del presupuesto por prioridades del gobierno, austeridad del gastos, disponibilidad de capital, liquidez, mercados financieros, desempleo, competencia.</t>
        </r>
      </text>
    </comment>
    <comment ref="A849" authorId="0" shapeId="0" xr:uid="{00000000-0006-0000-0000-000010010000}">
      <text>
        <r>
          <rPr>
            <sz val="10"/>
            <color rgb="FF000000"/>
            <rFont val="Arial"/>
            <family val="2"/>
          </rPr>
          <t>======
ID#AAAAWbwqqZo
    (2022-03-02 22:40:22)
Cambio de gobierno, legislación, políticas públicas, regulación, falta de continuidad de los programas establecidos.</t>
        </r>
      </text>
    </comment>
    <comment ref="A850" authorId="0" shapeId="0" xr:uid="{00000000-0006-0000-0000-00001D000000}">
      <text>
        <r>
          <rPr>
            <sz val="10"/>
            <color rgb="FF000000"/>
            <rFont val="Arial"/>
            <family val="2"/>
          </rPr>
          <t>======
ID#AAAAWbwqq4g
    (2022-03-02 22:40:23)
Normatividad externa (leyes, decretos, ordenanzas y acuerdos), cambios legales y normativos que pueden afectar la misión y visión de la entidad.</t>
        </r>
      </text>
    </comment>
    <comment ref="A851" authorId="0" shapeId="0" xr:uid="{00000000-0006-0000-0000-00003A000000}">
      <text>
        <r>
          <rPr>
            <sz val="10"/>
            <color rgb="FF000000"/>
            <rFont val="Arial"/>
            <family val="2"/>
          </rPr>
          <t>======
ID#AAAAWbwqqzg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852" authorId="0" shapeId="0" xr:uid="{00000000-0006-0000-0000-00000D010000}">
      <text>
        <r>
          <rPr>
            <sz val="10"/>
            <color rgb="FF000000"/>
            <rFont val="Arial"/>
            <family val="2"/>
          </rPr>
          <t>======
ID#AAAAWbwqqZ0
    (2022-03-02 22:40:22)
Avances en tecnología, acceso a sistemas de información externos, gobierno en línea.</t>
        </r>
      </text>
    </comment>
    <comment ref="A853" authorId="0" shapeId="0" xr:uid="{00000000-0006-0000-0000-000015010000}">
      <text>
        <r>
          <rPr>
            <sz val="10"/>
            <color rgb="FF000000"/>
            <rFont val="Arial"/>
            <family val="2"/>
          </rPr>
          <t>======
ID#AAAAWbwqqY4
    (2022-03-02 22:40:22)
Emisiones y residuos, energía, catástrofes naturales, desarrollo sostenible.</t>
        </r>
      </text>
    </comment>
    <comment ref="A854" authorId="0" shapeId="0" xr:uid="{00000000-0006-0000-0000-0000A0000000}">
      <text>
        <r>
          <rPr>
            <sz val="10"/>
            <color rgb="FF000000"/>
            <rFont val="Arial"/>
            <family val="2"/>
          </rPr>
          <t>======
ID#AAAAWbwqqm4
    (2022-03-02 22:40:22)
Otro Factor interno no identificado en el listado pero que puede estar presente en el contexto.</t>
        </r>
      </text>
    </comment>
    <comment ref="A862" authorId="0" shapeId="0" xr:uid="{00000000-0006-0000-0000-000033000000}">
      <text>
        <r>
          <rPr>
            <sz val="10"/>
            <color rgb="FF000000"/>
            <rFont val="Arial"/>
            <family val="2"/>
          </rPr>
          <t>======
ID#AAAAWbwqq00
    (2022-03-02 22:40:23)
Diligencie la DT Y AP
	-Nohora Isabel</t>
        </r>
      </text>
    </comment>
    <comment ref="B862" authorId="0" shapeId="0" xr:uid="{00000000-0006-0000-0000-00002C010000}">
      <text>
        <r>
          <rPr>
            <sz val="10"/>
            <color rgb="FF000000"/>
            <rFont val="Arial"/>
            <family val="2"/>
          </rPr>
          <t>======
ID#AAAAWbwqqWM
    (2022-03-02 22:40:22)
Diligencia solo para las DT y AP</t>
        </r>
      </text>
    </comment>
    <comment ref="B865" authorId="0" shapeId="0" xr:uid="{00000000-0006-0000-0000-000017000000}">
      <text>
        <r>
          <rPr>
            <sz val="10"/>
            <color rgb="FF000000"/>
            <rFont val="Arial"/>
            <family val="2"/>
          </rPr>
          <t>======
ID#AAAAWbwqq5c
    (2022-03-02 22:40:23)
Aquellas características propias de PNN, que le facilitan o favorecen el logro de los objetivos del plan Estrategico institucional y de los procesos .(ventajas competitivas)</t>
        </r>
      </text>
    </comment>
    <comment ref="C865" authorId="0" shapeId="0" xr:uid="{00000000-0006-0000-0000-0000E6000000}">
      <text>
        <r>
          <rPr>
            <sz val="10"/>
            <color rgb="FF000000"/>
            <rFont val="Arial"/>
            <family val="2"/>
          </rPr>
          <t>======
ID#AAAAWbwqqes
    (2022-03-02 22:40:22)
Aquellas características propias de PNN, que constituyen obstáculos internos al logro de los objetivos del plan Estratégico institucional y de los proceso.</t>
        </r>
      </text>
    </comment>
    <comment ref="A866" authorId="0" shapeId="0" xr:uid="{00000000-0006-0000-0000-000059010000}">
      <text>
        <r>
          <rPr>
            <sz val="10"/>
            <color rgb="FF000000"/>
            <rFont val="Arial"/>
            <family val="2"/>
          </rPr>
          <t>======
ID#AAAAWbwqqQ0
    (2022-03-02 22:40:22)
Competencia del personal, disponibilidad del personal, seguridad y salud ocupacional.</t>
        </r>
      </text>
    </comment>
    <comment ref="A867" authorId="0" shapeId="0" xr:uid="{00000000-0006-0000-0000-00005A010000}">
      <text>
        <r>
          <rPr>
            <sz val="10"/>
            <color rgb="FF000000"/>
            <rFont val="Arial"/>
            <family val="2"/>
          </rPr>
          <t>======
ID#AAAAWbwqqQs
    (2022-03-02 22:40:22)
Capacidad, diseño, ejecución, proveedores, entradas, salidas, gestión del conocimiento dentro de la entidad.</t>
        </r>
      </text>
    </comment>
    <comment ref="A868" authorId="0" shapeId="0" xr:uid="{00000000-0006-0000-0000-0000BF000000}">
      <text>
        <r>
          <rPr>
            <sz val="10"/>
            <color rgb="FF000000"/>
            <rFont val="Arial"/>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69" authorId="0" shapeId="0" xr:uid="{00000000-0006-0000-0000-00002C000000}">
      <text>
        <r>
          <rPr>
            <sz val="10"/>
            <color rgb="FF000000"/>
            <rFont val="Arial"/>
            <family val="2"/>
          </rPr>
          <t>======
ID#AAAAWbwqq3A
    (2022-03-02 22:40:23)
Lineamientos en cuanto a la planeación estratégica de la entidad, estructura organizacional, seguimiento de las metas y objetivos institucionales, informes de gestión.</t>
        </r>
      </text>
    </comment>
    <comment ref="A870" authorId="0" shapeId="0" xr:uid="{00000000-0006-0000-0000-000002000000}">
      <text>
        <r>
          <rPr>
            <sz val="10"/>
            <color rgb="FF000000"/>
            <rFont val="Arial"/>
            <family val="2"/>
          </rPr>
          <t>======
ID#AAAAWbwqq78
    (2022-03-02 22:40:23)
Canales utilizados y su efectividad, flujo de información necesaria para el desarrollo de las operaciones.</t>
        </r>
      </text>
    </comment>
    <comment ref="A871" authorId="0" shapeId="0" xr:uid="{00000000-0006-0000-0000-000086010000}">
      <text>
        <r>
          <rPr>
            <sz val="10"/>
            <color rgb="FF000000"/>
            <rFont val="Arial"/>
            <family val="2"/>
          </rPr>
          <t>======
ID#AAAAWbwqqKQ
    (2022-03-02 22:40:22)
Presupuesto de funcionamiento, recursos de inversión, infraestructura, capacidad instalada.</t>
        </r>
      </text>
    </comment>
    <comment ref="A872" authorId="0" shapeId="0" xr:uid="{00000000-0006-0000-0000-000083010000}">
      <text>
        <r>
          <rPr>
            <sz val="10"/>
            <color rgb="FF000000"/>
            <rFont val="Arial"/>
            <family val="2"/>
          </rPr>
          <t>======
ID#AAAAWbwqqKg
    (2022-03-02 22:40:22)
Otro Factor interno no identificado en el listado pero que puede estar presente en el contexto.</t>
        </r>
      </text>
    </comment>
    <comment ref="B874" authorId="0" shapeId="0" xr:uid="{00000000-0006-0000-0000-00004A000000}">
      <text>
        <r>
          <rPr>
            <sz val="10"/>
            <color rgb="FF000000"/>
            <rFont val="Arial"/>
            <family val="2"/>
          </rPr>
          <t>======
ID#AAAAWbwqqxc
    (2022-03-02 22:40:23)
Aquellas características propias de PNN, que le facilitan o favorecen el logro de los objetivos del plan Estrategico institucional y de los procesos .(ventajas competitivas)</t>
        </r>
      </text>
    </comment>
    <comment ref="C874" authorId="0" shapeId="0" xr:uid="{00000000-0006-0000-0000-00009F000000}">
      <text>
        <r>
          <rPr>
            <sz val="10"/>
            <color rgb="FF000000"/>
            <rFont val="Arial"/>
            <family val="2"/>
          </rPr>
          <t>======
ID#AAAAWbwqqm8
    (2022-03-02 22:40:22)
Aquellas características propias de PNN, que constituyen obstáculos internos al logro de los objetivos del plan Estratégico institucional y de los proceso.</t>
        </r>
      </text>
    </comment>
    <comment ref="A875" authorId="0" shapeId="0" xr:uid="{00000000-0006-0000-0000-000062010000}">
      <text>
        <r>
          <rPr>
            <sz val="10"/>
            <color rgb="FF000000"/>
            <rFont val="Arial"/>
            <family val="2"/>
          </rPr>
          <t>======
ID#AAAAWbwqqPc
    (2022-03-02 22:40:22)
Claridad en la descripción del alcance y objetivo del proceso.</t>
        </r>
      </text>
    </comment>
    <comment ref="A876" authorId="0" shapeId="0" xr:uid="{00000000-0006-0000-0000-00003D000000}">
      <text>
        <r>
          <rPr>
            <sz val="10"/>
            <color rgb="FF000000"/>
            <rFont val="Arial"/>
            <family val="2"/>
          </rPr>
          <t>======
ID#AAAAWbwqqzU
    (2022-03-02 22:40:23)
Relación precisa con otros procesos en cuanto a insumos, proveedores, productos, usuarios o clientes.</t>
        </r>
      </text>
    </comment>
    <comment ref="A877" authorId="0" shapeId="0" xr:uid="{00000000-0006-0000-0000-00006F000000}">
      <text>
        <r>
          <rPr>
            <sz val="10"/>
            <color rgb="FF000000"/>
            <rFont val="Arial"/>
            <family val="2"/>
          </rPr>
          <t>======
ID#AAAAWbwqqs4
    (2022-03-02 22:40:23)
Procesos que determinan lineamientos necesarios para el desarrollo de todos los procesos de la entidad.</t>
        </r>
      </text>
    </comment>
    <comment ref="A878" authorId="0" shapeId="0" xr:uid="{00000000-0006-0000-0000-000080000000}">
      <text>
        <r>
          <rPr>
            <sz val="10"/>
            <color rgb="FF000000"/>
            <rFont val="Arial"/>
            <family val="2"/>
          </rPr>
          <t>======
ID#AAAAWbwqqq8
    (2022-03-02 22:40:22)
Pertinencia en los procedimientos que desarrollan los procesos.</t>
        </r>
      </text>
    </comment>
    <comment ref="A879" authorId="0" shapeId="0" xr:uid="{00000000-0006-0000-0000-00005B010000}">
      <text>
        <r>
          <rPr>
            <sz val="10"/>
            <color rgb="FF000000"/>
            <rFont val="Arial"/>
            <family val="2"/>
          </rPr>
          <t>======
ID#AAAAWbwqqQU
    (2022-03-02 22:40:22)
Grado de autoridad y responsabilidad de los funcionarios frente al proceso.</t>
        </r>
      </text>
    </comment>
    <comment ref="A880" authorId="0" shapeId="0" xr:uid="{00000000-0006-0000-0000-000026010000}">
      <text>
        <r>
          <rPr>
            <sz val="10"/>
            <color rgb="FF000000"/>
            <rFont val="Arial"/>
            <family val="2"/>
          </rPr>
          <t>======
ID#AAAAWbwqqW8
    (2022-03-02 22:40:22)
Efectividad en los flujos de información determinados en la interacción de los procesos.</t>
        </r>
      </text>
    </comment>
    <comment ref="A881" authorId="0" shapeId="0" xr:uid="{00000000-0006-0000-0000-000077010000}">
      <text>
        <r>
          <rPr>
            <sz val="10"/>
            <color rgb="FF000000"/>
            <rFont val="Arial"/>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82" authorId="0" shapeId="0" xr:uid="{00000000-0006-0000-0000-000099000000}">
      <text>
        <r>
          <rPr>
            <sz val="10"/>
            <color rgb="FF000000"/>
            <rFont val="Arial"/>
            <family val="2"/>
          </rPr>
          <t>======
ID#AAAAWbwqqoE
    (2022-03-02 22:40:22)
Otro Factor interno no identificado en el listado pero que puede estar presente en el contexto.</t>
        </r>
      </text>
    </comment>
    <comment ref="B884" authorId="0" shapeId="0" xr:uid="{00000000-0006-0000-0000-000071010000}">
      <text>
        <r>
          <rPr>
            <sz val="10"/>
            <color rgb="FF000000"/>
            <rFont val="Arial"/>
            <family val="2"/>
          </rPr>
          <t>======
ID#AAAAWbwqqMs
    (2022-03-02 22:40:22)
Son aquellas situaciones que se presentan en el entorno de PNN y que podrían favorecer el logro de los objetivos del Plan Estratégico Institucional y de los procesos.</t>
        </r>
      </text>
    </comment>
    <comment ref="C884" authorId="0" shapeId="0" xr:uid="{00000000-0006-0000-0000-00001E010000}">
      <text>
        <r>
          <rPr>
            <sz val="10"/>
            <color rgb="FF000000"/>
            <rFont val="Arial"/>
            <family val="2"/>
          </rPr>
          <t>======
ID#AAAAWbwqqX4
    (2022-03-02 22:40:22)
Aquellas situaciones que se presentan en el entorno de PNN y que podrían afectar negativamente, las posibilidades de logro de los objetivos del Plan Estratégico Institucional y de los procesos</t>
        </r>
      </text>
    </comment>
    <comment ref="A885" authorId="0" shapeId="0" xr:uid="{00000000-0006-0000-0000-000077000000}">
      <text>
        <r>
          <rPr>
            <sz val="10"/>
            <color rgb="FF000000"/>
            <rFont val="Arial"/>
            <family val="2"/>
          </rPr>
          <t>======
ID#AAAAWbwqqsE
    (2022-03-02 22:40:22)
Disminución del presupuesto por prioridades del gobierno, austeridad del gastos, disponibilidad de capital, liquidez, mercados financieros, desempleo, competencia.</t>
        </r>
      </text>
    </comment>
    <comment ref="A886" authorId="0" shapeId="0" xr:uid="{00000000-0006-0000-0000-000081010000}">
      <text>
        <r>
          <rPr>
            <sz val="10"/>
            <color rgb="FF000000"/>
            <rFont val="Arial"/>
            <family val="2"/>
          </rPr>
          <t>======
ID#AAAAWbwqqKo
    (2022-03-02 22:40:22)
Cambio de gobierno, legislación, políticas públicas, regulación, falta de continuidad de los programas establecidos.</t>
        </r>
      </text>
    </comment>
    <comment ref="A887" authorId="0" shapeId="0" xr:uid="{00000000-0006-0000-0000-00004C000000}">
      <text>
        <r>
          <rPr>
            <sz val="10"/>
            <color rgb="FF000000"/>
            <rFont val="Arial"/>
            <family val="2"/>
          </rPr>
          <t>======
ID#AAAAWbwqqw4
    (2022-03-02 22:40:23)
Normatividad externa (leyes, decretos, ordenanzas y acuerdos), cambios legales y normativos que pueden afectar la misión y visión de la entidad.</t>
        </r>
      </text>
    </comment>
    <comment ref="A888" authorId="0" shapeId="0" xr:uid="{00000000-0006-0000-0000-000051000000}">
      <text>
        <r>
          <rPr>
            <sz val="10"/>
            <color rgb="FF000000"/>
            <rFont val="Arial"/>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889" authorId="0" shapeId="0" xr:uid="{00000000-0006-0000-0000-000019000000}">
      <text>
        <r>
          <rPr>
            <sz val="10"/>
            <color rgb="FF000000"/>
            <rFont val="Arial"/>
            <family val="2"/>
          </rPr>
          <t>======
ID#AAAAWbwqq5M
    (2022-03-02 22:40:23)
Avances en tecnología, acceso a sistemas de información externos, gobierno en línea.</t>
        </r>
      </text>
    </comment>
    <comment ref="A890" authorId="0" shapeId="0" xr:uid="{00000000-0006-0000-0000-00006E010000}">
      <text>
        <r>
          <rPr>
            <sz val="10"/>
            <color rgb="FF000000"/>
            <rFont val="Arial"/>
            <family val="2"/>
          </rPr>
          <t>======
ID#AAAAWbwqqNM
    (2022-03-02 22:40:22)
Emisiones y residuos, energía, catástrofes naturales, desarrollo sostenible.</t>
        </r>
      </text>
    </comment>
    <comment ref="A891" authorId="0" shapeId="0" xr:uid="{00000000-0006-0000-0000-0000B7000000}">
      <text>
        <r>
          <rPr>
            <sz val="10"/>
            <color rgb="FF000000"/>
            <rFont val="Arial"/>
            <family val="2"/>
          </rPr>
          <t>======
ID#AAAAWbwqqkg
    (2022-03-02 22:40:22)
Otro Factor interno no identificado en el listado pero que puede estar presente en el contexto.</t>
        </r>
      </text>
    </comment>
    <comment ref="A899" authorId="0" shapeId="0" xr:uid="{00000000-0006-0000-0000-00001B010000}">
      <text>
        <r>
          <rPr>
            <sz val="10"/>
            <color rgb="FF000000"/>
            <rFont val="Arial"/>
            <family val="2"/>
          </rPr>
          <t>======
ID#AAAAWbwqqYQ
    (2022-03-02 22:40:22)
Diligencie la DT Y AP
	-Nohora Isabel</t>
        </r>
      </text>
    </comment>
    <comment ref="B899" authorId="0" shapeId="0" xr:uid="{00000000-0006-0000-0000-00000F010000}">
      <text>
        <r>
          <rPr>
            <sz val="10"/>
            <color rgb="FF000000"/>
            <rFont val="Arial"/>
            <family val="2"/>
          </rPr>
          <t>======
ID#AAAAWbwqqZs
    (2022-03-02 22:40:22)
Diligencia solo para las DT y AP</t>
        </r>
      </text>
    </comment>
    <comment ref="B902" authorId="0" shapeId="0" xr:uid="{00000000-0006-0000-0000-000030000000}">
      <text>
        <r>
          <rPr>
            <sz val="10"/>
            <color rgb="FF000000"/>
            <rFont val="Arial"/>
            <family val="2"/>
          </rPr>
          <t>======
ID#AAAAWbwqq1Q
    (2022-03-02 22:40:23)
Aquellas características propias de PNN, que le facilitan o favorecen el logro de los objetivos del plan Estrategico institucional y de los procesos .(ventajas competitivas)</t>
        </r>
      </text>
    </comment>
    <comment ref="C902" authorId="0" shapeId="0" xr:uid="{00000000-0006-0000-0000-00005D010000}">
      <text>
        <r>
          <rPr>
            <sz val="10"/>
            <color rgb="FF000000"/>
            <rFont val="Arial"/>
            <family val="2"/>
          </rPr>
          <t>======
ID#AAAAWbwqqP8
    (2022-03-02 22:40:22)
Aquellas características propias de PNN, que constituyen obstáculos internos al logro de los objetivos del plan Estratégico institucional y de los proceso.</t>
        </r>
      </text>
    </comment>
    <comment ref="A903" authorId="0" shapeId="0" xr:uid="{00000000-0006-0000-0000-000014010000}">
      <text>
        <r>
          <rPr>
            <sz val="10"/>
            <color rgb="FF000000"/>
            <rFont val="Arial"/>
            <family val="2"/>
          </rPr>
          <t>======
ID#AAAAWbwqqY8
    (2022-03-02 22:40:22)
Competencia del personal, disponibilidad del personal, seguridad y salud ocupacional.</t>
        </r>
      </text>
    </comment>
    <comment ref="A904" authorId="0" shapeId="0" xr:uid="{00000000-0006-0000-0000-00001F010000}">
      <text>
        <r>
          <rPr>
            <sz val="10"/>
            <color rgb="FF000000"/>
            <rFont val="Arial"/>
            <family val="2"/>
          </rPr>
          <t>======
ID#AAAAWbwqqXo
    (2022-03-02 22:40:22)
Capacidad, diseño, ejecución, proveedores, entradas, salidas, gestión del conocimiento dentro de la entidad.</t>
        </r>
      </text>
    </comment>
    <comment ref="A905" authorId="0" shapeId="0" xr:uid="{00000000-0006-0000-0000-000032010000}">
      <text>
        <r>
          <rPr>
            <sz val="10"/>
            <color rgb="FF000000"/>
            <rFont val="Arial"/>
            <family val="2"/>
          </rPr>
          <t>======
ID#AAAAWbwqqVY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6" authorId="0" shapeId="0" xr:uid="{00000000-0006-0000-0000-000051010000}">
      <text>
        <r>
          <rPr>
            <sz val="10"/>
            <color rgb="FF000000"/>
            <rFont val="Arial"/>
            <family val="2"/>
          </rPr>
          <t>======
ID#AAAAWbwqqRo
    (2022-03-02 22:40:22)
Lineamientos en cuanto a la planeación estratégica de la entidad, estructura organizacional, seguimiento de las metas y objetivos institucionales, informes de gestión.</t>
        </r>
      </text>
    </comment>
    <comment ref="A907" authorId="0" shapeId="0" xr:uid="{00000000-0006-0000-0000-0000D7000000}">
      <text>
        <r>
          <rPr>
            <sz val="10"/>
            <color rgb="FF000000"/>
            <rFont val="Arial"/>
            <family val="2"/>
          </rPr>
          <t>======
ID#AAAAWbwqqg4
    (2022-03-02 22:40:22)
Canales utilizados y su efectividad, flujo de información necesaria para el desarrollo de las operaciones.</t>
        </r>
      </text>
    </comment>
    <comment ref="A908" authorId="0" shapeId="0" xr:uid="{00000000-0006-0000-0000-000090000000}">
      <text>
        <r>
          <rPr>
            <sz val="10"/>
            <color rgb="FF000000"/>
            <rFont val="Arial"/>
            <family val="2"/>
          </rPr>
          <t>======
ID#AAAAWbwqqpY
    (2022-03-02 22:40:22)
Presupuesto de funcionamiento, recursos de inversión, infraestructura, capacidad instalada.</t>
        </r>
      </text>
    </comment>
    <comment ref="A909" authorId="0" shapeId="0" xr:uid="{00000000-0006-0000-0000-0000B2000000}">
      <text>
        <r>
          <rPr>
            <sz val="10"/>
            <color rgb="FF000000"/>
            <rFont val="Arial"/>
            <family val="2"/>
          </rPr>
          <t>======
ID#AAAAWbwqqlI
    (2022-03-02 22:40:22)
Otro Factor interno no identificado en el listado pero que puede estar presente en el contexto.</t>
        </r>
      </text>
    </comment>
    <comment ref="B911" authorId="0" shapeId="0" xr:uid="{00000000-0006-0000-0000-00000D000000}">
      <text>
        <r>
          <rPr>
            <sz val="10"/>
            <color rgb="FF000000"/>
            <rFont val="Arial"/>
            <family val="2"/>
          </rPr>
          <t>======
ID#AAAAWbwqq6g
    (2022-03-02 22:40:23)
Aquellas características propias de PNN, que le facilitan o favorecen el logro de los objetivos del plan Estrategico institucional y de los procesos .(ventajas competitivas)</t>
        </r>
      </text>
    </comment>
    <comment ref="C911" authorId="0" shapeId="0" xr:uid="{00000000-0006-0000-0000-00004A010000}">
      <text>
        <r>
          <rPr>
            <sz val="10"/>
            <color rgb="FF000000"/>
            <rFont val="Arial"/>
            <family val="2"/>
          </rPr>
          <t>======
ID#AAAAWbwqqSQ
    (2022-03-02 22:40:22)
Aquellas características propias de PNN, que constituyen obstáculos internos al logro de los objetivos del plan Estratégico institucional y de los proceso.</t>
        </r>
      </text>
    </comment>
    <comment ref="A912" authorId="0" shapeId="0" xr:uid="{00000000-0006-0000-0000-0000AC000000}">
      <text>
        <r>
          <rPr>
            <sz val="10"/>
            <color rgb="FF000000"/>
            <rFont val="Arial"/>
            <family val="2"/>
          </rPr>
          <t>======
ID#AAAAWbwqql0
    (2022-03-02 22:40:22)
Claridad en la descripción del alcance y objetivo del proceso.</t>
        </r>
      </text>
    </comment>
    <comment ref="A913" authorId="0" shapeId="0" xr:uid="{00000000-0006-0000-0000-0000B6000000}">
      <text>
        <r>
          <rPr>
            <sz val="10"/>
            <color rgb="FF000000"/>
            <rFont val="Arial"/>
            <family val="2"/>
          </rPr>
          <t>======
ID#AAAAWbwqqkk
    (2022-03-02 22:40:22)
Relación precisa con otros procesos en cuanto a insumos, proveedores, productos, usuarios o clientes.</t>
        </r>
      </text>
    </comment>
    <comment ref="A914" authorId="0" shapeId="0" xr:uid="{00000000-0006-0000-0000-000002010000}">
      <text>
        <r>
          <rPr>
            <sz val="10"/>
            <color rgb="FF000000"/>
            <rFont val="Arial"/>
            <family val="2"/>
          </rPr>
          <t>======
ID#AAAAWbwqqbE
    (2022-03-02 22:40:22)
Procesos que determinan lineamientos necesarios para el desarrollo de todos los procesos de la entidad.</t>
        </r>
      </text>
    </comment>
    <comment ref="A915" authorId="0" shapeId="0" xr:uid="{00000000-0006-0000-0000-000066010000}">
      <text>
        <r>
          <rPr>
            <sz val="10"/>
            <color rgb="FF000000"/>
            <rFont val="Arial"/>
            <family val="2"/>
          </rPr>
          <t>======
ID#AAAAWbwqqPM
    (2022-03-02 22:40:22)
Pertinencia en los procedimientos que desarrollan los procesos.</t>
        </r>
      </text>
    </comment>
    <comment ref="A916" authorId="0" shapeId="0" xr:uid="{00000000-0006-0000-0000-000009000000}">
      <text>
        <r>
          <rPr>
            <sz val="10"/>
            <color rgb="FF000000"/>
            <rFont val="Arial"/>
            <family val="2"/>
          </rPr>
          <t>======
ID#AAAAWbwqq7Q
    (2022-03-02 22:40:23)
Grado de autoridad y responsabilidad de los funcionarios frente al proceso.</t>
        </r>
      </text>
    </comment>
    <comment ref="A917" authorId="0" shapeId="0" xr:uid="{00000000-0006-0000-0000-0000E0000000}">
      <text>
        <r>
          <rPr>
            <sz val="10"/>
            <color rgb="FF000000"/>
            <rFont val="Arial"/>
            <family val="2"/>
          </rPr>
          <t>======
ID#AAAAWbwqqf0
    (2022-03-02 22:40:22)
Efectividad en los flujos de información determinados en la interacción de los procesos.</t>
        </r>
      </text>
    </comment>
    <comment ref="A918" authorId="0" shapeId="0" xr:uid="{00000000-0006-0000-0000-00007D010000}">
      <text>
        <r>
          <rPr>
            <sz val="10"/>
            <color rgb="FF000000"/>
            <rFont val="Arial"/>
            <family val="2"/>
          </rPr>
          <t>======
ID#AAAAWbwqqLI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9" authorId="0" shapeId="0" xr:uid="{00000000-0006-0000-0000-0000C1000000}">
      <text>
        <r>
          <rPr>
            <sz val="10"/>
            <color rgb="FF000000"/>
            <rFont val="Arial"/>
            <family val="2"/>
          </rPr>
          <t>======
ID#AAAAWbwqqjc
    (2022-03-02 22:40:22)
Otro Factor interno no identificado en el listado pero que puede estar presente en el contexto.</t>
        </r>
      </text>
    </comment>
    <comment ref="B921" authorId="0" shapeId="0" xr:uid="{00000000-0006-0000-0000-00006A000000}">
      <text>
        <r>
          <rPr>
            <sz val="10"/>
            <color rgb="FF000000"/>
            <rFont val="Arial"/>
            <family val="2"/>
          </rPr>
          <t>======
ID#AAAAWbwqqts
    (2022-03-02 22:40:23)
Son aquellas situaciones que se presentan en el entorno de PNN y que podrían favorecer el logro de los objetivos del Plan Estratégico Institucional y de los procesos.</t>
        </r>
      </text>
    </comment>
    <comment ref="C921" authorId="0" shapeId="0" xr:uid="{00000000-0006-0000-0000-00006E000000}">
      <text>
        <r>
          <rPr>
            <sz val="10"/>
            <color rgb="FF000000"/>
            <rFont val="Arial"/>
            <family val="2"/>
          </rPr>
          <t>======
ID#AAAAWbwqqtA
    (2022-03-02 22:40:23)
Aquellas situaciones que se presentan en el entorno de PNN y que podrían afectar negativamente, las posibilidades de logro de los objetivos del Plan Estratégico Institucional y de los procesos</t>
        </r>
      </text>
    </comment>
    <comment ref="A922" authorId="0" shapeId="0" xr:uid="{00000000-0006-0000-0000-000055000000}">
      <text>
        <r>
          <rPr>
            <sz val="10"/>
            <color rgb="FF000000"/>
            <rFont val="Arial"/>
            <family val="2"/>
          </rPr>
          <t>======
ID#AAAAWbwqqv8
    (2022-03-02 22:40:23)
Disminución del presupuesto por prioridades del gobierno, austeridad del gastos, disponibilidad de capital, liquidez, mercados financieros, desempleo, competencia.</t>
        </r>
      </text>
    </comment>
    <comment ref="A923" authorId="0" shapeId="0" xr:uid="{00000000-0006-0000-0000-000072000000}">
      <text>
        <r>
          <rPr>
            <sz val="10"/>
            <color rgb="FF000000"/>
            <rFont val="Arial"/>
            <family val="2"/>
          </rPr>
          <t>======
ID#AAAAWbwqqsc
    (2022-03-02 22:40:23)
Cambio de gobierno, legislación, políticas públicas, regulación, falta de continuidad de los programas establecidos.</t>
        </r>
      </text>
    </comment>
    <comment ref="A924" authorId="0" shapeId="0" xr:uid="{00000000-0006-0000-0000-00005C000000}">
      <text>
        <r>
          <rPr>
            <sz val="10"/>
            <color rgb="FF000000"/>
            <rFont val="Arial"/>
            <family val="2"/>
          </rPr>
          <t>======
ID#AAAAWbwqqvQ
    (2022-03-02 22:40:23)
Normatividad externa (leyes, decretos, ordenanzas y acuerdos), cambios legales y normativos que pueden afectar la misión y visión de la entidad.</t>
        </r>
      </text>
    </comment>
    <comment ref="A925" authorId="0" shapeId="0" xr:uid="{00000000-0006-0000-0000-0000BC000000}">
      <text>
        <r>
          <rPr>
            <sz val="10"/>
            <color rgb="FF000000"/>
            <rFont val="Arial"/>
            <family val="2"/>
          </rPr>
          <t>======
ID#AAAAWbwqqkI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926" authorId="0" shapeId="0" xr:uid="{00000000-0006-0000-0000-00001A010000}">
      <text>
        <r>
          <rPr>
            <sz val="10"/>
            <color rgb="FF000000"/>
            <rFont val="Arial"/>
            <family val="2"/>
          </rPr>
          <t>======
ID#AAAAWbwqqYU
    (2022-03-02 22:40:22)
Avances en tecnología, acceso a sistemas de información externos, gobierno en línea.</t>
        </r>
      </text>
    </comment>
    <comment ref="A927" authorId="0" shapeId="0" xr:uid="{00000000-0006-0000-0000-000033010000}">
      <text>
        <r>
          <rPr>
            <sz val="10"/>
            <color rgb="FF000000"/>
            <rFont val="Arial"/>
            <family val="2"/>
          </rPr>
          <t>======
ID#AAAAWbwqqVQ
    (2022-03-02 22:40:22)
Emisiones y residuos, energía, catástrofes naturales, desarrollo sostenible.</t>
        </r>
      </text>
    </comment>
    <comment ref="A928" authorId="0" shapeId="0" xr:uid="{00000000-0006-0000-0000-0000BD000000}">
      <text>
        <r>
          <rPr>
            <sz val="10"/>
            <color rgb="FF000000"/>
            <rFont val="Arial"/>
            <family val="2"/>
          </rPr>
          <t>======
ID#AAAAWbwqqj4
    (2022-03-02 22:40:22)
Otro Factor interno no identificado en el listado pero que puede estar presente en el contexto.</t>
        </r>
      </text>
    </comment>
  </commentList>
  <extLst>
    <ext xmlns:r="http://schemas.openxmlformats.org/officeDocument/2006/relationships" uri="GoogleSheetsCustomDataVersion1">
      <go:sheetsCustomData xmlns:go="http://customooxmlschemas.google.com/" r:id="rId1" roundtripDataSignature="AMtx7mjbdBJ/6FkPCA42uoUjD6zDN02o9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6" authorId="0" shapeId="0" xr:uid="{00000000-0006-0000-0200-000001000000}">
      <text>
        <r>
          <rPr>
            <sz val="10"/>
            <color rgb="FF000000"/>
            <rFont val="Arial"/>
            <family val="2"/>
          </rPr>
          <t>======
ID#AAAAWbwqqwc
luisa    (2021-12-28 20:47:46)
Número de veces que se ejecuta la actividad durante el año, es decir la exposición al riesgo o número de veces que pasa por el punto del riesgo en el periodo de 1 año.</t>
        </r>
      </text>
    </comment>
    <comment ref="I6" authorId="0" shapeId="0" xr:uid="{00000000-0006-0000-0200-000004000000}">
      <text>
        <r>
          <rPr>
            <sz val="10"/>
            <color rgb="FF000000"/>
            <rFont val="Arial"/>
            <family val="2"/>
          </rPr>
          <t>======
ID#AAAAWbwqqfY
Microsoft Office User    (2021-12-28 20:47:45)
Indicar teniendo en cuenta la frecuecia de actividad el nombre del criterio
Muy Baja: Actividad máximo 2 veces por año: probabilidad 20%
Baja: La actividad que conlleva el riesgo se ejecuta de 3 a 24 veces por año: probabilidad 40%
Media: La actividad que conlleva el riesgo se ejecuta de 24 a 500 veces por año: probabilidad 60%
Alta: La actividad que conlleva el riesgo se ejecuta mínimo 500 veces y máximo 5000 veces por año: probabilidad 80%
Muy alta: La actividad que conlleva el riesgo se ejecuta más de 5000 veces por año: probabilidad 100%</t>
        </r>
      </text>
    </comment>
    <comment ref="K6" authorId="0" shapeId="0" xr:uid="{00000000-0006-0000-0200-000005000000}">
      <text>
        <r>
          <rPr>
            <sz val="10"/>
            <color rgb="FF000000"/>
            <rFont val="Arial"/>
            <family val="2"/>
          </rPr>
          <t>======
ID#AAAAWbwqqYk
Microsoft Office User    (2021-12-28 20:47:45)
Afectación Económica o reputacional que puede generar el riesgo
Seleccinar de lista desplegable según aplique en caso de presentarse dos niveles se debe tomar el de mál alto nivel</t>
        </r>
      </text>
    </comment>
    <comment ref="D8" authorId="0" shapeId="0" xr:uid="{00000000-0006-0000-0200-000003000000}">
      <text>
        <r>
          <rPr>
            <sz val="10"/>
            <color rgb="FF000000"/>
            <rFont val="Arial"/>
            <family val="2"/>
          </rPr>
          <t>======
ID#AAAAWbwqq1M
luisa    (2021-12-28 20:47:45)
Circunstancias o situaciones más evidentes sobre las cuales se presenta el riesgo, es la situación más evidente frente al riesgo, pero no corresponde la causa principal o base para que se presente el riesgo.
Ejemplo: por multa y sanción del ente regulador</t>
        </r>
      </text>
    </comment>
    <comment ref="E8" authorId="0" shapeId="0" xr:uid="{00000000-0006-0000-0200-000002000000}">
      <text>
        <r>
          <rPr>
            <sz val="10"/>
            <color rgb="FF000000"/>
            <rFont val="Arial"/>
            <family val="2"/>
          </rPr>
          <t>======
ID#AAAAWbwqqno
luisa    (2021-12-28 20:47:45)
Causa  principal o básica, corresponde a las razones por la cuales se puede presentar el riesgo, son la base para la definición de controles.
Para un riesgo puede existir más de una causa
Ejemplo: debido a adquisición de bienes y servicios fuera de los requerimientos normativos</t>
        </r>
      </text>
    </comment>
  </commentList>
  <extLst>
    <ext xmlns:r="http://schemas.openxmlformats.org/officeDocument/2006/relationships" uri="GoogleSheetsCustomDataVersion1">
      <go:sheetsCustomData xmlns:go="http://customooxmlschemas.google.com/" r:id="rId1" roundtripDataSignature="AMtx7mix7Tg2PyYc/jy1HE4vI07QiWYQW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8" authorId="0" shapeId="0" xr:uid="{00000000-0006-0000-0400-000006000000}">
      <text>
        <r>
          <rPr>
            <sz val="10"/>
            <color rgb="FF000000"/>
            <rFont val="Arial"/>
            <family val="2"/>
          </rPr>
          <t>======
ID#AAAAWbwqqsw
Seleccionar teniendo en cuenta que la numeración correpsonde a    (2021-12-28 20:47:45)
5 Casi seguro  
4 Probable 
3 Posible 
2 Improbable 
1 Rara vez</t>
        </r>
      </text>
    </comment>
    <comment ref="L8" authorId="0" shapeId="0" xr:uid="{00000000-0006-0000-0400-000002000000}">
      <text>
        <r>
          <rPr>
            <sz val="10"/>
            <color rgb="FF000000"/>
            <rFont val="Arial"/>
            <family val="2"/>
          </rPr>
          <t>======
ID#AAAAWbwqq38
Microsoft Office User    (2021-12-28 20:47:46)
Ejecutar la tabla de "impacto R. Corrupción" en la siguiente hoja del Excel y reportar la calificación obtenida.</t>
        </r>
      </text>
    </comment>
    <comment ref="AJ8" authorId="0" shapeId="0" xr:uid="{00000000-0006-0000-0400-000004000000}">
      <text>
        <r>
          <rPr>
            <sz val="10"/>
            <color rgb="FF000000"/>
            <rFont val="Arial"/>
            <family val="2"/>
          </rPr>
          <t>======
ID#AAAAWbwqqVo
Teniendo en cuenta la clasificación obtenida en la columna AC, seleccionar según los siguientes rangos    (2021-12-28 20:47:46)
Fuerte: entre 96 y 100
Moderado: entre 86 y 95
Débil: entre 0 y 85</t>
        </r>
      </text>
    </comment>
    <comment ref="AK8" authorId="0" shapeId="0" xr:uid="{00000000-0006-0000-0400-000007000000}">
      <text>
        <r>
          <rPr>
            <sz val="10"/>
            <color rgb="FF000000"/>
            <rFont val="Arial"/>
            <family val="2"/>
          </rPr>
          <t>======
ID#AAAAWbwqq0w
Seleccionar teniendo en cuenta    (2021-12-28 20:47:45)
Fuerte 
El control se ejecuta de manera consistente por parte del responsable. 
Moderado 
El control se ejecuta algunas veces por parte del responsable. 
Débil 
El control no se ejecuta por parte del responsable.</t>
        </r>
      </text>
    </comment>
    <comment ref="AL8" authorId="0" shapeId="0" xr:uid="{00000000-0006-0000-0400-000005000000}">
      <text>
        <r>
          <rPr>
            <sz val="10"/>
            <color rgb="FF000000"/>
            <rFont val="Arial"/>
            <family val="2"/>
          </rPr>
          <t>======
ID#AAAAWbwqql8
Corresponde a la suma del rando calificación del diseño  (columna AD) con la calificación de la ejecución (Columna AE), según sea el caso    (2021-12-28 20:47:45)
Fuerte + Fuerte: Fuerte
Fuerte + Moderado: Moderado
Moderado + Débil: Débil
Fuerte +  Débil: Débil</t>
        </r>
      </text>
    </comment>
    <comment ref="AM8" authorId="0" shapeId="0" xr:uid="{00000000-0006-0000-0400-000003000000}">
      <text>
        <r>
          <rPr>
            <sz val="10"/>
            <color rgb="FF000000"/>
            <rFont val="Arial"/>
            <family val="2"/>
          </rPr>
          <t>======
ID#AAAAWbwqqZU
Seleccionar teniendo en cuenta el resultado obtenido en la columna AF el número correspondiente    (2021-12-28 20:47:46)
Fuerte: 100
Moderado: 50
Débil: 0</t>
        </r>
      </text>
    </comment>
    <comment ref="AO8" authorId="0" shapeId="0" xr:uid="{00000000-0006-0000-0400-000001000000}">
      <text>
        <r>
          <rPr>
            <sz val="10"/>
            <color rgb="FF000000"/>
            <rFont val="Arial"/>
            <family val="2"/>
          </rPr>
          <t>======
ID#AAAAWbwqqrE
Microsoft Office User    (2021-12-28 20:47:46)
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Nota: Se recomienda emplear la Fórmula: =PROMEDIO(Seleccionada las filas de la columna AH).</t>
        </r>
      </text>
    </comment>
    <comment ref="AP8" authorId="0" shapeId="0" xr:uid="{00000000-0006-0000-0400-000008000000}">
      <text>
        <r>
          <rPr>
            <sz val="10"/>
            <color rgb="FF000000"/>
            <rFont val="Arial"/>
            <family val="2"/>
          </rPr>
          <t>======
ID#AAAAWbwqqac
Seleccione de la lista desplegable teniendo en cuenta el resultado de la columna anterior (AJ) en los siguientes rangos    (2021-12-28 20:47:45)
Fuerte: 100
Moderado: Entre 99 y 50
Débil: entre 49 a 0</t>
        </r>
      </text>
    </comment>
  </commentList>
  <extLst>
    <ext xmlns:r="http://schemas.openxmlformats.org/officeDocument/2006/relationships" uri="GoogleSheetsCustomDataVersion1">
      <go:sheetsCustomData xmlns:go="http://customooxmlschemas.google.com/" r:id="rId1" roundtripDataSignature="AMtx7mgcM3tI7ePqI3tkbG0GcfOjTS0cv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0" authorId="0" shapeId="0" xr:uid="{00000000-0006-0000-0500-00001C000000}">
      <text>
        <r>
          <rPr>
            <sz val="10"/>
            <color rgb="FF000000"/>
            <rFont val="Arial"/>
            <family val="2"/>
          </rPr>
          <t>======
ID#AAAAWbwqq5A
Microsoft Office User    (2021-12-28 20:47:46)
Por favor escribir el Nivel del riesgo en letras (Moderado, mayor, catastrófico) según el resultado de respuestas afirmativas</t>
        </r>
      </text>
    </comment>
    <comment ref="D66" authorId="0" shapeId="0" xr:uid="{00000000-0006-0000-0500-000027000000}">
      <text>
        <r>
          <rPr>
            <sz val="10"/>
            <color rgb="FF000000"/>
            <rFont val="Arial"/>
            <family val="2"/>
          </rPr>
          <t>======
ID#AAAAWbwqq0Q
Microsoft Office User    (2021-12-28 20:47:45)
Por favor escribir el Nivel del riesgo en letras (Moderado, mayor, catastrófico) según el resultado de respuestas afirmativas</t>
        </r>
      </text>
    </comment>
    <comment ref="I66" authorId="0" shapeId="0" xr:uid="{00000000-0006-0000-0500-00002C000000}">
      <text>
        <r>
          <rPr>
            <sz val="10"/>
            <color rgb="FF000000"/>
            <rFont val="Arial"/>
            <family val="2"/>
          </rPr>
          <t>======
ID#AAAAWbwqqew
Microsoft Office User    (2021-12-28 20:47:45)
Por favor escribir el Nivel del riesgo en letras (Moderado, mayor, catastrófico) según el resultado de respuestas afirmativas</t>
        </r>
      </text>
    </comment>
    <comment ref="D102" authorId="0" shapeId="0" xr:uid="{00000000-0006-0000-0500-000031000000}">
      <text>
        <r>
          <rPr>
            <sz val="10"/>
            <color rgb="FF000000"/>
            <rFont val="Arial"/>
            <family val="2"/>
          </rPr>
          <t>======
ID#AAAAWbwqqZI
Microsoft Office User    (2021-12-28 20:47:45)
Por favor escribir el Nivel del riesgo en letras (Moderado, mayor, catastrófico) según el resultado de respuestas afirmativas</t>
        </r>
      </text>
    </comment>
    <comment ref="I102" authorId="0" shapeId="0" xr:uid="{00000000-0006-0000-0500-00002E000000}">
      <text>
        <r>
          <rPr>
            <sz val="10"/>
            <color rgb="FF000000"/>
            <rFont val="Arial"/>
            <family val="2"/>
          </rPr>
          <t>======
ID#AAAAWbwqqKY
Microsoft Office User    (2021-12-28 20:47:45)
Por favor escribir el Nivel del riesgo en letras (Moderado, mayor, catastrófico) según el resultado de respuestas afirmativas</t>
        </r>
      </text>
    </comment>
    <comment ref="D138" authorId="0" shapeId="0" xr:uid="{00000000-0006-0000-0500-000021000000}">
      <text>
        <r>
          <rPr>
            <sz val="10"/>
            <color rgb="FF000000"/>
            <rFont val="Arial"/>
            <family val="2"/>
          </rPr>
          <t>======
ID#AAAAWbwqqho
Microsoft Office User    (2021-12-28 20:47:46)
Por favor escribir el Nivel del riesgo en letras (Moderado, mayor, catastrófico) según el resultado de respuestas afirmativas</t>
        </r>
      </text>
    </comment>
    <comment ref="I138" authorId="0" shapeId="0" xr:uid="{00000000-0006-0000-0500-000026000000}">
      <text>
        <r>
          <rPr>
            <sz val="10"/>
            <color rgb="FF000000"/>
            <rFont val="Arial"/>
            <family val="2"/>
          </rPr>
          <t>======
ID#AAAAWbwqqrU
Microsoft Office User    (2021-12-28 20:47:45)
Por favor escribir el Nivel del riesgo en letras (Moderado, mayor, catastrófico) según el resultado de respuestas afirmativas</t>
        </r>
      </text>
    </comment>
    <comment ref="N138" authorId="0" shapeId="0" xr:uid="{00000000-0006-0000-0500-000022000000}">
      <text>
        <r>
          <rPr>
            <sz val="10"/>
            <color rgb="FF000000"/>
            <rFont val="Arial"/>
            <family val="2"/>
          </rPr>
          <t>======
ID#AAAAWbwqqS4
Microsoft Office User    (2021-12-28 20:47:46)
Por favor escribir el Nivel del riesgo en letras (Moderado, mayor, catastrófico) según el resultado de respuestas afirmativas</t>
        </r>
      </text>
    </comment>
    <comment ref="D174" authorId="0" shapeId="0" xr:uid="{00000000-0006-0000-0500-00001E000000}">
      <text>
        <r>
          <rPr>
            <sz val="10"/>
            <color rgb="FF000000"/>
            <rFont val="Arial"/>
            <family val="2"/>
          </rPr>
          <t>======
ID#AAAAWbwqq6E
Microsoft Office User    (2021-12-28 20:47:46)
Por favor escribir el Nivel del riesgo en letras (Moderado, mayor, catastrófico) según el resultado de respuestas afirmativas</t>
        </r>
      </text>
    </comment>
    <comment ref="D210" authorId="0" shapeId="0" xr:uid="{00000000-0006-0000-0500-00001F000000}">
      <text>
        <r>
          <rPr>
            <sz val="10"/>
            <color rgb="FF000000"/>
            <rFont val="Arial"/>
            <family val="2"/>
          </rPr>
          <t>======
ID#AAAAWbwqqbc
Microsoft Office User    (2021-12-28 20:47:46)
Por favor escribir el Nivel del riesgo en letras (Moderado, mayor, catastrófico) según el resultado de respuestas afirmativas</t>
        </r>
      </text>
    </comment>
    <comment ref="I210" authorId="0" shapeId="0" xr:uid="{00000000-0006-0000-0500-00002B000000}">
      <text>
        <r>
          <rPr>
            <sz val="10"/>
            <color rgb="FF000000"/>
            <rFont val="Arial"/>
            <family val="2"/>
          </rPr>
          <t>======
ID#AAAAWbwqqxU
Microsoft Office User    (2021-12-28 20:47:45)
Por favor escribir el Nivel del riesgo en letras (Moderado, mayor, catastrófico) según el resultado de respuestas afirmativas</t>
        </r>
      </text>
    </comment>
    <comment ref="D245" authorId="0" shapeId="0" xr:uid="{00000000-0006-0000-0500-00002A000000}">
      <text>
        <r>
          <rPr>
            <sz val="10"/>
            <color rgb="FF000000"/>
            <rFont val="Arial"/>
            <family val="2"/>
          </rPr>
          <t>======
ID#AAAAWbwqq0o
Microsoft Office User    (2021-12-28 20:47:45)
Por favor escribir el Nivel del riesgo en letras (Moderado, mayor, catastrófico) según el resultado de respuestas afirmativas</t>
        </r>
      </text>
    </comment>
    <comment ref="I245" authorId="0" shapeId="0" xr:uid="{00000000-0006-0000-0500-00002D000000}">
      <text>
        <r>
          <rPr>
            <sz val="10"/>
            <color rgb="FF000000"/>
            <rFont val="Arial"/>
            <family val="2"/>
          </rPr>
          <t>======
ID#AAAAWbwqqi8
Microsoft Office User    (2021-12-28 20:47:45)
Por favor escribir el Nivel del riesgo en letras (Moderado, mayor, catastrófico) según el resultado de respuestas afirmativas</t>
        </r>
      </text>
    </comment>
    <comment ref="N245" authorId="0" shapeId="0" xr:uid="{00000000-0006-0000-0500-000030000000}">
      <text>
        <r>
          <rPr>
            <sz val="10"/>
            <color rgb="FF000000"/>
            <rFont val="Arial"/>
            <family val="2"/>
          </rPr>
          <t>======
ID#AAAAWbwqqRc
Microsoft Office User    (2021-12-28 20:47:45)
Por favor escribir el Nivel del riesgo en letras (Moderado, mayor, catastrófico) según el resultado de respuestas afirmativas</t>
        </r>
      </text>
    </comment>
    <comment ref="S245" authorId="0" shapeId="0" xr:uid="{00000000-0006-0000-0500-000020000000}">
      <text>
        <r>
          <rPr>
            <sz val="10"/>
            <color rgb="FF000000"/>
            <rFont val="Arial"/>
            <family val="2"/>
          </rPr>
          <t>======
ID#AAAAWbwqqk4
Microsoft Office User    (2021-12-28 20:47:46)
Por favor escribir el Nivel del riesgo en letras (Moderado, mayor, catastrófico) según el resultado de respuestas afirmativas</t>
        </r>
      </text>
    </comment>
    <comment ref="X245" authorId="0" shapeId="0" xr:uid="{00000000-0006-0000-0500-00001D000000}">
      <text>
        <r>
          <rPr>
            <sz val="10"/>
            <color rgb="FF000000"/>
            <rFont val="Arial"/>
            <family val="2"/>
          </rPr>
          <t>======
ID#AAAAWbwqqy0
Microsoft Office User    (2021-12-28 20:47:46)
Por favor escribir el Nivel del riesgo en letras (Moderado, mayor, catastrófico) según el resultado de respuestas afirmativas</t>
        </r>
      </text>
    </comment>
    <comment ref="D280" authorId="0" shapeId="0" xr:uid="{00000000-0006-0000-0500-000028000000}">
      <text>
        <r>
          <rPr>
            <sz val="10"/>
            <color rgb="FF000000"/>
            <rFont val="Arial"/>
            <family val="2"/>
          </rPr>
          <t>======
ID#AAAAWbwqqnw
Microsoft Office User    (2021-12-28 20:47:45)
Por favor escribir el Nivel del riesgo en letras (Moderado, mayor, catastrófico) según el resultado de respuestas afirmativas</t>
        </r>
      </text>
    </comment>
    <comment ref="I280" authorId="0" shapeId="0" xr:uid="{00000000-0006-0000-0500-000029000000}">
      <text>
        <r>
          <rPr>
            <sz val="10"/>
            <color rgb="FF000000"/>
            <rFont val="Arial"/>
            <family val="2"/>
          </rPr>
          <t>======
ID#AAAAWbwqq58
Microsoft Office User    (2021-12-28 20:47:45)
Por favor escribir el Nivel del riesgo en letras (Moderado, mayor, catastrófico) según el resultado de respuestas afirmativas</t>
        </r>
      </text>
    </comment>
    <comment ref="D315" authorId="0" shapeId="0" xr:uid="{00000000-0006-0000-0500-000025000000}">
      <text>
        <r>
          <rPr>
            <sz val="10"/>
            <color rgb="FF000000"/>
            <rFont val="Arial"/>
            <family val="2"/>
          </rPr>
          <t>======
ID#AAAAWbwqqrc
Microsoft Office User    (2021-12-28 20:47:45)
Por favor escribir el Nivel del riesgo en letras (Moderado, mayor, catastrófico) según el resultado de respuestas afirmativas</t>
        </r>
      </text>
    </comment>
    <comment ref="I315" authorId="0" shapeId="0" xr:uid="{00000000-0006-0000-0500-00002F000000}">
      <text>
        <r>
          <rPr>
            <sz val="10"/>
            <color rgb="FF000000"/>
            <rFont val="Arial"/>
            <family val="2"/>
          </rPr>
          <t>======
ID#AAAAWbwqqRw
Microsoft Office User    (2021-12-28 20:47:45)
Por favor escribir el Nivel del riesgo en letras (Moderado, mayor, catastrófico) según el resultado de respuestas afirmativas</t>
        </r>
      </text>
    </comment>
    <comment ref="D350" authorId="0" shapeId="0" xr:uid="{00000000-0006-0000-0500-000024000000}">
      <text>
        <r>
          <rPr>
            <sz val="10"/>
            <color rgb="FF000000"/>
            <rFont val="Arial"/>
            <family val="2"/>
          </rPr>
          <t>======
ID#AAAAWbwqqUw
Microsoft Office User    (2021-12-28 20:47:46)
Por favor escribir el Nivel del riesgo en letras (Moderado, mayor, catastrófico) según el resultado de respuestas afirmativas</t>
        </r>
      </text>
    </comment>
    <comment ref="I350" authorId="0" shapeId="0" xr:uid="{00000000-0006-0000-0500-000023000000}">
      <text>
        <r>
          <rPr>
            <sz val="10"/>
            <color rgb="FF000000"/>
            <rFont val="Arial"/>
            <family val="2"/>
          </rPr>
          <t>======
ID#AAAAWbwqqYI
Microsoft Office User    (2021-12-28 20:47:46)
Por favor escribir el Nivel del riesgo en letras (Moderado, mayor, catastrófico) según el resultado de respuestas afirmativas</t>
        </r>
      </text>
    </comment>
    <comment ref="D386" authorId="0" shapeId="0" xr:uid="{00000000-0006-0000-0500-000003000000}">
      <text>
        <r>
          <rPr>
            <sz val="10"/>
            <color rgb="FF000000"/>
            <rFont val="Arial"/>
            <family val="2"/>
          </rPr>
          <t>======
ID#AAAAWbwqq0s
Microsoft Office User    (2022-03-02 22:40:23)
Por favor escribir el Nivel del riesgo en letras (Moderado, mayor, catastrófico) según el resultado de respuestas afirmativas</t>
        </r>
      </text>
    </comment>
    <comment ref="D421" authorId="0" shapeId="0" xr:uid="{00000000-0006-0000-0500-000005000000}">
      <text>
        <r>
          <rPr>
            <sz val="10"/>
            <color rgb="FF000000"/>
            <rFont val="Arial"/>
            <family val="2"/>
          </rPr>
          <t>======
ID#AAAAWbwqqrk
Microsoft Office User    (2022-03-02 22:40:22)
Por favor escribir el Nivel del riesgo en letras (Moderado, mayor, catastrófico) según el resultado de respuestas afirmativas</t>
        </r>
      </text>
    </comment>
    <comment ref="I421" authorId="0" shapeId="0" xr:uid="{00000000-0006-0000-0500-00000C000000}">
      <text>
        <r>
          <rPr>
            <sz val="10"/>
            <color rgb="FF000000"/>
            <rFont val="Arial"/>
            <family val="2"/>
          </rPr>
          <t>======
ID#AAAAWbwqqfo
Microsoft Office User    (2022-03-02 22:40:22)
Por favor escribir el Nivel del riesgo en letras (Moderado, mayor, catastrófico) según el resultado de respuestas afirmativas</t>
        </r>
      </text>
    </comment>
    <comment ref="D456" authorId="0" shapeId="0" xr:uid="{00000000-0006-0000-0500-00001B000000}">
      <text>
        <r>
          <rPr>
            <sz val="10"/>
            <color rgb="FF000000"/>
            <rFont val="Arial"/>
            <family val="2"/>
          </rPr>
          <t>======
ID#AAAAWbwqqLU
Microsoft Office User    (2022-03-02 22:40:22)
Por favor escribir el Nivel del riesgo en letras (Moderado, mayor, catastrófico) según el resultado de respuestas afirmativas</t>
        </r>
      </text>
    </comment>
    <comment ref="I456" authorId="0" shapeId="0" xr:uid="{00000000-0006-0000-0500-000011000000}">
      <text>
        <r>
          <rPr>
            <sz val="10"/>
            <color rgb="FF000000"/>
            <rFont val="Arial"/>
            <family val="2"/>
          </rPr>
          <t>======
ID#AAAAWbwqqaA
Microsoft Office User    (2022-03-02 22:40:22)
Por favor escribir el Nivel del riesgo en letras (Moderado, mayor, catastrófico) según el resultado de respuestas afirmativas</t>
        </r>
      </text>
    </comment>
    <comment ref="N456" authorId="0" shapeId="0" xr:uid="{00000000-0006-0000-0500-00000D000000}">
      <text>
        <r>
          <rPr>
            <sz val="10"/>
            <color rgb="FF000000"/>
            <rFont val="Arial"/>
            <family val="2"/>
          </rPr>
          <t>======
ID#AAAAWbwqqe8
Microsoft Office User    (2022-03-02 22:40:22)
Por favor escribir el Nivel del riesgo en letras (Moderado, mayor, catastrófico) según el resultado de respuestas afirmativas</t>
        </r>
      </text>
    </comment>
    <comment ref="S456" authorId="0" shapeId="0" xr:uid="{00000000-0006-0000-0500-00001A000000}">
      <text>
        <r>
          <rPr>
            <sz val="10"/>
            <color rgb="FF000000"/>
            <rFont val="Arial"/>
            <family val="2"/>
          </rPr>
          <t>======
ID#AAAAWbwqqOU
Microsoft Office User    (2022-03-02 22:40:22)
Por favor escribir el Nivel del riesgo en letras (Moderado, mayor, catastrófico) según el resultado de respuestas afirmativas</t>
        </r>
      </text>
    </comment>
    <comment ref="X456" authorId="0" shapeId="0" xr:uid="{00000000-0006-0000-0500-000009000000}">
      <text>
        <r>
          <rPr>
            <sz val="10"/>
            <color rgb="FF000000"/>
            <rFont val="Arial"/>
            <family val="2"/>
          </rPr>
          <t>======
ID#AAAAWbwqqnI
Microsoft Office User    (2022-03-02 22:40:22)
Por favor escribir el Nivel del riesgo en letras (Moderado, mayor, catastrófico) según el resultado de respuestas afirmativas</t>
        </r>
      </text>
    </comment>
    <comment ref="D492" authorId="0" shapeId="0" xr:uid="{00000000-0006-0000-0500-000008000000}">
      <text>
        <r>
          <rPr>
            <sz val="10"/>
            <color rgb="FF000000"/>
            <rFont val="Arial"/>
            <family val="2"/>
          </rPr>
          <t>======
ID#AAAAWbwqqoM
Microsoft Office User    (2022-03-02 22:40:22)
Por favor escribir el Nivel del riesgo en letras (Moderado, mayor, catastrófico) según el resultado de respuestas afirmativas</t>
        </r>
      </text>
    </comment>
    <comment ref="I492" authorId="0" shapeId="0" xr:uid="{00000000-0006-0000-0500-000019000000}">
      <text>
        <r>
          <rPr>
            <sz val="10"/>
            <color rgb="FF000000"/>
            <rFont val="Arial"/>
            <family val="2"/>
          </rPr>
          <t>======
ID#AAAAWbwqqOY
Microsoft Office User    (2022-03-02 22:40:22)
Por favor escribir el Nivel del riesgo en letras (Moderado, mayor, catastrófico) según el resultado de respuestas afirmativas</t>
        </r>
      </text>
    </comment>
    <comment ref="D528" authorId="0" shapeId="0" xr:uid="{00000000-0006-0000-0500-000010000000}">
      <text>
        <r>
          <rPr>
            <sz val="10"/>
            <color rgb="FF000000"/>
            <rFont val="Arial"/>
            <family val="2"/>
          </rPr>
          <t>======
ID#AAAAWbwqqcg
Microsoft Office User    (2022-03-02 22:40:22)
Por favor escribir el Nivel del riesgo en letras (Moderado, mayor, catastrófico) según el resultado de respuestas afirmativas</t>
        </r>
      </text>
    </comment>
    <comment ref="I528" authorId="0" shapeId="0" xr:uid="{00000000-0006-0000-0500-000007000000}">
      <text>
        <r>
          <rPr>
            <sz val="10"/>
            <color rgb="FF000000"/>
            <rFont val="Arial"/>
            <family val="2"/>
          </rPr>
          <t>======
ID#AAAAWbwqqoU
Microsoft Office User    (2022-03-02 22:40:22)
Por favor escribir el Nivel del riesgo en letras (Moderado, mayor, catastrófico) según el resultado de respuestas afirmativas</t>
        </r>
      </text>
    </comment>
    <comment ref="D564" authorId="0" shapeId="0" xr:uid="{00000000-0006-0000-0500-000002000000}">
      <text>
        <r>
          <rPr>
            <sz val="10"/>
            <color rgb="FF000000"/>
            <rFont val="Arial"/>
            <family val="2"/>
          </rPr>
          <t>======
ID#AAAAWbwqq3o
Microsoft Office User    (2022-03-02 22:40:23)
Por favor escribir el Nivel del riesgo en letras (Moderado, mayor, catastrófico) según el resultado de respuestas afirmativas</t>
        </r>
      </text>
    </comment>
    <comment ref="D599" authorId="0" shapeId="0" xr:uid="{00000000-0006-0000-0500-00000A000000}">
      <text>
        <r>
          <rPr>
            <sz val="10"/>
            <color rgb="FF000000"/>
            <rFont val="Arial"/>
            <family val="2"/>
          </rPr>
          <t>======
ID#AAAAWbwqqmU
Microsoft Office User    (2022-03-02 22:40:22)
Por favor escribir el Nivel del riesgo en letras (Moderado, mayor, catastrófico) según el resultado de respuestas afirmativas</t>
        </r>
      </text>
    </comment>
    <comment ref="I599" authorId="0" shapeId="0" xr:uid="{00000000-0006-0000-0500-00000E000000}">
      <text>
        <r>
          <rPr>
            <sz val="10"/>
            <color rgb="FF000000"/>
            <rFont val="Arial"/>
            <family val="2"/>
          </rPr>
          <t>======
ID#AAAAWbwqqeY
Microsoft Office User    (2022-03-02 22:40:22)
Por favor escribir el Nivel del riesgo en letras (Moderado, mayor, catastrófico) según el resultado de respuestas afirmativas</t>
        </r>
      </text>
    </comment>
    <comment ref="N599" authorId="0" shapeId="0" xr:uid="{00000000-0006-0000-0500-000018000000}">
      <text>
        <r>
          <rPr>
            <sz val="10"/>
            <color rgb="FF000000"/>
            <rFont val="Arial"/>
            <family val="2"/>
          </rPr>
          <t>======
ID#AAAAWbwqqOk
Microsoft Office User    (2022-03-02 22:40:22)
Por favor escribir el Nivel del riesgo en letras (Moderado, mayor, catastrófico) según el resultado de respuestas afirmativas</t>
        </r>
      </text>
    </comment>
    <comment ref="S599" authorId="0" shapeId="0" xr:uid="{00000000-0006-0000-0500-000004000000}">
      <text>
        <r>
          <rPr>
            <sz val="10"/>
            <color rgb="FF000000"/>
            <rFont val="Arial"/>
            <family val="2"/>
          </rPr>
          <t>======
ID#AAAAWbwqqxs
Microsoft Office User    (2022-03-02 22:40:23)
Por favor escribir el Nivel del riesgo en letras (Moderado, mayor, catastrófico) según el resultado de respuestas afirmativas</t>
        </r>
      </text>
    </comment>
    <comment ref="X599" authorId="0" shapeId="0" xr:uid="{00000000-0006-0000-0500-000012000000}">
      <text>
        <r>
          <rPr>
            <sz val="10"/>
            <color rgb="FF000000"/>
            <rFont val="Arial"/>
            <family val="2"/>
          </rPr>
          <t>======
ID#AAAAWbwqqVM
Microsoft Office User    (2022-03-02 22:40:22)
Por favor escribir el Nivel del riesgo en letras (Moderado, mayor, catastrófico) según el resultado de respuestas afirmativas</t>
        </r>
      </text>
    </comment>
    <comment ref="AC599" authorId="0" shapeId="0" xr:uid="{00000000-0006-0000-0500-000014000000}">
      <text>
        <r>
          <rPr>
            <sz val="10"/>
            <color rgb="FF000000"/>
            <rFont val="Arial"/>
            <family val="2"/>
          </rPr>
          <t>======
ID#AAAAWbwqqSo
Microsoft Office User    (2022-03-02 22:40:22)
Por favor escribir el Nivel del riesgo en letras (Moderado, mayor, catastrófico) según el resultado de respuestas afirmativas</t>
        </r>
      </text>
    </comment>
    <comment ref="D634" authorId="0" shapeId="0" xr:uid="{00000000-0006-0000-0500-000006000000}">
      <text>
        <r>
          <rPr>
            <sz val="10"/>
            <color rgb="FF000000"/>
            <rFont val="Arial"/>
            <family val="2"/>
          </rPr>
          <t>======
ID#AAAAWbwqqqI
Microsoft Office User    (2022-03-02 22:40:22)
Por favor escribir el Nivel del riesgo en letras (Moderado, mayor, catastrófico) según el resultado de respuestas afirmativas</t>
        </r>
      </text>
    </comment>
    <comment ref="I634" authorId="0" shapeId="0" xr:uid="{00000000-0006-0000-0500-00000B000000}">
      <text>
        <r>
          <rPr>
            <sz val="10"/>
            <color rgb="FF000000"/>
            <rFont val="Arial"/>
            <family val="2"/>
          </rPr>
          <t>======
ID#AAAAWbwqqlg
Microsoft Office User    (2022-03-02 22:40:22)
Por favor escribir el Nivel del riesgo en letras (Moderado, mayor, catastrófico) según el resultado de respuestas afirmativas</t>
        </r>
      </text>
    </comment>
    <comment ref="N634" authorId="0" shapeId="0" xr:uid="{00000000-0006-0000-0500-00000F000000}">
      <text>
        <r>
          <rPr>
            <sz val="10"/>
            <color rgb="FF000000"/>
            <rFont val="Arial"/>
            <family val="2"/>
          </rPr>
          <t>======
ID#AAAAWbwqqdw
Microsoft Office User    (2022-03-02 22:40:22)
Por favor escribir el Nivel del riesgo en letras (Moderado, mayor, catastrófico) según el resultado de respuestas afirmativas</t>
        </r>
      </text>
    </comment>
    <comment ref="D669" authorId="0" shapeId="0" xr:uid="{00000000-0006-0000-0500-000013000000}">
      <text>
        <r>
          <rPr>
            <sz val="10"/>
            <color rgb="FF000000"/>
            <rFont val="Arial"/>
            <family val="2"/>
          </rPr>
          <t>======
ID#AAAAWbwqqT0
Microsoft Office User    (2022-03-02 22:40:22)
Por favor escribir el Nivel del riesgo en letras (Moderado, mayor, catastrófico) según el resultado de respuestas afirmativas</t>
        </r>
      </text>
    </comment>
    <comment ref="I669" authorId="0" shapeId="0" xr:uid="{00000000-0006-0000-0500-000001000000}">
      <text>
        <r>
          <rPr>
            <sz val="10"/>
            <color rgb="FF000000"/>
            <rFont val="Arial"/>
            <family val="2"/>
          </rPr>
          <t>======
ID#AAAAWbwqq4M
Microsoft Office User    (2022-03-02 22:40:23)
Por favor escribir el Nivel del riesgo en letras (Moderado, mayor, catastrófico) según el resultado de respuestas afirmativas</t>
        </r>
      </text>
    </comment>
    <comment ref="N669" authorId="0" shapeId="0" xr:uid="{00000000-0006-0000-0500-000016000000}">
      <text>
        <r>
          <rPr>
            <sz val="10"/>
            <color rgb="FF000000"/>
            <rFont val="Arial"/>
            <family val="2"/>
          </rPr>
          <t>======
ID#AAAAWbwqqQM
Microsoft Office User    (2022-03-02 22:40:22)
Por favor escribir el Nivel del riesgo en letras (Moderado, mayor, catastrófico) según el resultado de respuestas afirmativas</t>
        </r>
      </text>
    </comment>
    <comment ref="S669" authorId="0" shapeId="0" xr:uid="{00000000-0006-0000-0500-000017000000}">
      <text>
        <r>
          <rPr>
            <sz val="10"/>
            <color rgb="FF000000"/>
            <rFont val="Arial"/>
            <family val="2"/>
          </rPr>
          <t>======
ID#AAAAWbwqqOs
Microsoft Office User    (2022-03-02 22:40:22)
Por favor escribir el Nivel del riesgo en letras (Moderado, mayor, catastrófico) según el resultado de respuestas afirmativas</t>
        </r>
      </text>
    </comment>
    <comment ref="X669" authorId="0" shapeId="0" xr:uid="{00000000-0006-0000-0500-000015000000}">
      <text>
        <r>
          <rPr>
            <sz val="10"/>
            <color rgb="FF000000"/>
            <rFont val="Arial"/>
            <family val="2"/>
          </rPr>
          <t>======
ID#AAAAWbwqqQg
Microsoft Office User    (2022-03-02 22:40:22)
Por favor escribir el Nivel del riesgo en letras (Moderado, mayor, catastrófico) según el resultado de respuestas afirmativas</t>
        </r>
      </text>
    </comment>
  </commentList>
  <extLst>
    <ext xmlns:r="http://schemas.openxmlformats.org/officeDocument/2006/relationships" uri="GoogleSheetsCustomDataVersion1">
      <go:sheetsCustomData xmlns:go="http://customooxmlschemas.google.com/" r:id="rId1" roundtripDataSignature="AMtx7mhKXtv2LOa6EYjt9AyTXSZuJGbVJ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700-000001000000}">
      <text>
        <r>
          <rPr>
            <sz val="10"/>
            <color rgb="FF000000"/>
            <rFont val="Arial"/>
            <family val="2"/>
          </rPr>
          <t>======
ID#AAAAWbwqqxk
Microsoft Office User    (2021-12-28 20:47:45)
Fecha en la cual se recibio por orfeo o correo electrónico el mapa de riesgos final</t>
        </r>
      </text>
    </comment>
  </commentList>
  <extLst>
    <ext xmlns:r="http://schemas.openxmlformats.org/officeDocument/2006/relationships" uri="GoogleSheetsCustomDataVersion1">
      <go:sheetsCustomData xmlns:go="http://customooxmlschemas.google.com/" r:id="rId1" roundtripDataSignature="AMtx7miyWJhq7XeHmkz/eL3HWRaLVIjZ4A=="/>
    </ext>
  </extLst>
</comments>
</file>

<file path=xl/sharedStrings.xml><?xml version="1.0" encoding="utf-8"?>
<sst xmlns="http://schemas.openxmlformats.org/spreadsheetml/2006/main" count="8554" uniqueCount="2487">
  <si>
    <t xml:space="preserve">CONTEXTO </t>
  </si>
  <si>
    <t>Código: DE_FO_02</t>
  </si>
  <si>
    <t>Versión: 17</t>
  </si>
  <si>
    <t>Fecha vigencia: 18/2/2022</t>
  </si>
  <si>
    <t xml:space="preserve">PROCESO </t>
  </si>
  <si>
    <t>GESTIÓN DEL TALENTO HUMANO</t>
  </si>
  <si>
    <t>FECHA DE ACTUALIZACIÓN DEL CONTEXTO (dd/mm/aaaa)</t>
  </si>
  <si>
    <t>DIRECCIÓN TERRITORIAL/AP</t>
  </si>
  <si>
    <t>N.A.</t>
  </si>
  <si>
    <t xml:space="preserve">CONTEXTO INTERNO </t>
  </si>
  <si>
    <t>Factor</t>
  </si>
  <si>
    <t>Fortalezas</t>
  </si>
  <si>
    <t>Debilidades</t>
  </si>
  <si>
    <t>Personal</t>
  </si>
  <si>
    <t>Idoneidad del personal para cumplir sus funciones y/o obligaciones contractuales</t>
  </si>
  <si>
    <t>Insuficiencia de personal.
Posible desconocimiento de la documentación, lineamientos y normatividad relacionados con conflicto de Intereses.</t>
  </si>
  <si>
    <t xml:space="preserve">Procesos </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</si>
  <si>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</si>
  <si>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</si>
  <si>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Tecnología</t>
  </si>
  <si>
    <t xml:space="preserve">N.A </t>
  </si>
  <si>
    <t>Estratégicos</t>
  </si>
  <si>
    <t>Implementación de estrategias y política de cero papel, para mejorar la eficiencia del consumo de dicho recurso</t>
  </si>
  <si>
    <t>Demora en la aprobación y adopción del Plan Estratégico de Talento Humano- PETH generando dificultad para el desarrollo de las actividades contempladas en los planes temáticos</t>
  </si>
  <si>
    <t xml:space="preserve">Comunicación interna </t>
  </si>
  <si>
    <t>Financieros</t>
  </si>
  <si>
    <t>Falta de presupuesto para la actualización del software de nómina.</t>
  </si>
  <si>
    <t>Otro</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</si>
  <si>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</si>
  <si>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</si>
  <si>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CONTEXTO DEL PROCESO</t>
  </si>
  <si>
    <t>Diseño del proceso</t>
  </si>
  <si>
    <t>Los resultados de los indicadores del SSST se han utilizado para mejoras en el proceso</t>
  </si>
  <si>
    <t>Interacción con otros procesos</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</si>
  <si>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</si>
  <si>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</si>
  <si>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Transversalidad</t>
  </si>
  <si>
    <t>N.A</t>
  </si>
  <si>
    <t>Procesos Asociados</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</si>
  <si>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</si>
  <si>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Responsables del proceso</t>
  </si>
  <si>
    <t>Apropiación por parte de los integrantes del proceso en la implementación de estrategias y política de cero papel, lo cual se evidencia en la eficiencia del consumo de dicho recurso.</t>
  </si>
  <si>
    <t>Comunicación entre los procesos</t>
  </si>
  <si>
    <t>Activos de seguridad digital del proceso</t>
  </si>
  <si>
    <t>Se cuenta con Software para el registro y liquidación de nómina</t>
  </si>
  <si>
    <t>El software de nómina requiere la incorporación de otros componentes.</t>
  </si>
  <si>
    <t xml:space="preserve">CONTEXTO EXTERNO </t>
  </si>
  <si>
    <t xml:space="preserve">Oportunidades </t>
  </si>
  <si>
    <t xml:space="preserve">Amenazas </t>
  </si>
  <si>
    <t>Económicos y Financieros</t>
  </si>
  <si>
    <t>Falta de presupuesto para financiar nuevos cargos en la planta de personal y cumplir con algunas de las actividades del proceso relacionadas con capacitación, bienestar y SSST
Directiva Presidencial relacionada con la austeridad del Gasto que afecta las actividades del proceso.</t>
  </si>
  <si>
    <t xml:space="preserve">Político </t>
  </si>
  <si>
    <t>Directiva Presidencial relacionada con la austeridad del Gasto que afecta las actividades del proceso.</t>
  </si>
  <si>
    <t>Legal y Reglamentarios</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</si>
  <si>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</si>
  <si>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</si>
  <si>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Social y culturales</t>
  </si>
  <si>
    <t>La dificultad del acceso a las diferentes áreas protegidas por su ubicación.
Las situaciones de riesgo público que se presentan en algunas de las áreas dificultad la gestión</t>
  </si>
  <si>
    <t>Tecnológicos</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</si>
  <si>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</si>
  <si>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</si>
  <si>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Ambientales </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</si>
  <si>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</si>
  <si>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GESTIÓN DE COMUNICACIONES</t>
  </si>
  <si>
    <r>
      <rPr>
        <sz val="11"/>
        <color theme="1"/>
        <rFont val="Arial Narrow"/>
        <family val="2"/>
      </rPr>
      <t xml:space="preserve">*Falta de comunicador en la Dirección Territorial Andes Norientales. 1. Posible desconocimiento de la documentación, lineamientos y normatividad relacionados con conflicto de Intereses.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
</t>
    </r>
    <r>
      <rPr>
        <sz val="11"/>
        <color theme="1"/>
        <rFont val="Arial Narrow"/>
        <family val="2"/>
      </rPr>
      <t>Posible desconocimiento de la documentación, lineamientos y normatividad relacionados con conflicto de Intereses.</t>
    </r>
  </si>
  <si>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</si>
  <si>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r>
      <rPr>
        <sz val="11"/>
        <color theme="1"/>
        <rFont val="Arial Narrow"/>
        <family val="2"/>
      </rPr>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r>
    <r>
      <rPr>
        <sz val="11"/>
        <color theme="1"/>
        <rFont val="Arial Narrow"/>
        <family val="2"/>
      </rPr>
      <t>*Baja apropiación en la adherencia de los canales de comunicación.</t>
    </r>
  </si>
  <si>
    <r>
      <rPr>
        <sz val="11"/>
        <color theme="1"/>
        <rFont val="Arial Narrow"/>
        <family val="2"/>
      </rPr>
      <t>La existencia de la única emisora dedicada a divulgar y educar sobre el tema de la conservación con 24 horas de programación.</t>
    </r>
    <r>
      <rPr>
        <sz val="11"/>
        <color rgb="FFFF0000"/>
        <rFont val="Arial Narrow"/>
        <family val="2"/>
      </rPr>
      <t xml:space="preserve">
</t>
    </r>
  </si>
  <si>
    <r>
      <rPr>
        <sz val="11"/>
        <color theme="1"/>
        <rFont val="Arial Narrow"/>
        <family val="2"/>
      </rPr>
      <t>*No todo el personal cuenta con un correo institucional, suficientes equipos, ni conexión a internet, ni existe un medio interno que tenga cobertura del 100% para el acceso de la información.</t>
    </r>
    <r>
      <rPr>
        <sz val="11"/>
        <color rgb="FF800080"/>
        <rFont val="Arial Narrow"/>
        <family val="2"/>
      </rPr>
      <t xml:space="preserve">
*</t>
    </r>
    <r>
      <rPr>
        <sz val="11"/>
        <color theme="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</si>
  <si>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</si>
  <si>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</si>
  <si>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</si>
  <si>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</si>
  <si>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rPr>
        <sz val="11"/>
        <color theme="1"/>
        <rFont val="Arial Narrow"/>
        <family val="2"/>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</si>
  <si>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</si>
  <si>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</si>
  <si>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</si>
  <si>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</si>
  <si>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</si>
  <si>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</si>
  <si>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</si>
  <si>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</si>
  <si>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</si>
  <si>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</si>
  <si>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</si>
  <si>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</si>
  <si>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</si>
  <si>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</si>
  <si>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</si>
  <si>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</si>
  <si>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</si>
  <si>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</si>
  <si>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COORDINACIÓN DEL SINAP</t>
  </si>
  <si>
    <t>Se cuenta con personal competente para la ejecución de las actividades de la entidad.
 El personal a aumentado el conocimiento y empleo de diferentes herramientas tecnológicas para la ejecución de las actividades en la emergencia sanitaria COVID-19.</t>
  </si>
  <si>
    <t>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</si>
  <si>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</si>
  <si>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</si>
  <si>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</si>
  <si>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</si>
  <si>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</si>
  <si>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</si>
  <si>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</si>
  <si>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</si>
  <si>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</si>
  <si>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</si>
  <si>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</si>
  <si>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</si>
  <si>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</si>
  <si>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</si>
  <si>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</si>
  <si>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</si>
  <si>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</si>
  <si>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</si>
  <si>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</si>
  <si>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</si>
  <si>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</si>
  <si>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</si>
  <si>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</si>
  <si>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</si>
  <si>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</si>
  <si>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</si>
  <si>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</si>
  <si>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</si>
  <si>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</si>
  <si>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</si>
  <si>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EVALUACIÓN INDEPENDIENTE</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</si>
  <si>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</si>
  <si>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Falta de actualización en temas relacionadas con Control Interno.</t>
  </si>
  <si>
    <t>Enfoque por procesos apropiado en la entidad.
Enfoque hacia el Sistema de Gestión Integrado.
Actualización del Mapa de Procesos de la entidad, el cual hace más visible la operación en relación con MIPG.
Conocimiento por parte del personal del sistema de gestión de calidad.</t>
  </si>
  <si>
    <t xml:space="preserve">Fallas en lineamientos y control del Gestor Documental.
</t>
  </si>
  <si>
    <t xml:space="preserve">Implementación del Modelo Estándar de Planeación y Gestión MIPG.
Implementación de estrategias y política de cero papel, para mejorar la eficiencia del consumo de dicho recurso.
</t>
  </si>
  <si>
    <t>Realización de campañas de autocontrol a toda la entidad y socialización de diferentes temas de control interno a los procesos.</t>
  </si>
  <si>
    <t>Cumplimiento del plan anual de auditoría en su totalidad a pesar de la baja asignación de los recursos.</t>
  </si>
  <si>
    <t>Necesidad de recursos para tener una cobertura amplia a nivel local y territorial en las auditorías. 
Afectación en la contratación del equipo de trabajo dada la entrada en vigencia de la Ley de Garantías.</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</si>
  <si>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</si>
  <si>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</si>
  <si>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</si>
  <si>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 xml:space="preserve">Comunicación constante con los demás procesos de la Entidad, desde el Rol de Evaluación y Seguimiento y el Rol de Asesoría y Acompañamiento del Grupo de Control Interno. </t>
  </si>
  <si>
    <t>Debido a la emergencia sanitaria y ambiental causada por el COVID - 19, las auditorias se están realizando de forma virtual, dificultando la verificación de la información.
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</si>
  <si>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Dinamica cambiante en el Plan Anual de Auditorías por necesidades de auditorias especiales, requerimientos de Nivel Directivo o Entes de Control.</t>
  </si>
  <si>
    <t>Falta de articulación entre las Unidades de Decisión a Nivel Central, Territorial y Local en el desarrollo de los procedimientos.</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</si>
  <si>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</si>
  <si>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</si>
  <si>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</si>
  <si>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</si>
  <si>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</si>
  <si>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
Fortalecer la trasferencia de conocimiento a partir de campañas de autocontrol enfocadas en la dimensión No.7 del MIPG.</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</si>
  <si>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</si>
  <si>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</si>
  <si>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</si>
  <si>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CONTROL DISCIPLINARIO</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</si>
  <si>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</si>
  <si>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
 La probabilidad de Ofertas económicas o intención de beneficiar a alguien con una decisión disciplinaria.
Dificultad en la contratación de profesionales especializados en derecho disciplinario, dada la entreda de vigencia de la Ley de garantias y la sentencia de Concejo de Estado.</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</si>
  <si>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</si>
  <si>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</si>
  <si>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</si>
  <si>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</si>
  <si>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</si>
  <si>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Modificación de la normatividad disciplinaria.</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</si>
  <si>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</si>
  <si>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
 La dificultad para la práctica de pruebas en las Direcciones Territoriales.</t>
  </si>
  <si>
    <t>Vulnerabilidad de la reserva de la actuación disciplinaria por el espacio fisico asignado</t>
  </si>
  <si>
    <t>Alto volumen de expedientes acumulados de vigencias anteriores.
Alta cantidad (número) de recepción de informes y quejas disciplinarias.
El grado de dificultad que rodea cada proceso disciplinario.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</si>
  <si>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</si>
  <si>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</si>
  <si>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</si>
  <si>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</si>
  <si>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</si>
  <si>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</si>
  <si>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SOSTENIBILIDAD FINANCIERA Y NEGOCIOS AMBIENTALES</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</si>
  <si>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</si>
  <si>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</si>
  <si>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</si>
  <si>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</si>
  <si>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</si>
  <si>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</si>
  <si>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</si>
  <si>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Debilidades en la planeación de metas para el diseño y/o ajuste de los mecanismos financieros necesarios.</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</si>
  <si>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</si>
  <si>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</si>
  <si>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</si>
  <si>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</si>
  <si>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Debilidad en la evaluación y seguimiento de las actividades requeridas, para el diseño y/o ajuste y/o implementación de mecanismos financieros en PNNC.</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</si>
  <si>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</si>
  <si>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</si>
  <si>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</si>
  <si>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</si>
  <si>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</si>
  <si>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</si>
  <si>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</si>
  <si>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</si>
  <si>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</si>
  <si>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GESTIÓN DOCUMENTAL</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</si>
  <si>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</si>
  <si>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</si>
  <si>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</si>
  <si>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</si>
  <si>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</si>
  <si>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</si>
  <si>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</si>
  <si>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</si>
  <si>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</si>
  <si>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</si>
  <si>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</si>
  <si>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</si>
  <si>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</si>
  <si>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</si>
  <si>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</si>
  <si>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Por las características geográficas de la entidad no hay cobertura tecnológica para todos los usuarios ni cobertura electríca suficiente o estable para algunas de las áreas protegidas, limitando el acceso y manejo del sistema de gestión documental.</t>
  </si>
  <si>
    <t>Emergencia sanitaria y ambiental por el COVID 19 que afecta el acceso y organización de los archivos físicos.</t>
  </si>
  <si>
    <t>SERVICIO AL CIUDADANO</t>
  </si>
  <si>
    <t>El personal presenta en el Comité Interno del GPC seguimiento y control a las actividades que desarrolla en el proceso de servicio al ciudadano. 
DTAM cuenta con personal para la ejecución de las actividades del proceso de atencion al usuario</t>
  </si>
  <si>
    <t>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Posible desconocimiento de la documentación, lineamientos y normatividad relacionados con conflicto de Intereses.</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</si>
  <si>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</si>
  <si>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</si>
  <si>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</si>
  <si>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</si>
  <si>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</si>
  <si>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</si>
  <si>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</si>
  <si>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</si>
  <si>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</si>
  <si>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</si>
  <si>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</si>
  <si>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</si>
  <si>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</si>
  <si>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</si>
  <si>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</si>
  <si>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</si>
  <si>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 xml:space="preserve">GESTION DE RECURSOS FÍSICOS </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</si>
  <si>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</si>
  <si>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</si>
  <si>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</si>
  <si>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</si>
  <si>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</si>
  <si>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</si>
  <si>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</si>
  <si>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</si>
  <si>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</si>
  <si>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</si>
  <si>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</si>
  <si>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</si>
  <si>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</si>
  <si>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</si>
  <si>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</si>
  <si>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</si>
  <si>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</si>
  <si>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</si>
  <si>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</si>
  <si>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</si>
  <si>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ADMINISTRACIÓN Y MANEJO DEL SISTEMA DE PARQUES NACIONALES NATURALES</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</si>
  <si>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</si>
  <si>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rPr>
        <sz val="11"/>
        <color theme="1"/>
        <rFont val="Arial Narrow"/>
        <family val="2"/>
      </rP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rgb="FF000000"/>
        <rFont val="Arial Narrow"/>
        <family val="2"/>
      </rPr>
      <t xml:space="preserve">Cargas laboral 
</t>
    </r>
    <r>
      <rPr>
        <sz val="11"/>
        <color rgb="FF000000"/>
        <rFont val="Arial Narrow"/>
        <family val="2"/>
      </rPr>
      <t>Posible desconocimiento de la documentación, lineamientos y normatividad relacionados con conflicto de Intereses.</t>
    </r>
  </si>
  <si>
    <r>
      <rPr>
        <sz val="11"/>
        <color rgb="FF000000"/>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</si>
  <si>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rPr>
        <sz val="11"/>
        <color rgb="FF000000"/>
        <rFont val="Arial Narrow"/>
        <family val="2"/>
      </rPr>
      <t>Fallas en la comunicación entre los diferentes procesos de la entidad.
Las entradas y salidas de algunos procesos, no interactuan de manera efectiva.
Poca c</t>
    </r>
    <r>
      <rPr>
        <sz val="11"/>
        <color rgb="FF000000"/>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</si>
  <si>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</si>
  <si>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</si>
  <si>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rPr>
        <sz val="11"/>
        <color rgb="FF000000"/>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</si>
  <si>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</si>
  <si>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</si>
  <si>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</si>
  <si>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</si>
  <si>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</si>
  <si>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</si>
  <si>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Diferencias entre las perspectivas sobre la protección del territorio así como las competencias y funciones con la autoridades ambiental y de los grupos étnicos.</t>
  </si>
  <si>
    <t>Trabajo articulado entre los lideres de proceso, la Oficina Asesora de Planeaciòn y demàs dependencias de la entidad en el marco de la actualizaciòn del modelo integrado de planeación y gestiòn.</t>
  </si>
  <si>
    <r>
      <rPr>
        <sz val="11"/>
        <color rgb="FF000000"/>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family val="2"/>
      </rPr>
      <t>algunos</t>
    </r>
    <r>
      <rPr>
        <sz val="11"/>
        <color rgb="FF000000"/>
        <rFont val="Arial Narrow"/>
        <family val="2"/>
      </rPr>
      <t xml:space="preserve"> procesos de la entidad.</t>
    </r>
  </si>
  <si>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</si>
  <si>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</si>
  <si>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</si>
  <si>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</si>
  <si>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</si>
  <si>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</si>
  <si>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</si>
  <si>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</si>
  <si>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r>
      <rPr>
        <sz val="11"/>
        <color rgb="FF000000"/>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</si>
  <si>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</si>
  <si>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r>
      <rPr>
        <sz val="11"/>
        <color rgb="FF000000"/>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</si>
  <si>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</si>
  <si>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</si>
  <si>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</si>
  <si>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</si>
  <si>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</si>
  <si>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rPr>
        <sz val="11"/>
        <color rgb="FF000000"/>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</si>
  <si>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</si>
  <si>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</si>
  <si>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r>
      <rPr>
        <sz val="11"/>
        <color rgb="FF000000"/>
        <rFont val="Arial Narrow"/>
        <family val="2"/>
      </rP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</si>
  <si>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rPr>
        <sz val="11"/>
        <color rgb="FF000000"/>
        <rFont val="Arial Narrow"/>
        <family val="2"/>
      </rPr>
      <t>Buen relacionamiento con otras entidades adscritas al sector ambiente a escala nacional, regional y local. 
Espacios de trabajo en instancias de coordinación como las burbujas ambientales</t>
    </r>
    <r>
      <rPr>
        <sz val="11"/>
        <color rgb="FF339966"/>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</si>
  <si>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</si>
  <si>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GESTIÓN DE TECNOLOGÍAS Y SEGURIDAD DE LA INFORMACIÓN</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</si>
  <si>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</si>
  <si>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</si>
  <si>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</si>
  <si>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 xml:space="preserve">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
Continuidad en los procesos de contratación en el portal del estado colombiano
</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</si>
  <si>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</si>
  <si>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
No contar con sistemas de respaldo para sistemas de misión critica.
Los equipos de radiocomunicaciones no cuenten con cubrimiento de las frecuencias asignadas.
Insuficiencia de equipos de radiocomunicaciones en las áreas protegidas.</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</si>
  <si>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</si>
  <si>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</si>
  <si>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</si>
  <si>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</si>
  <si>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</si>
  <si>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</si>
  <si>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</si>
  <si>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</si>
  <si>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</si>
  <si>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</si>
  <si>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</si>
  <si>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</si>
  <si>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</si>
  <si>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</si>
  <si>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</si>
  <si>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</si>
  <si>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</si>
  <si>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</si>
  <si>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</si>
  <si>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</si>
  <si>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</si>
  <si>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</si>
  <si>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GESTIÓN DEL CONOCIMIENTO Y LA INNOVACIÓN</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</si>
  <si>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</si>
  <si>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t>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Posible desconocimiento de la documentación, lineamientos y normatividad relacionados con conflicto de Interes.</t>
  </si>
  <si>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</si>
  <si>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
Debidlidad en las actividades de socializaciones en relación al uso de las aplicaciones para terceros</t>
  </si>
  <si>
    <t>Existen herramientas tecnológicas que soportan la gestión de la información y aportan al conocimiento institucional.</t>
  </si>
  <si>
    <t>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</si>
  <si>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</si>
  <si>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aplicativo o el desarrollo tecnológico requerido.</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</si>
  <si>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</si>
  <si>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</si>
  <si>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</si>
  <si>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</si>
  <si>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No se tienen identificados los posibles riegos provenientes de las actividades de las organizaciones con las que se comparten las instalaciones del nivel central y en algunas oficinas de Direcciones Territoriales.</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</si>
  <si>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</si>
  <si>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</si>
  <si>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</si>
  <si>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</si>
  <si>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</si>
  <si>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</si>
  <si>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</si>
  <si>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</si>
  <si>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</si>
  <si>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</si>
  <si>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</si>
  <si>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</si>
  <si>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Debidlida de la conectividad por parte los prestadores de servicio de internet.</t>
  </si>
  <si>
    <t>GESTION JURÍDICA</t>
  </si>
  <si>
    <t>Se cuenta con personal competente para la ejecución de las actividades del proceso de gestión jurídica.</t>
  </si>
  <si>
    <t>Insuficiencia de personal en la dependencia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</si>
  <si>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</si>
  <si>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</si>
  <si>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Se cuenta con matrices de la gestión y productos generados por la OAJ en drive, la cual se encuentra ordenada tematicamente.</t>
  </si>
  <si>
    <t>Deficiencias en los sistemas de información y tecnológicos con los que cuenta la entidad, para asegurar el acceso oportuno de información de la entidad. 
Dificultad de acceso a la normatividad expedida por la entidad debido a fallas en la página web de Parques.</t>
  </si>
  <si>
    <t xml:space="preserve">Implementación de estrategias y política de cero papel, para mejorar la eficiencia del consumo de dicho recurso.
</t>
  </si>
  <si>
    <t>Retroalimentación permanente del equipo para facilitar la comunicación de procesos, decisiones y avances de los asuntos de la oficina.</t>
  </si>
  <si>
    <t>NA</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</si>
  <si>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</si>
  <si>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</si>
  <si>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</si>
  <si>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 xml:space="preserve">Actualización de la caracterización del proceso Gestión Jurídica, generando mayor claridad en inclusión de las actividades de SINAP </t>
  </si>
  <si>
    <t>Emitir conceptos jurídicos y orientaciones jurídicas a todas las áreas protegidas y unidades de decisión de Parques.
Falta de apropiación en la entidad en lo relacionado a la legislación ambiental.</t>
  </si>
  <si>
    <t>Actualización y publicación permanente en la página web de la normativiadad que rige la entidad.</t>
  </si>
  <si>
    <t>Falta de presición en la clasificación de peticiones o requerimientos que llegan a la ventanilla de Atención al Usuario del Nivel Central y se remiten a la Oficina Asesora Jurídica.</t>
  </si>
  <si>
    <t>Existe la plataforma Ekogui donde se consigna la información juridica</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</si>
  <si>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</si>
  <si>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</si>
  <si>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</si>
  <si>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Cambios normativos que afecten el marco legal de la entidad</t>
  </si>
  <si>
    <t>Existencia de normatividad que permite estandarizar la expedición de actos administrativos. 
Existe normativa relacionada con buenas prácticas ambientales para oficinas y sedes administrativas.</t>
  </si>
  <si>
    <t>Coordinanción en la expedición de normatividad que afecte la misionalidad de Parques Nacionales Naturales de Colombia.</t>
  </si>
  <si>
    <t>Generar un mecanismo para el control e identificación del estado de los productos jurídicos e insumos necesarios que provenientes de actores internos y externos.</t>
  </si>
  <si>
    <t>DIRECCIONAMIENTO ESTRATÉGICO</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</si>
  <si>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</si>
  <si>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</si>
  <si>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</si>
  <si>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</si>
  <si>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</si>
  <si>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</si>
  <si>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</si>
  <si>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</si>
  <si>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</si>
  <si>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</si>
  <si>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</si>
  <si>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</si>
  <si>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</si>
  <si>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</si>
  <si>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</si>
  <si>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</si>
  <si>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</si>
  <si>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</si>
  <si>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</si>
  <si>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</si>
  <si>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 xml:space="preserve">Existe normativa relacionada con buenas prácticas ambientales para oficinas y sedes administrativas.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</si>
  <si>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</si>
  <si>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</si>
  <si>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</si>
  <si>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</si>
  <si>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</si>
  <si>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</si>
  <si>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COOPERACIÓN NACIONAL NO OFICIAL E INTERNACIONAL</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</si>
  <si>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</si>
  <si>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</si>
  <si>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</si>
  <si>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r>
      <rPr>
        <sz val="11"/>
        <color theme="1"/>
        <rFont val="Arial Narrow"/>
        <family val="2"/>
      </rPr>
      <t xml:space="preserve">Desconocimiento u omisión del procedimiento o documentos del proceso.
No cumplimiento de lineamientos para la seguridad de la información.
Baja socialización y sensibilización en los diferentes temas de la entidad en el </t>
    </r>
    <r>
      <rPr>
        <sz val="11"/>
        <color theme="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</si>
  <si>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</si>
  <si>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</si>
  <si>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rPr>
        <sz val="11"/>
        <color theme="1"/>
        <rFont val="Arial Narrow"/>
        <family val="2"/>
      </rPr>
      <t xml:space="preserve">Disposición y adaptación la gestión de cambios institucionales y técnicos conforme las necesidades.
Actores reconocidos de forma positiva en el territorio dentro del conflicto del país.
</t>
    </r>
    <r>
      <rPr>
        <sz val="11"/>
        <color theme="1"/>
        <rFont val="Arial Narrow"/>
        <family val="2"/>
      </rPr>
      <t xml:space="preserve">
Implementación de estrategias y política de cero papel, para mejorar la eficiencia del consumo de dicho recurso, evidencia en la emergencia sanitaria COVID-19</t>
    </r>
    <r>
      <rPr>
        <sz val="11"/>
        <color rgb="FFFF000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</si>
  <si>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</si>
  <si>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</si>
  <si>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</si>
  <si>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</si>
  <si>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</si>
  <si>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color rgb="FF000000"/>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rgb="FF000000"/>
        <rFont val="Arial Narrow"/>
        <family val="2"/>
      </rPr>
      <t xml:space="preserve">
</t>
    </r>
    <r>
      <rPr>
        <sz val="11"/>
        <color rgb="FF000000"/>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</si>
  <si>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</si>
  <si>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</si>
  <si>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</si>
  <si>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</si>
  <si>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</si>
  <si>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</si>
  <si>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</si>
  <si>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</si>
  <si>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</si>
  <si>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</si>
  <si>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</si>
  <si>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</si>
  <si>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</si>
  <si>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r>
      <rPr>
        <sz val="11"/>
        <color theme="1"/>
        <rFont val="Arial Narrow"/>
        <family val="2"/>
      </rP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rgb="FF000000"/>
        <rFont val="Arial Narrow"/>
        <family val="2"/>
      </rPr>
      <t xml:space="preserve">Cargas laboral 
</t>
    </r>
    <r>
      <rPr>
        <sz val="11"/>
        <color rgb="FF000000"/>
        <rFont val="Arial Narrow"/>
        <family val="2"/>
      </rPr>
      <t>Posible desconocimiento de la documentación, lineamientos y normatividad relacionados con conflicto de Intereses.</t>
    </r>
  </si>
  <si>
    <r>
      <rPr>
        <sz val="11"/>
        <color rgb="FF000000"/>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</si>
  <si>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rPr>
        <sz val="11"/>
        <color rgb="FF000000"/>
        <rFont val="Arial Narrow"/>
        <family val="2"/>
      </rPr>
      <t>Fallas en la comunicación entre los diferentes procesos de la entidad.
Las entradas y salidas de algunos procesos, no interactuan de manera efectiva.
Poca c</t>
    </r>
    <r>
      <rPr>
        <sz val="11"/>
        <color rgb="FF000000"/>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</si>
  <si>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r>
      <rPr>
        <sz val="11"/>
        <color rgb="FF000000"/>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</si>
  <si>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r>
      <rPr>
        <sz val="11"/>
        <color rgb="FF000000"/>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family val="2"/>
      </rPr>
      <t>algunos</t>
    </r>
    <r>
      <rPr>
        <sz val="11"/>
        <color rgb="FF000000"/>
        <rFont val="Arial Narrow"/>
        <family val="2"/>
      </rPr>
      <t xml:space="preserve"> procesos de la entidad.</t>
    </r>
  </si>
  <si>
    <r>
      <rPr>
        <sz val="11"/>
        <color rgb="FF000000"/>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</si>
  <si>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r>
      <rPr>
        <sz val="11"/>
        <color rgb="FF000000"/>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</si>
  <si>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r>
      <rPr>
        <sz val="11"/>
        <color rgb="FF000000"/>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</si>
  <si>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r>
      <rPr>
        <sz val="11"/>
        <color rgb="FF000000"/>
        <rFont val="Arial Narrow"/>
        <family val="2"/>
      </rP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</si>
  <si>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rPr>
        <sz val="11"/>
        <color rgb="FF000000"/>
        <rFont val="Arial Narrow"/>
        <family val="2"/>
      </rPr>
      <t>Buen relacionamiento con otras entidades adscritas al sector ambiente a escala nacional, regional y local. 
Espacios de trabajo en instancias de coordinación como las burbujas ambientales</t>
    </r>
    <r>
      <rPr>
        <sz val="11"/>
        <color rgb="FF339966"/>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</si>
  <si>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Participación Social</t>
  </si>
  <si>
    <t>CONTEXTO INTERNO</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</si>
  <si>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</si>
  <si>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</si>
  <si>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Procesos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</si>
  <si>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</si>
  <si>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</si>
  <si>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</si>
  <si>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</si>
  <si>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</si>
  <si>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</si>
  <si>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</si>
  <si>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</si>
  <si>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</si>
  <si>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</si>
  <si>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</si>
  <si>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</si>
  <si>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</si>
  <si>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</si>
  <si>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</si>
  <si>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</si>
  <si>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</si>
  <si>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CONTEXTO EXTERNO</t>
  </si>
  <si>
    <t>Oportunidades</t>
  </si>
  <si>
    <t>Amenazas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</si>
  <si>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</si>
  <si>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</si>
  <si>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Político</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</si>
  <si>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</si>
  <si>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</si>
  <si>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</si>
  <si>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</si>
  <si>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</si>
  <si>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</si>
  <si>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</si>
  <si>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</si>
  <si>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</si>
  <si>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</si>
  <si>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</si>
  <si>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Otros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</si>
  <si>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</si>
  <si>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</si>
  <si>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</si>
  <si>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</si>
  <si>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</si>
  <si>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</si>
  <si>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</si>
  <si>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</si>
  <si>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</si>
  <si>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</si>
  <si>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</si>
  <si>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</si>
  <si>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</si>
  <si>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</si>
  <si>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</si>
  <si>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</si>
  <si>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</si>
  <si>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</si>
  <si>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</si>
  <si>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</si>
  <si>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</si>
  <si>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</si>
  <si>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</si>
  <si>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</si>
  <si>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</si>
  <si>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</si>
  <si>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</si>
  <si>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</si>
  <si>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t>
  </si>
  <si>
    <t>Se cuenta con personal competente para la ejecución de las actividades de la entidad.
Capacidad de adaptación del personal con funciones administrativas a las condiciones de trabajo en alternancia y el retorno a  labores presenciales.
Compromiso y pertenencia del equipo de trabajo de funcionarios para cumplir con sus funciones.</t>
  </si>
  <si>
    <t xml:space="preserve">Insuficiente personal para atender los temas asociados a la coordinación del SINAP, por lo que esta labor se adelanta por personal vinculado por contrato.
Existencia de alta rotación de personal que afecta la continuidad de los procesos.
Carga laboral en algunos cargos, se require realizar estudio de cargas 
incertidumbre frente a personal contratista que apoya los diferentes temas adminstrativos y técnicos en PNN.
</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</si>
  <si>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</si>
  <si>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 aplicable en la dirección Territorial.
Falta un mayor control en la compra de insumos tanto en cantidad como en cumplimiento de normatividad ambiental.
Debilidades en el proceso de planeación y contractual que no permite el cumplimiento de las metas.</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</si>
  <si>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</si>
  <si>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</si>
  <si>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los diferentes entes.
La planeacion como eje articulador de las actividades y funciones que se desarrolladas en PNN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</si>
  <si>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
el proceso de planeación es cambiante lo que no permite el cumplimiento oportuno  de las metas.</t>
  </si>
  <si>
    <t>Se cuenta con diferentes canales de comunicación interna que permiten la divulgación de la información interna de la entidad.
Se mantiente una buena  comunicación interna entre las diferentes dependencias para el desarrollo de las diferentes actividades.
correos institucionales
mejora de la plataformas tecnologicas de PNN Intranet e pagina Web</t>
  </si>
  <si>
    <t xml:space="preserve">Mucha información que en ocasiones no llega al destinatario final o priorizado.
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</si>
  <si>
    <t>Se tienen indeintificadas las partes interesadas en el proceso de coordinacion del SINAP, tanto a nivel nacional como enlas escalas de gestión.
Se tienen espacios de coordinación y de participación en las escalas de gestión institucional.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</si>
  <si>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</si>
  <si>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</si>
  <si>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</si>
  <si>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</si>
  <si>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Limitación de los recursos (logisticos, operativos, económicos) para la respuesta a una emergencia ambiental. 
Metas que no se pueden cumplir por falta de una adecuada planeación
Periodo electoral  que genera cambios en al normatividad y genera dificultades en la contratación.</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</si>
  <si>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</si>
  <si>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</si>
  <si>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</si>
  <si>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</si>
  <si>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</si>
  <si>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</si>
  <si>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 y que se extendieron al 2021</t>
  </si>
  <si>
    <t>Presencia de Mineria ilegal en algunas AP 
Quema de bosques para expasion agrícola y/o ganadera</t>
  </si>
  <si>
    <t>Debil inclusión de los temas del SINAP en el SINA. 
Aumento en la presencia  de  grupos al margen de la ley en las AP.</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</si>
  <si>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</si>
  <si>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</si>
  <si>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
Inexistencia de personal encargado especificamente en temas de  comunicaciones de la DTPA</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</si>
  <si>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</si>
  <si>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</si>
  <si>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El cableado estructurado de la dirección territorial esta en muy buenas condiciones</t>
  </si>
  <si>
    <t xml:space="preserve">Deficiencias en los sistemas de información y tecnológicos con los que cuenta la DTPA, para garantizar la operatividad  en términos de eficiencia.
Contamos con recursos tecnologico que estan cumpliendo su ciclo de vida, reduciendo la efectividad en los procesos.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</si>
  <si>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</si>
  <si>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</si>
  <si>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</si>
  <si>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</si>
  <si>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</si>
  <si>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</si>
  <si>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</si>
  <si>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</si>
  <si>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</si>
  <si>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</si>
  <si>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</si>
  <si>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</si>
  <si>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</si>
  <si>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</si>
  <si>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</si>
  <si>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Oposición de las comunidades  al desarrollo y aprobación de planes de manejo
Disidentes de los grupos al margen de la ley que siguen en el territorio (AP) generando inseguridad e incumplimiento de metas programadas.</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</si>
  <si>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</si>
  <si>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</si>
  <si>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</si>
  <si>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</si>
  <si>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</si>
  <si>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</si>
  <si>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DIRECCIÓN TERRITORIAL  CARIBE</t>
  </si>
  <si>
    <t>Se cuenta con el personal idoneo y competente para la ejecución de las actividades.</t>
  </si>
  <si>
    <t>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d. proyecto restauración economica</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</si>
  <si>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metodológicas,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</si>
  <si>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se encuentran con sobrecarga laboral y no se priorizan los recursos en la asignación de viáticos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
Exceso de centralización de los procesos</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</si>
  <si>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</si>
  <si>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</si>
  <si>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r>
      <rPr>
        <sz val="11"/>
        <color theme="1"/>
        <rFont val="Arial Narrow"/>
        <family val="2"/>
      </rPr>
      <t xml:space="preserve">Existen los lineamientos para la planeación estratégica, se realiza la actualización de hojas metodologicas, se ajustan procedimientos y se realiza seguimientos gerenciales e los informes de gestión. </t>
    </r>
    <r>
      <rPr>
        <strike/>
        <sz val="11"/>
        <color theme="1"/>
        <rFont val="Arial Narrow"/>
        <family val="2"/>
      </rPr>
      <t xml:space="preserve">
</t>
    </r>
    <r>
      <rPr>
        <sz val="11"/>
        <color theme="1"/>
        <rFont val="Arial Narrow"/>
        <family val="2"/>
      </rPr>
      <t xml:space="preserve">
Respuesta oportuna por la Entidad a los requerimientos generados por la emergencia sanitaria por COVID-19.
Implementación de la estrategias y política de cero papel, para mejorar la eficiencia del consumo de dicho recurso.
Existe una cultura de seguimiento y adaptación ante los cambios constantes en el modelo de seguimiengto de indicadores
</t>
    </r>
  </si>
  <si>
    <t xml:space="preserve"> Existe debilidad en los líderes de procesos para realizar el debido seguimiento a las metas institucionales
las metas de restauración no se acuerdan con las AP y no se tiene en cuenta los requerimientos técnicos, climaticos, biologia y ecologia de las especies  vegetales</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</si>
  <si>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</si>
  <si>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</si>
  <si>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</si>
  <si>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</si>
  <si>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</si>
  <si>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</si>
  <si>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</si>
  <si>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cubrir el total de las necesidades de la DT y sus AP.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</si>
  <si>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</si>
  <si>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</si>
  <si>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</si>
  <si>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</si>
  <si>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</si>
  <si>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</si>
  <si>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</si>
  <si>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</si>
  <si>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</si>
  <si>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</si>
  <si>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FECHA DE ACTUALIZACIÓN DEL CONTEXTO</t>
  </si>
  <si>
    <t>DIRECCIÓN TERRITORIAL  ORINOQUÍA</t>
  </si>
  <si>
    <t>Competencia adecuada del personal.
Personal idóneo y comprometido. 
Convocatorias internas para cargos vacantes y ascensos.</t>
  </si>
  <si>
    <t xml:space="preserve">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</si>
  <si>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</si>
  <si>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</si>
  <si>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</si>
  <si>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</si>
  <si>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</si>
  <si>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</si>
  <si>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</si>
  <si>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t>
  </si>
  <si>
    <t xml:space="preserve">Gestión de proyectos de cooperación oficinal y no nacional para la efectividad en el manejo de las Áreas Protegidas y Dirección Territorial.  </t>
  </si>
  <si>
    <t>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</si>
  <si>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</si>
  <si>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</si>
  <si>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</si>
  <si>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</si>
  <si>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</si>
  <si>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</si>
  <si>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</si>
  <si>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</si>
  <si>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</si>
  <si>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</si>
  <si>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</si>
  <si>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</si>
  <si>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 xml:space="preserve">Existen mecanismos e instancias de seguimiento y control a la afectación de las áreas protegidas. 
El SIRAP Orinoquia un sub-sistema consolidado. 
Certificación de un sistema de gestión ambiental bajo requisitos de la norma tecnica colombiana GTC ISO 14001:2015. </t>
  </si>
  <si>
    <t xml:space="preserve">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</si>
  <si>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</si>
  <si>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</si>
  <si>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AUTORIDAD AMBIENTAL</t>
  </si>
  <si>
    <t>Personal competente y comprometido para la ejecución de las actividades del proceso.</t>
  </si>
  <si>
    <t>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Abuso por  omisión de las funciones y competencias propias del cargo o contrato por parte de los servidores públicos. 
Posible desconocimiento de la documentación, lineamientos y normatividad relacionados con conflicto de Intereses.
Debidlidad en las respuestas a la atención y  el reporte de las situaciones de orden público.
Abuso por acción u omisión de las funciones y competencias propias del cargo o contrato por parte de los servidores públicos en las actividades de los procesos sancionatorios.</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</si>
  <si>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</si>
  <si>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</si>
  <si>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</si>
  <si>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</si>
  <si>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</si>
  <si>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</si>
  <si>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 xml:space="preserve">Debilidad de comunicación interna que dificultan el seguimiento a los trámites ambientales y proceso sancionatorios en todos los niveles de gestión, asi como interpretación normativa en los diferentes niveles de gestión.
Canales de comunicación no permite una agil y pronta divulgación de alertas o boletines de otras entidades, para determinar las acciones preventivas a implementar en el AP. </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</si>
  <si>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</si>
  <si>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</si>
  <si>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</si>
  <si>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</si>
  <si>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Inaplicabilidad de los tiempos que otorga la normativa que hace parte de los procedimientos del Sistema de Gestión Intregado de la Entidad, que aplica para los Procesos sancionatorios</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</si>
  <si>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</si>
  <si>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</si>
  <si>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</si>
  <si>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</si>
  <si>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</si>
  <si>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</si>
  <si>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</si>
  <si>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</si>
  <si>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</si>
  <si>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</si>
  <si>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r>
      <rPr>
        <sz val="11"/>
        <color rgb="FF000000"/>
        <rFont val="Arial Narrow"/>
        <family val="2"/>
      </rPr>
      <t>Aumento de la normatividad aplicable por la entidad en respuesta a la emergencia sanitaria por COVID-19.</t>
    </r>
    <r>
      <rPr>
        <sz val="11"/>
        <color rgb="FFFF0000"/>
        <rFont val="Arial Narrow"/>
        <family val="2"/>
      </rPr>
      <t xml:space="preserve">
</t>
    </r>
    <r>
      <rPr>
        <sz val="11"/>
        <color rgb="FF000000"/>
        <rFont val="Arial Narrow"/>
        <family val="2"/>
      </rPr>
      <t xml:space="preserve">
Requerimientos recibidos en la entidad por visitas de inspección por parte de las entidades de control en temas ambientales.
</t>
    </r>
    <r>
      <rPr>
        <sz val="11"/>
        <color rgb="FFFF0000"/>
        <rFont val="Arial Narrow"/>
        <family val="2"/>
      </rPr>
      <t xml:space="preserve">
</t>
    </r>
    <r>
      <rPr>
        <sz val="11"/>
        <color rgb="FF000000"/>
        <rFont val="Arial Narrow"/>
        <family val="2"/>
      </rPr>
      <t>Cambios en requisitos legales en temas ambientales para las sede de nivel central y direcciones territorial a los que la entidad no pueda dar respuesta oportuna.</t>
    </r>
    <r>
      <rPr>
        <sz val="11"/>
        <color rgb="FFFF0000"/>
        <rFont val="Arial Narrow"/>
        <family val="2"/>
      </rPr>
      <t xml:space="preserve">
</t>
    </r>
    <r>
      <rPr>
        <sz val="11"/>
        <color rgb="FF000000"/>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</si>
  <si>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</si>
  <si>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</si>
  <si>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</si>
  <si>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</si>
  <si>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</si>
  <si>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</si>
  <si>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GESTIÓN CONTRACTUAL</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</si>
  <si>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</si>
  <si>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</si>
  <si>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y reporte de la Gestión  Contractual en el PAA </t>
  </si>
  <si>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</si>
  <si>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</si>
  <si>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</si>
  <si>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</si>
  <si>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</si>
  <si>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</si>
  <si>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</si>
  <si>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</si>
  <si>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</si>
  <si>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</si>
  <si>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GESTIÓN DE RECURSOS FINANCIEROS</t>
  </si>
  <si>
    <t xml:space="preserve">
El personal ejecuta la actividades con enfoque de autocontrol y mejora continua.
Acceso a capacitaciones en linea para el proceso de recurso financieros. 
</t>
  </si>
  <si>
    <t xml:space="preserve">
Posible falta conocimiento del código de etica y buen gobierno del servidor público.
Posible desconocimiento de la documentación, lineamientos y normatividad relacionados con conflicto de Intereses.
Posible desconocimiento de salvaguardar la información clasificada y reservada.
Falta de transferencia del conocimiento y perdida de la memoria institucional. </t>
  </si>
  <si>
    <t xml:space="preserve">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Implementación de nuevos procedimientos.
Planeación estrategica en la asignación de los recursos para la subcuenta FONAM de acuerdo al recaudo de ingresos.
</t>
  </si>
  <si>
    <t xml:space="preserve"> Articulación en los demas procesos de la entidad, en cuanto a la entrega de información para ser incorporada y reconocida en los  estados financieros de la entidad. 
 Incumplimiento de los factores de evaluación para asignación del PAC por parte de las dependencias
 Falta de cumplimiento por parte de las dependencias del nivel central y Direcciones Territoriales del lineamiento y/o plazos establecidos en el manual de politicas contables.
 Realizar el Registro Presupuestal sin los documentos legales que soporten el acto administrativo correspondiente.
Falta de implementación del punto de control relacionado con anexar el acto administrativo e indicar el número de Certificado de Disponibilidad Presupuestal en el radicado del sistema de gestión documental.
Fortalecer el seguimiento a la totalidad de conceptos de la bolsa de deducciones. 
 Que los coordinadores o jefes de dependencia soliciten oportunamente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</si>
  <si>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Certificado digital para acceder al Sistema Integrado de Información Financiera - SIIF Nación.
Acceso al Sistema Integrado de Información Financiera - SIIF Nación desde equipos con acceso a internet sin importar su ubicación geografica. 
Utilización del sistema documental como herramienta de control del proceso de cadena presupuestal. 
Software de inventarios neon que permite el manejo y control optimo de la propiedad plante y equipos e inventarios de la entidad., generando información confiable para incluir en los estados financieros</t>
  </si>
  <si>
    <t xml:space="preserve">
Falta de recursos tecnológicos y/o aplicativos para el registro, seguimiento y control de la cartera a favor de la Entidad. 
Posibilidad de vulneración tecnologíca en la plataforma de ecoturismo, el cual interrumpiria el recaudo de los infresos por ecoturismo de las áreas protegidas.  </t>
  </si>
  <si>
    <t>Implementación de estrategias y política de cero papel, para mejorar la eficiencia del consumo de dicho recurso.</t>
  </si>
  <si>
    <t xml:space="preserve">Se ha fortalecido la comunicación interna por medio de manual de politicas, procedimientos, formatos y  memorandos a dependencias y direcciones territoriales. </t>
  </si>
  <si>
    <t>Desconocimiento de la ley organica de presupuesto y demás normatividad relacionada .</t>
  </si>
  <si>
    <t>Ejecucion presupuestal y registros contables mediante aplicativo establecido por la nacion -  Sistema Integrado de Información Financiera - SIIF Nación.</t>
  </si>
  <si>
    <t xml:space="preserve">Control de transacciones de tesoreria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</si>
  <si>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</si>
  <si>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</si>
  <si>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Factores externos que impacten en el recaudo proyectado por la entidad para cada vigencia.
Restricción de PAC por Directriz Nacional e incumplimiento de los factores de evaluación para asignación del PAC.</t>
  </si>
  <si>
    <t xml:space="preserve">Emision de leyes que generan recorte presupuestal
Entrada en vigencia de la Ley de garantias y la posiblidad de ejecutar recursos restringidos por esta Ley. </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</si>
  <si>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</si>
  <si>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</si>
  <si>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MAPA DE RIESGOS DE GESTIÓN, CORRUPCIÓN Y SEGURIDAD DE LA INFORMACIÓN
INVENTARIO ACTIVOS DE INFORMACIÓN - RIESGOS SEGURIDAD DE LA INFORMACIÓN</t>
  </si>
  <si>
    <t>PROCESO</t>
  </si>
  <si>
    <t>RIESGOS</t>
  </si>
  <si>
    <t>ACTIVO</t>
  </si>
  <si>
    <t>DESCRIPCIÓN</t>
  </si>
  <si>
    <t>DUEÑO DEL ACTIVO</t>
  </si>
  <si>
    <t>TIPO DE ACTIVO</t>
  </si>
  <si>
    <t>AMENAZAS</t>
  </si>
  <si>
    <t>VULNERABILIDADES</t>
  </si>
  <si>
    <t>LEY 1712 DE 2014</t>
  </si>
  <si>
    <t>LEY 1581 DE 2021</t>
  </si>
  <si>
    <t>CRITICIDAD RESPECTO A SU CONFIDENCIALIDAD</t>
  </si>
  <si>
    <t>COMPLETITUD O CRITICIDAD RESPECTO A SU CONFIDENCIALIDAD</t>
  </si>
  <si>
    <t>COMPLETITUD O CRITICIDAD RESPECTO A SU DISPONIBILIDAD</t>
  </si>
  <si>
    <t>NIVEL DE CRITICIDAD</t>
  </si>
  <si>
    <t>Gestión Tecnologia y Seguridad de la Información</t>
  </si>
  <si>
    <t>Posibilidad de afectación económica y reputacional por paralisis en los procesos e incumplimiento de la entrega de servicios a los grupos de valor, debido a indisponibilidad o perdida de continuidad de los servicios informáticos críticos de la entidad.</t>
  </si>
  <si>
    <t>PNNCSRVNCDC01</t>
  </si>
  <si>
    <t>Sevidor controlador de dominio Principal (AD, DNS,)</t>
  </si>
  <si>
    <t>GSIR</t>
  </si>
  <si>
    <t>Software</t>
  </si>
  <si>
    <t>Daño  Fisico
Ataque Informatico</t>
  </si>
  <si>
    <t>Ausencia de Controles para Disponibilidad de Informacion</t>
  </si>
  <si>
    <t>Informacion Publica Clasificada</t>
  </si>
  <si>
    <t>ALTA</t>
  </si>
  <si>
    <t>PNNCSRVNCDC02</t>
  </si>
  <si>
    <t>Sevidor controlador de dominio Secundario (DNS, DHCP)</t>
  </si>
  <si>
    <t>PNNCSRVNCFS01</t>
  </si>
  <si>
    <t>Servidor de Archvios (FDS)</t>
  </si>
  <si>
    <t>CRITICA</t>
  </si>
  <si>
    <t>PNNCSRVNCWS01</t>
  </si>
  <si>
    <t>Servidor de Actualizaciones</t>
  </si>
  <si>
    <t>MEDIA</t>
  </si>
  <si>
    <t>PNNCSRVNCAV01</t>
  </si>
  <si>
    <t>Servidor Anivirus</t>
  </si>
  <si>
    <t>PNNCSRVNCMP01</t>
  </si>
  <si>
    <t>Servidor Geografico</t>
  </si>
  <si>
    <t>PNNCAPP18</t>
  </si>
  <si>
    <t>Servidor Aplicaciones (Docker)</t>
  </si>
  <si>
    <t>PNNCSRVNCGP01</t>
  </si>
  <si>
    <t>Software de Apoyo al SGSI</t>
  </si>
  <si>
    <t xml:space="preserve">Informacion Publica </t>
  </si>
  <si>
    <t>DELL UNITY</t>
  </si>
  <si>
    <t>Servidor almacenaiento tipo NAS/SAN 100TB</t>
  </si>
  <si>
    <t>Hardware</t>
  </si>
  <si>
    <t>Mantenimiento Insuficiente</t>
  </si>
  <si>
    <t>Ausencia de Controles para Disponibilidad y Accesibilidad de la Informacion</t>
  </si>
  <si>
    <t>DEL COMPELLENT</t>
  </si>
  <si>
    <t>Servidor almacenaiento tipo SAN 30TB</t>
  </si>
  <si>
    <t>SWICTHES SAN</t>
  </si>
  <si>
    <t>Equipos Activos para interconexion de almacenamiento con servidor via FibraOptica</t>
  </si>
  <si>
    <t>Conexión deficiente de cableado</t>
  </si>
  <si>
    <t>SWICTHES LAN</t>
  </si>
  <si>
    <t>Equipos Activos para interconexion de Servicios de Datos</t>
  </si>
  <si>
    <t>SWICTH CORE</t>
  </si>
  <si>
    <t>Equipos Activo para la centralizacion de datos e internet</t>
  </si>
  <si>
    <t>UPS</t>
  </si>
  <si>
    <t>Equipo Activo para soporte de carga energetica centro de datos</t>
  </si>
  <si>
    <t>Ausencia de Esquemas de Reemplazo</t>
  </si>
  <si>
    <t>PNNCNCFW01</t>
  </si>
  <si>
    <t>Dispositivo Activo para contro de acceso perimetral</t>
  </si>
  <si>
    <t>AIRE ACONDICIONADO</t>
  </si>
  <si>
    <t>Dispoditivo para control de Temperatura en Centro de Datos</t>
  </si>
  <si>
    <t>Informacion Publica</t>
  </si>
  <si>
    <t>La posibilidad de afectación reputacional por investigaciones disciplinarias, daños, publicación de información incorrecta, manipulación y acciones ilicitas que se origina debido al uso indebido de la información digital de la entidad .</t>
  </si>
  <si>
    <t>App Restauracion</t>
  </si>
  <si>
    <t>Aplicación para la gestion de Procesos de restauracion</t>
  </si>
  <si>
    <t>Saturacion de Sistema de Infrmacion
Mantenimiento del Sistema de Infromacion</t>
  </si>
  <si>
    <t>Ausencia o Insuficientes pruebas de Software
Ausencia de Registros de Auditoria</t>
  </si>
  <si>
    <t>App Acuerdos</t>
  </si>
  <si>
    <t>Aplicación Acuerdos</t>
  </si>
  <si>
    <t>App UOT</t>
  </si>
  <si>
    <t>Aplicación UOT</t>
  </si>
  <si>
    <t>App RUNAP</t>
  </si>
  <si>
    <t>Aplicación Runap</t>
  </si>
  <si>
    <t>App Invetarios</t>
  </si>
  <si>
    <t>Aplicación Invnetarios</t>
  </si>
  <si>
    <t>App SmartConect</t>
  </si>
  <si>
    <t>Aplicación SmartConect</t>
  </si>
  <si>
    <t>App Certificados</t>
  </si>
  <si>
    <t>Aplicación Certificados</t>
  </si>
  <si>
    <t>App Sig Predial</t>
  </si>
  <si>
    <t>Aplicación Sig Predial</t>
  </si>
  <si>
    <t>GDB Institucional</t>
  </si>
  <si>
    <t>MAPA DE RIESGOS DE GESTIÓN, CORRUPCIÓN Y SEGURIDAD DE LA INFORMACIÓN</t>
  </si>
  <si>
    <t xml:space="preserve">IDENTIFICACIÓN DEL RIESGO </t>
  </si>
  <si>
    <t>ANÁLISIS DEL RIESGO INHERENTE</t>
  </si>
  <si>
    <t>EVALUACIÓN DEL RIESGO - VALORACIÓN DE LOS CONTROLES</t>
  </si>
  <si>
    <t>EVALUACIÓN DEL RIESGO - NIVEL DEL RIESGO RESIDUAL</t>
  </si>
  <si>
    <t>PLAN DE ACCIÓN</t>
  </si>
  <si>
    <t xml:space="preserve">MONITOREO Y REVISIÓN </t>
  </si>
  <si>
    <t xml:space="preserve">SEGUIMIENTO (GCI) </t>
  </si>
  <si>
    <r>
      <rPr>
        <b/>
        <sz val="11"/>
        <color theme="1"/>
        <rFont val="Arial Narrow"/>
        <family val="2"/>
      </rPr>
      <t>Número del Riesgo</t>
    </r>
    <r>
      <rPr>
        <b/>
        <strike/>
        <sz val="11"/>
        <color theme="0"/>
        <rFont val="Arial Narrow"/>
        <family val="2"/>
      </rPr>
      <t xml:space="preserve">
</t>
    </r>
  </si>
  <si>
    <t xml:space="preserve">Proceso </t>
  </si>
  <si>
    <t>Áreas de Impacto en la Entidad</t>
  </si>
  <si>
    <t>DESCRIPCIÓN DEL RIESGO</t>
  </si>
  <si>
    <t>Clasificación del Riesgo</t>
  </si>
  <si>
    <t>Frecuencia con la que se realiza la actividad</t>
  </si>
  <si>
    <t>PROBABILIDAD Inherente</t>
  </si>
  <si>
    <t>%</t>
  </si>
  <si>
    <t>Criterios de Impacto</t>
  </si>
  <si>
    <t>Observación de criterio</t>
  </si>
  <si>
    <t>IMPACTO 
Inherente</t>
  </si>
  <si>
    <t>ZONA DE RIESGO INHERENTE</t>
  </si>
  <si>
    <t>No. Control</t>
  </si>
  <si>
    <t xml:space="preserve">Descripción del Control </t>
  </si>
  <si>
    <t>Afectación</t>
  </si>
  <si>
    <t>Atributos</t>
  </si>
  <si>
    <t>Probabilidad Residual</t>
  </si>
  <si>
    <t>Probabilidad Residual Final</t>
  </si>
  <si>
    <t>Impacto Residual Final</t>
  </si>
  <si>
    <t>Zona de Riesgo Final</t>
  </si>
  <si>
    <t>Tratamiento</t>
  </si>
  <si>
    <t xml:space="preserve">Acción </t>
  </si>
  <si>
    <t>Peso porcentual de la acción</t>
  </si>
  <si>
    <t>Producto / evidencia de la acción</t>
  </si>
  <si>
    <t xml:space="preserve">Responsable </t>
  </si>
  <si>
    <r>
      <rPr>
        <b/>
        <sz val="11"/>
        <color theme="1"/>
        <rFont val="Arial Narrow"/>
        <family val="2"/>
      </rPr>
      <t xml:space="preserve">Fecha de Incio
</t>
    </r>
    <r>
      <rPr>
        <b/>
        <sz val="11"/>
        <color rgb="FF595959"/>
        <rFont val="Arial Narrow"/>
        <family val="2"/>
      </rPr>
      <t xml:space="preserve">(dd/mm/aaaa) </t>
    </r>
  </si>
  <si>
    <r>
      <rPr>
        <b/>
        <sz val="11"/>
        <color theme="1"/>
        <rFont val="Arial Narrow"/>
        <family val="2"/>
      </rPr>
      <t xml:space="preserve">Fecha de Finalización
</t>
    </r>
    <r>
      <rPr>
        <b/>
        <sz val="11"/>
        <color rgb="FF595959"/>
        <rFont val="Arial Narrow"/>
        <family val="2"/>
      </rPr>
      <t>(dd/mm/aaaa)</t>
    </r>
  </si>
  <si>
    <t>Meta de la acción de control</t>
  </si>
  <si>
    <t xml:space="preserve">Corte 30 de abril </t>
  </si>
  <si>
    <t xml:space="preserve">Corte 30 de Agosto </t>
  </si>
  <si>
    <t>Corte 30 de agosto</t>
  </si>
  <si>
    <t xml:space="preserve">Corte 30 de diciembre </t>
  </si>
  <si>
    <t>Corte 30 de diciembre</t>
  </si>
  <si>
    <t>Tipo</t>
  </si>
  <si>
    <t>Implementación</t>
  </si>
  <si>
    <t>Calificación</t>
  </si>
  <si>
    <t>Documentación</t>
  </si>
  <si>
    <t>Frecuencia</t>
  </si>
  <si>
    <t>Evidencia</t>
  </si>
  <si>
    <t>Fecha</t>
  </si>
  <si>
    <t>Descripción Monitoreo</t>
  </si>
  <si>
    <r>
      <rPr>
        <b/>
        <sz val="11"/>
        <color theme="1"/>
        <rFont val="Arial Narrow"/>
        <family val="2"/>
      </rPr>
      <t xml:space="preserve">% Avance 
</t>
    </r>
    <r>
      <rPr>
        <b/>
        <sz val="11"/>
        <color rgb="FF595959"/>
        <rFont val="Arial Narrow"/>
        <family val="2"/>
      </rPr>
      <t>(de acuerdo al peso porcentual de la acción)</t>
    </r>
  </si>
  <si>
    <r>
      <rPr>
        <b/>
        <sz val="11"/>
        <color theme="1"/>
        <rFont val="Arial Narrow"/>
        <family val="2"/>
      </rPr>
      <t xml:space="preserve">% Avance 
</t>
    </r>
    <r>
      <rPr>
        <b/>
        <sz val="11"/>
        <color rgb="FF595959"/>
        <rFont val="Arial Narrow"/>
        <family val="2"/>
      </rPr>
      <t>(de acuerdo al peso porcentual de la acción)</t>
    </r>
  </si>
  <si>
    <r>
      <rPr>
        <b/>
        <sz val="11"/>
        <color theme="1"/>
        <rFont val="Arial Narrow"/>
        <family val="2"/>
      </rPr>
      <t xml:space="preserve">% Avance 
</t>
    </r>
    <r>
      <rPr>
        <b/>
        <sz val="11"/>
        <color rgb="FF595959"/>
        <rFont val="Arial Narrow"/>
        <family val="2"/>
      </rPr>
      <t>(de acuerdo al peso porcentual de la acción)</t>
    </r>
  </si>
  <si>
    <t xml:space="preserve">Causa Inmediata
¿Cómo? </t>
  </si>
  <si>
    <t>Causa Raíz
¿Por qué?</t>
  </si>
  <si>
    <t xml:space="preserve">RIESGO </t>
  </si>
  <si>
    <t>Reputacional</t>
  </si>
  <si>
    <t>1. No existe articulación entre la planeación y la ejecución de las actividades de capacitación.
2. Demora en la aprobación y adopción del Plan Estratégico de Talento Humano- PETH generando dificultad para el desarrollo de las actividades contempladas en los planes temáticos</t>
  </si>
  <si>
    <t>3. La dificultad del acceso a las diferentes áreas protegidas por su ubicación.</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</si>
  <si>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Plan de Riesgo psicosocial y Plan Institucional de capacitación)</t>
  </si>
  <si>
    <t>Ejecución y administración de procesos</t>
  </si>
  <si>
    <t xml:space="preserve">     El riesgo afecta la imagen de la entidad con algunos usuarios de relevancia frente al logro de los objetivos</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</si>
  <si>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</si>
  <si>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Detectivo</t>
  </si>
  <si>
    <t>Manual</t>
  </si>
  <si>
    <t>Documentado</t>
  </si>
  <si>
    <t>Continua</t>
  </si>
  <si>
    <t>Con Registro</t>
  </si>
  <si>
    <t>Reducir (mitigar)</t>
  </si>
  <si>
    <t>Plan Estratégico de Talento Humano adoptado con sus respectivos planes tematicos</t>
  </si>
  <si>
    <t>Grupo de Gestión Humana</t>
  </si>
  <si>
    <t>La coordinadora del Grupo de Gestión Humana determina las estratégias de forma anual para propiciar espacios que permitan mayor cobertura quedando como evidencia los listados de asistencia y material fotográfico. En caso de desviación generará las estrategias requeridas.</t>
  </si>
  <si>
    <t>Preventivo</t>
  </si>
  <si>
    <t xml:space="preserve">Certificados o constancias de cumplimiento, presentaciones, pantallazos y/o correo electrónicos, informes, registros fotograficos. </t>
  </si>
  <si>
    <t>La Coordinadora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coordinadora. Evidencias: comunicaciones y/o soportes de ejecución. (Plan de contigencia).</t>
  </si>
  <si>
    <t>Correctivo</t>
  </si>
  <si>
    <t>Sin Documentar</t>
  </si>
  <si>
    <t>1. Baja apropiación en la aplicación de la estrategia de comunicaciones en los tres niveles.</t>
  </si>
  <si>
    <t>2. Baja apropiación en la adherencia de los canales de comunicación.</t>
  </si>
  <si>
    <t>Posibilidad de afectación reputacional por desinformación de la gestión de la entidad que pueda afectar la imagen de la misma, debilitando el trabajo técnico de conservación, debido al incumplimiento en la implementación de los mecanismos de comunicación establecidos por la entidad.</t>
  </si>
  <si>
    <t xml:space="preserve">     El riesgo afecta la imagen de de la entidad con efecto publicitario sostenido a nivel de sector administrativo, nivel departamental o municipal</t>
  </si>
  <si>
    <t>El responsable de cada mecamismo en el nivel central realiza cuatrimestralmente el seguimiento al cumplimiento de la implementación de los mecamismos de comunicación  conforme la estrategia y quedará documentada en el informe del proceso y en caso de incumplimiento generar una acción de mejora.</t>
  </si>
  <si>
    <r>
      <rPr>
        <sz val="10"/>
        <color theme="1"/>
        <rFont val="Arial Narrow"/>
        <family val="2"/>
      </rPr>
      <t xml:space="preserve">1. Generar orientación y acompañamiento para la implementación de mecanismo de comunicación establecidos en la entidad.
</t>
    </r>
    <r>
      <rPr>
        <b/>
        <sz val="10"/>
        <color theme="1"/>
        <rFont val="Arial Narrow"/>
        <family val="2"/>
      </rPr>
      <t>Nota</t>
    </r>
    <r>
      <rPr>
        <sz val="10"/>
        <color theme="1"/>
        <rFont val="Arial Narrow"/>
        <family val="2"/>
      </rPr>
      <t>. La meta es cuatrimestral</t>
    </r>
  </si>
  <si>
    <t>Informe o ayuda de memoria, donde se relacione las acciones de orientaciones y acompañamiento, Lineamientos, memorandos, correos electrónicos.</t>
  </si>
  <si>
    <t>Grupo de Comunicaciones GCM</t>
  </si>
  <si>
    <t>El responsable de cada mecanismo en el nivel central realiza la verificación de los insumos entregados por la dependencia a cargo de la información para llevar a cabo el requerimiento cada vez que sea solitado, en caso de no cumplir se informara al solicitante.</t>
  </si>
  <si>
    <t xml:space="preserve">El responsable del mecanismo (nivel central y DT) deberá documentar  y ejecutar las actividades correspondientes en un plazo máximo de 8 días al incumplimiento, dejando como evidenicas los insumos según el mecanismo, informado a la coordinación del GCEA. (Plan de contigencia) </t>
  </si>
  <si>
    <t>Debilidad en la capacidad operativa y articulacion con los actores sociales e institucionales estrategicos, regionales y nacionales, para asumir compromisos vinculados con el SINAP</t>
  </si>
  <si>
    <t>Desconocimiento de la Entidad en las responsabilidades y actividades a ejecutar en el tema de coordinación SINAP.</t>
  </si>
  <si>
    <t xml:space="preserve">
Posibilidad de afectación reputacional debido una débil implementación de acciones de  acompañamiento y/o orientación, en el marco de la nueva política del SINAP visión 2030, frente a los mecanismos de participación para los actores del SINAP generando una pérdida en la credibilidad y confianza de las instancias del SINAP.</t>
  </si>
  <si>
    <t>El profesional de GGIS o profesional asignado para el tema del SIRAP en la DT, realizará cuándo sea requerido socializaciones y sensibilizaciones sobre responsabilidades y actividades a ejecutar en el tema de coordinación SINAP, frente al contexto del proceso de acuerdo al nivel de gestión, quedando como evidencia listados de asistencia y/o actas de reunión y/o con la presentación. En caso de desviación se realiza inmediatamente la actividad de socialización y sensibilización.</t>
  </si>
  <si>
    <t>1. Ejecutar las actividades de acompañamiento en los temas SINAP y divulgación de los lineamientos necesarios y pertinentes, frente al contexto del proceso de acuerdo al nivel de gestión. (la actividad se realizará por demanda)</t>
  </si>
  <si>
    <t>Listados de asistencia con ayudas de memoria, y/o actas generadas y/o memorandos y/o correos electrónicos y/o presentaciones y/o Informes de seguimiento a los planes de acción del SINAP y los SIRAP y/o Documentos de implementación de acciones.</t>
  </si>
  <si>
    <t>Grupo de Gestión e Integración del SINAP - Nivel central
Direcciones Territoriales (DTAN - DTPA - DTCA - DTAO-DTOR-DTAM)</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</si>
  <si>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</si>
  <si>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1. Posibilidad de recibir y aceptar información incompleta o erronea remitida por parte de las fuentes.</t>
  </si>
  <si>
    <t>2. Debilidad por parte de las fuentes inscritas, en el conocimiento requerido para la entrega de información.
3. Posibles falencias por parte de la Entidad en la validación de la información remitida por parte de las fuentes.</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</si>
  <si>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</si>
  <si>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 xml:space="preserve">     El riesgo afecta la imagen de la entidad a nivel nacional, con efecto publicitarios sostenible a nivel país</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</si>
  <si>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t>
  </si>
  <si>
    <t>1. Validar la información del reporte RUNAP que se genera semestralmente que se publica en el calendario de difusión.
(Nota: En el reporte del 1er cuatrimestre se entregará la información correspondiente de diciembre de la vigencia anterior).</t>
  </si>
  <si>
    <t>Acta de Reunión de validación del reporte RUNAP
Memorando al GCEA para solicitud de difusión del reporte RUNAP</t>
  </si>
  <si>
    <t>Grupo de Gestión e Integración del SINAP - Nivel central</t>
  </si>
  <si>
    <t>La coordinación SINAP realiza socializaciones y sensibilización en el aplicativo RUNAP de forma programada (anualmente) y/o a demanda, a las autoridades ambientales competentes, para fortalecer el cargue o actualización de la información en el RUNAP e indiciar los medios de solicitud de apoyos posteriores que brinda la Entidad, en los casos en los que se requiera. Para los casos que no se cuente con la asistencia de una autoridad ambiental competente se realizará la reprogramación de la actividad. Evidencia: el listado de asistencia y/o acta y/o presentación.</t>
  </si>
  <si>
    <t>2. Atender las solicitudes recibidas de las autoridades ambientales competenetes, en temas RUNAP.</t>
  </si>
  <si>
    <t xml:space="preserve">Respuestas a solicitudes recibidas </t>
  </si>
  <si>
    <t>La dirección general o el delegado en caso de generación de información estadística incompleta o errónea de las áreas protegidas inscritas en el RUNAP, informar públicamente por lo medios empleados por la Entidad, la inconsitencia presentada, el resultado del reproceso y el ajuste en la publicación. (Plan de contigencia)</t>
  </si>
  <si>
    <t>Económica y Reputacional</t>
  </si>
  <si>
    <t>Falta de control dentro del proceso.
La necesidad de dar respuesta a auditorias especiales o requerimientos de nivel directivo.
Afectación en la contratación del equipo de trabajo dada la entrada en vigencia de la Ley de Garantías.</t>
  </si>
  <si>
    <t>Asignación de recursos insuficiente.</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</si>
  <si>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</si>
  <si>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La coordinadora del GCI con su equipo de trabajo realiza seguimiento mensual del Plan Anual de Auditorías del Grupo de Control Interno, con el objetivo de verificar el cumplimiento de las acciones y realizar alertas al equipo para evitar un incumplimiento, quedando como evidencia: correos electrónicos, actas de seguimiento y listas de asistencia.</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</si>
  <si>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</si>
  <si>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</si>
  <si>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</si>
  <si>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</si>
  <si>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2. Incluir los recursos en la planeación financiera de la entidad</t>
  </si>
  <si>
    <t>Plan de Acción Anual</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</si>
  <si>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</si>
  <si>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3. Aprobar y Publicar el Plan Anual de Auditorías, incluyendo las modificaciones que se realicen.</t>
  </si>
  <si>
    <t>Acta del Comité Institucional de Coordinación de Control Interno</t>
  </si>
  <si>
    <t>Coordinación Grupo de Control Interno</t>
  </si>
  <si>
    <t>1. Dificultad en la contratación de profesionales especializados en derecho disciplinario, dada la entreda de vigencia de la Ley de garantias y la sentencia de Concejo de Estado.
2. Modificación de la normatividad disciplinaria.</t>
  </si>
  <si>
    <t>1. Alto volumen de expedientes acumulados de vigencias anteriores.
2. Alta cantidad (número) de recepción de informes y quejas disciplinarias.
3. El grado de dificultad que rodea cada proceso disciplinario.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</si>
  <si>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</si>
  <si>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Base de datos de control y seguimiento manual alimentada por el jefe Oficina de Control Interno Disciplinario de forma mensual,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</si>
  <si>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</si>
  <si>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</si>
  <si>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</si>
  <si>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</si>
  <si>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2. Evaluación y proyección de los pliegos de cargos y autos de citación de audiencia para ser notificados y las audiencias instaladas antes de la entrada de vigencia de la nueva ley disciplinaria.</t>
  </si>
  <si>
    <t>Base de datos de autos de pliegos de cargos y de citación de audiencia.</t>
  </si>
  <si>
    <t>Integrantes de la Oficina de Control Interno Disciplinario</t>
  </si>
  <si>
    <t>22703/2022</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</si>
  <si>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</si>
  <si>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3. Presentación ante la dependencia competente de los estudios previos y documetación correspondiente, para la contratación de abogados especializados en derechos disciplinario antes de entrada de vigencia de la ley de garantías.</t>
  </si>
  <si>
    <t>Trazabilidad de ORFEO para la remisión de estudios previos</t>
  </si>
  <si>
    <t>Económica</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</si>
  <si>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</si>
  <si>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 xml:space="preserve">     Entre 100 y 500 SMLMV </t>
  </si>
  <si>
    <t>El personal del proceso de Sostenibilidad Financiera y negocios ambientales revisa, ajusta y/o propone  mecanismos económicos y/o financieros, así como alianzas estratégicas, de forma semestral, quedando como evidencia un documento técnico. En caso de desviación se realizarán los ajustes necesarios con el objetivo de dar cumplimiento a las metas establecidas.</t>
  </si>
  <si>
    <t xml:space="preserve">1. Diseñar y/o ajustar el o los mecanismos financieros durante las necesidad del proceso. </t>
  </si>
  <si>
    <t>Documento técnico de los mecanismos financieros  diseñados y/o ajustados con los que anexos que se requieran.</t>
  </si>
  <si>
    <t>Subdirección de sostenibilidad y negocios ambientales</t>
  </si>
  <si>
    <t>Los profesionales asignados del proceso de Sostenibilidad Financiera y Negocios Ambientales realizan un seguimiento con la frecuencia conforme los lineamientos emitidos por la SNNA a los mecanismos financieros diseñados y en implementación conforme los soportes entregados por el GGF, actualizando la estrategia de sostebilidad financiera. En caso de desviación se realizará el ajuste o se daran recomendaciones al proceso para el cumplimiento.</t>
  </si>
  <si>
    <t>Los profesionales de la SNNA realizarán los respectivos ajustes y/o recomendaciones requeridas y en el momento de ser necesario, el diseño de nuevos mecanismos financieros que permitan generar recursos para la entidad, quedando registrado en documento técnico que se generen. (Plan de contigencia).</t>
  </si>
  <si>
    <t>Falta de apropiación para aplicar los lineamientos de gestión documental</t>
  </si>
  <si>
    <t xml:space="preserve">1. Debilidad en el seguimiento a los controles establecidos en los procedimientos de archivo y correspondencia </t>
  </si>
  <si>
    <t xml:space="preserve">Posibilidad de afectación económica y reputacional por perdida de memoria institucional y no contar con información oportuna y confiable  debido a la Pérdida de la documentación  física y digital de la entidad </t>
  </si>
  <si>
    <t>Grupo de Procesos Corporativos socializará cada vez que se requiera los lineamientos para la administración, manejo y conservación de los archivos, con el fin de generar parámetros de gestión documental en la Entidad. En caso de presentarse dificultades en la socialización, se generaran otras alternativas para dar a conocer los lineamientos. Evidencia: Listados de Asistencia, Presentaciones.</t>
  </si>
  <si>
    <r>
      <rPr>
        <sz val="11"/>
        <color theme="1"/>
        <rFont val="Arial Narrow"/>
        <family val="2"/>
      </rPr>
      <t xml:space="preserve">1. Elaborar y ejecutar plan de trabajo de seguimiento a los controles de archivo y correspondencia que incluye a las Direcciones Territoriales
</t>
    </r>
    <r>
      <rPr>
        <b/>
        <sz val="11"/>
        <color theme="1"/>
        <rFont val="Arial Narrow"/>
        <family val="2"/>
      </rPr>
      <t>Nota:</t>
    </r>
    <r>
      <rPr>
        <sz val="11"/>
        <color theme="1"/>
        <rFont val="Arial Narrow"/>
        <family val="2"/>
      </rPr>
      <t xml:space="preserve"> La meta de la acción de control es anual</t>
    </r>
  </si>
  <si>
    <t>Plan de trabajo con seguimiento</t>
  </si>
  <si>
    <t>Grupo de Procesos Corporativos</t>
  </si>
  <si>
    <t xml:space="preserve">Una vez ocurrida la pérdida de información física, la dependencia objeto de la pérdida, debe iniciar acciones para reconstruir la misma, con el fin de recuperar la memoria institucional de la entidad.
</t>
  </si>
  <si>
    <t>Una vez ocurrida la pérdida de información digital, la dependencia objeto de la pérdida, implementará el  procedimiento vigente para copias de seguridad,  con el fin de recuperar la memoria institucional de la entidad.</t>
  </si>
  <si>
    <t xml:space="preserve">Falta de verificación de los bienes asignados cuentadantes </t>
  </si>
  <si>
    <t xml:space="preserve">No asegurar  los bienes de la entidad solicitados en el formato de inclusión </t>
  </si>
  <si>
    <t>Posibilidad de afectación económica y reputacional por detrimento patrimonial debido a la Perdida total o parcial de los bienes de la entidad</t>
  </si>
  <si>
    <t xml:space="preserve">     Entre 10 y 50 SMLMV </t>
  </si>
  <si>
    <t xml:space="preserve">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t>
  </si>
  <si>
    <t>Reducir (compartir)</t>
  </si>
  <si>
    <t>1. Reportar oportunamente al Grupo de procesos Corporativos los bienes a asegurar  (oportunamente hace referencia a realizar el reporte una vez ingrese al inventario de la entidad)
Nota: La meta de la accion de control es anual</t>
  </si>
  <si>
    <t>Formato de entrada de almacén junto con el formato de inclusión y exclusión.
Correo electrónico al Grupo de Procesos Corporativos solicitando el aseguramiento de los bienes</t>
  </si>
  <si>
    <t>Direcciones Territoriales</t>
  </si>
  <si>
    <t xml:space="preserve">Notificar al Grupo de Control Disciplinario Interno  y al Grupo de Contratos según corresponda, inmediatamente se presenta el  caso de perdida total o parcial de los bienes de la entidad, </t>
  </si>
  <si>
    <t>Aleatoria</t>
  </si>
  <si>
    <t>Sin Registro</t>
  </si>
  <si>
    <t>2 Verificar que se cuenten con los anexos de las inclusiones al programa de seguros
Nota: La meta de la accion de control es anual</t>
  </si>
  <si>
    <t>Anexos de las inclusiones al programa de seguros</t>
  </si>
  <si>
    <t>1. Fuga de información
2. Explotación de vulneralidades
3. Acceso no autorizado</t>
  </si>
  <si>
    <t>1. Debillidad en implementación de controles de acceso a la información. 
2. Debilidad en el despliegue de actualizaciones sobre los dispositivos de la entidad</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</si>
  <si>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</si>
  <si>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GTIC Implementara un esquema de respaldo en nube mensual para la información que se encuentra en los esquemas de almacenamiento de la entidad y se documenta en el informe de gestión, en caso de desviación la perdida de información tendria una afectación maxima de un mes.</t>
  </si>
  <si>
    <t xml:space="preserve">Pantallazo sobre las aplicaciones integradas </t>
  </si>
  <si>
    <t xml:space="preserve">Grupo deTecnologías de la Información y Comunicaciones
</t>
  </si>
  <si>
    <t>GTIC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t>
  </si>
  <si>
    <t>GTIC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</si>
  <si>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</si>
  <si>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t>1. Continuidad en los procesos de contratación en el portal del estado colombiano
2. No contar con sistemas de respaldo para sistemas de misión critica.
3. Los equipos de radiocomunicaciones no cuenten con cubrimiento de las frecuencias asignadas.
4. Insuficiencia de equipos de radiocomunicaciones en las áreas protegidas.</t>
  </si>
  <si>
    <t xml:space="preserve">1. Falla lógica en los Sistemas de información (Software o Hardware).
2. No contar concontratos de soporte y mantenimiento vigentes. </t>
  </si>
  <si>
    <t>Fallas Tecnológicas</t>
  </si>
  <si>
    <t>GTIC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En caso de desviación se da soporte de primer nivel por parte de los Ingenieros del GSIR y en el evento que no se pueda dar solución se realizara escalamiento con el proveedor.</t>
  </si>
  <si>
    <t>Automático</t>
  </si>
  <si>
    <t xml:space="preserve">1. Implementación del diagnóstico  y lienamientos del plan de continuidad del negocio una vez aprobado por el CIGD. </t>
  </si>
  <si>
    <t>3 Documentos (Diagnostico BCP y DRP y lineamientos del plan de continuidad del negocio)</t>
  </si>
  <si>
    <t>GTIC generará los lineamientos en la continuidad del negocio y cada vez que se requiera la implementación y control de las herramientas en seguridad digital, se dejara las evidencias correspondientes las cuales quedaran en el repositorio de GTIC. En caso de desviación realiza el seguimiento a la politica de seguridad de la información.</t>
  </si>
  <si>
    <t>El ingeniero responsable activara el plan de contigecia en centro alterno (nube / datacenter alterno), en caso de materialización del riesgo, dejando como evidencia el informe de activación del plan de contigencia. (plan de Contigencia)</t>
  </si>
  <si>
    <t>Una vez las áreas protegidas notifiquen al equipo de GTIC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t>
  </si>
  <si>
    <t>1. Suplantación de identidad.
 2. Omisión del uso correcto de los sistemas de infiormación</t>
  </si>
  <si>
    <t xml:space="preserve">1. Debilidad en los lineamientos sobre el uso y la privacidad de la información de la entidad. </t>
  </si>
  <si>
    <t xml:space="preserve">     El riesgo afecta la imagen de la entidad internamente, de conocimiento general, nivel interno, de junta dircetiva y accionistas y/o de provedores</t>
  </si>
  <si>
    <t>GTIC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t>
  </si>
  <si>
    <t xml:space="preserve">Pantallazo de la base de datos que tiene el esquema de auditorias implmentado </t>
  </si>
  <si>
    <t xml:space="preserve">Grupo deTecnologías de la Información y Comunicaciones </t>
  </si>
  <si>
    <t xml:space="preserve">GTIC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</si>
  <si>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t xml:space="preserve">archivo plano txt de log de auditoria integracion firewall con infraestructura de TI de PNNC
Pantallazo sobre las bases de datos con el esquema de auditoria implementado. 
</t>
  </si>
  <si>
    <t>Grupo deTecnologías de la Información y Comunicaciones</t>
  </si>
  <si>
    <t>1. Discrepancia de la estructuración de la información.
2. Flujo de información inexistente o ineficiente.
3. Debidlidad en las actividades de socializaciones en relación al uso de las aplicaciones para terceros.</t>
  </si>
  <si>
    <t>1. Debilidades en la infraestructura y hardware requerida para el desarrollo de la actividad.
2. No certeza de la fuente requerida para el acceso de la información</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</si>
  <si>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</si>
  <si>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 xml:space="preserve">
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</si>
  <si>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t>Listas de asistencia o correos electrónicos de revisión y ajustes de la documentación, memorando de oficialización y la publicación (intranet - página web)</t>
  </si>
  <si>
    <t>Grupo Gestión del Conocimiento y la Innovación - GGCI</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</si>
  <si>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</si>
  <si>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 xml:space="preserve">Captura de pantalla de la plataforma con la fecha de publicación de los servicios y el link de la plataforma o listado en excel de servicios sobre el servidor. </t>
  </si>
  <si>
    <t>“Grupo Gestión del Conocimiento y la Innovación - GGCI</t>
  </si>
  <si>
    <t>Documento con los correos con el usuario (viewer) y contraseña a la base de datos.</t>
  </si>
  <si>
    <t>Sanciones por parte del líder del sector y entes de control</t>
  </si>
  <si>
    <t>1. Insuficiencia de insumos técnicos que soporten la decisión jurídica que debe emitirse en el marco de la asesoría jurídica que brinda la Oficina. 
Debilidad de la gestión del abogado para el desarrollo del trámite.</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</si>
  <si>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</si>
  <si>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</si>
  <si>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1. Realizar seguimiento del cumplimiento de aporte de insumos técnicos para la elaboración de los productos jurídicos.</t>
  </si>
  <si>
    <t>Bases de datos diligenciadas</t>
  </si>
  <si>
    <t xml:space="preserve">Profesionales y grupo de apoyo - Oficina Asesora Jurídica </t>
  </si>
  <si>
    <t>Los profesionales de la Oficina Asesora Jurídica informara de manera presencial a los tomadores de decisiones en caso de retraso en la emisión de productos jurídicos, para la toma de medidas pertinentes.  (Plan de Contigencia)</t>
  </si>
  <si>
    <t>2. Realizar seguimiento mediante reuniones para verificar los asuntos con el equipo de trabajo, en especial evaluando incovenientes y definir lineamientos para el desarrollo de las actividades.</t>
  </si>
  <si>
    <t>Actas o ayudas de memoria de las reuniones.</t>
  </si>
  <si>
    <t>Profesionales y grupo de apoyo - Oficina Asesora Jurídica</t>
  </si>
  <si>
    <t xml:space="preserve">1. Información inadecuada o no disponible para la toma de decisiones 
2. Lineamientos o metodologías débiles o inexistentes para la formulación y/o seguimiento de los planes. </t>
  </si>
  <si>
    <t>3. Personal no capacitado para la formulación y seguimiento adecuado de los planes en la Entidad.</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</si>
  <si>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</si>
  <si>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</si>
  <si>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</si>
  <si>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</si>
  <si>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Oficina Asesora de Planeación</t>
  </si>
  <si>
    <t>La Oficina Asesora de Planeación generará los lineamientos oportunos y claros informando las fechas de reporte, cargue y seguimiento del año en curso a los tres niveles de gestión con el próposito de un reporte oportuno y en caso de desviación o falla en el reporte se generará la comunicación correspondiente.</t>
  </si>
  <si>
    <t>2. Realizar acompañamiento y apoyo permanente en los procesos relacionados con la formulación y/o seguimiento del PAA.</t>
  </si>
  <si>
    <t xml:space="preserve">Listados de Asistencia y/o comunicaciones  </t>
  </si>
  <si>
    <t xml:space="preserve">Socialización por parte de la Oficina Asesora de Planeación de las herramientas definidas para el seguimiento de los planes, a los profesionales de planeación y SGI, de las Direcciones Territoriales y dependencias en el nivel central, de forma  anual,quedando listas de asistencia y comunicaciones y en caso de no asistir se remitirá información por correo eletrónico. </t>
  </si>
  <si>
    <t xml:space="preserve">3. Generar alertas de manera oportuna del PAA, de acuerdo a los lineamientos y criterios de evaluación. </t>
  </si>
  <si>
    <t>Comunicaciones (ORFEO o Correos electrónicos o Actas)</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</si>
  <si>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es al seguimiento. (plan de contigencia)</t>
  </si>
  <si>
    <t xml:space="preserve">2. Falta de seguimiento a la implementación del modelo integrado de planeación y gestión por parte de los responsables </t>
  </si>
  <si>
    <t xml:space="preserve">1. Falta de apropiación de los componentes del modelo integrado de planeación y gestión </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</si>
  <si>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</si>
  <si>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 En caso de desviaciones se informa el CIGD para la toma de decisiones con el objetivo de dar cumplimiento al marco legal por parte de la Entidad.</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</si>
  <si>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</si>
  <si>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</si>
  <si>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El profesional asignado de la Oficina Asesora de Planeación apoya el desarrollo de sesiones del Comité de Gestión y Desempeño Institucional de forma trimestral con el objetivo de llevar a cabo diferentes temas de cumplimiento para el MIPG y sus compromisos quedan planteados en la respectiva acta. En caso de desviaciones se documentarán compromisos en el acta para su cumplimiento</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</si>
  <si>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</si>
  <si>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</si>
  <si>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(Plan de Contigencia)</t>
  </si>
  <si>
    <t>2. Falta de recursos o herramintas tecnologica para la consolidación de la información.
3. Debil estandarización de los lineamientos para el conocimiento de todo el personal competente para la entrega de la información.</t>
  </si>
  <si>
    <t>1. No se tiene las herramientas técnica para consolidación de la información.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</si>
  <si>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</si>
  <si>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La Oficina Asesora de Planeación genera y comunica por correo electrónico anualmente un cronograma de actividades para reportar por parte de las dependencias a la OAP, indicando los plazos con sus fechas para cada uno de los temas, con el próposito de conocer previamente las fechas requeridas para el cumplimiento de la Entidad y en caso de desviación remite correos de solicitud de la información.</t>
  </si>
  <si>
    <t>1. Verificar la información remitida por las dependencias en el formato de seguimiento de proyectos de inversión y solicitar ajustes en caso de ser requerido.</t>
  </si>
  <si>
    <t>Correos de reporte de las dependencias
Correos electrónicos, con requerimientos y los ajustes o modificaciones.</t>
  </si>
  <si>
    <t>La Jefe Oficina Asesora de Planeación realiza una alerta mensual mediante una solicitud a las dependencias por medio de correo electrónico, del avance cualitativo y cuantitativo de los proyectos de inversión indicando las fechas de entrega, con el objetivo de aumentar el conocimiento de las fechas de cumplimiento de la entidad para los reportes correspondiente, en caso de no remitir la información se solicitará por correo electrónico.</t>
  </si>
  <si>
    <t>2. Generar reporte en el aplicativo del Estado y publicar en la página web con el objetivo de presentar la información cargada por la entidad.</t>
  </si>
  <si>
    <t>Reporte generado por el aplicativo del estado y el print de pantalla de la publicación en pag web.</t>
  </si>
  <si>
    <t>En caso de falta de oportunidad en el registro de la ejecución de los proyectos de inversión en la plataforma destinada para tal fin, dado que el aplicativo se bloquea, se espera al mes siguiente para que en el póximo reporte se incluya la información faltante. (Plan de Contigencia)</t>
  </si>
  <si>
    <t>1. Desconocimiento u omisión del procedimiento o documentos del proceso.</t>
  </si>
  <si>
    <t>2. Contratación de personal  sin la competencia adecuada y/o contratación con duplicidad de funciones para las necesidades de cooperación.</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</si>
  <si>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</si>
  <si>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</si>
  <si>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Comunicaciones (pieza comunicaciones, memorando, correo, registros de asistencia)</t>
  </si>
  <si>
    <t xml:space="preserve">Oficina Asesora de Planeación </t>
  </si>
  <si>
    <t>La Jefe Oficina Asesora de Planeación en cumplimento del procedimiento de contratación directa y el manual de Funciones, en lo relacionado con las competencias del personal contratado, buscará evitar duplicidad de funciones para temas de cooperación en cada uno de los procesos llevado a cabo, con el objetivo de evitar reprocesos, en caso de presentarse de informará a las dependencias correspondientes.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</si>
  <si>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</si>
  <si>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Insuficiente disponibilidad de la información de investigación y monitoreo para incorporar en la toma de decisiones</t>
  </si>
  <si>
    <t>Insuficiente análisis, aplicación y sistematización de los resultados obtenidos de la implementación de los programas de monitoreo y portafolios de investigación por parte de las AP..</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</si>
  <si>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</si>
  <si>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El GPM validará en la matriz correspondiente según el cronograma remitido por OAP cada vigencia los reportes realizados en el Plan de Acción Anual por las direcciones territoriales y áreas protegidas, sobre lo realizado en  monitoreo e investigación, con el fin de verificar que las actividades y el flujo de información se están realizando de acuerdo con lo planeado. En caso de faltantes, se retroalimentará para ajustes y observaciones en los siguientes reportes.</t>
  </si>
  <si>
    <t>1. Reportar en el PAA las gestiones y acciones generadas para el monitoreo e investigación por el AP y DT.</t>
  </si>
  <si>
    <t xml:space="preserve">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 Reporte: Consolidado en formato word, organizado por área protegida, en el cual se presentan  las evidencias del cargue y validación en el sistema de información de investigación y monitoreo de PNN, durante la vigencia, para los VOC/PIC priorizados.                                                                    3 Reporte: Acta de reunión donde se evidencie el cumplimiento del plan de trabajo para el apoyo en la formulación o implementación del programa de monitoreo y portafolios de investigación, así como la construcción y revisión de los informes de implementación de cada AP                                                                                                                                                                                Nota: La meta corresponde a la suma de los documentos que se reporta en cada cuatrimestre. Primer reporte: Acta de plan de trabajo. Segundo Reporte: Documento Word Consolidado. Tercer Reporte: Acta de  cumplimiento plan de trabajo.
</t>
  </si>
  <si>
    <t xml:space="preserve">
DTAO;
DTAN;
DTCA;
DTPA;
DTOR;
DTAM</t>
  </si>
  <si>
    <t>El GPM anualmente solicitará mediante memorando o correo electrónico a la Direcciones Territoriales los informes de monitoreo e investigación de las áreas protegidas, con el objeto de verificar los avances anuales en la compilación y análisis de información de investigación y monitoreo. En caso de no enviarse la coordinara del GPM realizará llamado atención al responsable.</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</si>
  <si>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</si>
  <si>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información cargada."</t>
  </si>
  <si>
    <t xml:space="preserve">Grupo de Planeación y Manejo </t>
  </si>
  <si>
    <t xml:space="preserve">Las APs generarán y entregarán anualmente el informe de monitoreo y el de investigación en cumplimiento a la guía anexada en el memorando de solicitud, con el objeto de evidenciar la implementación del monitoreo y la investigación. En caso de no presentar los informes ellos serán requeridos por el GPM  nuevamente mediante memorando directamente dirigido al Área protegida.  </t>
  </si>
  <si>
    <t>El GPM documentará la identificación de la materialización del riesgo y el impacto del mismo en el AP , con el propósito de identificar acciones de mejora para disminuir efecto negativo. (Plan de contigencia)</t>
  </si>
  <si>
    <t xml:space="preserve">1.Escasa asignación presupuestal en la planeación anual que se distribuye en las DT y en las AP para el cumplimiento de acciones acordadas con las comunidades locales (especialmente campesinas y pescadores) y grupos étnicos.  
2.Diferentes interpretaciones sobre los requisitos administrativos, jurídicos y financieros de PNNC que deben cumplir las organizaciones que dificultan la suscripción de convenios y retrasan  implementación de acuerdos o acciones con grupos étnicos.
3.Diferentes interpretaciones de los  niveles de gestión de PNNC sobre la suscripción de acuerdos con las comunidades locales y su alcance frente a la toma de decisiones para el manejo de las áreas protegidas.
4.Voluntad de las comunidades u organizaciones de base para avanzar en temas de interés común para la conservación de las áreas protegidas y el fortalecimiento del relacionamiento.                            5.Débil implementación del artículo 7 de la ley 1955 de 2019 sobre acuerdos con campesinos en lo que tiene que ver con economía campesina y alternativas de uso compatibles con los objetivos de conservación de las áreas protegidas 
</t>
  </si>
  <si>
    <t xml:space="preserve">
La planeación estratégica para las áreas protegidas no considera la continuidad de los procesos a largo plazo que sumado a las debilidades internas de las organizaciones de base que incrementa los conflictos socioambientales en los territorios y dificulta el logro de acuerdos para el manejo. </t>
  </si>
  <si>
    <t xml:space="preserve">
Posibilidad de afectación reputacional  por dificultades en el relacionamiento con las comunidades campesinas y grupos Étnicos, lo cual dificulta el desarrollo de un manejo y una gestión efectiva y equitativa debido a una planeación del área protegida que no considera adecuadamente su contexto sociocultural. 
</t>
  </si>
  <si>
    <t xml:space="preserve">La SGM - GPM realizará acompañamiento y orientación en la construcción de planes de trabajo anuales para su articulación con la planeación estratégica. 
Su control se realiza de manera anual. En caso de aquellas áreas protegidas donde persisten debilidades o que no se cuente con plan de trabajo, se genera un espacio de coordinación con participación de todos los niveles para realizar una orientación institucional sobre los procesos de trabajo y el relacionamiento con las comunidades. 
</t>
  </si>
  <si>
    <t>1. Planeación anual de las acciones de Estrategias Especiales de Manejo con grupos étnicos en cada una de las DTs.</t>
  </si>
  <si>
    <t>Plan de trabajo construido con las DT o Matriz consolidada con planes de trabajo EEM - DT</t>
  </si>
  <si>
    <t xml:space="preserve">*DTAO: ( Orquídeas, Tatamá, Selva de Florencia, Nevados, Hermosas; Nevado del Huila, CVDoña Juana C, SFF Galeras).                                         *DTAN,
DTPA,
DTOR,
DTCA (SNSM, PNN Paramillo, PNN Tayrona, SFF El Corchal, VIPIS) DTAM. 
DTAM </t>
  </si>
  <si>
    <t>6 Planes de Trabajo</t>
  </si>
  <si>
    <t xml:space="preserve">La SGM - GPM realizará seguimiento en mayo y noviembre a los planes de trabajo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</si>
  <si>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r>
      <rPr>
        <sz val="10"/>
        <color theme="1"/>
        <rFont val="Arial Narrow"/>
        <family val="2"/>
      </rPr>
      <t>2.Seguimiento al  plan de trabajo de las DTs (Mayo - noviembre)</t>
    </r>
    <r>
      <rPr>
        <sz val="10"/>
        <color rgb="FFFF0000"/>
        <rFont val="Arial Narrow"/>
        <family val="2"/>
      </rPr>
      <t xml:space="preserve"> .</t>
    </r>
  </si>
  <si>
    <t>Comunicaciones ( correos, oficios, memorandos,etc) y anexos que apliquen 
(matrices, listas de asitencia, actas).</t>
  </si>
  <si>
    <t>GPM</t>
  </si>
  <si>
    <t>2 Seguimientos</t>
  </si>
  <si>
    <t>Las APS, harán  seguimiento y monitoreo a los acuerdos con comunidades campesinas que contemplan acciones relacionadas con economía campesina y alternativas de uso compatibles con los objetivos de conservación. En la medida que se detecten debilidades en la ejecución de acuerdos se propiciaran sesiones de trabajo para generar orientaciones y establecer rutas de trabajo.</t>
  </si>
  <si>
    <t>3. Seguimiento a los acuerdos con comunidades campesinas que contemplan acciones con economia campesina y alternativa con uso compatible con los objetivos de conservación.</t>
  </si>
  <si>
    <t>Informes de seguimiento y monitoreo a los acuerdos suscritos. Y Anexos que apliquen(matrices, listas de asistencia, actas, correos electrónicos)</t>
  </si>
  <si>
    <t xml:space="preserve">
*DTAO: ( Orquídeas, Tatamá, Selva de Florencia, Nevados, Hermosas; Nevado del Huila, CVDoña Juana C, SFF Galeras).                                         *DTAN,
DTPA,
DTOR,
DTCA, 
DTAM </t>
  </si>
  <si>
    <t>4.</t>
  </si>
  <si>
    <t>La SGM-GPM reorientará cuando sea necesario (anualmente) las acciones de relacionamiento con grupos étnicos y comunidades locales para fortalecer la gestión, planeación y manejo en las Aps. (Plan de Contigencia).</t>
  </si>
  <si>
    <t xml:space="preserve">1.Limitaciones de acceso y permanencia en algunos sectores del AP. 
2.Expectativas contradictorias entre el área protegida y los grupos étnicos con respecto al uso del territorio.
3.Diversas situaciones del contexto local o regional asociadas a la alteración de orden público que ponen en riesgo la seguridad de los grupos étnicos y los equipos locales.
</t>
  </si>
  <si>
    <t>Diferencias entre las perspectivas  Y enfoques sobre la protección del territorio así como las competencias y funciones con las autoridades ambientales y de los grupos étnicos.</t>
  </si>
  <si>
    <t>Posibilidad afectación reputacional por la dificultad de establecer un relacionamiento permanente con grupos étnicos en el área protegida que limita la concertación de estrategias especiales de manejo para la conservación del territorio compartido.</t>
  </si>
  <si>
    <t xml:space="preserve"> Las APS propiciaran durante la vigencia espacios de dialogo y/o mesas de trabajo con grupos étnicos que permitan un acercamiento con impacto en la planeación estrategica. En caso de presentar dificultad con el relacionamiento, evaluar internamente acciones alternativas de acercamientos.</t>
  </si>
  <si>
    <r>
      <rPr>
        <sz val="10"/>
        <color theme="1"/>
        <rFont val="Arial Narrow"/>
        <family val="2"/>
      </rPr>
      <t>1. Participar y/o coordinar</t>
    </r>
    <r>
      <rPr>
        <sz val="10"/>
        <color rgb="FFFF0000"/>
        <rFont val="Arial Narrow"/>
        <family val="2"/>
      </rPr>
      <t xml:space="preserve"> </t>
    </r>
    <r>
      <rPr>
        <sz val="10"/>
        <color theme="1"/>
        <rFont val="Arial Narrow"/>
        <family val="2"/>
      </rPr>
      <t xml:space="preserve"> espacios de diálogo y mesas de trabajo con grupos étnicos.</t>
    </r>
  </si>
  <si>
    <t>Anexos que soporten (Listas de asistencia, actas, informes, acuerdos, convenios, print de correos de gestión).</t>
  </si>
  <si>
    <t>DTAO: 
   ( PNN Las Orquideas, PNN Nevado del Huila,
Tatamá, CVDoña Juana C, SF Isla de la Corota, PNN Puracé).                            
DTAN,
DTPA,
DTOR,
DTCA : (PNN OPMBL, PNN de Macuira, PNN Bahía Portete, SFF Los Flamencos, PNN SNSM, PNN Tayrona, PNN CRSB, PNN Paramillo, SFAPyP),
DTAM</t>
  </si>
  <si>
    <t>Las APs reorientarán cuando sea necesario las acciones de relacionamiento con grupos étnicos para fortalecer su gestión interna. (Plan de Contigencia)</t>
  </si>
  <si>
    <t xml:space="preserve">Seguimiento inadecuado de  las presiones antrópicas existentes en las AP 
Escaso registro de presiones antropicas existentes en las AP
No aplicación de acciones permisivas para el control de las presiones antropicas detectadas en los recorridos de PVC. 
</t>
  </si>
  <si>
    <t xml:space="preserve">Limitación en la detección de las presiones antropicas permisivas y sancionatorias a través de los recorridos de control y vigilancia debido a: condiciones topográficas desfavorables y condiciones de seguridad (orden público) desfavorables, capacidad de personal insuficiente, entrenamiento del personal disponible insuficiente (manejo inadecuado de SICO-SMART y aplicaciones).  
</t>
  </si>
  <si>
    <t>Posibilidad de afectación reputacional y económica por la pérdida de información de las presiones al interior de las áreas protegidas, debido a la limitación en la detección de las presiones a través de los recorridos de control y vigilancia directamente en campo.</t>
  </si>
  <si>
    <t>Daños a activos fijos / Eventos externos</t>
  </si>
  <si>
    <t xml:space="preserve">
GTEA anualmente realiza seguimiento al estado de formulación e implementación de protocolos de PVC, con el fin de conocer las acciones en materia de prevención, control y vigilancia que evalúan el manejo dado a las presiones antrópicas registradas por cada APs  a través las herramientas tecnológicas habilitadas (SICO SMART y aplicativos). A través del reporte del protocolo de PVC que realiza cada AP, en su etapa de formulación o implementación y que es revisado posteriormente por el GTEA. En caso de desviación del control se generan alertas de seguimiento al estado de presentación del protocolo en su etapa de formulación o implementación.</t>
  </si>
  <si>
    <t>1. Generá el concepto técnico del protocolo presentado en su etapa de formulación o implementación.</t>
  </si>
  <si>
    <t>Concepto técnico (memorando) de revisión del protocolo de PVC por la Subdirección de Gestión y Manejo (Etapa de formulación o implementación según guía vigente) una vez realizado el informe por el AP y presentado por la territorial mediante memorando a la SGM.</t>
  </si>
  <si>
    <t xml:space="preserve">
GTEA</t>
  </si>
  <si>
    <t>El personal de las AP que tiene a su cargo las funciones de PVC, identifican, analizan y ejecutan acciones para el control y/o mitigación de las presiones antrópicas detectadas en el ejercicio de PVC, a través de la presentación anual de su protocolo de PVC, en su etapa de formulación o implementación según sea el caso, con el apoyo de las diferentes herramientas tecnológicas habilitadas para el seguimiento a las presiones antrópicas (SICO SMART y aplicativos). 
Una vez el área protegida cuenta con su protocolo formulado o implementado este es presentado a la DT para su revisión y visto bueno para su posterior remisión al Nivel Central al GTEA, donde se determina la viabilidad técnica del protocolo según el manejo dado a las presiones antrópicas identificadas por el AP y de acuerdo al cumplimiento de la guía de formulación e implementación de protocolos de PVC. De esta forma se genera un concepto técnico de validación de aprobación en caso de cumplir los parámetros establecidos en el lineamiento de PVC. 
En caso de no presentar el protocolo, el nivel central genera una alerta al nivel territorial para que se allegue la presentación del protocolo para su revisión en el menor tiempo.</t>
  </si>
  <si>
    <t xml:space="preserve">2. Presentar el reporte del protocolo de PVC conforme a los lineamientos establecidos en el lineamiento vigente de PVC (Incluye procedimientos y guias),  teniendo en cuenta la fecha de presentación de su reporte para la revisión del Nivel Territorial y validación del Nivel Central.  </t>
  </si>
  <si>
    <t xml:space="preserve">Remisión del reporte de protocolo de PVC en su etapa de formulación o implementación según aplique con la revisión del Nivel Territorial por correo electrónico u orfeo al Nivel central Grupo de Trámites y Evaluación Ambiental. </t>
  </si>
  <si>
    <t>En caso de identificar un inadecuado seguimiento de las presiones el Área Protegida debe realizar en su reporte de protocolo de PVC debe realizar el ajuste a la estrategia inicialmente identificada en materia de PVC, y el GTEA generá un concepto técnico para la corrección de la aplicación de la estrategia de PVC para el control y mitación de las presiones antrópicas.</t>
  </si>
  <si>
    <t xml:space="preserve">3. Remitir el reporte de protocolo de PVC en su etapa de formulación o implementación según aplique con la revisión del Nivel Territorial por correo electrónico u orfeo al Nivel central Grupo de Trámites y Evaluación Ambiental. </t>
  </si>
  <si>
    <t xml:space="preserve">Soporte digital de remisión del reporte de protocolo de PVC en su etapa de formulación o implementación según aplique con la revisión del Nivel Territorial por correo electrónico u orfeo al Nivel central Grupo de Trámites y Evaluación Ambiental. </t>
  </si>
  <si>
    <t>DT</t>
  </si>
  <si>
    <t xml:space="preserve">Debidlidad en las respuestas a la atención y  el reporte de las situaciones de orden público.
Canales de comunicación no permite una agil y pronta divulgación de alertas o boletines de otras entidades, para determinar las acciones preventivas a implementar en el AP. </t>
  </si>
  <si>
    <t>Desconocimiento del personal de las áreas protegidas de las directrices sobre seguridad de la institución (Plan de Contingencia de Riesgo Público, Protocolo de Seguridad, Conducta y Comportamiento, Procedimiento de Gestión del Riesgo Público, Medidas para la movilización del personal)</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</si>
  <si>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</si>
  <si>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</si>
  <si>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t>
  </si>
  <si>
    <t>Plan de contigencia de riesgo público aprobado o actualizado mediante memorando y/o
Registro de asistencia de socialización del plan de contingencia de riesgo público
y/o 
 Comunicaciones de remisión, ajustes o modificaciones</t>
  </si>
  <si>
    <t>El Área Protegida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</si>
  <si>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Comunicaciones remitidas (correos electrónicos, Orfeo, conversaciones de Whatsapp, entre otras)
 Matriz de riesgo, presiones y amenazas</t>
  </si>
  <si>
    <t>Oficina Gestión del Riesgo</t>
  </si>
  <si>
    <t xml:space="preserve">
 Desconocimiento del equipo de trabajo sobre las medidas y demás aspectos planteados en el plan de emergencias y contingencia del AP.
</t>
  </si>
  <si>
    <t>Debilidad frente al manejo de los riesgos de desastres naturales y/socio naturales, debido a la baja capacidad técnica y operativa al interior de las Área Protegida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</si>
  <si>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</si>
  <si>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</si>
  <si>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1. El Área Protegida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</si>
  <si>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Listados de Asistencia, Actas de reunion, informes,  y/o presentaciones</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</si>
  <si>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</si>
  <si>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Listados de Asistencia, Actas de reunion,  y/o presentaciones</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</si>
  <si>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</si>
  <si>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Evidencias conforme al cronograma de actividades</t>
  </si>
  <si>
    <t>Por sanción del MHCP y/o quejas de los grupos de valor</t>
  </si>
  <si>
    <t xml:space="preserve"> Insuficiencia del PAC para cumplir con las obligaciones adquiridas</t>
  </si>
  <si>
    <t xml:space="preserve">Posibilidad de afectación reputacional por quejas de los grupos de valor debido a la insuficiencia del PAC para cumplir con las obligaciones adquiridas; posibilidad de afectación economica por el Ente regulador al no contar con el PAC en las fechas establecidas para cumplir con las obligaciones adquiridas </t>
  </si>
  <si>
    <t xml:space="preserve">Los responsables de tesoreria de NC y DT's realizan seguimiento mensual al PAC solicitado por cada unidad de decisión vs el PAC ejecutado, dejando como evidencia el reporte de SIIF Inpanut, que hace parte del Acta de las mesas de trabajo mensual con las DTS.
</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</si>
  <si>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</si>
  <si>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Acta de mesas de trabajo donde se detalla por Dirección territorial y Dependencias del Nivel Central, y comunicaciones de incumplimiento, atendiendo a la circular Externa No.021 del 21 de junio de 2020 de la Dirección del Tesoro Nacional.</t>
  </si>
  <si>
    <t>Grupo de Gestión Financiera</t>
  </si>
  <si>
    <t>Los responsables de tesoreria de NC y DT's deben priorizar y reprogramar los pagos de los recursos consignados a las cuentas bancarias autorizadas, con el fin de no superar los cinco (5) días habiles autorizados por la Dirección del Tesoro Nacional, para lo cual se hace la revisión de los extractos bancarios de cada mes, que hacen parte del Acta de las mesas de trabajo mensual con las DTS.</t>
  </si>
  <si>
    <t xml:space="preserve">Los responsables de tesoreria de NC y DT's reportan mensualmente la imputación de los DRXC, la evidencia se refleja en reporte Mensual SIIF de Saldos por Imputar mensual, evidenciando que los saldos del reporte no superen los 6o días autorizados, haciendo parte del Acta de las mesas de trabajo mensual con las DTS. </t>
  </si>
  <si>
    <t xml:space="preserve">La tesoreria de NC realiza seguimiento mensual e informa a los responsables de tesoreria de las DT's el saldo de los convenios por PNN y la Subcuenta Fonam PNN, dejando como evidencia el informe recibido de Contabilidad de saldos de convenios, con las observaciones correspondientes, como parte del Acta de las mesas de trabajo con las DTS </t>
  </si>
  <si>
    <t xml:space="preserve">Desvio de recursos a cuentas no registradas y autorizadas </t>
  </si>
  <si>
    <t xml:space="preserve">Recursos girados al un tercero diferente al beneficiario del pago </t>
  </si>
  <si>
    <t>Realizar pagos presupuestales y no presupuestales que no correspondan al beneficiario del pago o de la deducción sin los soportes correspondientes, en beneficio propio o cambio de una retribución economica</t>
  </si>
  <si>
    <t>Fraude Externo</t>
  </si>
  <si>
    <t>La Tesoreria de Nivel Central estará a cargo de actualizar el procedimiento de cadena presupuestal GRFN_PR_06 Cadena presupuestal incluyendo los únicos conceptos que estan habilitados para trasladar a la tesoreria.</t>
  </si>
  <si>
    <t>1. Actualizar el procedimiento de cadena presupuestal GRFN_PR_06 Cadena presupuestal incluyendo los únicos conceptos que estan habilitados para trasladar a la tesoreria.</t>
  </si>
  <si>
    <t>Procedimiento GRFN_PR_06 Cadena presupuestal actualizado y oficializado</t>
  </si>
  <si>
    <t>La Tesoreria de Nivel Central estará a cargo de actualizar, socializar entre las DT´s y publicar en el SIG el Manual Proceso de Pagos No Presupuestales.</t>
  </si>
  <si>
    <t xml:space="preserve">2. Realizar, publicar en el SIG y socializar a las Direcciones Territoriales el Manual Proceso de Pagos No Presupuestales </t>
  </si>
  <si>
    <t>Manual Proceso de Pagos No Presupuestales aprobado y socializado</t>
  </si>
  <si>
    <t>Los responsables de tesoreria de NC y DT's serán los encargados de realizar y hacer seguimiento mensual a la conciliacion Bolsa Deducciones Vrs. Reporte Portal Bancario Detalle Pagos Masivos</t>
  </si>
  <si>
    <t>3. Elaborar informe de conciliación de acuerdo a los requerimientos establecidos por NC, relacionados con el giro a los beneficiacrios de los recursos con traslado a tesorería, los caules deben estar ajustados al procedimiento de cadena presupuestal actualizado</t>
  </si>
  <si>
    <t>Conciliacion Bolsa Deducciones Vrs. Reporte Portal Bancario Detalle Pagos Masivos. Insumos: Reporte bolsa de deducciones depurada, Reporte portal bancario.</t>
  </si>
  <si>
    <t xml:space="preserve">Ingresos no autorizados al portal bancario, por parte de usuarios con novedades reportadas por el grupo de Gestión Humana.  </t>
  </si>
  <si>
    <t xml:space="preserve">No reporte de la novedad oportunamente y/o novedades erroneas por parte del grupo de gestion humana. </t>
  </si>
  <si>
    <t>Uso indebido de los recursos tecnológicos relacionados con SIIF y portal bancario</t>
  </si>
  <si>
    <t>Fraude Interno</t>
  </si>
  <si>
    <t xml:space="preserve">     Entre 50 y 100 SMLMV </t>
  </si>
  <si>
    <t xml:space="preserve"> La Tesoreria de Nivel Central estará a cargo de elaborar el procedimiento para las modificaciones de usuarios del portal bancario, socializarlo con las DT´s y publoicarlo en SIG</t>
  </si>
  <si>
    <t>1. Elaborar el procedimiento para las modificaciones de usuarios del portal bancario</t>
  </si>
  <si>
    <t xml:space="preserve">Procedimiento Usuarios Portal Bancario aprobado y socializado </t>
  </si>
  <si>
    <t>La Tesoreria de Nivel Central estará a cargo de hacer seguimiento e informar a la coordinación financiera, previo a la validaciópn de la información del formato: GRFN_FO_26_formato-novedades-portal-bancario_v1-2, las novedades reportadas por las DT´s y NC con el fin de registrarlas en el Portal Bancario.</t>
  </si>
  <si>
    <t>2. Solicitar inactivación por parte del Coordinador Administrativo y Financiero para el portal bancario, de los usuarios que presenten novedades, deacuerdo al formato: GRFN_FO_26_formato-novedades-portal-bancario</t>
  </si>
  <si>
    <t>Solicitud radicada en el ORFEO y Formato de novedades portal bancario GRFN_FO_26_formato-novedades-portal-bancario</t>
  </si>
  <si>
    <t>0-12</t>
  </si>
  <si>
    <t>El perfil Registrador de usuarios en la Entidad sera el encargado de gestionar todas las solicitudes remitidas a traves de Orfeo al Coordinador del Grupo Gestion Financiera con el fin de generar las inactivaciones correspodientes en el aplicativo SIIF Nacion.</t>
  </si>
  <si>
    <t>3. Solicitar inactivación por parte del Coordinador Administrativo y Financiero para el aplicativo SIIF Nacion, de los usuarios que presenten novedades, de vacaciones. Licencias y terminaciones de contrato</t>
  </si>
  <si>
    <t>Solicitudes remitidad a traves de Orfeo</t>
  </si>
  <si>
    <t>Incumplimiento por parte de dependencias Nivel Central  y  DTS (Unidades generadoras de info)</t>
  </si>
  <si>
    <t>Extemporaneidad en la entrega de Estados Financieros o no refljear la razonabilidad económica</t>
  </si>
  <si>
    <t>Posiblidad de afectación  reputacional por  sanciones de los entes de control fiscal debido a la extemporaneidad en la elaboración y presentación de los estados financieros por el incumplimiento por parte de las dependencias del nivel central y Direcciones Territoriales del lineamiento y/o plazos establecidos en el manual de políticas contables</t>
  </si>
  <si>
    <t>El contador de Nivel Central determina lineamientos de tipo contable para NC y DTS y posteriormente se realiza seguimiento determinando si hubo incumplimientos y generando memorandos remitidos a la Oficina de Control Interno.</t>
  </si>
  <si>
    <t xml:space="preserve">1. Establecer lineamientos de cierre y entrega de información contable a Nivel Central y Direcciones Territoriales así como realizar seguimiento del cumplimiento del mismo.
</t>
  </si>
  <si>
    <t>Informe mensual de relación de Lineamientos de tipo contable e Informe de seguimiento cumplimiento de entrega de infromación DTS y NC</t>
  </si>
  <si>
    <t xml:space="preserve">Grupo de Gestion Financiera
</t>
  </si>
  <si>
    <t>El contador de Nivel Central realiza un seguimiento contable a la oportunidad de entrega de información, calidad de información contable y procesos de depuración contable.</t>
  </si>
  <si>
    <t xml:space="preserve">2. Realizar seguimiento contable a NC Y DTS a través del plan de control interno contable. 
</t>
  </si>
  <si>
    <t>Informe de plan de Control Interno Contable de seguimiento a NC y DTS y memorandos de socialización de resultados de avance  DTS.</t>
  </si>
  <si>
    <t xml:space="preserve">Grupo de Gestión Financiera
 </t>
  </si>
  <si>
    <t>El GGF a través del Contador y grupo asesor de norma de la entidad realiza las capacitaciones y acompañamiento a NC Y DTS  en temas contables en pro del fortalecimientoy y ejecución de actividades tendientes a razonabilidad de estados financieros.</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</si>
  <si>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</si>
  <si>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</si>
  <si>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2. Omitir la clausula de plazo de ejecución</t>
  </si>
  <si>
    <t>1. Desconocimiento de la ley organica de presupuesto y demás normatividad relacionada .</t>
  </si>
  <si>
    <t xml:space="preserve">Posiblidad de afectación económica por la asignación del presupuesto de la siguiente vigencia por omisión de la ley organica de presupuesto y demás normatividad relacionada, debido a registros presupuestales de actos administrativos que superen la vigencia, sin la aprobación del CONFIS. </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</si>
  <si>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</si>
  <si>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1. Actualizar el normograma de la Entidad para el proceso de Gestión de recursos financieros.</t>
  </si>
  <si>
    <t>Comunicaciones para la actualización del normograma</t>
  </si>
  <si>
    <t>El ordenador de gasto cuando se presenten hechos que superen la vigencia, solicita ajuste en los actos administrativos. (Plan de Contigencia).</t>
  </si>
  <si>
    <t>2. Verificar en el numeral 13 del informe técnico administrativo y financiero el cumplimiento total del criterio evaluado.</t>
  </si>
  <si>
    <t>Informe técnico administrativo y financiero con la verificación del numeral 13, del correspondiente trimestre.</t>
  </si>
  <si>
    <t>Grupo de Gestión Financiera
 Direcciones Territoriales</t>
  </si>
  <si>
    <t>Multas o sanción del ente de control fiscal</t>
  </si>
  <si>
    <t>1. Probalidad de realizar la gestión de cadena presupuestal sin tener en cuenta el procedimiento establecido
Presentación de información presupuestal errada</t>
  </si>
  <si>
    <t>Posiblidad de afectación económica por presentar información errada que afecta la toma de decisiones por imprecisiones en el reporte de austeridad del gasto y demas reportes de ejecución presupuestal debido a la afectación del uso presupuestal con impresiones en las etapas previas en la cadena presupuestal.</t>
  </si>
  <si>
    <t xml:space="preserve">El Grupo de gestión financiera, de acuerdo con las necesidades presentadas por las Direcciones Territoriales, apoya con el trámite para la vinculación de los usos presupuestales ante el Ministerio de hacienda.  </t>
  </si>
  <si>
    <t>1. Actualizar catálogo de usos presupuestales de acuerdo con la planeación financiera de la entidad</t>
  </si>
  <si>
    <t>Catálogo de usos actualizado</t>
  </si>
  <si>
    <t>El Grupo de gestión financiera, emitió un formato de solicitud de CDP que incluye los usos presupuestales y el link a los catalogos del DANE, el cual se diligencia cada vez que se realiza afectación de presupuesto
El Grupo de Gestión Financiera remito a las DT la convocatoria Catálogo de Clasificación Presupuestal (CCP) aplicado al Presupuesto General de la Nación (PGN).</t>
  </si>
  <si>
    <t>2. Realizar seguimiento a la participación de la capacitación virtual en el Catálogo de Clasificación Presupuestal (CCP) aplicado al Presupuesto General de la Nación (PGN)</t>
  </si>
  <si>
    <t>Certificación del curso Catálogo de Clasificación Presupuestal (CCP) aplicado al Presupuesto General de la Nación (PGN)</t>
  </si>
  <si>
    <t>Imposición de multas y sanciones tributarias por entes de control</t>
  </si>
  <si>
    <t>Incumplimientos de las obligaciones tributarias relacionadas con la retención, declaración, y pago de impuestos de acuerdo a los plazos establecidos por las autoridades competentes.</t>
  </si>
  <si>
    <t>Posibilidad de afectación económica por la imposición de multas y sanciones por entes de control debido a incumplimientos de las obligaciones tributarias relacionadas con la retención, declaración, y pago de impuestos de acuerdo a los plazos y montos establecidos por las autoridades competentes debido a la deficiencia y/o desconocimiento en la aplicación de los puntos de control existentes.</t>
  </si>
  <si>
    <t>El responsable (perfil gestión contable) diaramente afecta las retenciones de acuerdo a la normatividad vigente, imputa las mismas dentro de las obligaciones presupuestales previa verificación en el DRIVE, elaborar preconciliaciones y presentar las declaraciones tributarias por parte del área competente.</t>
  </si>
  <si>
    <t xml:space="preserve">1. Diligenciar las bases de datos en el DRIVE con la liquidación de impuestos y registro de deducciones con la respectiva revision del area de tesoreria
</t>
  </si>
  <si>
    <t>Base de datos DRIVE debidamente diligenciada por las áreas responsables</t>
  </si>
  <si>
    <t>Grupo Gestión Financiera
 Direcciones Territoriales</t>
  </si>
  <si>
    <t>El profesional responsible de  tesorería diariamente verifica las retenciones y/o deducciones aplicadas en la obligación respecto a la información en el DRIVE previo al pago y pago oportuno de los valores declarados por parte del área competente</t>
  </si>
  <si>
    <t>2. Realizar la conciliacion entre contabilidad y tesoreria, de los valores a presentar en las declaraciones tributarias, y saldos pendientes de declarar por aproximacion al multiplo de mil.</t>
  </si>
  <si>
    <t>Conciliación de impuestos firmadas por Contabilidad y Tesoreria.</t>
  </si>
  <si>
    <t>El Grupo de Gestión Financiera reportara al ordenaro de gasto el incumplimiento de las obligaciones tributarias con copia a la Oficina de Control Disciplinario Interno. (Plan de Contigencia)</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</si>
  <si>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</si>
  <si>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Cronograma de actividades para la presentación y pago de impuestos con seguimiento en Drive y Declaraciones con soporte de pago.</t>
  </si>
  <si>
    <t>Sanciones o multas del ente de control fiscal o quejas de los terceros beneficiarios</t>
  </si>
  <si>
    <t>Debido a la subestimación de ingresos con destino a la subcuenta FONAM</t>
  </si>
  <si>
    <t>Posibilidad de afectación económica y/o repuacional por sanciones o multas del ente de control fiscal o quejas de los terceros beneficiarios debido a la subestimación de ingresos con destino a la subcuenta FONAM por errores y/o debilidades en la estimación o proyección de los mismos.</t>
  </si>
  <si>
    <t>El Grupo de Gestión Financiera generara periodicamente según necesidad, certificación de recaudo previa a la asignación de recursos y seguimento al recaudo con base en la planeación financiera.</t>
  </si>
  <si>
    <t xml:space="preserve">1. Certificar los recaudos previo a la apropiación de los recursos en los proyectos administración (otros, sector electrico) y tasas.
</t>
  </si>
  <si>
    <t>1. Certificación los recaudos previo a la apropiación de los recursos en los proyectos administración,(otros, sector electrico), tasas.</t>
  </si>
  <si>
    <t>El Grupo de Gestión Financiera presentara al comité de programación presupuestal la situación presente para tomar las decisiones y/o acciones inmediatas a tomar. (Plan de Contigencia)</t>
  </si>
  <si>
    <t>2. Realizar seguimiento a la recuperación de cartera de FONAM establecida en los excedentes financieros.</t>
  </si>
  <si>
    <t>2. Informe de seguimiento a la recuperación de cartera de FONAM establecida en los excedentes financieros.</t>
  </si>
  <si>
    <t>3. Realizar seguimiento a la afectación del saldo de CUN en las subcuentas del FONAM, para los recursos de desincentivo.</t>
  </si>
  <si>
    <t>3. Informe de seguimiento a la afectación del saldo de CUN en las subcuentas del FONAM, para los recursos de desincentivo.</t>
  </si>
  <si>
    <t>Quejas de los grupos de valor</t>
  </si>
  <si>
    <t>Debido la debilidad de las acciones para la gestión del conocimiento se puede generar difetencia en las actividades del mismo por lo cual ocasionar reprocesos en temas de presupuesto e impuestos.</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</si>
  <si>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</si>
  <si>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1.Solicitar al Grupo de Gestión Humana las capacitaciones para los temas especificos que se requieren en los procesos de presupuesto e impuestos.</t>
  </si>
  <si>
    <t>1. Memorando de solicitud de capacitaciones dirigido al Grupo de Gestión Humana.</t>
  </si>
  <si>
    <t>Grupo Gestión Financiera</t>
  </si>
  <si>
    <t>El Grupo de Gestión Financiera buscará e identificará otras alternativas para la generación de conocimiento para el personal, cuando se identifique debilidad en los procesos de presupuesto e impuestos. (Plan de Contigencia).</t>
  </si>
  <si>
    <t>2. Gestionar capacitaciones ante las Entidades que generan los lineamientos y directrices para la gestión en los procesos de presupuesto e impuestos.</t>
  </si>
  <si>
    <t>2. Solicitudes de capacitaciones a entidades externas y en los casos se ejecute los soporte de asistencia.</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</si>
  <si>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</si>
  <si>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</si>
  <si>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</si>
  <si>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</si>
  <si>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</si>
  <si>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</si>
  <si>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</si>
  <si>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</si>
  <si>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</si>
  <si>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</si>
  <si>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</si>
  <si>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</si>
  <si>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</si>
  <si>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</si>
  <si>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</si>
  <si>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</si>
  <si>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</si>
  <si>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</si>
  <si>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</si>
  <si>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</si>
  <si>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</si>
  <si>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</si>
  <si>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</si>
  <si>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</si>
  <si>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</si>
  <si>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</si>
  <si>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</si>
  <si>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Mayor a 500 SMLMV </t>
  </si>
  <si>
    <t>Criterios</t>
  </si>
  <si>
    <t>Subcriterios</t>
  </si>
  <si>
    <t>Afectación Económica o presupuestal</t>
  </si>
  <si>
    <t>Afectación menor a 10 SMLMV .</t>
  </si>
  <si>
    <t>❌</t>
  </si>
  <si>
    <t>✔</t>
  </si>
  <si>
    <t>Fecha vigencia: 18/02/2022</t>
  </si>
  <si>
    <t>VALORACIÓN DEL RIESGO</t>
  </si>
  <si>
    <t>TRATAMIENTO DEL RIESGO</t>
  </si>
  <si>
    <t xml:space="preserve">ANÁLISIS DEL RIESGO </t>
  </si>
  <si>
    <t xml:space="preserve">EVALUACIÓN DEL RIESGO </t>
  </si>
  <si>
    <t xml:space="preserve">PESO O PARTICIPACIÓN DE CADA VARIABLE EN EL DISEÑO DEL CONTROL PARA LA MITIGACIÓN DEL RIESGOS </t>
  </si>
  <si>
    <t xml:space="preserve">EVALUACIÓN DEL DISEÑO Y EJECUCIÓN DEL CONTROL </t>
  </si>
  <si>
    <t xml:space="preserve">CALIFICACIÓN DE LA SOLIDEZ DE LOS CONTROLES </t>
  </si>
  <si>
    <t xml:space="preserve">CALIFICACIÓN DE LA SOLIDEZ DEL CONJUNTO DE CONTROLES </t>
  </si>
  <si>
    <t xml:space="preserve">NIVEL DE RIESGO RESIDUAL </t>
  </si>
  <si>
    <r>
      <rPr>
        <b/>
        <sz val="11"/>
        <color theme="1"/>
        <rFont val="Arial Narrow"/>
        <family val="2"/>
      </rPr>
      <t>Número del Riesgo</t>
    </r>
    <r>
      <rPr>
        <b/>
        <strike/>
        <sz val="11"/>
        <color theme="0"/>
        <rFont val="Arial Narrow"/>
        <family val="2"/>
      </rPr>
      <t xml:space="preserve">
</t>
    </r>
  </si>
  <si>
    <t>Objetivo del Proceso</t>
  </si>
  <si>
    <t>Riesgo</t>
  </si>
  <si>
    <t>Nivel de Gestión dónde se puede materializar el riesgo</t>
  </si>
  <si>
    <t xml:space="preserve">Descripción del riesgo 
</t>
  </si>
  <si>
    <t>Causa(s)</t>
  </si>
  <si>
    <t xml:space="preserve">Efecto / Consecuencias 
</t>
  </si>
  <si>
    <t xml:space="preserve">Tipología de riesgo </t>
  </si>
  <si>
    <t>Probabilidad</t>
  </si>
  <si>
    <r>
      <rPr>
        <b/>
        <sz val="11"/>
        <color theme="1"/>
        <rFont val="Arial Narrow"/>
        <family val="2"/>
      </rPr>
      <t>Impacto</t>
    </r>
    <r>
      <rPr>
        <b/>
        <sz val="11"/>
        <color rgb="FF3F3F3F"/>
        <rFont val="Arial Narrow"/>
        <family val="2"/>
      </rPr>
      <t xml:space="preserve">
(Leer comentario)</t>
    </r>
  </si>
  <si>
    <t>Zona del Riesgo</t>
  </si>
  <si>
    <t xml:space="preserve">Control existente </t>
  </si>
  <si>
    <t>Clasificación del control</t>
  </si>
  <si>
    <t>1.1. Asignación del responsable 
¿Existe un responsable asignado de la ejecución?</t>
  </si>
  <si>
    <t xml:space="preserve">1.2. Segregación y autoridad del responsable </t>
  </si>
  <si>
    <t xml:space="preserve">2. Periodicidad </t>
  </si>
  <si>
    <t xml:space="preserve">3. Propósito </t>
  </si>
  <si>
    <t xml:space="preserve">4. Cómo se realiza la actividad de control </t>
  </si>
  <si>
    <t>5. ¿Qué pasa con las observaciones o desviaciones ?</t>
  </si>
  <si>
    <t xml:space="preserve">6. Evidencia de la ejecución del control </t>
  </si>
  <si>
    <t>Total Diseño de Control</t>
  </si>
  <si>
    <t>Rango de calificación del diseño del control</t>
  </si>
  <si>
    <t xml:space="preserve">RANGO DE CALIFICACIÓN DE LA EJECUCIÓN </t>
  </si>
  <si>
    <t>Solidez individual de cada control</t>
  </si>
  <si>
    <t>Total Solidez Individual</t>
  </si>
  <si>
    <r>
      <rPr>
        <b/>
        <sz val="11"/>
        <color theme="1"/>
        <rFont val="Arial Narrow"/>
        <family val="2"/>
      </rPr>
      <t xml:space="preserve">Promedio del </t>
    </r>
    <r>
      <rPr>
        <b/>
        <u/>
        <sz val="11"/>
        <color theme="1"/>
        <rFont val="Arial Narrow"/>
        <family val="2"/>
      </rPr>
      <t>conjunto de controles  de  Riesgos</t>
    </r>
  </si>
  <si>
    <r>
      <rPr>
        <b/>
        <sz val="11"/>
        <color theme="1"/>
        <rFont val="Arial Narrow"/>
        <family val="2"/>
      </rPr>
      <t>Promedio Total  para la calificación de la solidez del</t>
    </r>
    <r>
      <rPr>
        <b/>
        <u/>
        <sz val="11"/>
        <color theme="1"/>
        <rFont val="Arial Narrow"/>
        <family val="2"/>
      </rPr>
      <t xml:space="preserve"> conjunto de controles</t>
    </r>
  </si>
  <si>
    <t>Calificación de la solidez del conjunto de controles</t>
  </si>
  <si>
    <r>
      <rPr>
        <b/>
        <sz val="11"/>
        <color theme="1"/>
        <rFont val="Arial Narrow"/>
        <family val="2"/>
      </rPr>
      <t>¿</t>
    </r>
    <r>
      <rPr>
        <b/>
        <u/>
        <sz val="11"/>
        <color theme="1"/>
        <rFont val="Arial Narrow"/>
        <family val="2"/>
      </rPr>
      <t xml:space="preserve">El conjunto </t>
    </r>
    <r>
      <rPr>
        <b/>
        <sz val="11"/>
        <color theme="1"/>
        <rFont val="Arial Narrow"/>
        <family val="2"/>
      </rPr>
      <t>de los controles ayuda a disminuir?</t>
    </r>
  </si>
  <si>
    <t>Impacto</t>
  </si>
  <si>
    <t>Zona del riesgo Residual</t>
  </si>
  <si>
    <t>Opciones de tratamiento</t>
  </si>
  <si>
    <t>Acción de control</t>
  </si>
  <si>
    <t xml:space="preserve">Peso  porcentual de la acción de control </t>
  </si>
  <si>
    <t>Registro/ evidencia (acción de control)</t>
  </si>
  <si>
    <t>Responsable</t>
  </si>
  <si>
    <t xml:space="preserve">Fecha de inicio </t>
  </si>
  <si>
    <t xml:space="preserve">Fecha de finalización </t>
  </si>
  <si>
    <t>% Avance
(de acuerdo al peso porcentual de la acción)</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</si>
  <si>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</si>
  <si>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Presentar conflicto de intereses, en la ejecución de Gestión de Talento Humano y no dar cumplimiento al procedimiento de conflicto de intereses establecido por la entidad.</t>
  </si>
  <si>
    <t>NC-DT-AP</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</si>
  <si>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</si>
  <si>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</si>
  <si>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</si>
  <si>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Corrupción</t>
  </si>
  <si>
    <t>EXTREMO</t>
  </si>
  <si>
    <t xml:space="preserve">Fuerte </t>
  </si>
  <si>
    <t xml:space="preserve">Moderado </t>
  </si>
  <si>
    <t>PROBABILIDAD</t>
  </si>
  <si>
    <t>REDUCIR EL RIESGO</t>
  </si>
  <si>
    <t>1. Realizar una jornada de socialización del procedimiento de conflicto de intereses y recordatorios semestral sobre su cumplimiento.
Nota: La meta de la accion de control es anual</t>
  </si>
  <si>
    <t>Listado de asistencia y correo electrónico</t>
  </si>
  <si>
    <t>Promover el conocimiento y la apropiación de la información asociada a la conservación de las áreas protegidas mediante el diseño e implementación de la estrategia de comunicación  de PNN, contribuyendo al posicionamiento de la entidad ante la ciudadanía y su permanente interacción con los grupos de interés.</t>
  </si>
  <si>
    <t xml:space="preserve">Incumplimiento de la Ley 1712 de 2014 </t>
  </si>
  <si>
    <t>NC-DT</t>
  </si>
  <si>
    <t xml:space="preserve">Posibilidad de incumplir alguno de las condiciones que garantizan el acceso a la información pública. </t>
  </si>
  <si>
    <t xml:space="preserve">1. Falta de conocimiento de las personas en cargadas de actualizar los contenidos. </t>
  </si>
  <si>
    <t>1. Desinformación
2. Acción u omisión
3. Incumplimiento de las expectativas de los ciudadanos
4. Afectación a la imagen institucional (Pérdida de credibilidad, de confianza)</t>
  </si>
  <si>
    <t>Cumplimiento</t>
  </si>
  <si>
    <t>ALTO</t>
  </si>
  <si>
    <t>1. Campaña por cuatrimestre para recordar la importancia y el envío de la certificación de contenidos actualizados en página web e Intranet para ser presentado por parte de las DT,AP y  Dependencias</t>
  </si>
  <si>
    <t>Piezas gráficas</t>
  </si>
  <si>
    <t xml:space="preserve">Grupo de Comunicaciones GCM
</t>
  </si>
  <si>
    <t>Incumplimiento de la Ley 1712 de 2014</t>
  </si>
  <si>
    <t>2. Ausencia de sanciones.</t>
  </si>
  <si>
    <t>2. Una campaña por semestre de comunicación sobre atención al usuario y código de integridad.</t>
  </si>
  <si>
    <t>3. Falta de apropiación de valores institucionales como atención al ciudadano y código de integridad.</t>
  </si>
  <si>
    <t>Presentar conflicto de intereses, en la ejecución de una actividad de comunicación y no dar cumplimiento al procedimiento de conflicto de intereses establecido por la entidad.</t>
  </si>
  <si>
    <t>NC</t>
  </si>
  <si>
    <t>Probabilidad que un contratista o funcionario no  notifique, declare o manifieste el conflicto de intereses y continúe con su actividad,incumpliendo los lineamientos de conflicto de intereses</t>
  </si>
  <si>
    <t>Perdida de credibilidad del proceso.
Afectación de la Imagen Institucional.
Investigaciones Disciplinarias.
Dilatar y sesgar los resultados  del proceso.</t>
  </si>
  <si>
    <t>1. Realizar una jornada de socialización del procedimiento de conflicto de intereses y recordatorios sobre su cumplimiento en todos los niveles.</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</si>
  <si>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</si>
  <si>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</si>
  <si>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</si>
  <si>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1. Atribución de funciones y  competencias que no le son propias de su cargo y/o obligaciones contractuales por parte de los servidores públicos.</t>
  </si>
  <si>
    <t>Apertura de investigación disciplinaria y/o Fiscales.
Afectación a los principios de transparencia, objetividad e idoneidad de la Entidad.
Pérdida de credibilidad y confianza en los servidores públicos de la dependencia.</t>
  </si>
  <si>
    <t>1.Asignación por Orfeo en las diferentes etapas del trámite  de registro de RNSC al profesional encargado, por parte del Coordinador de la dependencia.</t>
  </si>
  <si>
    <t>Reporte de ORFEO - correos electrónicos enviados a Correspondencia para radicación.</t>
  </si>
  <si>
    <t>GTEA</t>
  </si>
  <si>
    <t>Presentar conflicto de intereses, en la ejecución del Proceso Coordinacion SINAP y no dar cumplimiento al procedimiento de conflicto de intereses establecido por la entidad.</t>
  </si>
  <si>
    <t>Probabilidad que un contratista o funcionario no notifique, declare o manifieste el conflicto de intereses y continúe con su actividad, incumpliendo los lineamientos de conflicto de intereses</t>
  </si>
  <si>
    <t>1. Realizar una jornada de socialización del procedimiento de conflicto de intereses y recordatorios sobre su cumplimiento</t>
  </si>
  <si>
    <t>Listado de asistencia y/o correo electrónico y/o Presentaciones</t>
  </si>
  <si>
    <t>Lider del proceso</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</si>
  <si>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</si>
  <si>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Manipulación de la información de la Auditoría Interna y/o Calidad en beneficio de un tercero.</t>
  </si>
  <si>
    <t>Manipulación de la información de la Auditoría Interna y/o calidad  en beneficio de un tercero, como evidencias y el informe final .</t>
  </si>
  <si>
    <t xml:space="preserve">1. Fallas en el tratamiento de la información por el responsable de la misma. </t>
  </si>
  <si>
    <t>Perdida de credibilidad de GCI.
Afectación de la Imagen Institucional.
Investigaciones Disciplinarias.
Dilatación del proceso adelantado por GCI.
Informes sin la rigurosidad de contenido.</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</si>
  <si>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</si>
  <si>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</si>
  <si>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Manipulación de la información de la Auditoría Interna y/o calidad  en beneficio de un tercero, como evidencias y el informe final.</t>
  </si>
  <si>
    <t>2. Incurrir en causales de impedimento.</t>
  </si>
  <si>
    <t xml:space="preserve">3. Fallas en el control del Gestor Documental. </t>
  </si>
  <si>
    <t>El auditor no declara  el conflicto de intereses para la realización de la auditoría interna.  (sesgo en la opinión)</t>
  </si>
  <si>
    <t>El auditor no declara  el conflicto de intereses para la realización de la auditoría interna. (sesgo en la opinión)</t>
  </si>
  <si>
    <t>Poco  conocimiento de la norma.
Poco conocimiento del procedimiento aplicable.</t>
  </si>
  <si>
    <t>Perdida de credibilidad de GCI.
Afectación de la Imagen Institucional.
Investigaciones Disciplinarias.
Dilatar y sesgar los resultados  del proceso de auditoría interna adelantado por el Grupo de Control Interno.</t>
  </si>
  <si>
    <t>MODERADO</t>
  </si>
  <si>
    <t>Lista de asistencia y presentación.</t>
  </si>
  <si>
    <t>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</si>
  <si>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t>No se realice el reporte por parte del jefe de Control Interno al Director del Departamento Administrativo de la Presidencia de la República, así como a los Organismos de Control, los posibles actos de corrupción, fraude e irregularidades que se  hayan encontrado en el ejercicio de sus funciones.</t>
  </si>
  <si>
    <t>Poco  conocimiento de la norma.</t>
  </si>
  <si>
    <t>Perdida de credibilidad de GCI.
Afectación de la Imagen Institucional.
Investigaciones Disciplinarias, fiscales  y penales.</t>
  </si>
  <si>
    <t xml:space="preserve">Campañas.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</si>
  <si>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</si>
  <si>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Actuaciones tendientes al favorecimiento de un tercero.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</si>
  <si>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</si>
  <si>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</si>
  <si>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</si>
  <si>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1. Evaluar los procesos disciplinarios con base en las pruebas allegadas al expediente de manera oportuna.</t>
  </si>
  <si>
    <t>Matriz de base de datos de los Actos Administrativos expedidos</t>
  </si>
  <si>
    <t>Jefe Oficina Control Disciplinario Interno</t>
  </si>
  <si>
    <t>2. Socialización sobre conflicto de intereses</t>
  </si>
  <si>
    <t>Piezas de comunicación interna y listado de asistencia de la socialización del procedimiento al interior de la Oficina</t>
  </si>
  <si>
    <t>Oficina Control Disciplinario Interno</t>
  </si>
  <si>
    <t xml:space="preserve">Generar recursos  para la administración de las áreas del SPNN y la coordinación del SINAP, a través de la gestión,  formulación e implementación de proyectos, alianzas e instrumentos económicos y financieros que contribuyan a la disminución de la brecha.. </t>
  </si>
  <si>
    <t>Incumplimiento del objeto y obligaciones de las partes en la alianzas establecidas, debido a la falta de seguimiento en la ejecución de recursos aportados y/o cumplimiento de obligaciones.</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</si>
  <si>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</si>
  <si>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</si>
  <si>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</si>
  <si>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 xml:space="preserve">1. Reuniones y/o respuesta a los requerimientos con los aliados. </t>
  </si>
  <si>
    <t>Acta - Ayuda de memorias - Correos electrónicos.</t>
  </si>
  <si>
    <t xml:space="preserve">Subdirección de sostenibilidad y negocios ambientales </t>
  </si>
  <si>
    <t>Presentar conflicto de intereses, en la ejecución de una actividad de SNNA y no dar cumplimiento al procedimiento de conflicto de intereses establecido por la entidad.</t>
  </si>
  <si>
    <t>1. Desconocimiento de la documentación, lineamientos y normatividad relacionados con conflicto de Intereses.</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</si>
  <si>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</si>
  <si>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 xml:space="preserve">Ocultamiento o perdida  de la infomación para beneficio particular o de un tercero  </t>
  </si>
  <si>
    <t>Se refiere a tomar la informacion o documentación y ocultarla para desviar su uso y generar beneficios particulares o a terceros</t>
  </si>
  <si>
    <t>Falta de apropiacion del código de integridad que rige las labores del servidor público y contratistas</t>
  </si>
  <si>
    <t xml:space="preserve">No contar con información oportuna y confiable
Pérdida de memoria institucional </t>
  </si>
  <si>
    <t>1. Realizar sensibilización a los servidores públicos en el código de intregridad
Nota: La meta de la accion de control es anual</t>
  </si>
  <si>
    <t>Memorando
Listados de Aistencia</t>
  </si>
  <si>
    <t>Presentar conflicto de intereses, en la ejecución de Gestión Documental y no dar cumplimiento al procedimiento de conflicto de intereses establecido por la entidad.</t>
  </si>
  <si>
    <t>1. Realizar una jornada de socialización del procedimiento de conflicto de intereses y recordatorios sobre su cumplimiento
Nota: La meta de la accion de control es anual</t>
  </si>
  <si>
    <t>Listado de asistencia correo electrónico</t>
  </si>
  <si>
    <t>Coordinador Grupo de Procesos Corporativos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</si>
  <si>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</si>
  <si>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</si>
  <si>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</si>
  <si>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</si>
  <si>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</si>
  <si>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1. Realizar sensibilizaciones a las Direcciones Teritoriales,  enfatizando en la  clase de petición  de acuerdo a lo establecido en la ley 1755 de 2015 y el  Decreto 491 de 2020 
Nota: La meta de la acción de control es anual</t>
  </si>
  <si>
    <t>Presentaciones 
Listados de asistencia
Flash informativos</t>
  </si>
  <si>
    <t>Grupo de Atención al Ciudadano</t>
  </si>
  <si>
    <t>2. Insuficiente apropiación  de los lineamientos establecidos para el proceso de servicio al ciudadano.</t>
  </si>
  <si>
    <t>2. Generar alertas  por medio de correo electrónico, con el fin de que se de respuesta oportuna a las solicitudes
Nota: La meta de la acción de control es anual</t>
  </si>
  <si>
    <t>Correos electrónicos</t>
  </si>
  <si>
    <t>Grupo de Atención al Ciudadano
Direcciones Territoriales</t>
  </si>
  <si>
    <t xml:space="preserve">3. Favorecer intereses personales o de terceros </t>
  </si>
  <si>
    <t xml:space="preserve">
3. Notificar al GAU mediante correo electrónico la siguiente informacion respecto a las PQRSD:
-Número de recibidas en el mes
-Cuantas fueron respondidas oportunamente 
- Cuantas se encuentran en trámite
Nota: La meta de la acción de control es anual</t>
  </si>
  <si>
    <t>Correo electrónico</t>
  </si>
  <si>
    <t xml:space="preserve">
Direcciones Territoriales</t>
  </si>
  <si>
    <t>Presentar conflicto de intereses, en la ejecución de Servicio al Ciudadano y no dar cumplimiento al procedimiento de conflicto de intereses establecido por la entidad.</t>
  </si>
  <si>
    <t>1. Realizar una jornada de socialización del procedimiento de conflicto de intereses y recordatorios sobre su cumplimiento
Nota: La meta de la acción de control es anual</t>
  </si>
  <si>
    <t>Coordinador Grupo de Atención al Ciudadano</t>
  </si>
  <si>
    <t xml:space="preserve">Administrar los recursos físicos de Parques Nacionales Naturales mediante la identificación,  valoración y mantenimiento de los bienes muebles e inmuebles, para garantizar la disponibilidad de los mismos. </t>
  </si>
  <si>
    <t>Sustracción de bienes propiedad de la Entidad por parte de un servidor</t>
  </si>
  <si>
    <t>Se refiere al hurto de bienes que pertenencen a Parques Nacionales Naturales de Colombia.</t>
  </si>
  <si>
    <t>1. Falta de controles en las salidas y prestamo de bienes</t>
  </si>
  <si>
    <t>Detrimento patrimonial</t>
  </si>
  <si>
    <t>1. Verificar la información remitida en el formato vigente de Traslado y  préstamo de bienes (complementamente diligenciado y con las firmas respectivas).</t>
  </si>
  <si>
    <t>Formato de Traslado y préstamo de bienes dligenciado</t>
  </si>
  <si>
    <t>Grupo de Procesos Corporativos y Direcciones Territoriales</t>
  </si>
  <si>
    <t>2. Falta de etica por parte de los servidores.</t>
  </si>
  <si>
    <t>2. Realizar campañas de concientización del manejo de los recursos físicos.</t>
  </si>
  <si>
    <t>Flash informativos</t>
  </si>
  <si>
    <t>Presentar conflicto de intereses, en la ejecución de Gestión de Recursos Físicos y no dar cumplimiento al procedimiento de conflicto de intereses establecido por la entidad.</t>
  </si>
  <si>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</si>
  <si>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Pérdida de la información en los sistemas de información de TI de PNNC</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</si>
  <si>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</si>
  <si>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</si>
  <si>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</si>
  <si>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1. GSIR cuenta con un sistema de protección de aplicaciones Web que se realiza diariamente de una forma automatica quedando como evidencia los informes de gestión mensual que se generan.</t>
  </si>
  <si>
    <t xml:space="preserve">Débil </t>
  </si>
  <si>
    <t>1. Implementar un esquema de respaldo sobre la información alojada en la entidad</t>
  </si>
  <si>
    <t>Informe del registro de ejecución del esquema de respaldo de información de la entidad</t>
  </si>
  <si>
    <t>Grupo de Tecnologías de la Información y Comunicaciones</t>
  </si>
  <si>
    <t>Presentar conflicto de intereses, en la ejecución de las actividades tecnologías, seguridad de la información y radiocomunicaciones y no dar cumplimiento al procedimiento de conflicto de intereses establecido por la entidad.</t>
  </si>
  <si>
    <t>Listado de asistencia, presentación y correo electrónico</t>
  </si>
  <si>
    <t>Grupo Tecnologías de la Información y Comunicaciones</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</si>
  <si>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</si>
  <si>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Presentar conflicto de intereses, en la ejecución de las actividades gestión de conocimiento y no dar cumplimiento al procedimiento de conflicto de intereses establecido por la entidad.</t>
  </si>
  <si>
    <t>Grupo de Gestión del Conocimiento y la Innovación – GGCI”</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</si>
  <si>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</si>
  <si>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Defensa judicial que se realice para el favorecimiento de particulares</t>
  </si>
  <si>
    <t>Posibilidad de que no se ejerza una adecuada defensa judicial por parte del abogado apoderado, para favorecer los intereses de un particular y en perjuicio de los intereses de la entidad.</t>
  </si>
  <si>
    <t>1. Insuficiencia en la revisión y retroalimentación de las acciones de defensa judicial.</t>
  </si>
  <si>
    <t>Desiciones judiciales en perjucio de la entidad.</t>
  </si>
  <si>
    <t>1. Seguimiento trimestral a las acciones judiciales mediante alertas Matriz seguimiento personal a cargo de Ekogui.</t>
  </si>
  <si>
    <t>Registro de la Matriz seguimiento personal a cargo de Ekogui.</t>
  </si>
  <si>
    <t>Presentar conflicto de intereses, en la ejecución de una actividad de asesoría jurídica y no dar cumplimiento al procedimiento de conflicto de intereses establecido por la entidad.</t>
  </si>
  <si>
    <t>Probabilidad que un contratista o funcionario no  notifique, declare, manifieste u omita el conflicto de intereses y continúe con su actividad, incumpliendo los lineamientos de conflicto de intereses.</t>
  </si>
  <si>
    <t xml:space="preserve">1. Realizar una jornada de socialización del procedimiento vigente de conflicto de intereses de la Entidad y recordatorios sobre su cumplimiento. </t>
  </si>
  <si>
    <t>Listado de asistencia o correo electrónico</t>
  </si>
  <si>
    <t>Lider del proceso de Gestión Jurídica</t>
  </si>
  <si>
    <t>Formular e implementar  lineamientos, metodologías y estrategias de planeación, seguimiento, evaluación y mejora continua dirigidos al cumplimiento  de la misión, objetivos estratégicos y requerimientos legales aplicables.</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</si>
  <si>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</si>
  <si>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</si>
  <si>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</si>
  <si>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</si>
  <si>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1. Evaluar la pertinencia de las solicitudes de actualización de magnitudes físicas de los indicadores.</t>
  </si>
  <si>
    <t>Comunicaciones (ORFEO o Correos electrónicos)</t>
  </si>
  <si>
    <t>2. Falta de apropiación de valores institucionales.</t>
  </si>
  <si>
    <t>2.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</si>
  <si>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</si>
  <si>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 xml:space="preserve">3. Omisión y/o manipulación de información. </t>
  </si>
  <si>
    <t>Presentar conflicto de intereses, en la ejecución de las actividades propias del proceso Direccionamiento Estratégico, y no dar cumplimiento al procedimiento de conflicto de intereses establecido por la entidad.</t>
  </si>
  <si>
    <t>1. Realizar una jornada de socialización del procedimiento de conflicto de intereses y recordatorios sobre su cumplimiento al personal OAP</t>
  </si>
  <si>
    <t>Orientar y fortalecer las acciones institucionales de asuntos internacionales y cooperación de PNNC para apoyar el cumplimiento de los objetivos misionales de la entidad en relación a la conservación de la biodiversidad.</t>
  </si>
  <si>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</si>
  <si>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</si>
  <si>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</si>
  <si>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</si>
  <si>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1. Generar comunicaciones de orientación para el cumplimiento del procedimiento de cooperación Nacional No Oficinal e internacional, con las dependencias que se esten apoyando.</t>
  </si>
  <si>
    <t>Comunicaciones (memorando, correo, registros de asistencia)</t>
  </si>
  <si>
    <t>Manejo inadecuado de la información para la gestión y formaución de proyectos de cooperación.</t>
  </si>
  <si>
    <t>2. Beneficios bajo interéses particulares.</t>
  </si>
  <si>
    <t>3. No cumplimiento de lineamientos para la seguridad de la información.</t>
  </si>
  <si>
    <t>Presentar conflicto de intereses, en la ejecución de las actividades propias de Cooperación Nacional No oficial e Internacional y Asuntos Internacionales, y no dar cumplimiento al procedimiento de conflicto de intereses establecido por la entidad.</t>
  </si>
  <si>
    <t xml:space="preserve">Planificar e implementar estrategias de manejo  que permitan tener un sistema de Parques efectivamente gestionado. </t>
  </si>
  <si>
    <t>Pérdida  de información generada a través de las investigaciones requeridas para la toma de decisiones de manejo, dificultando la evaluacion de la misma para el monitoreo y evaluacion de acciones de manejo requeridas.</t>
  </si>
  <si>
    <t xml:space="preserve">Incumplimiento en la ejecución de la actividad de remisión del informe final del aval de investigación  y el cargue de los datos en la plataforma de investigación y monitoreo de PNNC. </t>
  </si>
  <si>
    <t>1. Desconocimiento del procedimiento correspondiente.
2. Desarticulaciónn con actores vinculados en la investigacion por parte del equipo del area protegida.
3. Falta de planeacion en el seguimiento a los avales de investigación.
4.Desconocimiento del procedimiento existente. 
5. Cambio de personal en equipos de áreas protegidas.</t>
  </si>
  <si>
    <t>Mala imagen
Perdida de imagen institcional
Fuga de información 
Investigaciones Disciplinarias
No reconocimiento de derechos de autor</t>
  </si>
  <si>
    <t>Operativos</t>
  </si>
  <si>
    <t xml:space="preserve">1. Realizar requerimiento mediante correo electrónico del informe final y demàs compromisos establecidos, según los tiempos de entrega pactados en el aval de investigación. </t>
  </si>
  <si>
    <t>Print de correo electrónico.</t>
  </si>
  <si>
    <t>Presentar conflicto de intereses, en la ejecución del proceso AMSPNN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</si>
  <si>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</si>
  <si>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Subdirecciòn de gestiòn y manejo</t>
  </si>
  <si>
    <t>PARTICIPACIÓN SOCIAL</t>
  </si>
  <si>
    <t>Presentar conflicto de intereses, en la ejecución del proceso de PARTICIPACIÓN SOCIAL  y no dar cumplimiento al procedimiento de conflicto de intereses establecido por la entidad.</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</si>
  <si>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</si>
  <si>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</si>
  <si>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</si>
  <si>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1. Atribución de funciones y  competencias que no le son propias de su cargo por parte de los servidores públicos.</t>
  </si>
  <si>
    <t>Apertura de investigación disciplinaria.
Afectación a los principios de transparencia, objetividad e idoneidad de la Entidad.
Pérdida de credibilidad y confianza en los servidores públicos de la dependencia.</t>
  </si>
  <si>
    <t xml:space="preserve">1. El Jefe del área protegida remite a la Dirección Territorial Caribe por el  SGD ORFEO  las solicitudes de trámite de  permiso para adelantar labores de adecuación reposición o mejoras a las construcciones   ya existentes en el PNN Corales del Rosario y San Bernardo para el cumplimiento de las etapas propias del trámite y la toma de decisión por parte del Director Territorial Caribe.
Coordinador(a) del Grupo de Trámites y Evaluación ambiental en los actos administrativos que resuelven los trámites de su competencia  mediante la aprobación de parte del Subdirector(a) de Gestión y Manejo de Áreas Protegidas para el nivel central. </t>
  </si>
  <si>
    <t>Nivel Central: Reporte de ORFEO del coordinador(a) del GTEA para el Nivel Central - Correos electrónicos asociados a funciones en el otorgamiento de permisos, concesiones, y autorizaciones en las Áreas Protegidas. 
DTCA: 
Reporte de ORFEO del director territorial y/o líder del equipo de apoyo jurídico DTCA y/o Acto administrativo firmado 
- Correo electrónico visto bueno remitido al líder del equipo de apoyo jurídico DTCA previo a la firma del  acto administrativo por parte del director territorial</t>
  </si>
  <si>
    <t>SGM, GTEA y Direcccón Territorial Caribe.</t>
  </si>
  <si>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</si>
  <si>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</si>
  <si>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</si>
  <si>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</si>
  <si>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 xml:space="preserve">1. Sensibilizar periódicamente al equipo de trabajo sobre el cumplimiento de los tiempos otorgados por la norma para los Trámites Ambientales.
</t>
  </si>
  <si>
    <t xml:space="preserve">Listados de asistencia y/o  actas donde se evidencien los procesos de sensiiblización al equipo de trabajo y/o divulgaciones de la información: Correo electronicos de difusión de la sensiblización elementos interactivos de difusión. </t>
  </si>
  <si>
    <t>GTEA y Dirección Territorial Caribe.</t>
  </si>
  <si>
    <t>Extralimitación en el ejercicio de funciones sancionatorias en las diferentes instancias que adelantan procesos sancionatorios ambientales.</t>
  </si>
  <si>
    <t>Circunstancia en la cual un servidor público por acción u omisión  va más allá de las funciones y fines que le otorgan las facultades del cargo o  contrato en las actividades de los procesos sancionatorios. Ocurre cuando por uso discrecional del poder se influye en la toma de decisiones para el ejercicio de la función sancionatoria.</t>
  </si>
  <si>
    <t>1. Abuso por acción u omisión de las funciones y competencias propias del cargo o contrato por parte de los servidores públicos en las actividades de los procesos sancionatorios.</t>
  </si>
  <si>
    <t xml:space="preserve">Apertura de investigación disciplinaria, fiscal, penal según la gravedad  de la conducta.
Afectación a los principios establecidos en la Ley 1437 de 2011 y demás normas concordantes. 
Pérdida de credibilidad y confianza de los servidores públicos de la entidad, en la aplicación de la Ley 1333 de 2009. </t>
  </si>
  <si>
    <t>1. Remitir la documentación necesaria a la DT de su jurisdicción, en los términos de la resolución de competencia 476 de 2012, cuando se presenten conductas que ameriten la correspondiente actuación sancionatoria, con el propósito de dar impulso a las actuaciones sancionatorias en el marco de la Ley 1333.</t>
  </si>
  <si>
    <t>Correos electronicos de la remisión y/o reporte ORFEO de las actuaciones sancionatorias en el marco de la Ley 1333 de 2009 a la DT de su jurisdicción, en los términos de la resolución de competencia 476 de 2012. En caso de no presentarse conductas sancionarias la evidencia corresponderá a un correo electrónico donde se informe este hecho a la respectiva DT.</t>
  </si>
  <si>
    <t xml:space="preserve">2.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</si>
  <si>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Reporte de transacciones de ORFEO del Director(a) Territorial y/o líder del equipo de apoyo jurídico DT relacionados con los actos de impulso procesal expedidos en la correspodiente investigación sancionatoria ambiental  
y/o 
los publicados en la Gaceta Oficial de PNNC.</t>
  </si>
  <si>
    <t xml:space="preserve">3.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</si>
  <si>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</si>
  <si>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Coordinador(a) del Grupo de Trámites y Evaluación Ambiental-GTEA</t>
  </si>
  <si>
    <t>Dilación indebida de los tiempos en el transcurso de los Procesos sancionatorios.</t>
  </si>
  <si>
    <t>Retrasos indebidos por parte de servidores públicos cuando le asiste interés particular de obtener beneficio ilícito originado en proferir decisiones en un proceso sancionatorio.</t>
  </si>
  <si>
    <t>1. Inaplicabilidad de los tiempos que otorga la normativa que hace parte de los procedimientos del Sistema de Gestión Intregado de la Entidad, que aplica para los Procesos sancionatorios.</t>
  </si>
  <si>
    <t xml:space="preserve">Reproceso de actividades y aumento en la carga de los procesos sancionatorios.
Apertura de investigación disciplinaria, fiscal, penal según la gravedad  de la conducta.
Afectación a los principios establecidos en la Ley 1437 de 2011 y demas normas concordantes. 
Pérdida de credibilidad y confianza de los servidores públicos de la entidad en la aplicación de la Ley 1333 de 2009. </t>
  </si>
  <si>
    <t xml:space="preserve">1. Sensibilizar periódicamente al equipo de trabajo sobre el cumplimiento de los tiempos otorgados por la norma para Procesos Sancionatorios con el propósito de que evitar la dilación indebida de los tiempos en el transcurso de los Procesos sancionatorios.
Este control se ejecuta a través de una sensibilización como mínimo, asi como los elementos de seguimiento que permitan establecer la puesta en practica de lo conocido en la sensbilización.
Nota: Las jefaturas de área coordinarán con el nivel territorial la sensiblización en su área de influencia. </t>
  </si>
  <si>
    <t>Listados de asistencia y/o  actas donde se evidencien los procesos de sensibilización al equipo de trabajo, y/o herramientas de seguimiento que permitan establecer la puesta en práctica de lo conocido en las sensiblizaciones. Esto es: (Correos electronicos de difusión posterior a la sensiblización, formularios de encuestas de lo aprendido, elementos interactivos de difusión de lo aprendido).</t>
  </si>
  <si>
    <t>Presentar conflicto de intereses, en la ejecución de una actividad propia de autoridad ambiental y no dar cumplimiento al procedimiento de conflicto de intereses establecido por la entidad.</t>
  </si>
  <si>
    <t>1. Realizar al personal del proceso de Autoridad Ambiental en el nivel central una jornada de socialización empelando diferentes medios de difusión del procedimiento de conflicto de intereses y recordatorios sobre su cumplimiento</t>
  </si>
  <si>
    <t>Listado de asistencia y/o elementos de difusión digital (formulario, presentaciones interactivas) para socialización y el correo electrónico para el recordatorio sobre cumplimiento del procedimiento de conflicto de intereses.</t>
  </si>
  <si>
    <t>Omisión de registro de las presiones con alcance sancionatorio y permiviso detectadas  en el ejercicio de  PVC a través de  herramientas tecnológicas de la entidad (SICO SMART y aplicativos), permitiendo la generación de retrasos  indebidos  en el seguimiento de las presiones antrópicas.</t>
  </si>
  <si>
    <t>AP</t>
  </si>
  <si>
    <t xml:space="preserve">Circunstancia en la cual un servidor público por  omisión no cumple sus  funciones asignadas que le otorgan las facultades del cargo o  contrato e influye el registro de información de las actividades de PVC, generando retrasos  indebidos  en el seguimiento de las presiones antrópicas con  alcance permisivo y sancionatorio que afectan el estado de conservación de las áreas protegidas. </t>
  </si>
  <si>
    <t>1. Abuso por  omisión de las funciones y competencias propias del cargo o contrato por parte de los servidores públicos.</t>
  </si>
  <si>
    <t xml:space="preserve">1. Apertura de investigación disciplinaria, fiscal, penal según la gravedad  de la conducta.
2. Pérdida de credibilidad y confianza de los servidores públicos de la entidad en el ejercicio de PVC y autoridad ambiental. 
3.No seguimiento  de las presiones antrópicas con alcance sancionatorio  que afectan el estado de conservación de las AP y de sus VOC y/o PIC. 
4. Pérdida de cobertura vegetal natural, conectividad ecosistémicas, perdida de hábitat para los VOC´s de filtro fino, afectación en la estructura integral de las PIC´s, perdida de valores culturales. 
</t>
  </si>
  <si>
    <t xml:space="preserve">1. Generar el informe de PVC trimestral con sus respectivos anexos, con su envío respectivo a la Dirección Territorial.  </t>
  </si>
  <si>
    <t>Informe de PVC con su anexos (SICO SMART y otros) correspondientes al periodo de reporte asociado al indicador del PAA de seguimiento de informes de PVC, comunicación de remisión del informe de la DT.</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</si>
  <si>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</si>
  <si>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Omitir un requisito de tipo contractual</t>
  </si>
  <si>
    <t>No incorporar requisitos establecidos por la ley vigente en los pliegos de condiciones.</t>
  </si>
  <si>
    <t>1. Falta de revisión de la diferente documentación generada en el proceso de Gestión Contractual.</t>
  </si>
  <si>
    <t>Sanción disciplinaria, fiscal y penal</t>
  </si>
  <si>
    <t xml:space="preserve">1. El Grupo de Contratos genera los lineamientos y documentación requerida (manual de contratación y procedimientos) a los instrumentos normativos contractuales, con el proposito de dar cumplimiento a la normatividad vigente. El manual de contratación y procedimientos se encuentran en la pagina web e intranet de la Entidad.
</t>
  </si>
  <si>
    <r>
      <rPr>
        <sz val="10"/>
        <color theme="1"/>
        <rFont val="Arial Narrow"/>
        <family val="2"/>
      </rP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0"/>
        <color theme="1"/>
        <rFont val="Arial Narrow"/>
        <family val="2"/>
      </rPr>
      <t xml:space="preserve"> podrá</t>
    </r>
    <r>
      <rPr>
        <sz val="10"/>
        <color theme="1"/>
        <rFont val="Arial Narrow"/>
        <family val="2"/>
      </rPr>
      <t xml:space="preserve"> requerir apoyo financiero para la estructuración, caso en el cual se registrará el visto bueno o el Orfeo que contenga la estructuración de los indicadores financieros </t>
    </r>
  </si>
  <si>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</si>
  <si>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</si>
  <si>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</si>
  <si>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</si>
  <si>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</si>
  <si>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 podrá requerir apoyo financiero para la estructuración, caso en el cual se registrará el visto bueno o el Orfeo que contenga la estructuración de los indicadores financieros</t>
  </si>
  <si>
    <t>2. Revisión y vistos buenos de las respuestas a las observaciones.</t>
  </si>
  <si>
    <t xml:space="preserve">Respuestas a las observaciones en el secop
</t>
  </si>
  <si>
    <t>Presentar conflicto de intereses, en la ejecución de Gestión Contractual y no dar cumplimiento al procedimiento de conflicto de intereses establecido por la entidad.</t>
  </si>
  <si>
    <t>Coordinadora Grupo de Contratos</t>
  </si>
  <si>
    <t>Gestionar y administrar los recursos financieros asignados a la Entidad para contribuir al control de los mismos y contar con información financiera veraz y oportuna para la toma de decisiones.</t>
  </si>
  <si>
    <t>Afectar el presupuesto sin el respectivo soporte legal en beneficio propio o a cambio de una retribución económica.</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</si>
  <si>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</si>
  <si>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</si>
  <si>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</si>
  <si>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r>
      <rPr>
        <sz val="10"/>
        <color theme="1"/>
        <rFont val="Arial Narrow"/>
        <family val="2"/>
      </rP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0"/>
        <color theme="1"/>
        <rFont val="Arial Narrow"/>
        <family val="2"/>
      </rPr>
      <t xml:space="preserve">NOTA: </t>
    </r>
    <r>
      <rPr>
        <sz val="10"/>
        <color theme="1"/>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</si>
  <si>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t>Listado de registros presupuestales del SIIF Nación evidenciando en la descripción el No.ORFEO.</t>
  </si>
  <si>
    <t>Realizar pagos presupuestales y no presupuestales que no correspondan al beneficiario del pago o de la deducción sin los soportes correspondientes, en beneficio propio o cambio de una retribución económica.</t>
  </si>
  <si>
    <t>Se refiere a que las deducciones realizadas se giren a un beneficiario diferente al solicitado, asi como los pagos presupuestales que se giran a la Tesoreria</t>
  </si>
  <si>
    <t>1. Personas con varios perfiles para la misma actividad.</t>
  </si>
  <si>
    <t>Investigaciones 
 disciplinarias, penales y fiscales</t>
  </si>
  <si>
    <t>2. Debilidades en el Sistema financiero empleado.</t>
  </si>
  <si>
    <t>2. Realizar seguimiento mensual a la bolsa de deducciones verificando que los valores que ingresan sean efectivamente destinados al beneficiario correspondiente.</t>
  </si>
  <si>
    <t>Conciliación de Bolsa de deducciones entre contabilidad y tesoreria
 Reporte bolsa de deducciones depurada</t>
  </si>
  <si>
    <t>Se refiere a que un usuario diferente al responsable del certificado de firma digital o token realice transacciones a nombre del titular del certificado</t>
  </si>
  <si>
    <t>1. Uso indebido del elemento electrónico de seguridad</t>
  </si>
  <si>
    <t>Desviación de recursos financieros
 Transacciones no autorizadas</t>
  </si>
  <si>
    <t>1. Solicitar inactivación por parte del Coordinador Administrativo y Financiero para portal bancario de los usuarios que presenten novedades como vacaciones y licencias.</t>
  </si>
  <si>
    <t>Solicitud radicada en el ORFEO y Formato de novedades portal bancario</t>
  </si>
  <si>
    <t>2. Solicitar inactivación por parte del Coordinador Administrativo y Financiero para SIIF Nación de los usuarios que presenten novedades como vacaciones y licencias.</t>
  </si>
  <si>
    <t>GLPI o correo electrónico(En el caso de SIIF Nación)</t>
  </si>
  <si>
    <t>Pérdida de boletería y/o del dinero recaudado por concepto de ingreso al parque.</t>
  </si>
  <si>
    <t>Pèrdida de dinero y/o boleteria de ingreso a visitantes</t>
  </si>
  <si>
    <t>1. No acatar lo establecido en el procedimiento de Recaudo y registro de derecho de ingreso, donde se documentan los controles para la custodia del efectivo y boleteria.</t>
  </si>
  <si>
    <t>Pérdidas económicas
 Procesos disciplinarios</t>
  </si>
  <si>
    <t xml:space="preserve">
Inventarios periódicos de boleteria disponible en las áreas protegidas con vocación ecoturística.</t>
  </si>
  <si>
    <t>Presentar conflicto de intereses, en la ejecución de Gestión de Recursos Financierosl y no dar cumplimiento al procedimiento de conflicto de intereses establecido por la entidad.</t>
  </si>
  <si>
    <t>Coordinadora Grupo de Gestión Financiera</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</si>
  <si>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</si>
  <si>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</si>
  <si>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</si>
  <si>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</si>
  <si>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</si>
  <si>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</si>
  <si>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</si>
  <si>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</si>
  <si>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</si>
  <si>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</si>
  <si>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</si>
  <si>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</si>
  <si>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</si>
  <si>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</si>
  <si>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</si>
  <si>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</si>
  <si>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</si>
  <si>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</si>
  <si>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</si>
  <si>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</si>
  <si>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</si>
  <si>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</si>
  <si>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</si>
  <si>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</si>
  <si>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</si>
  <si>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PROCESO:</t>
  </si>
  <si>
    <t xml:space="preserve">Determinar el impacto de los riesgos de corrupción </t>
  </si>
  <si>
    <t>Nº: 200</t>
  </si>
  <si>
    <t>Riesgo: Presentar conflicto de intereses, en la ejecución de Gestión de Talento Humano y no dar cumplimiento al procedimiento de conflicto de intereses establecido por la entidad.</t>
  </si>
  <si>
    <t>Preguntas para calificar el impacto de los Riesgos de Corrupción Por favor calificar con 1 donde corresponda la Respuesta.</t>
  </si>
  <si>
    <t>No.</t>
  </si>
  <si>
    <t>Si el riesgo de corrupción se materializa podría…</t>
  </si>
  <si>
    <t xml:space="preserve">SI </t>
  </si>
  <si>
    <t>NO</t>
  </si>
  <si>
    <t xml:space="preserve">¿Afectar al grupo de funcionarios del proceso? </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</si>
  <si>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</si>
  <si>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</si>
  <si>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</si>
  <si>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</si>
  <si>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</si>
  <si>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</si>
  <si>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</si>
  <si>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 xml:space="preserve">¿Generar pérdida de información de la Entidad? </t>
  </si>
  <si>
    <t>¿Generar intervención de los órganos de control, de la Fiscalia u otro entre?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</si>
  <si>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</si>
  <si>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</si>
  <si>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</si>
  <si>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</si>
  <si>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</si>
  <si>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</si>
  <si>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</si>
  <si>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</si>
  <si>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</si>
  <si>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 xml:space="preserve">TOTAL AFIRMATIVAS </t>
  </si>
  <si>
    <t xml:space="preserve">TOTAL NEGATIVAS </t>
  </si>
  <si>
    <t xml:space="preserve">NIVEL DEL RIESGO </t>
  </si>
  <si>
    <t>CATASTRÓFICO</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</si>
  <si>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</si>
  <si>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</si>
  <si>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</si>
  <si>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201</t>
  </si>
  <si>
    <t>Riesgo:  Incumplimiento de la Ley 1712 de 2014</t>
  </si>
  <si>
    <t>Nº: 202</t>
  </si>
  <si>
    <t>Riesgo:  Probabilidad que un contratista o funcionario no  notifique, declare o manifieste el conflicto de intereses y continúe con su actividad,incumpliendo los lineamientos de conflicto de intereses</t>
  </si>
  <si>
    <t>MAYOR</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</si>
  <si>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</si>
  <si>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</si>
  <si>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</si>
  <si>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</si>
  <si>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</si>
  <si>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</si>
  <si>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203</t>
  </si>
  <si>
    <t>Riesgo: Extralimitación en el ejercicio de funciones y/o asignación del trámite de RNSC</t>
  </si>
  <si>
    <t>Nº: 204</t>
  </si>
  <si>
    <t>Riesgo:  Presentar conflicto de intereses, en la ejecución del Proceso Coordinacion SINAP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</si>
  <si>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</si>
  <si>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</si>
  <si>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</si>
  <si>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</si>
  <si>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</si>
  <si>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</si>
  <si>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205</t>
  </si>
  <si>
    <t>Riesgo: Manipulación de la información de la Auditoría Interna y/o Calidad en beneficio de un tercero.</t>
  </si>
  <si>
    <t>Nº: 206</t>
  </si>
  <si>
    <t>Riesgo:El auditor no declara  el conflicto de intereses para la realización de la auditoría interna.  (sesgo en la opinión)</t>
  </si>
  <si>
    <t>Nº: 207</t>
  </si>
  <si>
    <t>Riesgo: 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</si>
  <si>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</si>
  <si>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</si>
  <si>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</si>
  <si>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</si>
  <si>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</si>
  <si>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</si>
  <si>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</si>
  <si>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</si>
  <si>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</si>
  <si>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208</t>
  </si>
  <si>
    <t>Riesgo: Actuaciones tendientes al favorecimiento de un tercero.</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</si>
  <si>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</si>
  <si>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</si>
  <si>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</si>
  <si>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209</t>
  </si>
  <si>
    <t>Riesgo: Incumplimiento del objeto y obligaciones de la alianza de las partes debido a la falta de seguimiento en la ejecución de recursos aportados.</t>
  </si>
  <si>
    <t>Nº: 210</t>
  </si>
  <si>
    <t>Riesgo: Presentar conflicto de intereses, en la ejecución de una actividad (propia de cada proceso por lo que aplicaría para todos los procesos)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</si>
  <si>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</si>
  <si>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</si>
  <si>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</si>
  <si>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</si>
  <si>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</si>
  <si>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</si>
  <si>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211</t>
  </si>
  <si>
    <t xml:space="preserve">Riesgo: Ocultamiento o perdida  de la infomación para beneficio particular o de un tercero  </t>
  </si>
  <si>
    <t>Nº:212</t>
  </si>
  <si>
    <t>Riesgo: Presentar conflicto de intereses, en la ejecución de Gestión Documental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</si>
  <si>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</si>
  <si>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</si>
  <si>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</si>
  <si>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</si>
  <si>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</si>
  <si>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</si>
  <si>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213</t>
  </si>
  <si>
    <t xml:space="preserve">Riesgo: Responder las PQRS fuera de los términos legales establecidos por intereses particulares </t>
  </si>
  <si>
    <t>Nº: 214</t>
  </si>
  <si>
    <t>Riesgo: Presentar conflicto de intereses, en la ejecución de Servicio al Ciudadano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</si>
  <si>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</si>
  <si>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</si>
  <si>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</si>
  <si>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</si>
  <si>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</si>
  <si>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</si>
  <si>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215</t>
  </si>
  <si>
    <t>Riesgo: Sustracción de bienes propiedad de la Entidad por parte de un servidor</t>
  </si>
  <si>
    <t>Nº: 216</t>
  </si>
  <si>
    <t>Riesgo: Presentar conflicto de intereses, en la ejecución de Gestión de Recursos Físicos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</si>
  <si>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</si>
  <si>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</si>
  <si>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</si>
  <si>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</si>
  <si>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</si>
  <si>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</si>
  <si>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Nº:217</t>
  </si>
  <si>
    <t>Riesgo: Pérdida de la información en los sistemas de información de TI de PNNC</t>
  </si>
  <si>
    <t>Nº:218</t>
  </si>
  <si>
    <t>Riesgo: Presentar conflicto de intereses, en la ejecución de las actividades tecnologías, seguridad de la información y radiocomunicaciones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</si>
  <si>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</si>
  <si>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</si>
  <si>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</si>
  <si>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</si>
  <si>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</si>
  <si>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</si>
  <si>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Nº:219</t>
  </si>
  <si>
    <t>Riesgo: Probabilidad que un contratista o funcionario no notifique, declare o manifieste el conflicto de intereses y continúe con su actividad,incumpliendo los lineamientos de conflicto de intereses</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</si>
  <si>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</si>
  <si>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</si>
  <si>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</si>
  <si>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220</t>
  </si>
  <si>
    <t>Riesgo: Defensa judicial que se realice para el favorecimiento de particulares</t>
  </si>
  <si>
    <t>Nº:221</t>
  </si>
  <si>
    <t>Riesgo: Presentar conflicto de intereses, en la ejecución de una actividad de asesoría jurídica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</si>
  <si>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</si>
  <si>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</si>
  <si>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</si>
  <si>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</si>
  <si>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</si>
  <si>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</si>
  <si>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222</t>
  </si>
  <si>
    <t>Riesgo: Modificación en el avance de algunas metas, a favor de alguna dependencia en particular</t>
  </si>
  <si>
    <t>Nº: 223</t>
  </si>
  <si>
    <t>Riesgo: Presentar conflicto de intereses, en la ejecución de las actividades propias del proceso Direccionamiento Estratégico,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</si>
  <si>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</si>
  <si>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</si>
  <si>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</si>
  <si>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</si>
  <si>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</si>
  <si>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</si>
  <si>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224</t>
  </si>
  <si>
    <t>Riesgo: Manejo inadecuado de la información para la gestión y formulación de proyectos de cooperación.</t>
  </si>
  <si>
    <t>Nº: 225</t>
  </si>
  <si>
    <t>Riesgo: Presentar conflicto de intereses, en la ejecución de las actividades propias de Cooperación Nacional No oficial e Internacional y Asuntos Internacionales,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</si>
  <si>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</si>
  <si>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</si>
  <si>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</si>
  <si>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</si>
  <si>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</si>
  <si>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</si>
  <si>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226</t>
  </si>
  <si>
    <t xml:space="preserve">Riesgo: Pérdida  de información generada a través de las investigaciones requeridas para la toma de decisiones de manejo </t>
  </si>
  <si>
    <t>Nº: 227</t>
  </si>
  <si>
    <t>Riesgo: Presentar conflicto de intereses, en la ejecución del proceso AMSPNN y no dar cumplimiento al procedimiento de conflicto de intereses establecido por la entidad.</t>
  </si>
  <si>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</si>
  <si>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</si>
  <si>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</si>
  <si>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</si>
  <si>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</si>
  <si>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</si>
  <si>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228</t>
  </si>
  <si>
    <t>Riesgo: Presentar conflicto de intereses, en la ejecución del proceso de PARTICIPACIÓN SOCIAL  y no dar cumplimiento al procedimiento de conflicto de intereses establecido por la entidad.</t>
  </si>
  <si>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</si>
  <si>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</si>
  <si>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</si>
  <si>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Nº:229</t>
  </si>
  <si>
    <t xml:space="preserve">Riesgo: Extralimitación en el ejercicio de funciones en el otorgamiento de permisos, concesiones, y autorizaciones en las Áreas Protegidas. </t>
  </si>
  <si>
    <t>Nº:230</t>
  </si>
  <si>
    <t>Riesgo: Dilación indebida de los tiempos en el transcurso de losTrámites Ambientales.</t>
  </si>
  <si>
    <t>Nº:231</t>
  </si>
  <si>
    <t>Riesgo: Extralimitación en el ejercicio de funciones sancionatorias en las diferentes instancias que adelantan procesos sancionatorios ambientales.</t>
  </si>
  <si>
    <t>Nº:232</t>
  </si>
  <si>
    <t>Riesgo: Dilación indebida de los tiempos en el transcurso de los Procesos sancionatorios.</t>
  </si>
  <si>
    <t>Nº:233</t>
  </si>
  <si>
    <t>Riesgo: Presentar conflicto de intereses, en la ejecución de una actividad propia de autoridad ambiental y no dar cumplimiento al procedimiento de conflicto de intereses establecido por la entidad.</t>
  </si>
  <si>
    <t>Nº:234</t>
  </si>
  <si>
    <t xml:space="preserve">Riesgo: Omisión de registro de las presiones antrópicas con  alcance permisivo y sancionatorio en las herramientas tecnologicas de la entidad  detectadas en el ejercicio de  PVC </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</si>
  <si>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</si>
  <si>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</si>
  <si>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</si>
  <si>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</si>
  <si>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</si>
  <si>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</si>
  <si>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</si>
  <si>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</si>
  <si>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</si>
  <si>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</si>
  <si>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</si>
  <si>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</si>
  <si>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</si>
  <si>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</si>
  <si>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</si>
  <si>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</si>
  <si>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</si>
  <si>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</si>
  <si>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Nº:235</t>
  </si>
  <si>
    <t>Riesgo: Omitir un requisito de tipo contractual</t>
  </si>
  <si>
    <t>Nº:236</t>
  </si>
  <si>
    <t>Riesgo: Direccionamiento de los procesos de contratación a favor de terceros</t>
  </si>
  <si>
    <t>Nº:237</t>
  </si>
  <si>
    <t>Riesgo: Presentar conflicto de intereses, en la ejecución de Gestión Contractual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</si>
  <si>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</si>
  <si>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</si>
  <si>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</si>
  <si>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</si>
  <si>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</si>
  <si>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</si>
  <si>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</si>
  <si>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</si>
  <si>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</si>
  <si>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Nº:238</t>
  </si>
  <si>
    <t>Riesgo: Afectar el presupuesto sin el respectivo soporte legal en beneficio propio o a cambio de una retribución económica.</t>
  </si>
  <si>
    <t>Nº:239</t>
  </si>
  <si>
    <t>Riesgo: Realizar pagos presupuestales y no presupuestales que no correspondan al beneficiario del pago o de la deducción sin los soportes correspondientes, en beneficio propio o cambio de una retribución económica.</t>
  </si>
  <si>
    <t>Nº:240</t>
  </si>
  <si>
    <t>Riesgo: Uso indebido de los recursos tecnológicos relacionados con SIIF y portal bancario.</t>
  </si>
  <si>
    <t>Nº:241</t>
  </si>
  <si>
    <t>Riesgo: Pérdida de boletería y/o del dinero recaudado por concepto de ingreso al parque.</t>
  </si>
  <si>
    <t>Nº:242</t>
  </si>
  <si>
    <t>Riesgo: Presentar conflicto de intereses, en la ejecución de Gestión de Recursos Financierosl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</si>
  <si>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</si>
  <si>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</si>
  <si>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</si>
  <si>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</si>
  <si>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</si>
  <si>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</si>
  <si>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</si>
  <si>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</si>
  <si>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</si>
  <si>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</si>
  <si>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</si>
  <si>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</si>
  <si>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</si>
  <si>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</si>
  <si>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</si>
  <si>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MATRIZ DE OPORTUNIDADES</t>
  </si>
  <si>
    <t>Código: DE_FO_11</t>
  </si>
  <si>
    <t>Versión: 3</t>
  </si>
  <si>
    <t>Fecha vigencia: 20/10/2021</t>
  </si>
  <si>
    <t>Número de Oportunidad</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</si>
  <si>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</si>
  <si>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</si>
  <si>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</si>
  <si>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</si>
  <si>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</si>
  <si>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</si>
  <si>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</si>
  <si>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</si>
  <si>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</si>
  <si>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</si>
  <si>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</si>
  <si>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</si>
  <si>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</si>
  <si>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</si>
  <si>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</si>
  <si>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avance
(de acuerdo al peso porcentual de la acción)</t>
  </si>
  <si>
    <t>% avance 
(de acuerdo al peso porcentual de la acción)</t>
  </si>
  <si>
    <t>Existen aplicativos como SIGEP que permite recopilar la información de los funcionarios de PNN a nivel nacional</t>
  </si>
  <si>
    <t>Caracterización de la planta de personal actualizada con la informacion registrada en el SIGEP</t>
  </si>
  <si>
    <t>1. Implementar el plan de monitoreo SIGEP</t>
  </si>
  <si>
    <t>Coordinadora Grupo de Gestión Humana</t>
  </si>
  <si>
    <t>Informe de la caracterización reportada en SIGEP</t>
  </si>
  <si>
    <t>31/11/2022</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</si>
  <si>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</si>
  <si>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</si>
  <si>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</si>
  <si>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y Educación Ambiental - Nivel Central</t>
  </si>
  <si>
    <t>Listas de asistencia y/o comunicaciones (correos, memorandos, actas) de los diseños de las acciones, piezas gráficas o productos audiovisuales o radiales.</t>
  </si>
  <si>
    <t>Generar un inventario de los planes de manejo de las RNSC que están registradas en el SINAP.</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</si>
  <si>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</si>
  <si>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1. Generar una matriz donde se encuentre las RNSC que cuentan con instrumento de planeación vigente.</t>
  </si>
  <si>
    <t>Grupo de Gestión e Integración del SINAP</t>
  </si>
  <si>
    <t>Matriz de Planes de manejo de las RNSC registradas ante el SINAP actualizada.</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</si>
  <si>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</si>
  <si>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</si>
  <si>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</si>
  <si>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</si>
  <si>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</si>
  <si>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Generación de conocimiento para los servidores públicos y contratistas a través de la participación de los diferentes espacios que permitan el fortalecimiento de temas propios del proceso o la Entidad.</t>
  </si>
  <si>
    <t>Aumento de conocimento de los funcionarios o contratistas en temas requeridos para el desarrollo de las funciones.</t>
  </si>
  <si>
    <t>1. Participación de los funcionarios o contratistas en los espacios de socialización que se identifiquen</t>
  </si>
  <si>
    <t>Asistencias o Citación o Correo de Divulgación para la asistencia.</t>
  </si>
  <si>
    <t>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</si>
  <si>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</si>
  <si>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</si>
  <si>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Correos electrónicos - comunicaciones y/o presentaciones o infograficas</t>
  </si>
  <si>
    <t>Fortalecer los conocimientos a los servidores de PNNC en temas de Gestión de Documantal electrónica y física.</t>
  </si>
  <si>
    <t>Contribuir a la conservación y prevención de los documentos y archivos de PNNC como memoría histórica de la Entidad y el País.</t>
  </si>
  <si>
    <t>Solicitar al Archivo General de la Nación apoyo en capacitaciones y/o socializaciones. en temas de Gestión Documental al menos dos por año.</t>
  </si>
  <si>
    <t>Oficio solicitud de capacitaciones o sensibilizaciones en Gestión Documental al AGN.</t>
  </si>
  <si>
    <t>El DNP organiza ferias nacionales de servicio al ciudadano, que permiten facilitar a la población  el acceso a los tramites y servicios</t>
  </si>
  <si>
    <t>Dar a conocer los servicios y trámites de Parques Nacionales Naturales de Colombia.</t>
  </si>
  <si>
    <t>Participar en las ferias Nacionales de servicio al ciudadano con el fin de dar a conocer los servicios y trámites de Parques Nacionales Naturales de Colombia</t>
  </si>
  <si>
    <t>Listado de Asistencia
Registro fotografico</t>
  </si>
  <si>
    <t>Busqueda permanente de eficiencia ambiental en el manejo de recursos, que se reflejan en menores consumos y menores costos</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</si>
  <si>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</si>
  <si>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</si>
  <si>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</si>
  <si>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Campañas e informes</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</si>
  <si>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</si>
  <si>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</si>
  <si>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</si>
  <si>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PNN Churumbelos - Jefe del área protegida</t>
  </si>
  <si>
    <t>Actas, agendas de trabajo, Seguimientos</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</si>
  <si>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</si>
  <si>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</si>
  <si>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</si>
  <si>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</si>
  <si>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</si>
  <si>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</si>
  <si>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</si>
  <si>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</si>
  <si>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</si>
  <si>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</si>
  <si>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</si>
  <si>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</si>
  <si>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</si>
  <si>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</si>
  <si>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</si>
  <si>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</si>
  <si>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</si>
  <si>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</si>
  <si>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</si>
  <si>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</si>
  <si>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</si>
  <si>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</si>
  <si>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</si>
  <si>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</si>
  <si>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</si>
  <si>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</si>
  <si>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</si>
  <si>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</si>
  <si>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</si>
  <si>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RNN Puinawai - Jefe del área protegida</t>
  </si>
  <si>
    <t>Actas, listados de asistencia</t>
  </si>
  <si>
    <t>Fortalecimiento de los procesos, a través de seguimientos con el equipo del área, que contribuya al cumplimiento de los objetivos estrátegicos del área protegida.</t>
  </si>
  <si>
    <t xml:space="preserve">1. Comités locales
</t>
  </si>
  <si>
    <t>PNN Yaigojé - área protegida</t>
  </si>
  <si>
    <t>Asistencias
Actas
Presentaciones
Informes</t>
  </si>
  <si>
    <t xml:space="preserve">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</si>
  <si>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1. informes, asistencias, actas.</t>
  </si>
  <si>
    <t xml:space="preserve">PNN La Paya - Jefe del área protegida
</t>
  </si>
  <si>
    <t>Generar espacios de concertación con comunidades, que contribuyan al cumplimiento de los objetivos de conservación del área protegida</t>
  </si>
  <si>
    <t>1. Listados de asistencia
2. Actas
3. Informes de espacios de concertación</t>
  </si>
  <si>
    <t xml:space="preserve">PNN Río Puré - Jefe del área protegida
</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</si>
  <si>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</si>
  <si>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</si>
  <si>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</si>
  <si>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</si>
  <si>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</si>
  <si>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</si>
  <si>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</si>
  <si>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</si>
  <si>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</si>
  <si>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</si>
  <si>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</si>
  <si>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</si>
  <si>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</si>
  <si>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</si>
  <si>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Documento propuesta estrategia de uso y apropiación</t>
  </si>
  <si>
    <t xml:space="preserve">Elaborar, officializar y socializar la primera versión del catálogo de objetos geograficos de la entidad.  </t>
  </si>
  <si>
    <t xml:space="preserve">Conocimiento general de la estructura y la organización de la información geográfica en la entidad. </t>
  </si>
  <si>
    <t xml:space="preserve">Consolidación inicial de la información geográfica de la entidad. </t>
  </si>
  <si>
    <t>Administradores base de datos geográica</t>
  </si>
  <si>
    <t xml:space="preserve">Documento oficializado
Lista de asistencia de socialización. </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</si>
  <si>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</si>
  <si>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</si>
  <si>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</si>
  <si>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</si>
  <si>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</si>
  <si>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</si>
  <si>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</si>
  <si>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</si>
  <si>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</si>
  <si>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una herramienta que permita priorizar los actividades de cooperación internacional y asuntos internacionales.</t>
  </si>
  <si>
    <t>Obtener una priorización objetiva de las necesidades de cooperación en parques, disminuyendo tiempo, actividades delimitando así el mapa de coperantes.</t>
  </si>
  <si>
    <t>Generar propuesta de documentos para la priorización.</t>
  </si>
  <si>
    <t>Oficina Asesora de Plenación</t>
  </si>
  <si>
    <t>Documento propuesta de portafolio de cooperación internacional y asuntos internacionales.</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</si>
  <si>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</si>
  <si>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</si>
  <si>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</si>
  <si>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</si>
  <si>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</si>
  <si>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</si>
  <si>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</si>
  <si>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</si>
  <si>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</si>
  <si>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</si>
  <si>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</si>
  <si>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</si>
  <si>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</si>
  <si>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</si>
  <si>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</si>
  <si>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</si>
  <si>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</si>
  <si>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</si>
  <si>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</si>
  <si>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</si>
  <si>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</si>
  <si>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</si>
  <si>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</si>
  <si>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</si>
  <si>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</si>
  <si>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</si>
  <si>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</si>
  <si>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</si>
  <si>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</si>
  <si>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</si>
  <si>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</si>
  <si>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</si>
  <si>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</si>
  <si>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</si>
  <si>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</si>
  <si>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t>
  </si>
  <si>
    <t xml:space="preserve">Informe de seguimiento y/o Actas de reuniones y/o Listados de asistencia con ayuda de memoria. </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</si>
  <si>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</si>
  <si>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</si>
  <si>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</si>
  <si>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</si>
  <si>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</si>
  <si>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</si>
  <si>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</si>
  <si>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</si>
  <si>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</si>
  <si>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</si>
  <si>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</si>
  <si>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</si>
  <si>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</si>
  <si>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</si>
  <si>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</si>
  <si>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</si>
  <si>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</si>
  <si>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</si>
  <si>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</si>
  <si>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</si>
  <si>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</si>
  <si>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</si>
  <si>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</si>
  <si>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</si>
  <si>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</si>
  <si>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</si>
  <si>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</si>
  <si>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</si>
  <si>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</si>
  <si>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</si>
  <si>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</si>
  <si>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</si>
  <si>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</si>
  <si>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</si>
  <si>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</si>
  <si>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</si>
  <si>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</si>
  <si>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</si>
  <si>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</si>
  <si>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</si>
  <si>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</si>
  <si>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</si>
  <si>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</si>
  <si>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</si>
  <si>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</si>
  <si>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</si>
  <si>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</si>
  <si>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</si>
  <si>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</si>
  <si>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</si>
  <si>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</si>
  <si>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</si>
  <si>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</si>
  <si>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</si>
  <si>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</si>
  <si>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</si>
  <si>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</si>
  <si>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 xml:space="preserve">Gestión de recursos financieros para el manejo sostenible de la zona de amortiguación de la cuenca camarones  </t>
  </si>
  <si>
    <t xml:space="preserve">
Contribuye al desarrollo sostenible de las comunidades de la cuenca y seguridad alimentaria</t>
  </si>
  <si>
    <t xml:space="preserve">Desarrollar actividades  que permitan la consecución de los recursos 
</t>
  </si>
  <si>
    <t>SFF LOS FLAMENCOS</t>
  </si>
  <si>
    <t>Informes de avance de las gestiones y/o Listados de asistencia y/o
 Comunicaciones de gestión generados</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</si>
  <si>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</si>
  <si>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</si>
  <si>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</si>
  <si>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</si>
  <si>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</si>
  <si>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</si>
  <si>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</si>
  <si>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</si>
  <si>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</si>
  <si>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</si>
  <si>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</si>
  <si>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</si>
  <si>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</si>
  <si>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</si>
  <si>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</si>
  <si>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Formulación de un documento que permita centralizar la información de los actores estrategicos del sector privado (empresas, ONG, etc) para el desarrollo de encuentros y otras actividades que aporten a la conservación del AP</t>
  </si>
  <si>
    <t>Estandarizar la información de aliados estratégicos para el cuidado y conservación de los sistemas naturales</t>
  </si>
  <si>
    <t>1.Generar una base de datos y mantener actualizados los actores estratégicos del sector privado (empresas, ONG, etc), en donde se evidencien, puntos de encuentro e intereses en común y los avances de la gestión.</t>
  </si>
  <si>
    <t>PNN Corales de Profundidad - Jefe del área protegida</t>
  </si>
  <si>
    <t>Base de datos actualizada y/o ANEXOS QUE EVIDENCIEN LA ACTUALIZACIÓN DE LA INFORMACIÓN, CORREOS, MEMOS OFICIOS</t>
  </si>
  <si>
    <t>Generar espacios de socialización al interior del Area Protegida en la zona occidental - Cienaga la Atascoza y el Torno con el objetivo de dar a conocer e incentivar el manejo adecuado de los residuos solidos</t>
  </si>
  <si>
    <t>Aumentar la toma de conciencia y conocimiento del personal del área protegida y la comunidad perteneciente a la zona occidental Cienaga la Atascoza y el Torno en temas relacionados con el manejo adecuado de los residuos sólidos que pudiesen afectar el AP</t>
  </si>
  <si>
    <t>1. Desarrollar jornadas de sensibilizacion, limpieza y recoleccion de residuos solidos en el sector atazcoza y el torno</t>
  </si>
  <si>
    <t>Via Parque Isla de Salamanca</t>
  </si>
  <si>
    <t>Informe de avance de las jornadas realizadas y/o
 Registro Fotografico y/o
 Listas de Asistencia</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</si>
  <si>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</si>
  <si>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</si>
  <si>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</si>
  <si>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</si>
  <si>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</si>
  <si>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Generación de base de datos que permita el seguimiento de los procesos sancionatorios.</t>
  </si>
  <si>
    <t>Conocimiento de la información actualizada del estado de los procesos sancionatorios que se encuentran en desarrollo al interior de PNNC.</t>
  </si>
  <si>
    <t>1. Consolidar de forma periódica la base de datos que permita el seguimiento de procesos sancionatorios a nivel nacional, con base en el reporte enviado por las direcciones territoriales en formato estandarizado.</t>
  </si>
  <si>
    <t>Grupo de Trámites y Evaluación Ambiental</t>
  </si>
  <si>
    <t>Base de datos</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</si>
  <si>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</si>
  <si>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</si>
  <si>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</si>
  <si>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</si>
  <si>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</si>
  <si>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</si>
  <si>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</si>
  <si>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</si>
  <si>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</si>
  <si>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</si>
  <si>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</si>
  <si>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</si>
  <si>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DTOR - Director Territorial Orinoquia</t>
  </si>
  <si>
    <t>Matriz de seguimiento a proyectos de cooperación y perfiles de proyectos formulados. 
 Actas de reuniones o Listados de asistencia con ayuda de memoria.</t>
  </si>
  <si>
    <t>CONTROL DE CAMBIOS MAPA DE RIESGOS (GESTIÓN, CORRPUCIÓN Y SEGURIDAD DIGITAL)</t>
  </si>
  <si>
    <t>FECHA</t>
  </si>
  <si>
    <t>CAMBIOS</t>
  </si>
  <si>
    <t>VERSIÓN ANUAL</t>
  </si>
  <si>
    <t>Hoja de control de la OPA no pertenece al formato y es para llevar el control de los mapas de riesgos.</t>
  </si>
  <si>
    <t>N.</t>
  </si>
  <si>
    <t xml:space="preserve">PROCESOS </t>
  </si>
  <si>
    <t>1.1.¿Existe un responsable asignado de la ejecución?</t>
  </si>
  <si>
    <t>Tabla Atributos de para el diseño del control</t>
  </si>
  <si>
    <t xml:space="preserve">ASIGNADO </t>
  </si>
  <si>
    <t>Adecuado</t>
  </si>
  <si>
    <t xml:space="preserve">Oportuna </t>
  </si>
  <si>
    <t>Prevenir</t>
  </si>
  <si>
    <t>Detectar</t>
  </si>
  <si>
    <t xml:space="preserve">No es un control </t>
  </si>
  <si>
    <t>NO ASIGNADO</t>
  </si>
  <si>
    <t xml:space="preserve">Inadecuado </t>
  </si>
  <si>
    <t xml:space="preserve">Inoportuna </t>
  </si>
  <si>
    <t>Características</t>
  </si>
  <si>
    <t>Descripción</t>
  </si>
  <si>
    <t>Peso</t>
  </si>
  <si>
    <t xml:space="preserve">5. Qué pasa con las observaciones o desviaciones </t>
  </si>
  <si>
    <t>Atributos de Eficiencia</t>
  </si>
  <si>
    <t>Va hacia las causas del riesgo, aseguran el resultado final esperado.</t>
  </si>
  <si>
    <t xml:space="preserve">Confiable </t>
  </si>
  <si>
    <t xml:space="preserve">No confiable </t>
  </si>
  <si>
    <t>Se investigan y resuelven oportunamente</t>
  </si>
  <si>
    <t>No se investigan y resuelven oportunamente</t>
  </si>
  <si>
    <t xml:space="preserve">Completa </t>
  </si>
  <si>
    <t>Incompleta</t>
  </si>
  <si>
    <t xml:space="preserve">No existe </t>
  </si>
  <si>
    <t>Detecta que algo ocurre y devuelve el proceso a los controles preventivos.
Se pueden generar reprocesos.</t>
  </si>
  <si>
    <t>Dado que permiten reducir el impacto de la materialización del riesgo, tienen un costo en su implementación.</t>
  </si>
  <si>
    <t>RANGO DE CALIFICACIÓN DE LA EJECUCIÓN</t>
  </si>
  <si>
    <t>solidez indiviual del control</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</si>
  <si>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</si>
  <si>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</si>
  <si>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1"/>
        <color rgb="FFE36C09"/>
        <rFont val="Arial Narrow"/>
        <family val="2"/>
      </rPr>
      <t>*</t>
    </r>
    <r>
      <rPr>
        <b/>
        <sz val="11"/>
        <color rgb="FF000000"/>
        <rFont val="Arial Narrow"/>
        <family val="2"/>
      </rPr>
      <t>Atributos de</t>
    </r>
    <r>
      <rPr>
        <b/>
        <sz val="11"/>
        <color rgb="FFE36C09"/>
        <rFont val="Arial Narrow"/>
        <family val="2"/>
      </rPr>
      <t xml:space="preserve"> </t>
    </r>
    <r>
      <rPr>
        <b/>
        <sz val="11"/>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</si>
  <si>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</si>
  <si>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</si>
  <si>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</si>
  <si>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</si>
  <si>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</si>
  <si>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</si>
  <si>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</si>
  <si>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1"/>
        <color rgb="FFE36C09"/>
        <rFont val="Arial Narrow"/>
        <family val="2"/>
      </rPr>
      <t>*Nota 1:</t>
    </r>
    <r>
      <rPr>
        <sz val="11"/>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</si>
  <si>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Nivel de Gestión </t>
  </si>
  <si>
    <t>¿Los controles ayuda de disminuir?</t>
  </si>
  <si>
    <t>Nivel Central</t>
  </si>
  <si>
    <t>ACEPTAR EL RIESGO</t>
  </si>
  <si>
    <t>Nivel Central- Dirección Territorial</t>
  </si>
  <si>
    <t>EVITAR EL RIESGO</t>
  </si>
  <si>
    <t>Nivel Central- Dirección Territorial-Área protegida</t>
  </si>
  <si>
    <t xml:space="preserve"> </t>
  </si>
  <si>
    <t>IMPACTO</t>
  </si>
  <si>
    <t>Dirección Territorial</t>
  </si>
  <si>
    <t>PROBABILIDAD - IMPACTO</t>
  </si>
  <si>
    <t>COMPARTIR EL RIESGO</t>
  </si>
  <si>
    <t>DT-AP</t>
  </si>
  <si>
    <t>Dirección Territorial-Área protegida</t>
  </si>
  <si>
    <t>Área protegida</t>
  </si>
  <si>
    <t>Controles existentes</t>
  </si>
  <si>
    <t xml:space="preserve">Casi seguro </t>
  </si>
  <si>
    <t>Probable</t>
  </si>
  <si>
    <t>Posible</t>
  </si>
  <si>
    <t>Improbable</t>
  </si>
  <si>
    <t>Rara vez</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</si>
  <si>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</si>
  <si>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</si>
  <si>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</si>
  <si>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</si>
  <si>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</si>
  <si>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</si>
  <si>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ÁREAS DE IMPACTO PARA LA ENTIDAD</t>
  </si>
  <si>
    <t>CLASIFICACIÓN DEL RIESGOS</t>
  </si>
  <si>
    <t>Relaciones Laborales</t>
  </si>
  <si>
    <t>Usuarios, productos y prácticas</t>
  </si>
  <si>
    <t>Ambiental</t>
  </si>
  <si>
    <t>PROBABILIDAD INHERENTE</t>
  </si>
  <si>
    <t>Muy baja</t>
  </si>
  <si>
    <t>Baja</t>
  </si>
  <si>
    <t>Media</t>
  </si>
  <si>
    <t>Alta</t>
  </si>
  <si>
    <t>Muy Alta</t>
  </si>
  <si>
    <t xml:space="preserve">CRITERIOS PARA DEFINIER EL NIVEL DE IMPACTO </t>
  </si>
  <si>
    <t>TRATAMIENTO</t>
  </si>
  <si>
    <t>Aceptar</t>
  </si>
  <si>
    <t>Evitar</t>
  </si>
  <si>
    <t>TIPOLOGIA RIESGOS DE CORRUPCIÓN</t>
  </si>
  <si>
    <t>Gerenciales</t>
  </si>
  <si>
    <t>Seguridad Digital</t>
  </si>
  <si>
    <t>Zona de riesgo - Riesgos de Gestión y Seguridad digital</t>
  </si>
  <si>
    <t>Zona de riesgo - Riesgos de corrupción</t>
  </si>
  <si>
    <t xml:space="preserve">PROBABILIDAD DE OCURRENCIA </t>
  </si>
  <si>
    <t>Muy Baja</t>
  </si>
  <si>
    <t>Leve</t>
  </si>
  <si>
    <t xml:space="preserve">IMPACTO </t>
  </si>
  <si>
    <t xml:space="preserve">IMPACTO SEGÚN LA CLASIFICACIÓN RESULTADO DE LA TABLA </t>
  </si>
  <si>
    <t>BAJO</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</si>
  <si>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</si>
  <si>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</si>
  <si>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</si>
  <si>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</si>
  <si>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</si>
  <si>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</si>
  <si>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</si>
  <si>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</si>
  <si>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</si>
  <si>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</si>
  <si>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</si>
  <si>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</si>
  <si>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</si>
  <si>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ACCIÓN DE CONTROL</t>
  </si>
  <si>
    <t>Administración y Manejo del SPNN</t>
  </si>
  <si>
    <t>19-20</t>
  </si>
  <si>
    <t>226 - 227</t>
  </si>
  <si>
    <t>DTAM</t>
  </si>
  <si>
    <t>3 - 9 - 19 - 20 - 21 - 22 - 29 - 31</t>
  </si>
  <si>
    <t>213 - 231 - 232 - 240</t>
  </si>
  <si>
    <t>DTAO</t>
  </si>
  <si>
    <t>DTAN</t>
  </si>
  <si>
    <t>DTCA</t>
  </si>
  <si>
    <t>213 - 230 - 231 - 232 - 240</t>
  </si>
  <si>
    <t>DTOR</t>
  </si>
  <si>
    <t>DTPA</t>
  </si>
  <si>
    <t>Autoridad Ambiental</t>
  </si>
  <si>
    <t>22-23</t>
  </si>
  <si>
    <t>229 - 230 - 231 - 232 - 233</t>
  </si>
  <si>
    <t>PNN AMACAYACU</t>
  </si>
  <si>
    <t>22 - 23 - 24</t>
  </si>
  <si>
    <t>PNN COMPLEJO VOLCANICO DOÑA JUANA</t>
  </si>
  <si>
    <t xml:space="preserve">PNN CATATUMBO BARI </t>
  </si>
  <si>
    <t>SFF CIENGA GRANDE SANTA MARTA</t>
  </si>
  <si>
    <t>PNN CORDILLERA DE LOS PICACHOS</t>
  </si>
  <si>
    <t>PNN FARALLONES DE CALI</t>
  </si>
  <si>
    <t>Control Disciplinario</t>
  </si>
  <si>
    <t>208</t>
  </si>
  <si>
    <t xml:space="preserve">PNN ALTO FRAGUA </t>
  </si>
  <si>
    <t xml:space="preserve">PNN CUEVA DE LOS GUACHAROS </t>
  </si>
  <si>
    <t xml:space="preserve">PNN COCUY </t>
  </si>
  <si>
    <t>SFF EL CORCHAL MONO HERNANDEZ</t>
  </si>
  <si>
    <t>PNN CHINGAZA</t>
  </si>
  <si>
    <t>PNN GORGONA</t>
  </si>
  <si>
    <t>Cooperación Nacional No Oficial e Internacional</t>
  </si>
  <si>
    <t>224 - 225</t>
  </si>
  <si>
    <t xml:space="preserve">PNN CAHUINARI </t>
  </si>
  <si>
    <t>SFF GALERAS</t>
  </si>
  <si>
    <t>AUN ESTORAQUES</t>
  </si>
  <si>
    <t>SFF LOS COLORADOS</t>
  </si>
  <si>
    <t xml:space="preserve">PNN SIERRA DE LA MACARENA </t>
  </si>
  <si>
    <t>SFF ISLA DE MALPELO</t>
  </si>
  <si>
    <t>Coordinación SINAP</t>
  </si>
  <si>
    <t>3 - 4</t>
  </si>
  <si>
    <t>203 - 204</t>
  </si>
  <si>
    <t xml:space="preserve">RNN NUKAK </t>
  </si>
  <si>
    <t xml:space="preserve">SFF ISLA DE LA COROTA </t>
  </si>
  <si>
    <t>SFF GUANENTA ALTO RIO FONCE</t>
  </si>
  <si>
    <t>PNN LOS CORALES DEL ROSARIO Y SAN BERNARDO</t>
  </si>
  <si>
    <t>PNN TUPARRO</t>
  </si>
  <si>
    <t xml:space="preserve">PNN LOS KATIOS </t>
  </si>
  <si>
    <t>Direccionamiento Estratégico</t>
  </si>
  <si>
    <t>15 - 16 - 17</t>
  </si>
  <si>
    <t>222 - 223</t>
  </si>
  <si>
    <t xml:space="preserve">PNN LA PAYA </t>
  </si>
  <si>
    <t xml:space="preserve">PNN LAS HERMOSAS </t>
  </si>
  <si>
    <t>SFF IGUAQUE</t>
  </si>
  <si>
    <t>PNN TINIGUA</t>
  </si>
  <si>
    <t xml:space="preserve">PNN MUNCHIQUE </t>
  </si>
  <si>
    <t>Evaluación Independiente</t>
  </si>
  <si>
    <t>205 - 206 - 207</t>
  </si>
  <si>
    <t xml:space="preserve">SF PLANTAS MEDICINALES ORITO </t>
  </si>
  <si>
    <t xml:space="preserve">PNN LAS ORQUIDEAS </t>
  </si>
  <si>
    <t>PNN PISBA</t>
  </si>
  <si>
    <t>VP ISLA DE SALAMANCA</t>
  </si>
  <si>
    <t>PNN SUMAPAZ</t>
  </si>
  <si>
    <t>PNN SANQUIANGA</t>
  </si>
  <si>
    <t>Gestión Documental</t>
  </si>
  <si>
    <t>211 - 212</t>
  </si>
  <si>
    <t xml:space="preserve">RNN PUINAWAI </t>
  </si>
  <si>
    <t xml:space="preserve">PNN LOS NEVADOS </t>
  </si>
  <si>
    <t>PNN SERRANIA YARIGUIES</t>
  </si>
  <si>
    <t>PNN MACUIRA</t>
  </si>
  <si>
    <t xml:space="preserve">DNMI Cinaruco </t>
  </si>
  <si>
    <t>PNN URAMBA BAHIA MALAGA</t>
  </si>
  <si>
    <t>Gestión Contractual</t>
  </si>
  <si>
    <t>235 - 236 - 237</t>
  </si>
  <si>
    <t>PNN RIO PURE</t>
  </si>
  <si>
    <t>PNN NEVADO DEL HUILA</t>
  </si>
  <si>
    <t xml:space="preserve">PNN TAMA </t>
  </si>
  <si>
    <t xml:space="preserve">PNN OLD PROVIDENCE MC BEAN LAGOON </t>
  </si>
  <si>
    <t>PNN UTRIA</t>
  </si>
  <si>
    <t>Gestión de Comunicaciones</t>
  </si>
  <si>
    <t>201 - 202</t>
  </si>
  <si>
    <t>PNN SERRANIA DEL CHIRIBIQUETE</t>
  </si>
  <si>
    <t xml:space="preserve">SFF OTUN QUIMBAYA </t>
  </si>
  <si>
    <t>PNN PARAMILLO</t>
  </si>
  <si>
    <t>Gestiòn de Recursos Financieros</t>
  </si>
  <si>
    <t>25 - 26 - 27 - 28 - 29 - 30 - 31 - 32 - 33</t>
  </si>
  <si>
    <t>238 - 239 - 240 - 242</t>
  </si>
  <si>
    <t>238 - 239 - 242</t>
  </si>
  <si>
    <t>PNN SERRANIA DE LOS CHURUMBELOS</t>
  </si>
  <si>
    <t xml:space="preserve">PNN PURACE </t>
  </si>
  <si>
    <t>PNN SIERRA NEVADA DE SANTA MARTA</t>
  </si>
  <si>
    <t>Gestión de Recursos Físicos</t>
  </si>
  <si>
    <t>215 - 216</t>
  </si>
  <si>
    <t>PNN YAIGOJE APAPORIS</t>
  </si>
  <si>
    <t>PNN SELVAS TATAMA</t>
  </si>
  <si>
    <t>PNN TAYRONA</t>
  </si>
  <si>
    <t>Gestión del Talento Humano</t>
  </si>
  <si>
    <t>200</t>
  </si>
  <si>
    <t>PNN SELVA DE FLORENCIA</t>
  </si>
  <si>
    <t>SF ACANDI PLAYON Y PLAYONA</t>
  </si>
  <si>
    <t>Gestión de Tecnologías y Seguridad de la Información</t>
  </si>
  <si>
    <t>10 - 11 - 12</t>
  </si>
  <si>
    <t>217 - 218</t>
  </si>
  <si>
    <t>PNN CORALES DE PROFUNDIDAD</t>
  </si>
  <si>
    <t xml:space="preserve">Gestión del Conocimiento e Innovación </t>
  </si>
  <si>
    <t>219</t>
  </si>
  <si>
    <t>PNN BAHÍA PORTETE</t>
  </si>
  <si>
    <t>Gestión Jurídia</t>
  </si>
  <si>
    <t>220 - 221</t>
  </si>
  <si>
    <t xml:space="preserve">Participación Social </t>
  </si>
  <si>
    <t>Servicio al Ciudadano</t>
  </si>
  <si>
    <t>213 - 214</t>
  </si>
  <si>
    <t>Sostenibilidad Financiera y negocios ambientales</t>
  </si>
  <si>
    <t>209 - 210</t>
  </si>
  <si>
    <t>SFPM  Orito Ingi Ande
PNN Serranía de los Churumbelos
PNN Chiribiquete
PNN Amacayacu
RNN Puinawai
PNN Yaigoje Apaporis
PNN Rio Puré
PNN Cahuinari
PNN La Paya
PNN Alto Fragua Indi Wasi
RNN Nukak
(DTAM)</t>
  </si>
  <si>
    <t>PNN Tatama
SFF Galeras
PNN Los Nevados
PNN Selva de Florencia
SF Isla Corota
"PNN Complejo Volcánico Doña
Juana Cascabel"
PNN Las Orquideas
PNN Las Hermosas GVC
PNN Cueva de los Guacharos
SFF Otun Quimbaya
PNN Nevado del Huila
PNN Puracé
(DTAO)</t>
  </si>
  <si>
    <t>SFF Otun Quimbaya
PNN Nevado del Huila
PNN Puracé
(DTAO)</t>
  </si>
  <si>
    <t>N.A. (DTAO)</t>
  </si>
  <si>
    <t>SFF Guanenta Alto Río Fonce
ANU Los Estoraques
PNN Catatumbo Bari
PNN Tamá
SFF Iguaque
PNN El Cocuy
PNN Pisba
PNN Serrania de los Yariguies
(DTAN(</t>
  </si>
  <si>
    <t>Yariguies (DTAN)</t>
  </si>
  <si>
    <t>PNN Chingaza
PNN El Tuparro
PNN Tinigua
PNN La Macarena
Cordillera de los Picachos
PNN Sumapaz
DNMI Cinaruco
(DTOR)</t>
  </si>
  <si>
    <t>PNN Los Katios
PNN Munchique
SFF Malpelo
PNN Farallones de Calí
PNN Utría
PNN Gorgona
PNN Sanquianga
PNN Uramba Bahía Málaga
(DTPA)</t>
  </si>
  <si>
    <t>22 - 23</t>
  </si>
  <si>
    <t>213 - 215 - 231 - 232 - 235 -236 - 239 - 240</t>
  </si>
  <si>
    <t>213 - 215 - 229 - 230 - 231 - 232 - 235 -236 - 239 - 240</t>
  </si>
  <si>
    <t>231 - 232 - 234</t>
  </si>
  <si>
    <t>231 - 232 - 234 - 241</t>
  </si>
  <si>
    <t xml:space="preserve">231 - 232 - 234 </t>
  </si>
  <si>
    <t>La Paya
Nukak
Orito Ingi Ande
Puinawai
Río Puré
Yaigoje Apaporis
(DTAM)</t>
  </si>
  <si>
    <t>Cueva De Los Guacharos 
Galeras
Isla De La Corota
Las  Hermosas 
Las Orquídeas
Nevado Del Huila
Otún Quimbaya
Los Nevados
Selva De Florencia
Tatamá
PNN Purace
(DTAO)</t>
  </si>
  <si>
    <t>Corales Del Rosario Y De San Bernardo
Corchal - Mono Hernández
Isla De Salamanca Vipis 
Los Colorados
Macuira
Old Providence  Mcbean Lagoon
PNN Paramillo
Los Flamencos 
Sierra Nevada De Santa Marta
Tayrona
(DTCA)</t>
  </si>
  <si>
    <t>El Cocuy
Guanentá Alto Río Fonce
Iguaque
Pisba
AUN Los Estoraques
Tamá
Yariguíes
(DTAN)</t>
  </si>
  <si>
    <t>Cordillera De  Los Picachos 
El Tuparro
La Macarena 
PNN Sumapaz
Tinigua
DNMI Cinaruco
(DTOR)</t>
  </si>
  <si>
    <t>Gorgona
Los Katios
Munchique
Malpelo
Utría
Sanquianga
Farallones De Cali
Uramba Bahía Málaga
PNN Bahía Portete
(DTPA)</t>
  </si>
  <si>
    <t>22 - 24</t>
  </si>
  <si>
    <t>22</t>
  </si>
  <si>
    <t>Área Protegida
(DTAM)</t>
  </si>
  <si>
    <t>Área Protegida
(DTAO)</t>
  </si>
  <si>
    <t>Área Protegida
(DTCA)</t>
  </si>
  <si>
    <t>Área Protegida
(DTAN)</t>
  </si>
  <si>
    <t>Área Protegida
(DTOR)</t>
  </si>
  <si>
    <t>Área Protegida
(DTPA)</t>
  </si>
  <si>
    <t xml:space="preserve">N.A.  </t>
  </si>
  <si>
    <t>Jefe del Área Protegida
(DTAM)</t>
  </si>
  <si>
    <t>El Director(a)Territorial y/o líder del equipo de apoyo jurídico en la DT
(DTAM)</t>
  </si>
  <si>
    <t>Jefe del Área Protegida
(DTAO)</t>
  </si>
  <si>
    <t>El Director(a)Territorial y/o líder del equipo de apoyo jurídico en la DT
(DTAO)</t>
  </si>
  <si>
    <t>Jefe del Área Protegida
(DTCA)</t>
  </si>
  <si>
    <t>El Director(a)Territorial y/o líder del equipo de apoyo jurídico en la DT
(DTCA)</t>
  </si>
  <si>
    <t>Jefe del Área Protegida
(DTAN)</t>
  </si>
  <si>
    <t>El Director(a)Territorial y/o líder del equipo de apoyo jurídico en la DT
(DTAN)</t>
  </si>
  <si>
    <t>Jefe del Área Protegida
(DTOR)</t>
  </si>
  <si>
    <t>El Director(a)Territorial y/o líder del equipo de apoyo jurídico en la DT
(DTOR)</t>
  </si>
  <si>
    <t>Jefe del Área Protegida
(DTPA)</t>
  </si>
  <si>
    <t>El Director(a)Territorial y/o líder del equipo de apoyo jurídico en la DT
(DTPA)</t>
  </si>
  <si>
    <t>Áreas Protegidas.
(DTPA)</t>
  </si>
  <si>
    <t>Áreas Protegidas.
(DTOR)</t>
  </si>
  <si>
    <t>Áreas Protegidas.
(DTAN)</t>
  </si>
  <si>
    <t>Áreas Protegidas.
(DTCA)</t>
  </si>
  <si>
    <t>Áreas Protegidas.
(DTAO)</t>
  </si>
  <si>
    <t>GTEA,  Direcciones Territoriales, Áreas Protegidas (DTAM).</t>
  </si>
  <si>
    <t>Área Protegida 
(DTCA)</t>
  </si>
  <si>
    <t>Área Protegida 
(DTAO)</t>
  </si>
  <si>
    <t>1. Realizar un control de boletería de acuerdo con el procedimiento establecido RECAUDO Y REGISTRO DE DERECHO DE INGRESO GRF_PR_17, en las áreas protegidas con vocación ecoturística.</t>
  </si>
  <si>
    <t>Áreas Protegidas con vocación ecoturistica/Direcciones Territoriales
(DTAM)</t>
  </si>
  <si>
    <t>Áreas Protegidas con vocación ecoturistica/Direcciones Territoriales
(DTAO)</t>
  </si>
  <si>
    <t>Áreas Protegidas con vocación ecoturistica/Direcciones Territoriales
(DTCA)</t>
  </si>
  <si>
    <t>Áreas Protegidas con vocación ecoturistica/Direcciones Territoriales
(DTAN)</t>
  </si>
  <si>
    <t>Áreas Protegidas con vocación ecoturistica/Direcciones Territoriales
(DTOR)</t>
  </si>
  <si>
    <t>Áreas Protegidas con vocación ecoturistica/Direcciones Territoriales
(DTPA)</t>
  </si>
  <si>
    <r>
      <t>(DTAM)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</si>
  <si>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t>1.Definir en el Plan Estratégico de Talento Humano y sus planes temáticos(Plan de Bienestar e incentivos, Plan Anual del Sistema de Seguridad y Salud en el Trabajo, Plan de Riesgo psicosocial y Plan Institucional de capacitación), las actividades a implementar.
Nota: La meta de la accion de control es anual</t>
  </si>
  <si>
    <t>2. Gestionar actividades semestralmente de Plan de Bienestar e incentivos, Plan Anual del Sistema de Seguridad y Salud en el Trabajo, Plan de Riesgo psicosocial y Plan Institucional de capacitación de forma virtual.
Nota: La meta de la accion de control es anual</t>
  </si>
  <si>
    <r>
      <t xml:space="preserve">1. Integrar 6 aplicaciones de la entidad dentro de directorio activo.
</t>
    </r>
    <r>
      <rPr>
        <b/>
        <sz val="10"/>
        <color theme="1"/>
        <rFont val="Arial Narrow"/>
        <family val="2"/>
      </rPr>
      <t>NOTA:</t>
    </r>
    <r>
      <rPr>
        <sz val="10"/>
        <color theme="1"/>
        <rFont val="Arial Narrow"/>
        <family val="2"/>
      </rPr>
      <t xml:space="preserve"> se medira mediante:  aplicaciones integradas al esquema del directorio activo / número de aplicaciones del catalogo de la aplicaciones de la entidad.
</t>
    </r>
    <r>
      <rPr>
        <b/>
        <sz val="10"/>
        <color theme="1"/>
        <rFont val="Arial Narrow"/>
        <family val="2"/>
      </rPr>
      <t>NOTA:</t>
    </r>
    <r>
      <rPr>
        <sz val="10"/>
        <color theme="1"/>
        <rFont val="Arial Narrow"/>
        <family val="2"/>
      </rPr>
      <t xml:space="preserve"> La meta corresponde a 6 aplicaciones de la entidad identificadas y priorizadas para la aplicación de la acción.  </t>
    </r>
  </si>
  <si>
    <r>
      <t xml:space="preserve">1. Implementar el esquema de auditoria sobre 6 aplicaciones priorizadas de la entidad. 
</t>
    </r>
    <r>
      <rPr>
        <b/>
        <sz val="10"/>
        <color theme="1"/>
        <rFont val="Arial Narrow"/>
        <family val="2"/>
      </rPr>
      <t>NOTA:</t>
    </r>
    <r>
      <rPr>
        <sz val="10"/>
        <color theme="1"/>
        <rFont val="Arial Narrow"/>
        <family val="2"/>
      </rPr>
      <t xml:space="preserve"> Se medira mediante: Numero de aplicaciones con auditoria  / número de aplicaciones del catalogo de la aplicaciones de la entidad.</t>
    </r>
  </si>
  <si>
    <r>
      <t xml:space="preserve">2. Implementar el esquema de auditoria sobre 6 recursos criticos priorizados dentro de la entidad. 
</t>
    </r>
    <r>
      <rPr>
        <b/>
        <sz val="10"/>
        <color theme="1"/>
        <rFont val="Arial Narrow"/>
        <family val="2"/>
      </rPr>
      <t>NOTA:</t>
    </r>
    <r>
      <rPr>
        <sz val="10"/>
        <color theme="1"/>
        <rFont val="Arial Narrow"/>
        <family val="2"/>
      </rPr>
      <t xml:space="preserve"> Se medira mediante: Número de aplicaciones criticas con auditoria log / Total de los recursos criticos </t>
    </r>
  </si>
  <si>
    <r>
      <t xml:space="preserve">1. Generar el documento de lineamientos estandarizados para contenidos AGOL y su socialización.
</t>
    </r>
    <r>
      <rPr>
        <b/>
        <sz val="11"/>
        <color theme="1"/>
        <rFont val="Arial Narrow"/>
        <family val="2"/>
      </rPr>
      <t xml:space="preserve">
Nota</t>
    </r>
    <r>
      <rPr>
        <sz val="11"/>
        <color theme="1"/>
        <rFont val="Arial Narrow"/>
        <family val="2"/>
      </rPr>
      <t>. La meta corresponde a un procedimiento y un instructivo.</t>
    </r>
  </si>
  <si>
    <t xml:space="preserve">2. Generar el inventario para el servicio geográfico de entes externos (Plataforma de base datos abiertos) </t>
  </si>
  <si>
    <t>3. Acceso de la base de datos para leer la base actual y los servicios (servidor nacional de la Entidad), según solicitud.</t>
  </si>
  <si>
    <t>1. Socializar tres veces al año a los tres niveles de gestión, el procedimiento de formulación, gestión y seguimiento a los proyectos gestionados y negociados de cooperación Nacional No Oficial e Internacional.</t>
  </si>
  <si>
    <t>2. Comunicar a la Dirección Territorial y áreas protegidas las alertas tempranas, noticias y directrices de seguridad que apliquen a la jursidicción institucional y de ser necesario solicitar la implementación de las mismas</t>
  </si>
  <si>
    <t>2. El Área Protegida Socializara al interior del equipo, el Plan de Emergencia y Contingencias para Desastres Naturales una vez aprobado por la OGR.</t>
  </si>
  <si>
    <t xml:space="preserve">3. La  persona asignada en el área protegida  documentara y enviara por el medio de comunicación indicado a la direccion territorial y nivel central  sobre la implementación de los PECDNS y las acciones a presentar o a desarrollar conforme el cronograma.
</t>
  </si>
  <si>
    <t xml:space="preserve">1. Realizar una jornada de socialización al interior del Grupo de Control Interno, sobre el conflicto de intereses. </t>
  </si>
  <si>
    <t xml:space="preserve">1. Realizar dos campañas de autocontrol estableciendo las obligaciones de reportar los posibles hallazgos de corrupción y sus consecuencias. </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</si>
  <si>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</si>
  <si>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 xml:space="preserve">1. El Grupo de Comunicaciones - GCM realiza socializaciones de la circular de actualización de contenidos y campaña de comunicación de forma anual mediante pieza comunicacional interna para los tres niveles de gestión. En caso de desviación se realiza la acción en el menor tiempo. </t>
  </si>
  <si>
    <t xml:space="preserve">2. El profesional asignado en el El Grupo de Comunicaciones - GCM, realizará seguimiento a la remisión de la certificación de la actualización de información en página web e intranet de las dependencias, de forma trimestral y en caso de no remisión se solicitará el cumplimiento de la circular. </t>
  </si>
  <si>
    <t>1. El personal del proceso de gestión de comunicaciones dispondrá de lineamientos estandarizados y documentados por gestión de talento humano para la Entidad, relacionados con conflicto de intereses para ser implementados y ejecutados  según la necesidad u ocurrencia del tema, en caso de desviaciones se informa al líder del proceso para generar los lineamientos del tema.</t>
  </si>
  <si>
    <t xml:space="preserve">
1. El control es ejecutado por el Jefe de la dependencia (Coordinador(a) del Grupo de Trámites y Evaluación Ambiental), quien asigna de conformidad con lo remitido por los usuarios y la dependencia de Atención al Usuario por el Gestor Documental ORFEO, al profesional Lider temático de RNSC del GTEA, los expedientes para que este a su vez realice el reparto de los mismos, a los profesionales técnicos y juridicos, con el propósito de evitar la materialización del riesgo.
En caso de desviación del control y ante la materialización del riesgo, se genera el traslado para la apertura de investigación disciplinaria con la dependencia encargada a nivel de entidad. 
Evidencias: Reportes de ORFEO y de correos electrónicos enviados a Correspondencia para radicar.
</t>
  </si>
  <si>
    <t>1. El personal del proceso dispondrá de lineamientos estandarizados y documentados por GTH para la Entidad relacionados con conflicto de intereses para ser implementados y ejecutados según la necesidad u ocurrencia del tema, en caso de desviaciones se informa al líder del proceso para generar los lineamientos del tema</t>
  </si>
  <si>
    <t>1. La coordinación del Grupo de Control Interno, valida la lista de Chequeo de la entrega de los documentos de Auditoría Interna en cada ejercicio auditor, con el fin de controlar la información generada por el Grupo de Control Interno y generar las alertas necesarias en caso de que esten incompletos o necesiten ajustes.</t>
  </si>
  <si>
    <t>2. El equipo auditor del Grupo de Control Interno remite correos electrónicos, en donde se envía el Informe de Auditoría a la coordinación del Grupo de Control Interno, con las evidencias y soportes respectivos, en cada ejercicio de auditoría, de acuerdo a lo establecido en el procedimiento EI_PR_2, con el fin de generar las verificaciones pertinentes al producto final.</t>
  </si>
  <si>
    <t>3. La coordinación del Grupo de Control Interno, remite correos electrónicos con la retroalimentación al Informe de Auditoria al equipo auditor en cada Auditoría Interna, para el ajuste o continuación del trámite, por parte del equipo auditor, de acuerdo a lo establecido en el procedimiento EI_PR_2.</t>
  </si>
  <si>
    <r>
      <t>1. El Proceso de Evaluación Independiente liderado por el Grupo de Control Interno, dispone del Formato EI_FO_06 "</t>
    </r>
    <r>
      <rPr>
        <i/>
        <sz val="10"/>
        <color theme="1"/>
        <rFont val="Arial Narrow"/>
        <family val="2"/>
      </rPr>
      <t>Declaración Conflicto de Intereses</t>
    </r>
    <r>
      <rPr>
        <sz val="10"/>
        <color theme="1"/>
        <rFont val="Arial Narrow"/>
        <family val="2"/>
      </rPr>
      <t>", que se aplica en todas las Auditorias Internas realizadas por parte del Auditor y el Auditado, y en caso de presentarse un conflicto de intereses la coordinación del GCI tomará las acciones pertinentes.</t>
    </r>
  </si>
  <si>
    <t>1.En el Informe Final de Auditoría de cada una de las auditorías realizadas por el Grupo de Control Interno, se establece por parte del equipo auditor, una conclusión donde se determine si se identificaron presuntos actos de corrupción y el procedimiento a seguir por parte del Grupo de Control Interno.</t>
  </si>
  <si>
    <t>1. La jefe de la Oficina de Control Disciplinario Interno, prioriza permanentemente los procesos disciplinarios cuya etapa se encuentre proxima a vencimiento, y remite a los profesionales, para su evaluación y proyección de decisión. 
 En caso de una desviación se requiere el funcionario o contratista para que proyecte de manera inmediata la decisión que corresponda.</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</si>
  <si>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En caso de una desviación se requiere el funcionario o contratista para que proyecte de manera inmediata la decisión que corresponda.</t>
  </si>
  <si>
    <t>1.El personal de Sostenibilidad Financiera realiza solicitudes a los aliados correspondientes, en relación a la presentación de informes, de acuerdo a los tiempos de entrega y a los compromisos adquiridos, estipulados en la alianza.</t>
  </si>
  <si>
    <t>1.El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</si>
  <si>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1. Cada dependencia actualiza periodicamente los Inventarios de los archivos de gestión para el respectivo control de la documentación que se tiene en cada unidad administrativa. En caso que la dependencia no actualice el inventario, el GPC solicita el reporte de esta acción en el plan de trabajo.</t>
  </si>
  <si>
    <t xml:space="preserve">1. El profesional del GPC trimestralmente genera los insumos de los flash informativos para enfatizar los plazos establecidos para dar respuesta a las diferentes peticiones, dejando como evidencia los flash informativos. En caso de presentarse dificultades nmediatamente se raliza la pieza de comunicac ión para la divulgación. </t>
  </si>
  <si>
    <t>2. Cada vez que se recibe la PQRS, el encargado de generar la respuesta en el Nivel Central y Territorial realiza la clasificacion del tipo de petición que ingresó para determinar el tiempo de respuesta de la misma. En caso de desviación  se debe clasificar inmediatamente.</t>
  </si>
  <si>
    <t xml:space="preserve">1. 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 En caso de no contar con las firmas no se tramita el mismo pues no cuenta con la aprobación. </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</si>
  <si>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</si>
  <si>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1. Jefe de la Oficina Asesora Jurídica mensualmente revisa la acción judicial ejecutada por parte de los apoderados, quedando registrado en las actas de seguimiento y se define lineamientos para su desarrollo en caso requerido.</t>
  </si>
  <si>
    <t>1. El personal del proceso dispondrá de lineamientos estandarizados y documentados por la Entidad a través de Gestión de Talento Humano, relacionados con conflicto de intereses para ser implementados y ejecutados según la necesidad u ocurrencia del tema por los funcionarios o contratistas del proceso Gestión Jurídica, en caso de desviaciones se informa al líder del proceso y/o supervisor del contrato para generar los lineamientos del tema.</t>
  </si>
  <si>
    <t>1. El profesional responsable del tema en la OAP generará y socializará anualmente los lineamientos de actualización y reprogramacion de magnitudes de los indicadores a traves del cronograma de seguimiento del PAA, con el próposito de aumentar el conocimiento en lo requerido para el cumplimiento del tema.En caso de presentarsé desconocimiento toda la información esta consignada en el procedimiento correspondiente.</t>
  </si>
  <si>
    <t>1. La OAP presentará ante Comité Institucional de Gestión y Desempeño o Comité Directivo el seguimiento a los planes (PEI - PAA) y a los compromisos establecidos, cuando se requiera y quedará reportado en el acta correspondiente de forma anual (PEI) y Semestral (PAA), como actividad preventiva para las alertas tempranas por lo lideres de proceso, en caso de desviaciones se dejaran compromisos en el CIGD.</t>
  </si>
  <si>
    <t>1. El personal del proceso Direccionamiento Estratégico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</si>
  <si>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Los profesionales de la OAP realizan socialización del procedimiento de gestión,  formulación y seguimiento, de proyectos de cooperación de forma anual, a todos los niveles de gestión con el objetivo de aumentar el conocimiento del tema en el personal de la Entidad, en caso de no participar en la actividad toda la información se encuentra consignada en el procedimiento del proceso.</t>
  </si>
  <si>
    <t>2. Los profesionales de la OAP realizan divulgación y socialización de los riesgos asociados al manejo inadecuado de la información de forma anual, a todos los niveles de gestión, con el objetivo de materializarse el riesgo, en caso de desviación se generará comunicados a la dependencia responsable o requerida.</t>
  </si>
  <si>
    <t>1.El personal del proceso Cooperación Nacional No Oficial e Internacional,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</si>
  <si>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La SGM-GPM harán seguimiento semestral a los compormisos de los avales de investigación, según los tiempos pactados en el mismo, para contar con los resultados y datos derivados de cada investigacion y esten disponibles en los tres niveles de gestion cuando estos sean requeridos.En caso de incumplimiento de los compromisos se deberá informar a la SGM por medio de un memorando, adjuntando las evidencias de solicitud de cumplimiento de los compromisos. Posterior la SGM realizará el requerimiento de compromisos y/o obligaciones vía oficio al actor estrtégico.</t>
  </si>
  <si>
    <t>1. El personal del proceso dispondrá de lineamientos estandarizados y documentados por Gestión del Talento Humano para la Entidad relacionados con conflicto de intereses para ser implementados y ejecutados según la necesidad u ocurrencia del tema, en caso de desviaciones se informará al líder del proceso para generar los lineamientos del tema.</t>
  </si>
  <si>
    <r>
      <t xml:space="preserve">1. Una vez recibida la solicitud en la Entidad, Coordinador(a) del  Grupo de Trámites y Evaluación Ambiental, asigna al profesional correspondiente (abogados y/o técnicos) los trámites mediante el Gestor Documental ORFEO y/o aplicativos de seguimiento, posteriormente revisa y remite a la Subdirectora de Gestión y Manejo de Áreas Protegidas para firma de los actos administrativos; lo anterior con el fin de dar respuesta de fondo a la solicitud del usuario. En caso de observar desviación en los actos administrativos se realiza devolución al profesional correspondiente para subsanar el trámite. </t>
    </r>
    <r>
      <rPr>
        <sz val="11"/>
        <color rgb="FFFF0000"/>
        <rFont val="Arial Narrow"/>
        <family val="2"/>
      </rPr>
      <t xml:space="preserve">
</t>
    </r>
    <r>
      <rPr>
        <sz val="11"/>
        <color theme="1"/>
        <rFont val="Arial Narrow"/>
        <family val="2"/>
      </rPr>
      <t xml:space="preserve">
Una vez recibida la solicitud en la Entidad, el (la) Director(a) Territorial Caribe para el trámite de Permiso para adelantar labores de adecuación, reposición o mejoras a las construcciones existentes en el Parque Nacional Natural Los Corales del Rosario y de San Bernardo, asigna al profesional correspondiente (equipo jurídico) los trámites en el Gestor Documental ORFEO, posteriormente revisa y firma los actos administrativo; lo anterior con el fin de dar respuesta de fondo a la solicitud del usuario.  En caso de observar desviación en los actos administrativos se realiza devolución al profesional correspondiente para subsanar el trámite. 
Evidencias: Reporte de ORFEO y Actos Administrativos archivados y/o publicados en la Gaceta Oficial de PNNC.</t>
    </r>
  </si>
  <si>
    <t>1. Sensibilizaciones realizadas de norma para tramites ambientales de su competencia por parte de la unidad de decisión. Coordinador(a) GTEA ó Director(a) Territorial Caribe apoyandose con su equipo de trabajo para la sensibilización.
Evidencias:Listados de asistencia y actas donde se evidencie la sensibilización  al equipo de trabajo en el tramite o tramites de su competencia.
Divulgaciones de la información: Correo electronicos de difusión de la sensibilización, elementos interactivos de difusión.</t>
  </si>
  <si>
    <t>1. El responsable (Jefe de Área Protegida, (DTAM) Director Territorial (DTAM),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</si>
  <si>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1. El responsable (Jefe de Área Protegida, (DTAO) Director Territorial (DTAO),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</si>
  <si>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1. El responsable (Jefe de Área Protegida, (DTCA) Director Territorial (DTCA),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</si>
  <si>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1. El responsable (Jefe de Área Protegida, (DTAN) Director Territorial (DTAN),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</si>
  <si>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1. El responsable (Jefe de Área Protegida, (DTOR) Director Territorial (DTOR),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</si>
  <si>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1. El responsable (Jefe de Área Protegida, (DTPA) Director Territorial (DTPA),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</si>
  <si>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1. La jefatura del área protegida, el equipo jurídico de cada una las DT (DTAM)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</si>
  <si>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1. La jefatura del área protegida, el equipo jurídico de cada una las DT (DTAO)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</si>
  <si>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1. La jefatura del área protegida, el equipo jurídico de cada una las DT (DTCA)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</si>
  <si>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1. La jefatura del área protegida, el equipo jurídico de cada una las DT (DTAN)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</si>
  <si>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1. La jefatura del área protegida, el equipo jurídico de cada una las DT (DTOR)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</si>
  <si>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1. La jefatura del área protegida, el equipo jurídico de cada una las DT (DTPA)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</si>
  <si>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1. El personal del proceso Autoridad Ambiental dispondrá de lineamientos estandarizados y documentados por el Grupo de Talento Humano para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</si>
  <si>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Las Áreas Protegidas (DTAM)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</si>
  <si>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(DTAO)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</si>
  <si>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(DTCA)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</si>
  <si>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(DTAN)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</si>
  <si>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(DTOR)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</si>
  <si>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(DTPA)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</si>
  <si>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El responsable de presupuesto cada vez que se emite un registro prespuestal, lo elabora, con base en el acto administrativo remitido mediante ORFEO al grupo interno de trabajo de Financiera y adjunta el mismo firmado por el jefe de presupuesto o quien haga sus veces.</t>
  </si>
  <si>
    <t>1. El Grupo de Gestion Financiera establecio la doble firma para los cheques y en el portal Bancario y se establecio un manejo dual que no permite que una sola persona prepare y a su vez la apruebe.</t>
  </si>
  <si>
    <t>2. La Coordinación SIIF Entidad, parametrizo la transacción de autorizador endosos a cargo únicamente del Nivel Central y se cuenta con una poliza de manejo.</t>
  </si>
  <si>
    <t>1. Las Direcciones Territoriales mediante el formato novedades portal bancario y SIIF Nación, notifica a Nivel Central los cambios, con el fin de realizar los ajustes a los usuario en el portal bancario y SIIF Nación, cada vez que se presenta una novedad.</t>
  </si>
  <si>
    <t>2. El Grupo de Gestión Financiera emite una circular anual donde da directrices relacionadas con el manejo de los usuarios y token</t>
  </si>
  <si>
    <r>
      <t>1. (DTAO)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</si>
  <si>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r>
      <t>1. (DTCA)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</si>
  <si>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r>
      <t>1. (DTAN)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</si>
  <si>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r>
      <t>1. (DTOR)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</si>
  <si>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r>
      <t>1. (DTPA)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</si>
</sst>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yy"/>
    <numFmt numFmtId="166" formatCode="0.0%"/>
  </numFmts>
  <fonts count="58" x14ac:knownFonts="1">
    <font>
      <sz val="10"/>
      <color rgb="FF000000"/>
      <name val="Arial"/>
    </font>
    <font>
      <sz val="11"/>
      <color rgb="FF000000"/>
      <name val="Arial Narrow"/>
      <family val="2"/>
    </font>
    <font>
      <b/>
      <sz val="12"/>
      <color rgb="FF000000"/>
      <name val="Arial Narrow"/>
      <family val="2"/>
    </font>
    <font>
      <sz val="10"/>
      <name val="Arial"/>
      <family val="2"/>
    </font>
    <font>
      <sz val="11"/>
      <color theme="1"/>
      <name val="Arial Narrow"/>
      <family val="2"/>
    </font>
    <font>
      <b/>
      <sz val="11"/>
      <color theme="1"/>
      <name val="Arial Narrow"/>
      <family val="2"/>
    </font>
    <font>
      <sz val="10"/>
      <color theme="1"/>
      <name val="Arial"/>
      <family val="2"/>
    </font>
    <font>
      <b/>
      <sz val="9"/>
      <color rgb="FF000000"/>
      <name val="Arial Narrow"/>
      <family val="2"/>
    </font>
    <font>
      <b/>
      <sz val="11"/>
      <color rgb="FF000000"/>
      <name val="Arial Narrow"/>
      <family val="2"/>
    </font>
    <font>
      <sz val="11"/>
      <color rgb="FFFF0000"/>
      <name val="Arial Narrow"/>
      <family val="2"/>
    </font>
    <font>
      <sz val="10"/>
      <color theme="1"/>
      <name val="Arial Narrow"/>
      <family val="2"/>
    </font>
    <font>
      <sz val="10"/>
      <color rgb="FF000000"/>
      <name val="Arial Narrow"/>
      <family val="2"/>
    </font>
    <font>
      <b/>
      <sz val="10"/>
      <color rgb="FF000000"/>
      <name val="Arial Narrow"/>
      <family val="2"/>
    </font>
    <font>
      <b/>
      <sz val="10"/>
      <color theme="1"/>
      <name val="Arial Narrow"/>
      <family val="2"/>
    </font>
    <font>
      <sz val="16"/>
      <color theme="1"/>
      <name val="Arial Narrow"/>
      <family val="2"/>
    </font>
    <font>
      <b/>
      <sz val="16"/>
      <color theme="1"/>
      <name val="Arial Narrow"/>
      <family val="2"/>
    </font>
    <font>
      <sz val="11"/>
      <color theme="1"/>
      <name val="Calibri"/>
      <family val="2"/>
    </font>
    <font>
      <sz val="14"/>
      <color theme="1"/>
      <name val="Arial Narrow"/>
      <family val="2"/>
    </font>
    <font>
      <b/>
      <sz val="11"/>
      <color theme="0"/>
      <name val="Arial Narrow"/>
      <family val="2"/>
    </font>
    <font>
      <b/>
      <sz val="10"/>
      <color theme="0"/>
      <name val="Arial Narrow"/>
      <family val="2"/>
    </font>
    <font>
      <b/>
      <strike/>
      <sz val="11"/>
      <color theme="0"/>
      <name val="Arial Narrow"/>
      <family val="2"/>
    </font>
    <font>
      <sz val="12"/>
      <color theme="1"/>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b/>
      <sz val="12"/>
      <color theme="1"/>
      <name val="Arial Narrow"/>
      <family val="2"/>
    </font>
    <font>
      <b/>
      <sz val="12"/>
      <color theme="0"/>
      <name val="Arial Narrow"/>
      <family val="2"/>
    </font>
    <font>
      <sz val="12"/>
      <color rgb="FF000000"/>
      <name val="Arial Narrow"/>
      <family val="2"/>
    </font>
    <font>
      <sz val="11"/>
      <color rgb="FF3F3F3F"/>
      <name val="Arial Narrow"/>
      <family val="2"/>
    </font>
    <font>
      <b/>
      <sz val="13"/>
      <color theme="1"/>
      <name val="Arial Narrow"/>
      <family val="2"/>
    </font>
    <font>
      <b/>
      <sz val="14"/>
      <color theme="1"/>
      <name val="Arial Narrow"/>
      <family val="2"/>
    </font>
    <font>
      <b/>
      <sz val="16"/>
      <color rgb="FFF47710"/>
      <name val="Arial Narrow"/>
      <family val="2"/>
    </font>
    <font>
      <sz val="11"/>
      <color rgb="FF800080"/>
      <name val="Arial Narrow"/>
      <family val="2"/>
    </font>
    <font>
      <strike/>
      <sz val="11"/>
      <color rgb="FF000000"/>
      <name val="Arial Narrow"/>
      <family val="2"/>
    </font>
    <font>
      <sz val="11"/>
      <color rgb="FFFF9900"/>
      <name val="Arial Narrow"/>
      <family val="2"/>
    </font>
    <font>
      <b/>
      <sz val="11"/>
      <color rgb="FFFF9900"/>
      <name val="Arial Narrow"/>
      <family val="2"/>
    </font>
    <font>
      <sz val="11"/>
      <color rgb="FF339966"/>
      <name val="Arial Narrow"/>
      <family val="2"/>
    </font>
    <font>
      <strike/>
      <sz val="11"/>
      <color theme="1"/>
      <name val="Arial Narrow"/>
      <family val="2"/>
    </font>
    <font>
      <b/>
      <sz val="11"/>
      <color rgb="FF595959"/>
      <name val="Arial Narrow"/>
      <family val="2"/>
    </font>
    <font>
      <sz val="10"/>
      <color rgb="FFFF0000"/>
      <name val="Arial Narrow"/>
      <family val="2"/>
    </font>
    <font>
      <b/>
      <sz val="11"/>
      <color rgb="FF3F3F3F"/>
      <name val="Arial Narrow"/>
      <family val="2"/>
    </font>
    <font>
      <b/>
      <u/>
      <sz val="11"/>
      <color theme="1"/>
      <name val="Arial Narrow"/>
      <family val="2"/>
    </font>
    <font>
      <i/>
      <sz val="10"/>
      <color theme="1"/>
      <name val="Arial Narrow"/>
      <family val="2"/>
    </font>
    <font>
      <b/>
      <u/>
      <sz val="10"/>
      <color theme="1"/>
      <name val="Arial Narrow"/>
      <family val="2"/>
    </font>
    <font>
      <sz val="18"/>
      <color theme="1"/>
      <name val="Arial Narrow"/>
      <family val="2"/>
    </font>
    <font>
      <b/>
      <sz val="11"/>
      <color rgb="FFE36C09"/>
      <name val="Arial Narrow"/>
      <family val="2"/>
    </font>
    <font>
      <sz val="11"/>
      <color theme="1"/>
      <name val="Calibri"/>
      <family val="2"/>
      <scheme val="minor"/>
    </font>
    <font>
      <sz val="12"/>
      <name val="Arial Narrow"/>
      <family val="2"/>
    </font>
    <font>
      <b/>
      <sz val="12"/>
      <name val="Arial Narrow"/>
      <family val="2"/>
    </font>
    <font>
      <sz val="10"/>
      <color rgb="FF000000"/>
      <name val="Arial"/>
      <family val="2"/>
    </font>
  </fonts>
  <fills count="48">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B6DDE8"/>
        <bgColor rgb="FFB6DDE8"/>
      </patternFill>
    </fill>
    <fill>
      <patternFill patternType="solid">
        <fgColor rgb="FF42B8D8"/>
        <bgColor rgb="FF42B8D8"/>
      </patternFill>
    </fill>
    <fill>
      <patternFill patternType="solid">
        <fgColor rgb="FFB8CCE4"/>
        <bgColor rgb="FFB8CCE4"/>
      </patternFill>
    </fill>
    <fill>
      <patternFill patternType="solid">
        <fgColor rgb="FF31859B"/>
        <bgColor rgb="FF31859B"/>
      </patternFill>
    </fill>
    <fill>
      <patternFill patternType="solid">
        <fgColor rgb="FF88D4DD"/>
        <bgColor rgb="FF88D4DD"/>
      </patternFill>
    </fill>
    <fill>
      <patternFill patternType="solid">
        <fgColor rgb="FF92CDDC"/>
        <bgColor rgb="FF92CDDC"/>
      </patternFill>
    </fill>
    <fill>
      <patternFill patternType="solid">
        <fgColor rgb="FFDAEEF3"/>
        <bgColor rgb="FFDAEEF3"/>
      </patternFill>
    </fill>
    <fill>
      <patternFill patternType="solid">
        <fgColor rgb="FFAFD7AC"/>
        <bgColor rgb="FFAFD7AC"/>
      </patternFill>
    </fill>
    <fill>
      <patternFill patternType="solid">
        <fgColor rgb="FFFF0000"/>
        <bgColor rgb="FFFF0000"/>
      </patternFill>
    </fill>
    <fill>
      <patternFill patternType="solid">
        <fgColor rgb="FFFFFF00"/>
        <bgColor rgb="FFFFFF00"/>
      </patternFill>
    </fill>
    <fill>
      <patternFill patternType="solid">
        <fgColor rgb="FFBFBFBF"/>
        <bgColor rgb="FFBFBFBF"/>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EAF1DD"/>
        <bgColor rgb="FFEAF1DD"/>
      </patternFill>
    </fill>
    <fill>
      <patternFill patternType="solid">
        <fgColor rgb="FF205867"/>
        <bgColor rgb="FF205867"/>
      </patternFill>
    </fill>
    <fill>
      <patternFill patternType="solid">
        <fgColor rgb="FF76923C"/>
        <bgColor rgb="FF76923C"/>
      </patternFill>
    </fill>
    <fill>
      <patternFill patternType="solid">
        <fgColor rgb="FFC2D69B"/>
        <bgColor rgb="FFC2D69B"/>
      </patternFill>
    </fill>
    <fill>
      <patternFill patternType="solid">
        <fgColor rgb="FFFBD4B4"/>
        <bgColor rgb="FFFBD4B4"/>
      </patternFill>
    </fill>
    <fill>
      <patternFill patternType="solid">
        <fgColor rgb="FF95B3D7"/>
        <bgColor rgb="FF95B3D7"/>
      </patternFill>
    </fill>
    <fill>
      <patternFill patternType="solid">
        <fgColor rgb="FFFDE9D9"/>
        <bgColor rgb="FFFDE9D9"/>
      </patternFill>
    </fill>
    <fill>
      <patternFill patternType="solid">
        <fgColor rgb="FFE36C09"/>
        <bgColor rgb="FFE36C09"/>
      </patternFill>
    </fill>
    <fill>
      <patternFill patternType="solid">
        <fgColor rgb="FFA5A5A5"/>
        <bgColor rgb="FFA5A5A5"/>
      </patternFill>
    </fill>
    <fill>
      <patternFill patternType="solid">
        <fgColor rgb="FFD6E3BC"/>
        <bgColor rgb="FFD6E3BC"/>
      </patternFill>
    </fill>
    <fill>
      <patternFill patternType="solid">
        <fgColor rgb="FFEF720B"/>
        <bgColor rgb="FFEF720B"/>
      </patternFill>
    </fill>
    <fill>
      <patternFill patternType="solid">
        <fgColor rgb="FFDBE5F1"/>
        <bgColor rgb="FFDBE5F1"/>
      </patternFill>
    </fill>
    <fill>
      <patternFill patternType="solid">
        <fgColor rgb="FFFFFF00"/>
        <bgColor indexed="64"/>
      </patternFill>
    </fill>
    <fill>
      <patternFill patternType="solid">
        <fgColor theme="9" tint="0.59999389629810485"/>
        <bgColor rgb="FFDBE5F1"/>
      </patternFill>
    </fill>
    <fill>
      <patternFill patternType="solid">
        <fgColor theme="5" tint="0.39997558519241921"/>
        <bgColor rgb="FFDBE5F1"/>
      </patternFill>
    </fill>
    <fill>
      <patternFill patternType="solid">
        <fgColor theme="5" tint="0.79998168889431442"/>
        <bgColor rgb="FFDBE5F1"/>
      </patternFill>
    </fill>
    <fill>
      <patternFill patternType="solid">
        <fgColor theme="0"/>
        <bgColor rgb="FFB2A1C7"/>
      </patternFill>
    </fill>
    <fill>
      <patternFill patternType="solid">
        <fgColor theme="8" tint="0.39997558519241921"/>
        <bgColor indexed="64"/>
      </patternFill>
    </fill>
    <fill>
      <patternFill patternType="solid">
        <fgColor theme="0"/>
        <bgColor rgb="FF92D050"/>
      </patternFill>
    </fill>
    <fill>
      <patternFill patternType="solid">
        <fgColor theme="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7" tint="0.59999389629810485"/>
        <bgColor theme="0"/>
      </patternFill>
    </fill>
    <fill>
      <patternFill patternType="solid">
        <fgColor rgb="FF75FFF1"/>
        <bgColor theme="0"/>
      </patternFill>
    </fill>
    <fill>
      <patternFill patternType="solid">
        <fgColor rgb="FFFF9DFF"/>
        <bgColor theme="0"/>
      </patternFill>
    </fill>
    <fill>
      <patternFill patternType="solid">
        <fgColor rgb="FFFF648A"/>
        <bgColor theme="0"/>
      </patternFill>
    </fill>
    <fill>
      <patternFill patternType="solid">
        <fgColor theme="0"/>
        <bgColor rgb="FFFFFF00"/>
      </patternFill>
    </fill>
  </fills>
  <borders count="143">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right style="thin">
        <color rgb="FF000000"/>
      </right>
      <top style="thin">
        <color rgb="FF000000"/>
      </top>
      <bottom/>
      <diagonal/>
    </border>
    <border>
      <left style="thin">
        <color rgb="FF000000"/>
      </left>
      <right/>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bottom/>
      <diagonal/>
    </border>
    <border>
      <left/>
      <right style="thin">
        <color rgb="FF000000"/>
      </right>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dotted">
        <color rgb="FFE36C09"/>
      </right>
      <top style="medium">
        <color rgb="FF000000"/>
      </top>
      <bottom style="dotted">
        <color rgb="FFE36C09"/>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diagonal/>
    </border>
    <border>
      <left style="thin">
        <color rgb="FF000000"/>
      </left>
      <right/>
      <top style="thin">
        <color rgb="FF000000"/>
      </top>
      <bottom style="medium">
        <color rgb="FF000000"/>
      </bottom>
      <diagonal/>
    </border>
    <border>
      <left style="medium">
        <color rgb="FF000000"/>
      </left>
      <right style="medium">
        <color rgb="FF000000"/>
      </right>
      <top/>
      <bottom style="medium">
        <color rgb="FF000000"/>
      </bottom>
      <diagonal/>
    </border>
    <border>
      <left style="dotted">
        <color rgb="FFE36C09"/>
      </left>
      <right style="dotted">
        <color rgb="FFE36C09"/>
      </right>
      <top style="medium">
        <color rgb="FF000000"/>
      </top>
      <bottom/>
      <diagonal/>
    </border>
    <border>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thin">
        <color rgb="FF000000"/>
      </bottom>
      <diagonal/>
    </border>
    <border>
      <left/>
      <right style="dotted">
        <color rgb="FFE36C09"/>
      </right>
      <top style="dotted">
        <color rgb="FFE36C09"/>
      </top>
      <bottom style="dotted">
        <color rgb="FFE36C09"/>
      </bottom>
      <diagonal/>
    </border>
    <border>
      <left style="thin">
        <color rgb="FF000000"/>
      </left>
      <right style="medium">
        <color rgb="FF000000"/>
      </right>
      <top/>
      <bottom style="thin">
        <color rgb="FF000000"/>
      </bottom>
      <diagonal/>
    </border>
    <border>
      <left/>
      <right style="thin">
        <color rgb="FF000000"/>
      </right>
      <top/>
      <bottom style="medium">
        <color rgb="FF000000"/>
      </bottom>
      <diagonal/>
    </border>
    <border>
      <left style="thin">
        <color rgb="FF000000"/>
      </left>
      <right style="thin">
        <color rgb="FF000000"/>
      </right>
      <top/>
      <bottom/>
      <diagonal/>
    </border>
    <border>
      <left/>
      <right style="thin">
        <color rgb="FF000000"/>
      </right>
      <top/>
      <bottom/>
      <diagonal/>
    </border>
    <border>
      <left style="dotted">
        <color rgb="FFE36C09"/>
      </left>
      <right style="dotted">
        <color rgb="FFE36C09"/>
      </right>
      <top style="dotted">
        <color rgb="FFE36C09"/>
      </top>
      <bottom style="dotted">
        <color rgb="FFE36C09"/>
      </bottom>
      <diagonal/>
    </border>
    <border>
      <left style="thin">
        <color rgb="FF000000"/>
      </left>
      <right style="thin">
        <color rgb="FF000000"/>
      </right>
      <top style="medium">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top style="thin">
        <color rgb="FF000000"/>
      </top>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top/>
      <bottom/>
      <diagonal/>
    </border>
    <border>
      <left/>
      <right/>
      <top/>
      <bottom/>
      <diagonal/>
    </border>
    <border>
      <left/>
      <right style="thin">
        <color rgb="FF000000"/>
      </right>
      <top style="thin">
        <color rgb="FF000000"/>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right style="medium">
        <color indexed="64"/>
      </right>
      <top style="medium">
        <color indexed="64"/>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auto="1"/>
      </top>
      <bottom style="thin">
        <color auto="1"/>
      </bottom>
      <diagonal/>
    </border>
    <border>
      <left/>
      <right style="medium">
        <color indexed="64"/>
      </right>
      <top style="thin">
        <color indexed="64"/>
      </top>
      <bottom style="medium">
        <color indexed="64"/>
      </bottom>
      <diagonal/>
    </border>
  </borders>
  <cellStyleXfs count="2">
    <xf numFmtId="0" fontId="0" fillId="0" borderId="0"/>
    <xf numFmtId="0" fontId="54" fillId="0" borderId="121"/>
  </cellStyleXfs>
  <cellXfs count="809">
    <xf numFmtId="0" fontId="0" fillId="0" borderId="0" xfId="0" applyFont="1" applyAlignment="1"/>
    <xf numFmtId="0" fontId="4" fillId="0" borderId="4" xfId="0" applyFont="1" applyBorder="1" applyAlignment="1">
      <alignment vertical="center"/>
    </xf>
    <xf numFmtId="0" fontId="1" fillId="0" borderId="0" xfId="0" applyFont="1"/>
    <xf numFmtId="0" fontId="4" fillId="2" borderId="4" xfId="0" applyFont="1" applyFill="1" applyBorder="1" applyAlignment="1">
      <alignment vertical="center"/>
    </xf>
    <xf numFmtId="0" fontId="5" fillId="0" borderId="0" xfId="0" applyFont="1" applyAlignment="1">
      <alignment vertical="center"/>
    </xf>
    <xf numFmtId="0" fontId="1" fillId="0" borderId="0" xfId="0" applyFont="1" applyAlignment="1">
      <alignment vertical="center"/>
    </xf>
    <xf numFmtId="0" fontId="5" fillId="2" borderId="11" xfId="0" applyFont="1" applyFill="1" applyBorder="1" applyAlignment="1">
      <alignment horizontal="center"/>
    </xf>
    <xf numFmtId="0" fontId="5" fillId="0" borderId="0" xfId="0" applyFont="1"/>
    <xf numFmtId="0" fontId="5" fillId="2" borderId="11" xfId="0" applyFont="1" applyFill="1" applyBorder="1" applyAlignment="1">
      <alignment horizontal="right"/>
    </xf>
    <xf numFmtId="0" fontId="5" fillId="2" borderId="11" xfId="0" applyFont="1" applyFill="1" applyBorder="1" applyAlignment="1">
      <alignment horizontal="right" vertical="center" wrapText="1"/>
    </xf>
    <xf numFmtId="0" fontId="5" fillId="2" borderId="11" xfId="0" applyFont="1" applyFill="1" applyBorder="1" applyAlignment="1">
      <alignment horizontal="left" vertical="center" wrapText="1"/>
    </xf>
    <xf numFmtId="0" fontId="5" fillId="3" borderId="4" xfId="0" applyFont="1" applyFill="1" applyBorder="1" applyAlignment="1">
      <alignment horizontal="center"/>
    </xf>
    <xf numFmtId="0" fontId="4" fillId="4" borderId="4" xfId="0" applyFont="1" applyFill="1" applyBorder="1" applyAlignment="1">
      <alignment vertical="center"/>
    </xf>
    <xf numFmtId="0" fontId="4" fillId="0" borderId="10" xfId="0" applyFont="1" applyBorder="1" applyAlignment="1">
      <alignment horizontal="left" vertical="top" wrapText="1"/>
    </xf>
    <xf numFmtId="0" fontId="4" fillId="0" borderId="10" xfId="0" applyFont="1" applyBorder="1" applyAlignment="1">
      <alignment vertical="center" wrapText="1"/>
    </xf>
    <xf numFmtId="0" fontId="4" fillId="0" borderId="10" xfId="0" applyFont="1" applyBorder="1" applyAlignment="1">
      <alignment horizontal="left" vertical="center" wrapText="1"/>
    </xf>
    <xf numFmtId="0" fontId="5" fillId="3" borderId="22" xfId="0" applyFont="1" applyFill="1" applyBorder="1" applyAlignment="1">
      <alignment horizontal="center"/>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4" xfId="0" applyFont="1" applyBorder="1" applyAlignment="1">
      <alignment vertical="top" wrapText="1"/>
    </xf>
    <xf numFmtId="0" fontId="4" fillId="0" borderId="4" xfId="0" applyFont="1" applyBorder="1" applyAlignment="1">
      <alignment vertical="top"/>
    </xf>
    <xf numFmtId="0" fontId="4" fillId="4" borderId="4" xfId="0" applyFont="1" applyFill="1" applyBorder="1" applyAlignment="1">
      <alignment vertical="center" wrapText="1"/>
    </xf>
    <xf numFmtId="0" fontId="5" fillId="3" borderId="22" xfId="0" applyFont="1" applyFill="1" applyBorder="1" applyAlignment="1">
      <alignment horizontal="center" wrapText="1"/>
    </xf>
    <xf numFmtId="0" fontId="4" fillId="0" borderId="16" xfId="0" applyFont="1" applyBorder="1" applyAlignment="1">
      <alignment horizontal="left" vertical="center" wrapText="1"/>
    </xf>
    <xf numFmtId="0" fontId="1" fillId="0" borderId="0" xfId="0" applyFont="1" applyAlignment="1">
      <alignment vertical="center" wrapText="1"/>
    </xf>
    <xf numFmtId="0" fontId="4" fillId="0" borderId="4" xfId="0" applyFont="1" applyBorder="1" applyAlignment="1">
      <alignment horizontal="left" vertical="center" wrapText="1"/>
    </xf>
    <xf numFmtId="0" fontId="4" fillId="0" borderId="4" xfId="0" applyFont="1" applyBorder="1" applyAlignment="1">
      <alignment horizontal="left" vertical="center"/>
    </xf>
    <xf numFmtId="0" fontId="1" fillId="0" borderId="0" xfId="0" applyFont="1" applyAlignment="1">
      <alignment wrapText="1"/>
    </xf>
    <xf numFmtId="0" fontId="1" fillId="7" borderId="22" xfId="0" applyFont="1" applyFill="1" applyBorder="1"/>
    <xf numFmtId="0" fontId="1" fillId="7" borderId="23" xfId="0" applyFont="1" applyFill="1" applyBorder="1" applyAlignment="1">
      <alignment wrapText="1"/>
    </xf>
    <xf numFmtId="0" fontId="1" fillId="7" borderId="23" xfId="0" applyFont="1" applyFill="1" applyBorder="1"/>
    <xf numFmtId="0" fontId="1" fillId="7" borderId="24" xfId="0" applyFont="1" applyFill="1" applyBorder="1"/>
    <xf numFmtId="0" fontId="4" fillId="0" borderId="16" xfId="0" applyFont="1" applyBorder="1" applyAlignment="1">
      <alignment vertical="center" wrapText="1"/>
    </xf>
    <xf numFmtId="0" fontId="4" fillId="0" borderId="16" xfId="0" applyFont="1" applyBorder="1" applyAlignment="1">
      <alignment vertical="top"/>
    </xf>
    <xf numFmtId="0" fontId="4" fillId="0" borderId="16" xfId="0" applyFont="1" applyBorder="1" applyAlignment="1">
      <alignment vertical="top" wrapText="1"/>
    </xf>
    <xf numFmtId="0" fontId="4" fillId="0" borderId="4" xfId="0" applyFont="1" applyBorder="1" applyAlignment="1">
      <alignment vertical="center" wrapText="1"/>
    </xf>
    <xf numFmtId="0" fontId="4" fillId="0" borderId="4" xfId="0" applyFont="1" applyBorder="1" applyAlignment="1">
      <alignment wrapText="1"/>
    </xf>
    <xf numFmtId="0" fontId="1" fillId="0" borderId="17" xfId="0" applyFont="1" applyBorder="1" applyAlignment="1">
      <alignment horizontal="left" vertical="top" wrapText="1"/>
    </xf>
    <xf numFmtId="0" fontId="5" fillId="0" borderId="0" xfId="0" applyFont="1" applyAlignment="1">
      <alignment horizontal="right"/>
    </xf>
    <xf numFmtId="0" fontId="5" fillId="0" borderId="0" xfId="0" applyFont="1" applyAlignment="1">
      <alignment horizontal="center"/>
    </xf>
    <xf numFmtId="0" fontId="5" fillId="0" borderId="0" xfId="0" applyFont="1" applyAlignment="1">
      <alignment horizontal="right" vertical="center" wrapText="1"/>
    </xf>
    <xf numFmtId="0" fontId="5" fillId="0" borderId="0" xfId="0" applyFont="1" applyAlignment="1">
      <alignment horizontal="left" vertical="center" wrapText="1"/>
    </xf>
    <xf numFmtId="0" fontId="5" fillId="0" borderId="16" xfId="0" applyFont="1" applyBorder="1" applyAlignment="1">
      <alignment horizontal="center"/>
    </xf>
    <xf numFmtId="0" fontId="5" fillId="0" borderId="4" xfId="0" applyFont="1" applyBorder="1" applyAlignment="1">
      <alignment horizontal="center"/>
    </xf>
    <xf numFmtId="0" fontId="5" fillId="0" borderId="16" xfId="0" applyFont="1" applyBorder="1" applyAlignment="1">
      <alignment horizontal="center" vertical="center"/>
    </xf>
    <xf numFmtId="0" fontId="5" fillId="0" borderId="16" xfId="0" applyFont="1" applyBorder="1" applyAlignment="1">
      <alignment horizontal="center" wrapText="1"/>
    </xf>
    <xf numFmtId="0" fontId="1" fillId="0" borderId="17" xfId="0" applyFont="1" applyBorder="1" applyAlignment="1">
      <alignment horizontal="left" vertical="center" wrapText="1"/>
    </xf>
    <xf numFmtId="0" fontId="1" fillId="0" borderId="17" xfId="0" applyFont="1" applyBorder="1" applyAlignment="1">
      <alignment vertical="center" wrapText="1"/>
    </xf>
    <xf numFmtId="0" fontId="4" fillId="0" borderId="16" xfId="0" applyFont="1" applyBorder="1" applyAlignment="1">
      <alignment horizontal="left" vertical="center"/>
    </xf>
    <xf numFmtId="0" fontId="1" fillId="0" borderId="10" xfId="0" applyFont="1" applyBorder="1" applyAlignment="1">
      <alignment horizontal="left" vertical="center" wrapText="1"/>
    </xf>
    <xf numFmtId="0" fontId="1" fillId="0" borderId="0" xfId="0" applyFont="1" applyAlignment="1">
      <alignment horizontal="left" vertical="center" wrapText="1"/>
    </xf>
    <xf numFmtId="0" fontId="1" fillId="0" borderId="18" xfId="0" applyFont="1" applyBorder="1" applyAlignment="1">
      <alignment horizontal="left" vertical="center" wrapText="1"/>
    </xf>
    <xf numFmtId="0" fontId="6" fillId="0" borderId="10" xfId="0" applyFont="1" applyBorder="1" applyAlignment="1">
      <alignment horizontal="left" vertical="center" wrapText="1"/>
    </xf>
    <xf numFmtId="0" fontId="4" fillId="0" borderId="16" xfId="0" applyFont="1" applyBorder="1" applyAlignment="1">
      <alignment horizontal="left" vertical="top"/>
    </xf>
    <xf numFmtId="0" fontId="4" fillId="0" borderId="4" xfId="0" applyFont="1" applyBorder="1"/>
    <xf numFmtId="0" fontId="1" fillId="0" borderId="4" xfId="0" applyFont="1" applyBorder="1" applyAlignment="1">
      <alignment vertical="center" wrapText="1"/>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0" xfId="0" applyFont="1" applyBorder="1" applyAlignment="1">
      <alignment horizontal="center" vertical="center" wrapText="1"/>
    </xf>
    <xf numFmtId="0" fontId="1" fillId="0" borderId="0" xfId="0" applyFont="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4" fillId="0" borderId="4" xfId="0" applyFont="1" applyBorder="1" applyAlignment="1">
      <alignment horizontal="center" wrapText="1"/>
    </xf>
    <xf numFmtId="0" fontId="4" fillId="0" borderId="16" xfId="0" applyFont="1" applyBorder="1" applyAlignment="1">
      <alignment horizontal="center" vertical="top"/>
    </xf>
    <xf numFmtId="0" fontId="4" fillId="0" borderId="4" xfId="0" applyFont="1" applyBorder="1" applyAlignment="1">
      <alignment horizontal="center" vertical="top" wrapText="1"/>
    </xf>
    <xf numFmtId="0" fontId="4" fillId="0" borderId="4" xfId="0" applyFont="1" applyBorder="1" applyAlignment="1">
      <alignment horizontal="center" vertical="top"/>
    </xf>
    <xf numFmtId="0" fontId="0" fillId="0" borderId="0" xfId="0" applyFont="1"/>
    <xf numFmtId="0" fontId="4" fillId="0" borderId="4" xfId="0" applyFont="1" applyBorder="1" applyAlignment="1">
      <alignment horizontal="left" vertical="top"/>
    </xf>
    <xf numFmtId="0" fontId="4" fillId="5" borderId="4" xfId="0" applyFont="1" applyFill="1" applyBorder="1" applyAlignment="1">
      <alignment horizontal="left" vertical="center" wrapText="1"/>
    </xf>
    <xf numFmtId="0" fontId="4" fillId="0" borderId="16" xfId="0" applyFont="1" applyBorder="1" applyAlignment="1">
      <alignment vertical="center"/>
    </xf>
    <xf numFmtId="0" fontId="7" fillId="3" borderId="25" xfId="0" applyFont="1" applyFill="1" applyBorder="1" applyAlignment="1">
      <alignment horizontal="center"/>
    </xf>
    <xf numFmtId="0" fontId="7" fillId="3" borderId="26" xfId="0" applyFont="1" applyFill="1" applyBorder="1" applyAlignment="1">
      <alignment horizontal="center"/>
    </xf>
    <xf numFmtId="0" fontId="1" fillId="4" borderId="4" xfId="0" applyFont="1" applyFill="1" applyBorder="1" applyAlignment="1">
      <alignment vertical="center"/>
    </xf>
    <xf numFmtId="0" fontId="1" fillId="0" borderId="18" xfId="0" applyFont="1" applyBorder="1" applyAlignment="1">
      <alignment vertical="center" wrapText="1"/>
    </xf>
    <xf numFmtId="0" fontId="1" fillId="4" borderId="29" xfId="0" applyFont="1" applyFill="1" applyBorder="1" applyAlignment="1">
      <alignment vertical="center" wrapText="1"/>
    </xf>
    <xf numFmtId="0" fontId="1" fillId="0" borderId="10" xfId="0" applyFont="1" applyBorder="1" applyAlignment="1">
      <alignment vertic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1" fillId="4" borderId="4" xfId="0" applyFont="1" applyFill="1" applyBorder="1" applyAlignment="1">
      <alignment vertical="center" wrapText="1"/>
    </xf>
    <xf numFmtId="0" fontId="4" fillId="2" borderId="22" xfId="0" applyFont="1" applyFill="1" applyBorder="1" applyAlignment="1">
      <alignment horizontal="left" vertical="top" wrapText="1"/>
    </xf>
    <xf numFmtId="0" fontId="4" fillId="2" borderId="22" xfId="0" applyFont="1" applyFill="1" applyBorder="1" applyAlignment="1">
      <alignment vertical="center" wrapText="1"/>
    </xf>
    <xf numFmtId="0" fontId="4" fillId="0" borderId="35" xfId="0" applyFont="1" applyBorder="1" applyAlignment="1">
      <alignment horizontal="left" vertical="center" wrapText="1"/>
    </xf>
    <xf numFmtId="0" fontId="4" fillId="0" borderId="36" xfId="0" applyFont="1" applyBorder="1" applyAlignment="1">
      <alignment horizontal="left" vertical="center" wrapText="1"/>
    </xf>
    <xf numFmtId="0" fontId="4" fillId="2" borderId="4" xfId="0" applyFont="1" applyFill="1" applyBorder="1" applyAlignment="1">
      <alignment vertical="center" wrapText="1"/>
    </xf>
    <xf numFmtId="0" fontId="4" fillId="4" borderId="11" xfId="0" applyFont="1" applyFill="1" applyBorder="1" applyAlignment="1">
      <alignment vertical="center" wrapText="1"/>
    </xf>
    <xf numFmtId="0" fontId="4" fillId="0" borderId="0" xfId="0" applyFont="1" applyAlignment="1">
      <alignment vertical="center" wrapText="1"/>
    </xf>
    <xf numFmtId="0" fontId="4" fillId="0" borderId="0" xfId="0" applyFont="1" applyAlignment="1">
      <alignment horizontal="left" vertical="top" wrapText="1"/>
    </xf>
    <xf numFmtId="0" fontId="6" fillId="0" borderId="0" xfId="0" applyFont="1"/>
    <xf numFmtId="0" fontId="1" fillId="2" borderId="11" xfId="0" applyFont="1" applyFill="1" applyBorder="1"/>
    <xf numFmtId="0" fontId="4" fillId="2" borderId="4" xfId="0" applyFont="1" applyFill="1" applyBorder="1" applyAlignment="1">
      <alignment vertical="top" wrapText="1"/>
    </xf>
    <xf numFmtId="0" fontId="4" fillId="2" borderId="4" xfId="0" applyFont="1" applyFill="1" applyBorder="1" applyAlignment="1">
      <alignment horizontal="left" vertical="top" wrapText="1"/>
    </xf>
    <xf numFmtId="0" fontId="4" fillId="0" borderId="1" xfId="0" applyFont="1" applyBorder="1" applyAlignment="1">
      <alignment vertical="top" wrapText="1"/>
    </xf>
    <xf numFmtId="0" fontId="5" fillId="2" borderId="11" xfId="0" applyFont="1" applyFill="1" applyBorder="1" applyAlignment="1">
      <alignment horizontal="left"/>
    </xf>
    <xf numFmtId="0" fontId="5" fillId="2" borderId="11" xfId="0" applyFont="1" applyFill="1" applyBorder="1" applyAlignment="1">
      <alignment horizontal="left" vertical="center"/>
    </xf>
    <xf numFmtId="0" fontId="1" fillId="0" borderId="4" xfId="0" applyFont="1" applyBorder="1" applyAlignment="1">
      <alignment horizontal="left" vertical="top" wrapText="1"/>
    </xf>
    <xf numFmtId="0" fontId="1" fillId="0" borderId="8" xfId="0" applyFont="1" applyBorder="1" applyAlignment="1">
      <alignment vertical="top" wrapText="1"/>
    </xf>
    <xf numFmtId="0" fontId="1" fillId="0" borderId="8" xfId="0" applyFont="1" applyBorder="1" applyAlignment="1">
      <alignment horizontal="left" vertical="top" wrapText="1"/>
    </xf>
    <xf numFmtId="0" fontId="1" fillId="0" borderId="8" xfId="0" applyFont="1" applyBorder="1" applyAlignment="1">
      <alignment vertical="top"/>
    </xf>
    <xf numFmtId="0" fontId="4" fillId="0" borderId="10" xfId="0" applyFont="1" applyBorder="1" applyAlignment="1">
      <alignment wrapText="1"/>
    </xf>
    <xf numFmtId="0" fontId="1" fillId="0" borderId="10" xfId="0" applyFont="1" applyBorder="1" applyAlignment="1">
      <alignment horizontal="left" vertical="top" wrapText="1"/>
    </xf>
    <xf numFmtId="0" fontId="1" fillId="0" borderId="0" xfId="0" applyFont="1" applyAlignment="1">
      <alignment horizontal="left" wrapText="1"/>
    </xf>
    <xf numFmtId="0" fontId="1" fillId="0" borderId="18" xfId="0" applyFont="1" applyBorder="1" applyAlignment="1">
      <alignment horizontal="left" vertical="top" wrapText="1"/>
    </xf>
    <xf numFmtId="0" fontId="10" fillId="0" borderId="10" xfId="0" applyFont="1" applyBorder="1" applyAlignment="1">
      <alignment horizontal="left" vertical="center" wrapText="1"/>
    </xf>
    <xf numFmtId="0" fontId="4" fillId="2" borderId="39" xfId="0" applyFont="1" applyFill="1" applyBorder="1" applyAlignment="1">
      <alignment vertical="center" wrapText="1"/>
    </xf>
    <xf numFmtId="0" fontId="11" fillId="0" borderId="0" xfId="0" applyFont="1"/>
    <xf numFmtId="0" fontId="11" fillId="2" borderId="4" xfId="0" applyFont="1" applyFill="1" applyBorder="1" applyAlignment="1">
      <alignment vertical="center"/>
    </xf>
    <xf numFmtId="0" fontId="11" fillId="0" borderId="0" xfId="0" applyFont="1" applyAlignment="1">
      <alignment wrapText="1"/>
    </xf>
    <xf numFmtId="0" fontId="12" fillId="0" borderId="0" xfId="0" applyFont="1" applyAlignment="1">
      <alignment horizontal="center" vertical="center"/>
    </xf>
    <xf numFmtId="0" fontId="12" fillId="8" borderId="4" xfId="0" applyFont="1" applyFill="1" applyBorder="1" applyAlignment="1">
      <alignment horizontal="center" vertical="center"/>
    </xf>
    <xf numFmtId="0" fontId="12" fillId="8" borderId="4" xfId="0" applyFont="1" applyFill="1" applyBorder="1" applyAlignment="1">
      <alignment horizontal="center" vertical="center" wrapText="1"/>
    </xf>
    <xf numFmtId="0" fontId="13" fillId="8" borderId="4" xfId="0" applyFont="1" applyFill="1" applyBorder="1" applyAlignment="1">
      <alignment horizontal="center" vertical="center"/>
    </xf>
    <xf numFmtId="0" fontId="1" fillId="0" borderId="4" xfId="0" applyFont="1" applyBorder="1" applyAlignment="1">
      <alignment horizontal="center" vertical="center"/>
    </xf>
    <xf numFmtId="0" fontId="1" fillId="0" borderId="4" xfId="0" applyFont="1" applyBorder="1" applyAlignment="1">
      <alignment horizontal="center" vertical="center" wrapText="1"/>
    </xf>
    <xf numFmtId="0" fontId="0" fillId="0" borderId="0" xfId="0" applyFont="1" applyAlignment="1">
      <alignment wrapText="1"/>
    </xf>
    <xf numFmtId="0" fontId="16" fillId="0" borderId="0" xfId="0" applyFont="1"/>
    <xf numFmtId="0" fontId="17" fillId="0" borderId="0" xfId="0" applyFont="1" applyAlignment="1">
      <alignment vertical="center" wrapText="1"/>
    </xf>
    <xf numFmtId="9" fontId="17" fillId="0" borderId="0" xfId="0" applyNumberFormat="1" applyFont="1" applyAlignment="1">
      <alignment vertical="center" wrapText="1"/>
    </xf>
    <xf numFmtId="164" fontId="16" fillId="0" borderId="0" xfId="0" applyNumberFormat="1" applyFont="1" applyAlignment="1">
      <alignment vertical="center"/>
    </xf>
    <xf numFmtId="0" fontId="16" fillId="0" borderId="0" xfId="0" applyFont="1" applyAlignment="1">
      <alignment vertical="center"/>
    </xf>
    <xf numFmtId="9" fontId="16" fillId="0" borderId="0" xfId="0" applyNumberFormat="1" applyFont="1" applyAlignment="1">
      <alignment horizontal="center" vertical="center"/>
    </xf>
    <xf numFmtId="0" fontId="4" fillId="0" borderId="0" xfId="0" applyFont="1"/>
    <xf numFmtId="0" fontId="13" fillId="11" borderId="33" xfId="0" applyFont="1" applyFill="1" applyBorder="1" applyAlignment="1">
      <alignment horizontal="center" vertical="center" wrapText="1"/>
    </xf>
    <xf numFmtId="0" fontId="5" fillId="11" borderId="33" xfId="0" applyFont="1" applyFill="1" applyBorder="1" applyAlignment="1">
      <alignment horizontal="center" vertical="center" wrapText="1"/>
    </xf>
    <xf numFmtId="0" fontId="4" fillId="2" borderId="11" xfId="0" applyFont="1" applyFill="1" applyBorder="1"/>
    <xf numFmtId="0" fontId="10" fillId="0" borderId="57" xfId="0" applyFont="1" applyBorder="1" applyAlignment="1">
      <alignment horizontal="center" vertical="center" wrapText="1"/>
    </xf>
    <xf numFmtId="0" fontId="10" fillId="0" borderId="58" xfId="0" applyFont="1" applyBorder="1" applyAlignment="1">
      <alignment horizontal="left" vertical="center" wrapText="1"/>
    </xf>
    <xf numFmtId="0" fontId="10" fillId="0" borderId="58" xfId="0" applyFont="1" applyBorder="1" applyAlignment="1">
      <alignment horizontal="center" vertical="center" wrapText="1"/>
    </xf>
    <xf numFmtId="0" fontId="10" fillId="0" borderId="58" xfId="0" applyFont="1" applyBorder="1" applyAlignment="1">
      <alignment horizontal="center" vertical="center" textRotation="90" wrapText="1"/>
    </xf>
    <xf numFmtId="9" fontId="10" fillId="0" borderId="58" xfId="0" applyNumberFormat="1" applyFont="1" applyBorder="1" applyAlignment="1">
      <alignment horizontal="center" vertical="center" wrapText="1"/>
    </xf>
    <xf numFmtId="166" fontId="10" fillId="0" borderId="58" xfId="0" applyNumberFormat="1" applyFont="1" applyBorder="1" applyAlignment="1">
      <alignment horizontal="center" vertical="center" wrapText="1"/>
    </xf>
    <xf numFmtId="0" fontId="13" fillId="0" borderId="58" xfId="0" applyFont="1" applyBorder="1" applyAlignment="1">
      <alignment horizontal="center" vertical="center" textRotation="90" wrapText="1"/>
    </xf>
    <xf numFmtId="0" fontId="4" fillId="0" borderId="60" xfId="0" applyFont="1" applyBorder="1" applyAlignment="1">
      <alignment horizontal="left" vertical="center" wrapText="1"/>
    </xf>
    <xf numFmtId="9" fontId="10" fillId="2" borderId="58" xfId="0" applyNumberFormat="1" applyFont="1" applyFill="1" applyBorder="1" applyAlignment="1">
      <alignment horizontal="center" vertical="center"/>
    </xf>
    <xf numFmtId="0" fontId="10" fillId="2" borderId="58" xfId="0" applyFont="1" applyFill="1" applyBorder="1" applyAlignment="1">
      <alignment horizontal="left" vertical="center" wrapText="1"/>
    </xf>
    <xf numFmtId="164" fontId="10" fillId="0" borderId="58" xfId="0" applyNumberFormat="1" applyFont="1" applyBorder="1" applyAlignment="1">
      <alignment horizontal="center" vertical="center" wrapText="1"/>
    </xf>
    <xf numFmtId="0" fontId="10" fillId="2" borderId="61" xfId="0" applyFont="1" applyFill="1" applyBorder="1" applyAlignment="1">
      <alignment horizontal="center" vertical="center"/>
    </xf>
    <xf numFmtId="164" fontId="10" fillId="2" borderId="24" xfId="0" applyNumberFormat="1" applyFont="1" applyFill="1" applyBorder="1" applyAlignment="1">
      <alignment vertical="center" wrapText="1"/>
    </xf>
    <xf numFmtId="0" fontId="10" fillId="2" borderId="4" xfId="0" applyFont="1" applyFill="1" applyBorder="1" applyAlignment="1">
      <alignment vertical="center" wrapText="1"/>
    </xf>
    <xf numFmtId="9" fontId="10" fillId="2" borderId="4" xfId="0" applyNumberFormat="1" applyFont="1" applyFill="1" applyBorder="1" applyAlignment="1">
      <alignment horizontal="center" vertical="center" wrapText="1"/>
    </xf>
    <xf numFmtId="164" fontId="10" fillId="2" borderId="4" xfId="0" applyNumberFormat="1" applyFont="1" applyFill="1" applyBorder="1" applyAlignment="1">
      <alignment vertical="center" wrapText="1"/>
    </xf>
    <xf numFmtId="0" fontId="10" fillId="2" borderId="11" xfId="0" applyFont="1" applyFill="1" applyBorder="1" applyAlignment="1">
      <alignment vertical="center" wrapText="1"/>
    </xf>
    <xf numFmtId="0" fontId="10" fillId="0" borderId="0" xfId="0" applyFont="1" applyAlignment="1">
      <alignment vertical="center" wrapText="1"/>
    </xf>
    <xf numFmtId="0" fontId="10" fillId="0" borderId="63" xfId="0" applyFont="1" applyBorder="1" applyAlignment="1">
      <alignment horizontal="center" vertical="center" wrapText="1"/>
    </xf>
    <xf numFmtId="0" fontId="10" fillId="0" borderId="4" xfId="0" applyFont="1" applyBorder="1" applyAlignment="1">
      <alignment horizontal="left" vertical="center" wrapText="1"/>
    </xf>
    <xf numFmtId="0" fontId="10" fillId="0" borderId="8" xfId="0" applyFont="1" applyBorder="1" applyAlignment="1">
      <alignment horizontal="center" vertical="center" wrapText="1"/>
    </xf>
    <xf numFmtId="0" fontId="10" fillId="0" borderId="8" xfId="0" applyFont="1" applyBorder="1" applyAlignment="1">
      <alignment horizontal="center" vertical="center" textRotation="90" wrapText="1"/>
    </xf>
    <xf numFmtId="9" fontId="10" fillId="0" borderId="8" xfId="0" applyNumberFormat="1" applyFont="1" applyBorder="1" applyAlignment="1">
      <alignment horizontal="center" vertical="center" wrapText="1"/>
    </xf>
    <xf numFmtId="166" fontId="10" fillId="0" borderId="8" xfId="0" applyNumberFormat="1" applyFont="1" applyBorder="1" applyAlignment="1">
      <alignment horizontal="center" vertical="center" wrapText="1"/>
    </xf>
    <xf numFmtId="0" fontId="13" fillId="0" borderId="8" xfId="0" applyFont="1" applyBorder="1" applyAlignment="1">
      <alignment horizontal="center" vertical="center" textRotation="90" wrapText="1"/>
    </xf>
    <xf numFmtId="0" fontId="10" fillId="0" borderId="18" xfId="0" applyFont="1" applyBorder="1" applyAlignment="1">
      <alignment horizontal="left" vertical="center" wrapText="1"/>
    </xf>
    <xf numFmtId="9" fontId="10" fillId="2" borderId="4" xfId="0" applyNumberFormat="1" applyFont="1" applyFill="1" applyBorder="1" applyAlignment="1">
      <alignment horizontal="center" vertical="center"/>
    </xf>
    <xf numFmtId="0" fontId="10" fillId="2" borderId="4" xfId="0" applyFont="1" applyFill="1" applyBorder="1" applyAlignment="1">
      <alignment horizontal="left" vertical="center" wrapText="1"/>
    </xf>
    <xf numFmtId="0" fontId="10" fillId="2" borderId="4" xfId="0" applyFont="1" applyFill="1" applyBorder="1" applyAlignment="1">
      <alignment horizontal="center" vertical="center"/>
    </xf>
    <xf numFmtId="164" fontId="10" fillId="0" borderId="8" xfId="0" applyNumberFormat="1" applyFont="1" applyBorder="1" applyAlignment="1">
      <alignment horizontal="center" vertical="center" wrapText="1"/>
    </xf>
    <xf numFmtId="0" fontId="10" fillId="2" borderId="65" xfId="0" applyFont="1" applyFill="1" applyBorder="1" applyAlignment="1">
      <alignment horizontal="center" vertical="center"/>
    </xf>
    <xf numFmtId="0" fontId="10" fillId="2" borderId="11" xfId="0" applyFont="1" applyFill="1" applyBorder="1" applyAlignment="1">
      <alignment wrapText="1"/>
    </xf>
    <xf numFmtId="0" fontId="10" fillId="0" borderId="0" xfId="0" applyFont="1" applyAlignment="1">
      <alignment wrapText="1"/>
    </xf>
    <xf numFmtId="0" fontId="10" fillId="0" borderId="66" xfId="0" applyFont="1" applyBorder="1" applyAlignment="1">
      <alignment horizontal="left" vertical="center" wrapText="1"/>
    </xf>
    <xf numFmtId="9" fontId="10" fillId="2" borderId="67" xfId="0" applyNumberFormat="1" applyFont="1" applyFill="1" applyBorder="1" applyAlignment="1">
      <alignment horizontal="center" vertical="center"/>
    </xf>
    <xf numFmtId="0" fontId="10" fillId="2" borderId="67" xfId="0" applyFont="1" applyFill="1" applyBorder="1" applyAlignment="1">
      <alignment horizontal="left" vertical="center" wrapText="1"/>
    </xf>
    <xf numFmtId="0" fontId="10" fillId="2" borderId="67" xfId="0" applyFont="1" applyFill="1" applyBorder="1" applyAlignment="1">
      <alignment horizontal="center" vertical="center"/>
    </xf>
    <xf numFmtId="164" fontId="10" fillId="0" borderId="68" xfId="0" applyNumberFormat="1" applyFont="1" applyBorder="1" applyAlignment="1">
      <alignment horizontal="center" vertical="center" wrapText="1"/>
    </xf>
    <xf numFmtId="0" fontId="10" fillId="2" borderId="69" xfId="0" applyFont="1" applyFill="1" applyBorder="1" applyAlignment="1">
      <alignment horizontal="center" vertical="center"/>
    </xf>
    <xf numFmtId="9" fontId="10" fillId="2" borderId="29" xfId="0" applyNumberFormat="1" applyFont="1" applyFill="1" applyBorder="1" applyAlignment="1">
      <alignment horizontal="center" vertical="center"/>
    </xf>
    <xf numFmtId="0" fontId="10" fillId="2" borderId="29" xfId="0" applyFont="1" applyFill="1" applyBorder="1" applyAlignment="1">
      <alignment horizontal="left" vertical="center" wrapText="1"/>
    </xf>
    <xf numFmtId="0" fontId="10" fillId="2" borderId="29" xfId="0" applyFont="1" applyFill="1" applyBorder="1" applyAlignment="1">
      <alignment horizontal="center" vertical="center"/>
    </xf>
    <xf numFmtId="0" fontId="10" fillId="0" borderId="73" xfId="0" applyFont="1" applyBorder="1" applyAlignment="1">
      <alignment horizontal="center" vertical="center" wrapText="1"/>
    </xf>
    <xf numFmtId="0" fontId="10" fillId="0" borderId="67" xfId="0" applyFont="1" applyBorder="1" applyAlignment="1">
      <alignment horizontal="left" vertical="center" wrapText="1"/>
    </xf>
    <xf numFmtId="0" fontId="10" fillId="0" borderId="68" xfId="0" applyFont="1" applyBorder="1" applyAlignment="1">
      <alignment horizontal="center" vertical="center" wrapText="1"/>
    </xf>
    <xf numFmtId="0" fontId="10" fillId="0" borderId="67" xfId="0" applyFont="1" applyBorder="1" applyAlignment="1">
      <alignment horizontal="center" vertical="center" textRotation="90" wrapText="1"/>
    </xf>
    <xf numFmtId="9" fontId="10" fillId="0" borderId="67" xfId="0" applyNumberFormat="1" applyFont="1" applyBorder="1" applyAlignment="1">
      <alignment horizontal="center" vertical="center" wrapText="1"/>
    </xf>
    <xf numFmtId="166" fontId="10" fillId="0" borderId="67" xfId="0" applyNumberFormat="1" applyFont="1" applyBorder="1" applyAlignment="1">
      <alignment horizontal="center" vertical="center" wrapText="1"/>
    </xf>
    <xf numFmtId="0" fontId="13" fillId="0" borderId="67" xfId="0" applyFont="1" applyBorder="1" applyAlignment="1">
      <alignment horizontal="center" vertical="center" textRotation="90" wrapText="1"/>
    </xf>
    <xf numFmtId="0" fontId="10" fillId="0" borderId="3" xfId="0" applyFont="1" applyBorder="1" applyAlignment="1">
      <alignment horizontal="left" vertical="center" wrapText="1"/>
    </xf>
    <xf numFmtId="9" fontId="10" fillId="2" borderId="33" xfId="0" applyNumberFormat="1" applyFont="1" applyFill="1" applyBorder="1" applyAlignment="1">
      <alignment horizontal="center" vertical="center"/>
    </xf>
    <xf numFmtId="0" fontId="10" fillId="2" borderId="33" xfId="0" applyFont="1" applyFill="1" applyBorder="1" applyAlignment="1">
      <alignment horizontal="left" vertical="center" wrapText="1"/>
    </xf>
    <xf numFmtId="0" fontId="10" fillId="2" borderId="33" xfId="0" applyFont="1" applyFill="1" applyBorder="1" applyAlignment="1">
      <alignment horizontal="center" vertical="center"/>
    </xf>
    <xf numFmtId="164" fontId="10" fillId="0" borderId="5" xfId="0" applyNumberFormat="1" applyFont="1" applyBorder="1" applyAlignment="1">
      <alignment horizontal="center" vertical="center" wrapText="1"/>
    </xf>
    <xf numFmtId="0" fontId="13" fillId="0" borderId="75" xfId="0" applyFont="1" applyBorder="1" applyAlignment="1">
      <alignment horizontal="center" vertical="center" textRotation="90" wrapText="1"/>
    </xf>
    <xf numFmtId="0" fontId="10" fillId="0" borderId="76" xfId="0" applyFont="1" applyBorder="1" applyAlignment="1">
      <alignment horizontal="left" vertical="center" wrapText="1"/>
    </xf>
    <xf numFmtId="0" fontId="10" fillId="2" borderId="58"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5" fillId="0" borderId="4" xfId="0" applyFont="1" applyBorder="1" applyAlignment="1">
      <alignment horizontal="center" vertical="center" textRotation="90" wrapText="1"/>
    </xf>
    <xf numFmtId="9" fontId="4" fillId="0" borderId="4" xfId="0" applyNumberFormat="1" applyFont="1" applyBorder="1" applyAlignment="1">
      <alignment horizontal="center" vertical="center"/>
    </xf>
    <xf numFmtId="0" fontId="5" fillId="0" borderId="16" xfId="0" applyFont="1" applyBorder="1" applyAlignment="1">
      <alignment horizontal="center" vertical="center" textRotation="90"/>
    </xf>
    <xf numFmtId="0" fontId="10" fillId="2" borderId="4" xfId="0" applyFont="1" applyFill="1" applyBorder="1" applyAlignment="1">
      <alignment horizontal="center" vertical="center" wrapText="1"/>
    </xf>
    <xf numFmtId="0" fontId="10" fillId="0" borderId="4" xfId="0" applyFont="1" applyBorder="1" applyAlignment="1">
      <alignment horizontal="left" vertical="center"/>
    </xf>
    <xf numFmtId="0" fontId="13" fillId="0" borderId="9" xfId="0" applyFont="1" applyBorder="1" applyAlignment="1">
      <alignment horizontal="center" vertical="center" textRotation="90" wrapText="1"/>
    </xf>
    <xf numFmtId="0" fontId="10" fillId="2" borderId="67" xfId="0"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18" xfId="0" applyFont="1" applyBorder="1" applyAlignment="1">
      <alignment horizontal="center" vertical="center" wrapText="1"/>
    </xf>
    <xf numFmtId="9" fontId="10" fillId="0" borderId="4" xfId="0" applyNumberFormat="1" applyFont="1" applyBorder="1" applyAlignment="1">
      <alignment horizontal="center" vertical="center" wrapText="1"/>
    </xf>
    <xf numFmtId="164" fontId="10" fillId="0" borderId="4" xfId="0" applyNumberFormat="1" applyFont="1" applyBorder="1" applyAlignment="1">
      <alignment horizontal="center" vertical="center" wrapText="1"/>
    </xf>
    <xf numFmtId="0" fontId="10" fillId="0" borderId="4" xfId="0" applyFont="1" applyBorder="1" applyAlignment="1">
      <alignment horizontal="center" vertical="center" wrapText="1"/>
    </xf>
    <xf numFmtId="0" fontId="13" fillId="0" borderId="77" xfId="0" applyFont="1" applyBorder="1" applyAlignment="1">
      <alignment horizontal="center" vertical="center" textRotation="90" wrapText="1"/>
    </xf>
    <xf numFmtId="0" fontId="10" fillId="0" borderId="3" xfId="0" applyFont="1" applyBorder="1" applyAlignment="1">
      <alignment horizontal="center" vertical="center" wrapText="1"/>
    </xf>
    <xf numFmtId="9"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9" fontId="10" fillId="2" borderId="61" xfId="0" applyNumberFormat="1" applyFont="1" applyFill="1" applyBorder="1" applyAlignment="1">
      <alignment horizontal="center" vertical="center"/>
    </xf>
    <xf numFmtId="0" fontId="10" fillId="0" borderId="4" xfId="0" applyFont="1" applyBorder="1" applyAlignment="1">
      <alignment horizontal="center" vertical="center" textRotation="90" wrapText="1"/>
    </xf>
    <xf numFmtId="166" fontId="10" fillId="0" borderId="4" xfId="0" applyNumberFormat="1" applyFont="1" applyBorder="1" applyAlignment="1">
      <alignment horizontal="center" vertical="center" wrapText="1"/>
    </xf>
    <xf numFmtId="0" fontId="13" fillId="0" borderId="4" xfId="0" applyFont="1" applyBorder="1" applyAlignment="1">
      <alignment horizontal="center" vertical="center" textRotation="90" wrapText="1"/>
    </xf>
    <xf numFmtId="9" fontId="10" fillId="0" borderId="67" xfId="0" applyNumberFormat="1" applyFont="1" applyBorder="1" applyAlignment="1">
      <alignment horizontal="center" vertical="center"/>
    </xf>
    <xf numFmtId="0" fontId="10" fillId="0" borderId="67" xfId="0" applyFont="1" applyBorder="1" applyAlignment="1">
      <alignment horizontal="center" vertical="center" wrapText="1"/>
    </xf>
    <xf numFmtId="0" fontId="10" fillId="0" borderId="69" xfId="0" applyFont="1" applyBorder="1" applyAlignment="1">
      <alignment horizontal="center" vertical="center"/>
    </xf>
    <xf numFmtId="166" fontId="4" fillId="0" borderId="58" xfId="0" applyNumberFormat="1" applyFont="1" applyBorder="1" applyAlignment="1">
      <alignment horizontal="center" vertical="center"/>
    </xf>
    <xf numFmtId="0" fontId="10" fillId="0" borderId="66" xfId="0" applyFont="1" applyBorder="1" applyAlignment="1">
      <alignment horizontal="center" vertical="center" wrapText="1"/>
    </xf>
    <xf numFmtId="164" fontId="10" fillId="0" borderId="67" xfId="0" applyNumberFormat="1" applyFont="1" applyBorder="1" applyAlignment="1">
      <alignment horizontal="center" vertical="center" wrapText="1"/>
    </xf>
    <xf numFmtId="164" fontId="10" fillId="0" borderId="69" xfId="0" applyNumberFormat="1" applyFont="1" applyBorder="1" applyAlignment="1">
      <alignment horizontal="center" vertical="center" wrapText="1"/>
    </xf>
    <xf numFmtId="9" fontId="4" fillId="0" borderId="79" xfId="0" applyNumberFormat="1" applyFont="1" applyBorder="1" applyAlignment="1">
      <alignment horizontal="center" vertical="center"/>
    </xf>
    <xf numFmtId="0" fontId="10" fillId="2" borderId="80" xfId="0" applyFont="1" applyFill="1" applyBorder="1" applyAlignment="1">
      <alignment horizontal="left" vertical="top" wrapText="1"/>
    </xf>
    <xf numFmtId="0" fontId="10" fillId="2" borderId="58" xfId="0" applyFont="1" applyFill="1" applyBorder="1" applyAlignment="1">
      <alignment vertical="center" wrapText="1"/>
    </xf>
    <xf numFmtId="164" fontId="10" fillId="2" borderId="58" xfId="0" applyNumberFormat="1" applyFont="1" applyFill="1" applyBorder="1" applyAlignment="1">
      <alignment horizontal="center" vertical="center" wrapText="1"/>
    </xf>
    <xf numFmtId="1" fontId="10" fillId="2" borderId="61" xfId="0" applyNumberFormat="1" applyFont="1" applyFill="1" applyBorder="1" applyAlignment="1">
      <alignment horizontal="center" vertical="center"/>
    </xf>
    <xf numFmtId="0" fontId="10" fillId="2" borderId="24" xfId="0" applyFont="1" applyFill="1" applyBorder="1" applyAlignment="1">
      <alignment horizontal="left" vertical="center" wrapText="1"/>
    </xf>
    <xf numFmtId="164" fontId="10" fillId="2" borderId="4" xfId="0" applyNumberFormat="1" applyFont="1" applyFill="1" applyBorder="1" applyAlignment="1">
      <alignment horizontal="center" vertical="center" wrapText="1"/>
    </xf>
    <xf numFmtId="1" fontId="10" fillId="2" borderId="65" xfId="0" applyNumberFormat="1" applyFont="1" applyFill="1" applyBorder="1" applyAlignment="1">
      <alignment horizontal="center" vertical="center"/>
    </xf>
    <xf numFmtId="9" fontId="10" fillId="2" borderId="65" xfId="0" applyNumberFormat="1" applyFont="1" applyFill="1" applyBorder="1" applyAlignment="1">
      <alignment horizontal="center" vertical="center"/>
    </xf>
    <xf numFmtId="164" fontId="10" fillId="0" borderId="65" xfId="0" applyNumberFormat="1" applyFont="1" applyBorder="1" applyAlignment="1">
      <alignment horizontal="center" vertical="center" wrapText="1"/>
    </xf>
    <xf numFmtId="0" fontId="10" fillId="0" borderId="81" xfId="0" applyFont="1" applyBorder="1" applyAlignment="1">
      <alignment horizontal="center" vertical="center" wrapText="1"/>
    </xf>
    <xf numFmtId="9" fontId="10" fillId="2" borderId="80" xfId="0" applyNumberFormat="1" applyFont="1" applyFill="1" applyBorder="1" applyAlignment="1">
      <alignment horizontal="center" vertical="center" wrapText="1"/>
    </xf>
    <xf numFmtId="0" fontId="10" fillId="2" borderId="80" xfId="0" applyFont="1" applyFill="1" applyBorder="1" applyAlignment="1">
      <alignment horizontal="center" vertical="center" wrapText="1"/>
    </xf>
    <xf numFmtId="164" fontId="10" fillId="2" borderId="80" xfId="0" applyNumberFormat="1" applyFont="1" applyFill="1" applyBorder="1" applyAlignment="1">
      <alignment horizontal="center" vertical="center" wrapText="1"/>
    </xf>
    <xf numFmtId="9" fontId="10" fillId="2" borderId="82" xfId="0" applyNumberFormat="1" applyFont="1" applyFill="1" applyBorder="1" applyAlignment="1">
      <alignment horizontal="center" vertical="center" wrapText="1"/>
    </xf>
    <xf numFmtId="9" fontId="10" fillId="2" borderId="39" xfId="0" applyNumberFormat="1" applyFont="1" applyFill="1" applyBorder="1" applyAlignment="1">
      <alignment horizontal="center" vertical="center" wrapText="1"/>
    </xf>
    <xf numFmtId="0" fontId="10" fillId="2" borderId="39" xfId="0" applyFont="1" applyFill="1" applyBorder="1" applyAlignment="1">
      <alignment horizontal="center" vertical="center" wrapText="1"/>
    </xf>
    <xf numFmtId="164" fontId="10" fillId="2" borderId="39" xfId="0" applyNumberFormat="1" applyFont="1" applyFill="1" applyBorder="1" applyAlignment="1">
      <alignment horizontal="center" vertical="center" wrapText="1"/>
    </xf>
    <xf numFmtId="9" fontId="10" fillId="2" borderId="83" xfId="0" applyNumberFormat="1" applyFont="1" applyFill="1" applyBorder="1" applyAlignment="1">
      <alignment horizontal="center" vertical="center" wrapText="1"/>
    </xf>
    <xf numFmtId="1" fontId="10" fillId="0" borderId="65" xfId="0" applyNumberFormat="1" applyFont="1" applyBorder="1" applyAlignment="1">
      <alignment horizontal="center" vertical="center" wrapText="1"/>
    </xf>
    <xf numFmtId="0" fontId="4" fillId="0" borderId="84" xfId="0" applyFont="1" applyBorder="1" applyAlignment="1">
      <alignment horizontal="left" vertical="center" wrapText="1"/>
    </xf>
    <xf numFmtId="1" fontId="10" fillId="0" borderId="4" xfId="0" applyNumberFormat="1" applyFont="1" applyBorder="1" applyAlignment="1">
      <alignment horizontal="center" vertical="center" wrapText="1"/>
    </xf>
    <xf numFmtId="0" fontId="10" fillId="2" borderId="4" xfId="0" applyFont="1" applyFill="1" applyBorder="1" applyAlignment="1">
      <alignment horizontal="center" vertical="top" wrapText="1"/>
    </xf>
    <xf numFmtId="164" fontId="10" fillId="0" borderId="8" xfId="0" applyNumberFormat="1" applyFont="1" applyBorder="1" applyAlignment="1">
      <alignment horizontal="center" vertical="center"/>
    </xf>
    <xf numFmtId="9" fontId="10" fillId="0" borderId="8" xfId="0" applyNumberFormat="1" applyFont="1" applyBorder="1" applyAlignment="1">
      <alignment horizontal="center" vertical="center"/>
    </xf>
    <xf numFmtId="164" fontId="10" fillId="0" borderId="4" xfId="0" applyNumberFormat="1" applyFont="1" applyBorder="1" applyAlignment="1">
      <alignment horizontal="center" vertical="center"/>
    </xf>
    <xf numFmtId="9" fontId="10" fillId="0" borderId="4" xfId="0" applyNumberFormat="1" applyFont="1" applyBorder="1" applyAlignment="1">
      <alignment horizontal="center" vertical="center"/>
    </xf>
    <xf numFmtId="0" fontId="10" fillId="2" borderId="4" xfId="0" applyFont="1" applyFill="1" applyBorder="1" applyAlignment="1">
      <alignment horizontal="center" vertical="center" wrapText="1"/>
    </xf>
    <xf numFmtId="164" fontId="10" fillId="2" borderId="29" xfId="0" applyNumberFormat="1" applyFont="1" applyFill="1" applyBorder="1" applyAlignment="1">
      <alignment horizontal="center" vertical="center" wrapText="1"/>
    </xf>
    <xf numFmtId="0" fontId="10" fillId="0" borderId="4" xfId="0" applyFont="1" applyBorder="1" applyAlignment="1">
      <alignment horizontal="center" vertical="center"/>
    </xf>
    <xf numFmtId="164" fontId="10" fillId="0" borderId="4" xfId="0" applyNumberFormat="1" applyFont="1" applyBorder="1" applyAlignment="1">
      <alignment vertical="center" wrapText="1"/>
    </xf>
    <xf numFmtId="0" fontId="10" fillId="0" borderId="4" xfId="0" applyFont="1" applyBorder="1" applyAlignment="1">
      <alignment vertical="center" wrapText="1"/>
    </xf>
    <xf numFmtId="0" fontId="10" fillId="0" borderId="4" xfId="0" applyFont="1" applyBorder="1" applyAlignment="1">
      <alignment horizontal="left" vertical="center" wrapText="1"/>
    </xf>
    <xf numFmtId="9" fontId="10" fillId="0" borderId="1" xfId="0" applyNumberFormat="1" applyFont="1" applyBorder="1" applyAlignment="1">
      <alignment horizontal="center" vertical="center"/>
    </xf>
    <xf numFmtId="0" fontId="10" fillId="0" borderId="58" xfId="0" applyFont="1" applyBorder="1" applyAlignment="1">
      <alignment horizontal="left" vertical="center" wrapText="1"/>
    </xf>
    <xf numFmtId="9" fontId="4" fillId="2" borderId="4" xfId="0" applyNumberFormat="1" applyFont="1" applyFill="1" applyBorder="1" applyAlignment="1">
      <alignment horizontal="center" vertical="center"/>
    </xf>
    <xf numFmtId="0" fontId="4" fillId="2" borderId="4" xfId="0" applyFont="1" applyFill="1" applyBorder="1" applyAlignment="1">
      <alignment horizontal="left" vertical="center" wrapText="1"/>
    </xf>
    <xf numFmtId="0" fontId="4" fillId="2" borderId="4" xfId="0" applyFont="1" applyFill="1" applyBorder="1" applyAlignment="1">
      <alignment horizontal="center" vertical="center" wrapText="1"/>
    </xf>
    <xf numFmtId="165" fontId="10" fillId="0" borderId="8" xfId="0" applyNumberFormat="1" applyFont="1" applyBorder="1" applyAlignment="1">
      <alignment horizontal="center" vertical="center" wrapText="1"/>
    </xf>
    <xf numFmtId="0" fontId="4" fillId="0" borderId="18" xfId="0" applyFont="1" applyBorder="1" applyAlignment="1">
      <alignment horizontal="left" vertical="center" wrapText="1"/>
    </xf>
    <xf numFmtId="165" fontId="4" fillId="0" borderId="8" xfId="0" applyNumberFormat="1" applyFont="1" applyBorder="1" applyAlignment="1">
      <alignment horizontal="center" vertical="center" wrapText="1"/>
    </xf>
    <xf numFmtId="0" fontId="4" fillId="2" borderId="4" xfId="0" applyFont="1" applyFill="1" applyBorder="1" applyAlignment="1">
      <alignment horizontal="center" vertical="center"/>
    </xf>
    <xf numFmtId="0" fontId="13" fillId="14" borderId="29" xfId="0" applyFont="1" applyFill="1" applyBorder="1" applyAlignment="1">
      <alignment horizontal="center" vertical="center" textRotation="90" wrapText="1"/>
    </xf>
    <xf numFmtId="0" fontId="10" fillId="2" borderId="61" xfId="0" applyFont="1" applyFill="1" applyBorder="1" applyAlignment="1">
      <alignment horizontal="center" vertical="center" wrapText="1"/>
    </xf>
    <xf numFmtId="0" fontId="10" fillId="2" borderId="24" xfId="0" applyFont="1" applyFill="1" applyBorder="1" applyAlignment="1">
      <alignment horizontal="center" vertical="center" wrapText="1"/>
    </xf>
    <xf numFmtId="1" fontId="10" fillId="2" borderId="4" xfId="0" applyNumberFormat="1" applyFont="1" applyFill="1" applyBorder="1" applyAlignment="1">
      <alignment horizontal="center" vertical="center" wrapText="1"/>
    </xf>
    <xf numFmtId="0" fontId="10" fillId="2" borderId="65" xfId="0" applyFont="1" applyFill="1" applyBorder="1" applyAlignment="1">
      <alignment horizontal="center" vertical="center" wrapText="1"/>
    </xf>
    <xf numFmtId="164" fontId="10" fillId="2" borderId="24" xfId="0" applyNumberFormat="1" applyFont="1" applyFill="1" applyBorder="1" applyAlignment="1">
      <alignment horizontal="center" vertical="center"/>
    </xf>
    <xf numFmtId="1" fontId="10" fillId="2" borderId="24" xfId="0" applyNumberFormat="1" applyFont="1" applyFill="1" applyBorder="1" applyAlignment="1">
      <alignment horizontal="center" vertical="center"/>
    </xf>
    <xf numFmtId="0" fontId="10" fillId="0" borderId="61" xfId="0" applyFont="1" applyBorder="1" applyAlignment="1">
      <alignment horizontal="center" vertical="center" wrapText="1"/>
    </xf>
    <xf numFmtId="0" fontId="10" fillId="2" borderId="80" xfId="0" applyFont="1" applyFill="1" applyBorder="1" applyAlignment="1">
      <alignment horizontal="left" vertical="center" wrapText="1"/>
    </xf>
    <xf numFmtId="0" fontId="13" fillId="0" borderId="61" xfId="0" applyFont="1" applyBorder="1" applyAlignment="1">
      <alignment horizontal="center" vertical="center" textRotation="90" wrapText="1"/>
    </xf>
    <xf numFmtId="9" fontId="10" fillId="2" borderId="29" xfId="0" applyNumberFormat="1"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0" borderId="65" xfId="0" applyFont="1" applyBorder="1" applyAlignment="1">
      <alignment horizontal="center" vertical="center" wrapText="1"/>
    </xf>
    <xf numFmtId="0" fontId="13" fillId="0" borderId="85" xfId="0" applyFont="1" applyBorder="1" applyAlignment="1">
      <alignment horizontal="center" vertical="center" textRotation="90" wrapText="1"/>
    </xf>
    <xf numFmtId="0" fontId="10" fillId="0" borderId="69" xfId="0" applyFont="1" applyBorder="1" applyAlignment="1">
      <alignment horizontal="center" vertical="center" wrapText="1"/>
    </xf>
    <xf numFmtId="0" fontId="13" fillId="0" borderId="69" xfId="0" applyFont="1" applyBorder="1" applyAlignment="1">
      <alignment horizontal="center" vertical="center" textRotation="90" wrapText="1"/>
    </xf>
    <xf numFmtId="164" fontId="10" fillId="2" borderId="58" xfId="0" applyNumberFormat="1" applyFont="1" applyFill="1" applyBorder="1" applyAlignment="1">
      <alignment horizontal="center" vertical="center"/>
    </xf>
    <xf numFmtId="164" fontId="10" fillId="2" borderId="4" xfId="0" applyNumberFormat="1" applyFont="1" applyFill="1" applyBorder="1" applyAlignment="1">
      <alignment horizontal="center" vertical="center"/>
    </xf>
    <xf numFmtId="164" fontId="10" fillId="0" borderId="18" xfId="0" applyNumberFormat="1" applyFont="1" applyBorder="1" applyAlignment="1">
      <alignment vertical="center" wrapText="1"/>
    </xf>
    <xf numFmtId="1" fontId="10" fillId="2" borderId="61" xfId="0" applyNumberFormat="1" applyFont="1" applyFill="1" applyBorder="1" applyAlignment="1">
      <alignment horizontal="center" vertical="center" wrapText="1"/>
    </xf>
    <xf numFmtId="0" fontId="10" fillId="0" borderId="58" xfId="0" applyFont="1" applyBorder="1" applyAlignment="1">
      <alignment horizontal="center" vertical="center"/>
    </xf>
    <xf numFmtId="2" fontId="10" fillId="2" borderId="4" xfId="0" applyNumberFormat="1" applyFont="1" applyFill="1" applyBorder="1" applyAlignment="1">
      <alignment horizontal="center" vertical="center" wrapText="1"/>
    </xf>
    <xf numFmtId="0" fontId="10"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21" fillId="0" borderId="4" xfId="0" applyFont="1" applyBorder="1" applyAlignment="1">
      <alignment horizontal="left" vertical="center" wrapText="1"/>
    </xf>
    <xf numFmtId="9" fontId="10" fillId="0" borderId="4" xfId="0" applyNumberFormat="1" applyFont="1" applyBorder="1" applyAlignment="1">
      <alignment horizontal="center" vertical="center"/>
    </xf>
    <xf numFmtId="0" fontId="10" fillId="0" borderId="18" xfId="0" applyFont="1" applyBorder="1" applyAlignment="1">
      <alignment horizontal="center" vertical="center" wrapText="1"/>
    </xf>
    <xf numFmtId="9" fontId="10" fillId="0" borderId="4" xfId="0" applyNumberFormat="1" applyFont="1" applyBorder="1" applyAlignment="1">
      <alignment horizontal="center" vertical="center" wrapText="1"/>
    </xf>
    <xf numFmtId="164" fontId="10" fillId="0" borderId="4" xfId="0" applyNumberFormat="1" applyFont="1" applyBorder="1" applyAlignment="1">
      <alignment horizontal="center" vertical="center" wrapText="1"/>
    </xf>
    <xf numFmtId="164" fontId="10" fillId="0" borderId="4" xfId="0" applyNumberFormat="1" applyFont="1" applyBorder="1" applyAlignment="1">
      <alignment horizontal="center" vertical="center"/>
    </xf>
    <xf numFmtId="0" fontId="4" fillId="0" borderId="89" xfId="0" applyFont="1" applyBorder="1" applyAlignment="1">
      <alignment horizontal="left" vertical="center" wrapText="1"/>
    </xf>
    <xf numFmtId="0" fontId="10" fillId="2" borderId="4" xfId="0" applyFont="1" applyFill="1" applyBorder="1" applyAlignment="1">
      <alignment horizontal="left" vertical="center" wrapText="1"/>
    </xf>
    <xf numFmtId="0" fontId="10" fillId="2" borderId="4" xfId="0" applyFont="1" applyFill="1" applyBorder="1" applyAlignment="1">
      <alignment horizontal="center" vertical="center"/>
    </xf>
    <xf numFmtId="0" fontId="10" fillId="0" borderId="55" xfId="0" applyFont="1" applyBorder="1" applyAlignment="1">
      <alignment horizontal="left" vertical="center" wrapText="1"/>
    </xf>
    <xf numFmtId="0" fontId="10" fillId="0" borderId="90" xfId="0" applyFont="1" applyBorder="1" applyAlignment="1">
      <alignment horizontal="left" vertical="center" wrapText="1"/>
    </xf>
    <xf numFmtId="0" fontId="10" fillId="0" borderId="67" xfId="0" applyFont="1" applyBorder="1" applyAlignment="1">
      <alignment horizontal="center" vertical="center"/>
    </xf>
    <xf numFmtId="165" fontId="10" fillId="0" borderId="67" xfId="0" applyNumberFormat="1" applyFont="1" applyBorder="1" applyAlignment="1">
      <alignment horizontal="center" vertical="center" wrapText="1"/>
    </xf>
    <xf numFmtId="0" fontId="10" fillId="0" borderId="2" xfId="0" applyFont="1" applyBorder="1" applyAlignment="1">
      <alignment horizontal="left" vertical="center" wrapText="1"/>
    </xf>
    <xf numFmtId="0" fontId="10" fillId="0" borderId="77" xfId="0" applyFont="1" applyBorder="1" applyAlignment="1">
      <alignment horizontal="left" vertical="center" wrapText="1"/>
    </xf>
    <xf numFmtId="165" fontId="10" fillId="0" borderId="68" xfId="0" applyNumberFormat="1" applyFont="1" applyBorder="1" applyAlignment="1">
      <alignment horizontal="center" vertical="center" wrapText="1"/>
    </xf>
    <xf numFmtId="0" fontId="10" fillId="0" borderId="5" xfId="0" applyFont="1" applyBorder="1" applyAlignment="1">
      <alignment horizontal="left" vertical="center" wrapText="1"/>
    </xf>
    <xf numFmtId="1" fontId="10" fillId="0" borderId="8" xfId="0" applyNumberFormat="1" applyFont="1" applyBorder="1" applyAlignment="1">
      <alignment horizontal="center" vertical="center" wrapText="1"/>
    </xf>
    <xf numFmtId="1" fontId="10" fillId="0" borderId="58" xfId="0" applyNumberFormat="1" applyFont="1" applyBorder="1" applyAlignment="1">
      <alignment horizontal="center" vertical="center" wrapText="1"/>
    </xf>
    <xf numFmtId="165" fontId="10" fillId="0" borderId="58"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1" fontId="10" fillId="0" borderId="67" xfId="0" applyNumberFormat="1"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xf>
    <xf numFmtId="9" fontId="4" fillId="0" borderId="0" xfId="0" applyNumberFormat="1" applyFont="1"/>
    <xf numFmtId="164" fontId="4" fillId="0" borderId="0" xfId="0" applyNumberFormat="1" applyFont="1" applyAlignment="1">
      <alignment vertical="center"/>
    </xf>
    <xf numFmtId="0" fontId="4" fillId="0" borderId="0" xfId="0" applyFont="1" applyAlignment="1">
      <alignment vertical="center"/>
    </xf>
    <xf numFmtId="9" fontId="4" fillId="0" borderId="0" xfId="0" applyNumberFormat="1" applyFont="1" applyAlignment="1">
      <alignment horizontal="center" vertical="center"/>
    </xf>
    <xf numFmtId="0" fontId="16" fillId="2" borderId="11" xfId="0" applyFont="1" applyFill="1" applyBorder="1"/>
    <xf numFmtId="0" fontId="23" fillId="2" borderId="11" xfId="0" applyFont="1" applyFill="1" applyBorder="1" applyAlignment="1">
      <alignment horizontal="center" vertical="center" wrapText="1"/>
    </xf>
    <xf numFmtId="0" fontId="24" fillId="16" borderId="11" xfId="0" applyFont="1" applyFill="1" applyBorder="1" applyAlignment="1">
      <alignment horizontal="center" vertical="center" wrapText="1" readingOrder="1"/>
    </xf>
    <xf numFmtId="0" fontId="25" fillId="2" borderId="11" xfId="0" applyFont="1" applyFill="1" applyBorder="1"/>
    <xf numFmtId="0" fontId="26" fillId="17" borderId="91" xfId="0" applyFont="1" applyFill="1" applyBorder="1" applyAlignment="1">
      <alignment horizontal="center" vertical="center" wrapText="1" readingOrder="1"/>
    </xf>
    <xf numFmtId="0" fontId="26" fillId="0" borderId="92" xfId="0" applyFont="1" applyBorder="1" applyAlignment="1">
      <alignment horizontal="center" vertical="center" wrapText="1" readingOrder="1"/>
    </xf>
    <xf numFmtId="0" fontId="26" fillId="0" borderId="92" xfId="0" applyFont="1" applyBorder="1" applyAlignment="1">
      <alignment horizontal="left" vertical="center" wrapText="1" readingOrder="1"/>
    </xf>
    <xf numFmtId="0" fontId="26" fillId="18" borderId="93" xfId="0" applyFont="1" applyFill="1" applyBorder="1" applyAlignment="1">
      <alignment horizontal="center" vertical="center" wrapText="1" readingOrder="1"/>
    </xf>
    <xf numFmtId="0" fontId="26" fillId="0" borderId="93" xfId="0" applyFont="1" applyBorder="1" applyAlignment="1">
      <alignment horizontal="center" vertical="center" wrapText="1" readingOrder="1"/>
    </xf>
    <xf numFmtId="0" fontId="26" fillId="0" borderId="93" xfId="0" applyFont="1" applyBorder="1" applyAlignment="1">
      <alignment horizontal="left" vertical="center" wrapText="1" readingOrder="1"/>
    </xf>
    <xf numFmtId="0" fontId="26" fillId="19" borderId="93" xfId="0" applyFont="1" applyFill="1" applyBorder="1" applyAlignment="1">
      <alignment horizontal="center" vertical="center" wrapText="1" readingOrder="1"/>
    </xf>
    <xf numFmtId="0" fontId="26" fillId="20" borderId="93" xfId="0" applyFont="1" applyFill="1" applyBorder="1" applyAlignment="1">
      <alignment horizontal="center" vertical="center" wrapText="1" readingOrder="1"/>
    </xf>
    <xf numFmtId="0" fontId="27" fillId="14" borderId="93" xfId="0" applyFont="1" applyFill="1" applyBorder="1" applyAlignment="1">
      <alignment horizontal="center" vertical="center" wrapText="1" readingOrder="1"/>
    </xf>
    <xf numFmtId="0" fontId="28" fillId="2" borderId="11" xfId="0" applyFont="1" applyFill="1" applyBorder="1" applyAlignment="1">
      <alignment horizontal="left" vertical="center" wrapText="1" readingOrder="1"/>
    </xf>
    <xf numFmtId="0" fontId="5" fillId="2" borderId="11" xfId="0" applyFont="1" applyFill="1" applyBorder="1" applyAlignment="1">
      <alignment vertical="center"/>
    </xf>
    <xf numFmtId="0" fontId="25" fillId="0" borderId="0" xfId="0" applyFont="1"/>
    <xf numFmtId="0" fontId="28" fillId="0" borderId="0" xfId="0" applyFont="1" applyAlignment="1">
      <alignment horizontal="left" vertical="center" wrapText="1" readingOrder="1"/>
    </xf>
    <xf numFmtId="0" fontId="29" fillId="0" borderId="0" xfId="0" applyFont="1" applyAlignment="1">
      <alignment vertical="center"/>
    </xf>
    <xf numFmtId="0" fontId="30" fillId="0" borderId="0" xfId="0" applyFont="1"/>
    <xf numFmtId="0" fontId="31" fillId="0" borderId="0" xfId="0" applyFont="1"/>
    <xf numFmtId="0" fontId="32" fillId="0" borderId="0" xfId="0" applyFont="1"/>
    <xf numFmtId="0" fontId="1" fillId="0" borderId="0" xfId="0" applyFont="1" applyAlignment="1">
      <alignment horizontal="center"/>
    </xf>
    <xf numFmtId="0" fontId="5" fillId="0" borderId="0" xfId="0" applyFont="1" applyAlignment="1">
      <alignment horizontal="center" vertical="center"/>
    </xf>
    <xf numFmtId="164" fontId="4" fillId="0" borderId="0" xfId="0" applyNumberFormat="1" applyFont="1" applyAlignment="1">
      <alignment horizontal="center"/>
    </xf>
    <xf numFmtId="0" fontId="18" fillId="9" borderId="4" xfId="0" applyFont="1" applyFill="1" applyBorder="1" applyAlignment="1">
      <alignment horizontal="center" vertical="center" wrapText="1"/>
    </xf>
    <xf numFmtId="0" fontId="18" fillId="9" borderId="97" xfId="0" applyFont="1" applyFill="1" applyBorder="1" applyAlignment="1">
      <alignment horizontal="center" vertical="center"/>
    </xf>
    <xf numFmtId="0" fontId="18" fillId="9" borderId="98" xfId="0" applyFont="1" applyFill="1" applyBorder="1" applyAlignment="1">
      <alignment horizontal="center" vertical="center"/>
    </xf>
    <xf numFmtId="0" fontId="18" fillId="9" borderId="11" xfId="0" applyFont="1" applyFill="1" applyBorder="1" applyAlignment="1">
      <alignment horizontal="center" vertical="center"/>
    </xf>
    <xf numFmtId="0" fontId="18" fillId="9" borderId="39" xfId="0" applyFont="1" applyFill="1" applyBorder="1" applyAlignment="1">
      <alignment horizontal="center" vertical="center"/>
    </xf>
    <xf numFmtId="0" fontId="18" fillId="9" borderId="23" xfId="0" applyFont="1" applyFill="1" applyBorder="1" applyAlignment="1">
      <alignment horizontal="center" vertical="center"/>
    </xf>
    <xf numFmtId="0" fontId="10" fillId="2" borderId="24" xfId="0" applyFont="1" applyFill="1" applyBorder="1" applyAlignment="1">
      <alignment vertical="center" wrapText="1"/>
    </xf>
    <xf numFmtId="0" fontId="5" fillId="0" borderId="4" xfId="0" applyFont="1" applyBorder="1" applyAlignment="1">
      <alignment horizontal="center" vertical="center"/>
    </xf>
    <xf numFmtId="14" fontId="4" fillId="2"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9" xfId="0" applyFont="1" applyFill="1" applyBorder="1" applyAlignment="1">
      <alignment horizontal="center" vertical="center"/>
    </xf>
    <xf numFmtId="0" fontId="5" fillId="2" borderId="4" xfId="0" applyFont="1" applyFill="1" applyBorder="1" applyAlignment="1">
      <alignment horizontal="center" vertical="center"/>
    </xf>
    <xf numFmtId="164" fontId="4" fillId="2" borderId="4" xfId="0" applyNumberFormat="1" applyFont="1" applyFill="1" applyBorder="1" applyAlignment="1">
      <alignment horizontal="center" vertical="center"/>
    </xf>
    <xf numFmtId="9" fontId="4" fillId="2" borderId="4" xfId="0" applyNumberFormat="1" applyFont="1" applyFill="1" applyBorder="1" applyAlignment="1">
      <alignment horizontal="center" vertical="center" wrapText="1"/>
    </xf>
    <xf numFmtId="2" fontId="4" fillId="2" borderId="4" xfId="0" applyNumberFormat="1" applyFont="1" applyFill="1" applyBorder="1" applyAlignment="1">
      <alignment horizontal="left" vertical="center" wrapText="1"/>
    </xf>
    <xf numFmtId="164" fontId="4" fillId="2" borderId="4" xfId="0" applyNumberFormat="1" applyFont="1" applyFill="1" applyBorder="1" applyAlignment="1">
      <alignment horizontal="center"/>
    </xf>
    <xf numFmtId="0" fontId="4" fillId="2" borderId="4" xfId="0" applyFont="1" applyFill="1" applyBorder="1" applyAlignment="1">
      <alignment horizontal="center"/>
    </xf>
    <xf numFmtId="0" fontId="4" fillId="2" borderId="4" xfId="0" applyFont="1" applyFill="1" applyBorder="1" applyAlignment="1">
      <alignment horizontal="left" vertical="center" wrapText="1"/>
    </xf>
    <xf numFmtId="164" fontId="4" fillId="2" borderId="4" xfId="0" applyNumberFormat="1" applyFont="1" applyFill="1" applyBorder="1" applyAlignment="1">
      <alignment horizontal="center" vertical="center" wrapText="1"/>
    </xf>
    <xf numFmtId="0" fontId="10" fillId="0" borderId="4" xfId="0" applyFont="1" applyBorder="1" applyAlignment="1">
      <alignment horizontal="center" vertical="center"/>
    </xf>
    <xf numFmtId="1" fontId="4" fillId="0" borderId="4" xfId="0" applyNumberFormat="1" applyFont="1" applyBorder="1" applyAlignment="1">
      <alignment horizontal="center" vertical="center" wrapText="1"/>
    </xf>
    <xf numFmtId="0" fontId="10" fillId="2" borderId="4" xfId="0" applyFont="1" applyFill="1" applyBorder="1" applyAlignment="1">
      <alignment horizontal="left" vertical="top" wrapText="1"/>
    </xf>
    <xf numFmtId="0" fontId="10" fillId="2" borderId="97" xfId="0" applyFont="1" applyFill="1" applyBorder="1" applyAlignment="1">
      <alignment horizontal="left" vertical="center" wrapText="1"/>
    </xf>
    <xf numFmtId="0" fontId="10" fillId="2" borderId="22" xfId="0" applyFont="1" applyFill="1" applyBorder="1" applyAlignment="1">
      <alignment horizontal="left" vertical="center" wrapText="1"/>
    </xf>
    <xf numFmtId="9" fontId="10" fillId="2" borderId="24" xfId="0" applyNumberFormat="1" applyFont="1" applyFill="1" applyBorder="1" applyAlignment="1">
      <alignment horizontal="center" vertical="center"/>
    </xf>
    <xf numFmtId="164" fontId="10" fillId="0" borderId="18" xfId="0" applyNumberFormat="1" applyFont="1" applyBorder="1" applyAlignment="1">
      <alignment horizontal="center" vertical="center"/>
    </xf>
    <xf numFmtId="0" fontId="10" fillId="2" borderId="24" xfId="0" applyFont="1" applyFill="1" applyBorder="1" applyAlignment="1">
      <alignment horizontal="center" vertical="center"/>
    </xf>
    <xf numFmtId="0" fontId="10" fillId="2" borderId="39" xfId="0" applyFont="1" applyFill="1" applyBorder="1" applyAlignment="1">
      <alignment horizontal="left" vertical="center" wrapText="1"/>
    </xf>
    <xf numFmtId="0" fontId="10" fillId="2" borderId="39" xfId="0" applyFont="1" applyFill="1" applyBorder="1" applyAlignment="1">
      <alignment vertical="center" wrapText="1"/>
    </xf>
    <xf numFmtId="9" fontId="10" fillId="2" borderId="39" xfId="0" applyNumberFormat="1" applyFont="1" applyFill="1" applyBorder="1" applyAlignment="1">
      <alignment horizontal="center" vertical="center"/>
    </xf>
    <xf numFmtId="0" fontId="10" fillId="2" borderId="39" xfId="0" applyFont="1" applyFill="1" applyBorder="1" applyAlignment="1">
      <alignment horizontal="center" vertical="center"/>
    </xf>
    <xf numFmtId="164" fontId="4" fillId="0" borderId="4" xfId="0" applyNumberFormat="1" applyFont="1" applyBorder="1" applyAlignment="1">
      <alignment horizontal="center" vertical="center" wrapText="1"/>
    </xf>
    <xf numFmtId="1" fontId="4" fillId="2" borderId="4" xfId="0" applyNumberFormat="1" applyFont="1" applyFill="1" applyBorder="1" applyAlignment="1">
      <alignment horizontal="center" vertical="center" wrapText="1"/>
    </xf>
    <xf numFmtId="164" fontId="4" fillId="0" borderId="4" xfId="0" applyNumberFormat="1" applyFont="1" applyBorder="1" applyAlignment="1">
      <alignment horizontal="center" vertical="center"/>
    </xf>
    <xf numFmtId="0" fontId="10" fillId="0" borderId="4" xfId="0" applyFont="1" applyBorder="1" applyAlignment="1">
      <alignment horizontal="left" vertical="top" wrapText="1"/>
    </xf>
    <xf numFmtId="1" fontId="10" fillId="2" borderId="4" xfId="0" applyNumberFormat="1" applyFont="1" applyFill="1" applyBorder="1" applyAlignment="1">
      <alignment horizontal="center" vertical="center"/>
    </xf>
    <xf numFmtId="0" fontId="1" fillId="2" borderId="11" xfId="0" applyFont="1" applyFill="1" applyBorder="1" applyAlignment="1">
      <alignment horizontal="center"/>
    </xf>
    <xf numFmtId="0" fontId="4" fillId="2" borderId="4" xfId="0" applyFont="1" applyFill="1" applyBorder="1" applyAlignment="1">
      <alignment horizontal="center" vertical="top" wrapText="1"/>
    </xf>
    <xf numFmtId="165" fontId="10" fillId="2" borderId="24" xfId="0" applyNumberFormat="1" applyFont="1" applyFill="1" applyBorder="1" applyAlignment="1">
      <alignment horizontal="center" vertical="center"/>
    </xf>
    <xf numFmtId="165" fontId="10" fillId="2" borderId="4"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0" fontId="4" fillId="2" borderId="24" xfId="0" applyFont="1" applyFill="1" applyBorder="1" applyAlignment="1">
      <alignment horizontal="center" vertical="center"/>
    </xf>
    <xf numFmtId="0" fontId="10" fillId="2" borderId="24" xfId="0" applyFont="1" applyFill="1" applyBorder="1" applyAlignment="1">
      <alignment vertical="top" wrapText="1"/>
    </xf>
    <xf numFmtId="0" fontId="10" fillId="0" borderId="18" xfId="0" applyFont="1" applyBorder="1" applyAlignment="1">
      <alignment horizontal="center" vertical="center"/>
    </xf>
    <xf numFmtId="0" fontId="10" fillId="5" borderId="4" xfId="0" applyFont="1" applyFill="1" applyBorder="1" applyAlignment="1">
      <alignment horizontal="left" vertical="top" wrapText="1"/>
    </xf>
    <xf numFmtId="0" fontId="10" fillId="5" borderId="24" xfId="0" applyFont="1" applyFill="1" applyBorder="1" applyAlignment="1">
      <alignment vertical="center" wrapText="1"/>
    </xf>
    <xf numFmtId="0" fontId="4" fillId="0" borderId="4" xfId="0" applyFont="1" applyBorder="1" applyAlignment="1">
      <alignment horizontal="left" vertical="top" wrapText="1"/>
    </xf>
    <xf numFmtId="10" fontId="4" fillId="0" borderId="18" xfId="0" applyNumberFormat="1" applyFont="1" applyBorder="1" applyAlignment="1">
      <alignment horizontal="center" vertical="center"/>
    </xf>
    <xf numFmtId="0" fontId="4" fillId="0" borderId="18" xfId="0" applyFont="1" applyBorder="1" applyAlignment="1">
      <alignment horizontal="center" vertical="center" wrapText="1"/>
    </xf>
    <xf numFmtId="9" fontId="4" fillId="2" borderId="24" xfId="0" applyNumberFormat="1" applyFont="1" applyFill="1" applyBorder="1" applyAlignment="1">
      <alignment horizontal="center" vertical="center" wrapText="1"/>
    </xf>
    <xf numFmtId="9" fontId="4" fillId="2" borderId="24" xfId="0" applyNumberFormat="1" applyFont="1" applyFill="1" applyBorder="1" applyAlignment="1">
      <alignment horizontal="center" vertical="center"/>
    </xf>
    <xf numFmtId="0" fontId="4" fillId="0" borderId="18" xfId="0" applyFont="1" applyBorder="1" applyAlignment="1">
      <alignment horizontal="center" vertical="center"/>
    </xf>
    <xf numFmtId="14" fontId="4" fillId="2" borderId="3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9" fontId="4" fillId="0" borderId="0" xfId="0" applyNumberFormat="1" applyFont="1" applyAlignment="1">
      <alignment horizontal="center"/>
    </xf>
    <xf numFmtId="0" fontId="4" fillId="0" borderId="0" xfId="0" applyFont="1" applyAlignment="1">
      <alignment horizontal="center" vertical="top"/>
    </xf>
    <xf numFmtId="0" fontId="4" fillId="0" borderId="0" xfId="0" applyFont="1" applyAlignment="1">
      <alignment horizontal="center" vertical="top" wrapText="1"/>
    </xf>
    <xf numFmtId="0" fontId="1" fillId="0" borderId="0" xfId="0" applyFont="1" applyAlignment="1">
      <alignment horizontal="center" vertical="center"/>
    </xf>
    <xf numFmtId="0" fontId="8" fillId="0" borderId="0" xfId="0" applyFont="1" applyAlignment="1">
      <alignment horizontal="center"/>
    </xf>
    <xf numFmtId="164" fontId="1" fillId="0" borderId="0" xfId="0" applyNumberFormat="1" applyFont="1" applyAlignment="1">
      <alignment horizontal="center"/>
    </xf>
    <xf numFmtId="9" fontId="1" fillId="0" borderId="0" xfId="0" applyNumberFormat="1" applyFont="1" applyAlignment="1">
      <alignment horizontal="center"/>
    </xf>
    <xf numFmtId="0" fontId="12" fillId="0" borderId="4" xfId="0" applyFont="1" applyBorder="1" applyAlignment="1">
      <alignment vertical="center"/>
    </xf>
    <xf numFmtId="0" fontId="17" fillId="2" borderId="11" xfId="0" applyFont="1" applyFill="1" applyBorder="1" applyAlignment="1">
      <alignment horizontal="center"/>
    </xf>
    <xf numFmtId="0" fontId="33" fillId="0" borderId="4" xfId="0" applyFont="1" applyBorder="1" applyAlignment="1">
      <alignment vertical="center" wrapText="1"/>
    </xf>
    <xf numFmtId="0" fontId="5" fillId="24" borderId="4" xfId="0" applyFont="1" applyFill="1" applyBorder="1"/>
    <xf numFmtId="0" fontId="13" fillId="24" borderId="4" xfId="0" applyFont="1" applyFill="1" applyBorder="1" applyAlignment="1">
      <alignment horizontal="center"/>
    </xf>
    <xf numFmtId="0" fontId="10" fillId="0" borderId="4" xfId="0" applyFont="1" applyBorder="1" applyAlignment="1">
      <alignment horizontal="center"/>
    </xf>
    <xf numFmtId="0" fontId="0" fillId="0" borderId="4" xfId="0" applyFont="1" applyBorder="1" applyAlignment="1">
      <alignment horizontal="center"/>
    </xf>
    <xf numFmtId="0" fontId="0" fillId="0" borderId="18" xfId="0" applyFont="1" applyBorder="1" applyAlignment="1">
      <alignment horizontal="center"/>
    </xf>
    <xf numFmtId="0" fontId="0" fillId="0" borderId="8" xfId="0" applyFont="1" applyBorder="1" applyAlignment="1">
      <alignment horizontal="center"/>
    </xf>
    <xf numFmtId="0" fontId="0" fillId="0" borderId="10" xfId="0" applyFont="1" applyBorder="1" applyAlignment="1">
      <alignment horizontal="center"/>
    </xf>
    <xf numFmtId="0" fontId="5" fillId="2" borderId="4" xfId="0" applyFont="1" applyFill="1" applyBorder="1" applyAlignment="1">
      <alignment horizontal="left" vertical="center" wrapText="1"/>
    </xf>
    <xf numFmtId="0" fontId="5" fillId="24" borderId="4" xfId="0" applyFont="1" applyFill="1" applyBorder="1" applyAlignment="1">
      <alignment horizontal="left" vertical="center" wrapText="1"/>
    </xf>
    <xf numFmtId="0" fontId="13" fillId="24" borderId="4" xfId="0" applyFont="1" applyFill="1" applyBorder="1" applyAlignment="1">
      <alignment horizontal="center" vertical="center"/>
    </xf>
    <xf numFmtId="0" fontId="33" fillId="2" borderId="4" xfId="0" applyFont="1" applyFill="1" applyBorder="1" applyAlignment="1">
      <alignment vertical="center" wrapText="1"/>
    </xf>
    <xf numFmtId="0" fontId="6" fillId="0" borderId="4" xfId="0" applyFont="1" applyBorder="1" applyAlignment="1">
      <alignment horizontal="center"/>
    </xf>
    <xf numFmtId="0" fontId="6" fillId="2" borderId="4" xfId="0" applyFont="1" applyFill="1" applyBorder="1" applyAlignment="1">
      <alignment horizontal="center"/>
    </xf>
    <xf numFmtId="0" fontId="12" fillId="0" borderId="0" xfId="0" applyFont="1" applyAlignment="1">
      <alignment vertical="center"/>
    </xf>
    <xf numFmtId="0" fontId="17" fillId="0" borderId="0" xfId="0" applyFont="1" applyAlignment="1">
      <alignment horizontal="center"/>
    </xf>
    <xf numFmtId="0" fontId="33" fillId="0" borderId="0" xfId="0" applyFont="1" applyAlignment="1">
      <alignment vertical="center" wrapText="1"/>
    </xf>
    <xf numFmtId="0" fontId="10" fillId="0" borderId="0" xfId="0" applyFont="1" applyAlignment="1">
      <alignment horizontal="center"/>
    </xf>
    <xf numFmtId="0" fontId="13" fillId="0" borderId="0" xfId="0" applyFont="1" applyAlignment="1">
      <alignment horizontal="center" vertical="center"/>
    </xf>
    <xf numFmtId="0" fontId="13" fillId="0" borderId="0" xfId="0" applyFont="1" applyAlignment="1">
      <alignment horizontal="center"/>
    </xf>
    <xf numFmtId="0" fontId="4" fillId="0" borderId="0" xfId="0" applyFont="1" applyAlignment="1">
      <alignment horizontal="left" vertical="center" wrapText="1"/>
    </xf>
    <xf numFmtId="0" fontId="6" fillId="0" borderId="0" xfId="0" applyFont="1" applyAlignment="1">
      <alignment horizontal="center"/>
    </xf>
    <xf numFmtId="0" fontId="0" fillId="0" borderId="0" xfId="0" applyFont="1" applyAlignment="1">
      <alignment horizontal="center"/>
    </xf>
    <xf numFmtId="0" fontId="4" fillId="0" borderId="4" xfId="0" applyFont="1" applyBorder="1" applyAlignment="1">
      <alignment horizontal="center"/>
    </xf>
    <xf numFmtId="0" fontId="1" fillId="0" borderId="10" xfId="0" applyFont="1" applyBorder="1" applyAlignment="1">
      <alignment horizontal="center"/>
    </xf>
    <xf numFmtId="0" fontId="11" fillId="2" borderId="11" xfId="0" applyFont="1" applyFill="1" applyBorder="1" applyAlignment="1">
      <alignment wrapText="1"/>
    </xf>
    <xf numFmtId="0" fontId="34" fillId="18" borderId="33" xfId="0" applyFont="1" applyFill="1" applyBorder="1" applyAlignment="1">
      <alignment horizontal="center" vertical="center" wrapText="1"/>
    </xf>
    <xf numFmtId="0" fontId="10" fillId="18" borderId="25" xfId="0" applyFont="1" applyFill="1" applyBorder="1" applyAlignment="1">
      <alignment wrapText="1"/>
    </xf>
    <xf numFmtId="0" fontId="10" fillId="18" borderId="25" xfId="0" applyFont="1" applyFill="1" applyBorder="1" applyAlignment="1">
      <alignment horizontal="center" wrapText="1"/>
    </xf>
    <xf numFmtId="0" fontId="10" fillId="18" borderId="25" xfId="0" applyFont="1" applyFill="1" applyBorder="1" applyAlignment="1">
      <alignment horizontal="center" vertical="center" wrapText="1"/>
    </xf>
    <xf numFmtId="0" fontId="34" fillId="23" borderId="33"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4" xfId="0" applyFont="1" applyBorder="1" applyAlignment="1">
      <alignment vertical="center" wrapText="1"/>
    </xf>
    <xf numFmtId="9" fontId="11" fillId="0" borderId="4" xfId="0" applyNumberFormat="1" applyFont="1" applyBorder="1" applyAlignment="1">
      <alignment horizontal="center" vertical="center"/>
    </xf>
    <xf numFmtId="164" fontId="35" fillId="0" borderId="4" xfId="0" applyNumberFormat="1" applyFont="1" applyBorder="1" applyAlignment="1">
      <alignment vertical="center" wrapText="1"/>
    </xf>
    <xf numFmtId="0" fontId="35" fillId="0" borderId="4" xfId="0" applyFont="1" applyBorder="1" applyAlignment="1">
      <alignment vertical="center" wrapText="1"/>
    </xf>
    <xf numFmtId="9" fontId="35" fillId="0" borderId="4" xfId="0" applyNumberFormat="1" applyFont="1" applyBorder="1" applyAlignment="1">
      <alignment vertical="center" wrapText="1"/>
    </xf>
    <xf numFmtId="0" fontId="35" fillId="0" borderId="0" xfId="0" applyFont="1" applyAlignment="1">
      <alignment vertical="center" wrapText="1"/>
    </xf>
    <xf numFmtId="0" fontId="11" fillId="2" borderId="4" xfId="0" applyFont="1" applyFill="1" applyBorder="1" applyAlignment="1">
      <alignment vertical="center" wrapText="1"/>
    </xf>
    <xf numFmtId="9" fontId="11" fillId="0" borderId="4" xfId="0" applyNumberFormat="1" applyFont="1" applyBorder="1" applyAlignment="1">
      <alignment horizontal="center" vertical="center" wrapText="1"/>
    </xf>
    <xf numFmtId="164" fontId="11" fillId="2" borderId="4" xfId="0" applyNumberFormat="1" applyFont="1" applyFill="1" applyBorder="1" applyAlignment="1">
      <alignment horizontal="center" vertical="center" wrapText="1"/>
    </xf>
    <xf numFmtId="164" fontId="11" fillId="0" borderId="4" xfId="0" applyNumberFormat="1" applyFont="1" applyBorder="1" applyAlignment="1">
      <alignment horizontal="center" vertical="center" wrapText="1"/>
    </xf>
    <xf numFmtId="0" fontId="11" fillId="0" borderId="4" xfId="0" applyFont="1" applyBorder="1" applyAlignment="1">
      <alignment horizontal="left" vertical="center" wrapText="1"/>
    </xf>
    <xf numFmtId="0" fontId="11" fillId="5" borderId="24" xfId="0" applyFont="1" applyFill="1" applyBorder="1" applyAlignment="1">
      <alignment horizontal="left" vertical="center" wrapText="1"/>
    </xf>
    <xf numFmtId="0" fontId="11" fillId="5" borderId="24" xfId="0" applyFont="1" applyFill="1" applyBorder="1" applyAlignment="1">
      <alignment horizontal="center" vertical="center" wrapText="1"/>
    </xf>
    <xf numFmtId="0" fontId="11" fillId="5" borderId="4" xfId="0" applyFont="1" applyFill="1" applyBorder="1" applyAlignment="1">
      <alignment horizontal="center" vertical="center" wrapText="1"/>
    </xf>
    <xf numFmtId="164" fontId="11" fillId="0" borderId="18" xfId="0" applyNumberFormat="1" applyFont="1" applyBorder="1" applyAlignment="1">
      <alignment horizontal="center" vertical="center" wrapText="1"/>
    </xf>
    <xf numFmtId="164" fontId="11" fillId="0" borderId="4" xfId="0" applyNumberFormat="1" applyFont="1" applyBorder="1" applyAlignment="1">
      <alignment horizontal="center" vertical="center"/>
    </xf>
    <xf numFmtId="0" fontId="11" fillId="5" borderId="4" xfId="0" applyFont="1" applyFill="1" applyBorder="1" applyAlignment="1">
      <alignment vertical="center" wrapText="1"/>
    </xf>
    <xf numFmtId="0" fontId="11" fillId="0" borderId="4" xfId="0" applyFont="1" applyBorder="1" applyAlignment="1">
      <alignment horizontal="center" vertical="center" wrapText="1"/>
    </xf>
    <xf numFmtId="9" fontId="11" fillId="2" borderId="4" xfId="0" applyNumberFormat="1" applyFont="1" applyFill="1" applyBorder="1" applyAlignment="1">
      <alignment horizontal="center" vertical="center" wrapText="1"/>
    </xf>
    <xf numFmtId="165" fontId="11" fillId="2" borderId="4" xfId="0" applyNumberFormat="1" applyFont="1" applyFill="1" applyBorder="1" applyAlignment="1">
      <alignment horizontal="center" vertical="center" wrapText="1"/>
    </xf>
    <xf numFmtId="165" fontId="11" fillId="0" borderId="4" xfId="0" applyNumberFormat="1" applyFont="1" applyBorder="1" applyAlignment="1">
      <alignment horizontal="center" vertical="center" wrapText="1"/>
    </xf>
    <xf numFmtId="164" fontId="11" fillId="0" borderId="4" xfId="0" applyNumberFormat="1" applyFont="1" applyBorder="1" applyAlignment="1">
      <alignment vertical="center" wrapText="1"/>
    </xf>
    <xf numFmtId="9" fontId="11" fillId="0" borderId="4" xfId="0" applyNumberFormat="1" applyFont="1" applyBorder="1" applyAlignment="1">
      <alignment vertical="center" wrapText="1"/>
    </xf>
    <xf numFmtId="0" fontId="11" fillId="0" borderId="0" xfId="0" applyFont="1" applyAlignment="1">
      <alignment vertical="center" wrapText="1"/>
    </xf>
    <xf numFmtId="0" fontId="10" fillId="5" borderId="4" xfId="0" applyFont="1" applyFill="1" applyBorder="1" applyAlignment="1">
      <alignment horizontal="left" vertical="center" wrapText="1"/>
    </xf>
    <xf numFmtId="0" fontId="10" fillId="5" borderId="4" xfId="0" applyFont="1" applyFill="1" applyBorder="1" applyAlignment="1">
      <alignment vertical="center" wrapText="1"/>
    </xf>
    <xf numFmtId="0" fontId="10" fillId="5" borderId="4" xfId="0" applyFont="1" applyFill="1" applyBorder="1" applyAlignment="1">
      <alignment horizontal="center" vertical="center" wrapText="1"/>
    </xf>
    <xf numFmtId="9" fontId="10" fillId="5" borderId="4" xfId="0" applyNumberFormat="1" applyFont="1" applyFill="1" applyBorder="1" applyAlignment="1">
      <alignment horizontal="center" vertical="center"/>
    </xf>
    <xf numFmtId="0" fontId="11" fillId="2" borderId="4" xfId="0" applyFont="1" applyFill="1" applyBorder="1" applyAlignment="1">
      <alignment horizontal="center" vertical="center" wrapText="1"/>
    </xf>
    <xf numFmtId="165" fontId="10" fillId="5" borderId="4" xfId="0" applyNumberFormat="1" applyFont="1" applyFill="1" applyBorder="1" applyAlignment="1">
      <alignment horizontal="center" vertical="center"/>
    </xf>
    <xf numFmtId="165" fontId="10" fillId="5" borderId="4" xfId="0" applyNumberFormat="1" applyFont="1" applyFill="1" applyBorder="1" applyAlignment="1">
      <alignment horizontal="center" vertical="center" wrapText="1"/>
    </xf>
    <xf numFmtId="0" fontId="10" fillId="5" borderId="4" xfId="0" applyFont="1" applyFill="1" applyBorder="1" applyAlignment="1">
      <alignment vertical="top" wrapText="1"/>
    </xf>
    <xf numFmtId="0" fontId="11" fillId="0" borderId="4" xfId="0" applyFont="1" applyBorder="1" applyAlignment="1">
      <alignment vertical="center" wrapText="1"/>
    </xf>
    <xf numFmtId="0" fontId="1" fillId="2" borderId="11" xfId="0" applyFont="1" applyFill="1" applyBorder="1" applyAlignment="1">
      <alignment horizontal="center" vertical="center" wrapText="1"/>
    </xf>
    <xf numFmtId="0" fontId="21" fillId="2" borderId="11" xfId="0" applyFont="1" applyFill="1" applyBorder="1" applyAlignment="1">
      <alignment vertical="center" wrapText="1"/>
    </xf>
    <xf numFmtId="9" fontId="21" fillId="2" borderId="11" xfId="0" applyNumberFormat="1" applyFont="1" applyFill="1" applyBorder="1" applyAlignment="1">
      <alignment horizontal="center" vertical="center" wrapText="1"/>
    </xf>
    <xf numFmtId="164" fontId="21" fillId="2" borderId="11" xfId="0" applyNumberFormat="1" applyFont="1" applyFill="1" applyBorder="1" applyAlignment="1">
      <alignment horizontal="center" vertical="center" wrapText="1"/>
    </xf>
    <xf numFmtId="164" fontId="21" fillId="2" borderId="11" xfId="0" applyNumberFormat="1" applyFont="1" applyFill="1" applyBorder="1" applyAlignment="1">
      <alignment vertical="center" wrapText="1"/>
    </xf>
    <xf numFmtId="9" fontId="21" fillId="2" borderId="11" xfId="0" applyNumberFormat="1" applyFont="1" applyFill="1" applyBorder="1" applyAlignment="1">
      <alignment vertical="center" wrapText="1"/>
    </xf>
    <xf numFmtId="0" fontId="11" fillId="2" borderId="11" xfId="0" applyFont="1" applyFill="1" applyBorder="1" applyAlignment="1">
      <alignment vertical="center" wrapText="1"/>
    </xf>
    <xf numFmtId="0" fontId="21" fillId="2" borderId="4" xfId="0" applyFont="1" applyFill="1" applyBorder="1" applyAlignment="1">
      <alignment vertical="center" wrapText="1"/>
    </xf>
    <xf numFmtId="0" fontId="10" fillId="0" borderId="0" xfId="0" applyFont="1"/>
    <xf numFmtId="0" fontId="34" fillId="26" borderId="33" xfId="0" applyFont="1" applyFill="1" applyBorder="1" applyAlignment="1">
      <alignment horizontal="center" vertical="center"/>
    </xf>
    <xf numFmtId="0" fontId="34" fillId="26" borderId="33" xfId="0" applyFont="1" applyFill="1" applyBorder="1" applyAlignment="1">
      <alignment horizontal="center" vertical="center" wrapText="1"/>
    </xf>
    <xf numFmtId="0" fontId="21" fillId="0" borderId="0" xfId="0" applyFont="1"/>
    <xf numFmtId="0" fontId="0" fillId="0" borderId="4" xfId="0" applyFont="1" applyBorder="1" applyAlignment="1">
      <alignment horizontal="center" vertical="center" wrapText="1"/>
    </xf>
    <xf numFmtId="0" fontId="8" fillId="3" borderId="4" xfId="0" applyFont="1" applyFill="1" applyBorder="1" applyAlignment="1">
      <alignment horizontal="center" vertical="center"/>
    </xf>
    <xf numFmtId="0" fontId="8" fillId="3" borderId="4" xfId="0" applyFont="1" applyFill="1" applyBorder="1" applyAlignment="1">
      <alignment horizontal="center"/>
    </xf>
    <xf numFmtId="0" fontId="1" fillId="0" borderId="4" xfId="0" applyFont="1" applyBorder="1" applyAlignment="1">
      <alignment vertical="center"/>
    </xf>
    <xf numFmtId="0" fontId="8" fillId="27" borderId="90" xfId="0" applyFont="1" applyFill="1" applyBorder="1" applyAlignment="1">
      <alignment horizontal="center" vertical="center" wrapText="1" readingOrder="1"/>
    </xf>
    <xf numFmtId="0" fontId="8" fillId="27" borderId="115" xfId="0" applyFont="1" applyFill="1" applyBorder="1" applyAlignment="1">
      <alignment horizontal="center" vertical="center" wrapText="1" readingOrder="1"/>
    </xf>
    <xf numFmtId="0" fontId="8" fillId="0" borderId="0" xfId="0" applyFont="1" applyAlignment="1">
      <alignment vertical="center"/>
    </xf>
    <xf numFmtId="0" fontId="8" fillId="2" borderId="29" xfId="0" applyFont="1" applyFill="1" applyBorder="1" applyAlignment="1">
      <alignment horizontal="center" vertical="center" wrapText="1" readingOrder="1"/>
    </xf>
    <xf numFmtId="0" fontId="1" fillId="2" borderId="29" xfId="0" applyFont="1" applyFill="1" applyBorder="1" applyAlignment="1">
      <alignment horizontal="left" vertical="center" wrapText="1" readingOrder="1"/>
    </xf>
    <xf numFmtId="9" fontId="8" fillId="2" borderId="117" xfId="0" applyNumberFormat="1" applyFont="1" applyFill="1" applyBorder="1" applyAlignment="1">
      <alignment horizontal="center" vertical="center" wrapText="1" readingOrder="1"/>
    </xf>
    <xf numFmtId="0" fontId="8" fillId="2" borderId="4" xfId="0" applyFont="1" applyFill="1" applyBorder="1" applyAlignment="1">
      <alignment horizontal="center" vertical="center" wrapText="1" readingOrder="1"/>
    </xf>
    <xf numFmtId="0" fontId="1" fillId="2" borderId="4" xfId="0" applyFont="1" applyFill="1" applyBorder="1" applyAlignment="1">
      <alignment horizontal="left" vertical="center" wrapText="1" readingOrder="1"/>
    </xf>
    <xf numFmtId="9" fontId="8" fillId="2" borderId="65" xfId="0" applyNumberFormat="1" applyFont="1" applyFill="1" applyBorder="1" applyAlignment="1">
      <alignment horizontal="center" vertical="center" wrapText="1" readingOrder="1"/>
    </xf>
    <xf numFmtId="0" fontId="1" fillId="0" borderId="1" xfId="0" applyFont="1" applyBorder="1" applyAlignment="1">
      <alignment horizontal="center" vertical="center"/>
    </xf>
    <xf numFmtId="0" fontId="1" fillId="0" borderId="4" xfId="0" applyFont="1" applyBorder="1"/>
    <xf numFmtId="0" fontId="1" fillId="2" borderId="65" xfId="0" applyFont="1" applyFill="1" applyBorder="1" applyAlignment="1">
      <alignment horizontal="center" vertical="center" wrapText="1" readingOrder="1"/>
    </xf>
    <xf numFmtId="0" fontId="8" fillId="2" borderId="67" xfId="0" applyFont="1" applyFill="1" applyBorder="1" applyAlignment="1">
      <alignment horizontal="center" vertical="center" wrapText="1" readingOrder="1"/>
    </xf>
    <xf numFmtId="0" fontId="1" fillId="2" borderId="67" xfId="0" applyFont="1" applyFill="1" applyBorder="1" applyAlignment="1">
      <alignment horizontal="left" vertical="center" wrapText="1" readingOrder="1"/>
    </xf>
    <xf numFmtId="0" fontId="1" fillId="2" borderId="69" xfId="0" applyFont="1" applyFill="1" applyBorder="1" applyAlignment="1">
      <alignment horizontal="center" vertical="center" wrapText="1" readingOrder="1"/>
    </xf>
    <xf numFmtId="0" fontId="36" fillId="15" borderId="11" xfId="0" applyFont="1" applyFill="1" applyBorder="1" applyAlignment="1">
      <alignment horizontal="center" vertical="center"/>
    </xf>
    <xf numFmtId="0" fontId="1" fillId="28" borderId="11" xfId="0" applyFont="1" applyFill="1" applyBorder="1" applyAlignment="1">
      <alignment horizontal="center" vertical="center"/>
    </xf>
    <xf numFmtId="0" fontId="1" fillId="14" borderId="11" xfId="0" applyFont="1" applyFill="1" applyBorder="1" applyAlignment="1">
      <alignment horizontal="center" vertical="center"/>
    </xf>
    <xf numFmtId="0" fontId="8" fillId="0" borderId="0" xfId="0" applyFont="1"/>
    <xf numFmtId="0" fontId="1" fillId="0" borderId="4" xfId="0" applyFont="1" applyBorder="1" applyAlignment="1">
      <alignment horizontal="center" wrapText="1"/>
    </xf>
    <xf numFmtId="0" fontId="1" fillId="0" borderId="4" xfId="0" applyFont="1" applyBorder="1" applyAlignment="1">
      <alignment wrapText="1"/>
    </xf>
    <xf numFmtId="0" fontId="5" fillId="0" borderId="4" xfId="0" applyFont="1" applyBorder="1" applyAlignment="1">
      <alignment horizontal="center" vertical="center" wrapText="1"/>
    </xf>
    <xf numFmtId="0" fontId="8" fillId="8" borderId="4" xfId="0" applyFont="1" applyFill="1" applyBorder="1" applyAlignment="1">
      <alignment vertical="center"/>
    </xf>
    <xf numFmtId="0" fontId="10" fillId="2" borderId="11" xfId="0" applyFont="1" applyFill="1" applyBorder="1"/>
    <xf numFmtId="0" fontId="38" fillId="2" borderId="11" xfId="0" applyFont="1" applyFill="1" applyBorder="1" applyAlignment="1">
      <alignment horizontal="center" vertical="center" textRotation="90" wrapText="1"/>
    </xf>
    <xf numFmtId="0" fontId="38" fillId="0" borderId="4" xfId="0" applyFont="1" applyBorder="1" applyAlignment="1">
      <alignment vertical="center"/>
    </xf>
    <xf numFmtId="9" fontId="38" fillId="0" borderId="4" xfId="0" applyNumberFormat="1" applyFont="1" applyBorder="1" applyAlignment="1">
      <alignment horizontal="center" vertical="center"/>
    </xf>
    <xf numFmtId="0" fontId="33" fillId="31" borderId="4" xfId="0" applyFont="1" applyFill="1" applyBorder="1" applyAlignment="1">
      <alignment horizontal="center" vertical="center" wrapText="1"/>
    </xf>
    <xf numFmtId="0" fontId="33" fillId="14" borderId="4" xfId="0" applyFont="1" applyFill="1" applyBorder="1" applyAlignment="1">
      <alignment horizontal="center" vertical="center" wrapText="1"/>
    </xf>
    <xf numFmtId="0" fontId="38" fillId="0" borderId="4" xfId="0" applyFont="1" applyBorder="1" applyAlignment="1">
      <alignment horizontal="center" vertical="center"/>
    </xf>
    <xf numFmtId="0" fontId="21" fillId="15" borderId="4" xfId="0" applyFont="1" applyFill="1" applyBorder="1" applyAlignment="1">
      <alignment horizontal="center" vertical="center" wrapText="1"/>
    </xf>
    <xf numFmtId="0" fontId="21" fillId="18" borderId="4" xfId="0" applyFont="1" applyFill="1" applyBorder="1" applyAlignment="1">
      <alignment horizontal="center" vertical="center" wrapText="1"/>
    </xf>
    <xf numFmtId="0" fontId="21" fillId="0" borderId="4" xfId="0" applyFont="1" applyBorder="1" applyAlignment="1">
      <alignment horizontal="center" vertical="center"/>
    </xf>
    <xf numFmtId="0" fontId="4" fillId="2" borderId="34" xfId="0" applyFont="1" applyFill="1" applyBorder="1"/>
    <xf numFmtId="0" fontId="4" fillId="2" borderId="122" xfId="0" applyFont="1" applyFill="1" applyBorder="1"/>
    <xf numFmtId="0" fontId="38" fillId="0" borderId="4" xfId="0" applyFont="1" applyBorder="1" applyAlignment="1">
      <alignment horizontal="center" vertical="center" wrapText="1"/>
    </xf>
    <xf numFmtId="0" fontId="0" fillId="2" borderId="11" xfId="0" applyFont="1" applyFill="1" applyBorder="1"/>
    <xf numFmtId="0" fontId="21" fillId="2" borderId="4" xfId="0" applyFont="1" applyFill="1" applyBorder="1" applyAlignment="1">
      <alignment horizontal="center" vertical="center"/>
    </xf>
    <xf numFmtId="0" fontId="10" fillId="2" borderId="33" xfId="0" applyFont="1" applyFill="1" applyBorder="1" applyAlignment="1">
      <alignment horizontal="center" vertical="center" wrapText="1"/>
    </xf>
    <xf numFmtId="0" fontId="4" fillId="0" borderId="0" xfId="0" applyFont="1" applyAlignment="1">
      <alignment wrapText="1"/>
    </xf>
    <xf numFmtId="0" fontId="55" fillId="0" borderId="121" xfId="1" applyFont="1"/>
    <xf numFmtId="1" fontId="55" fillId="0" borderId="121" xfId="1" applyNumberFormat="1" applyFont="1"/>
    <xf numFmtId="1" fontId="56" fillId="34" borderId="123" xfId="1" applyNumberFormat="1" applyFont="1" applyFill="1" applyBorder="1" applyAlignment="1">
      <alignment horizontal="center" vertical="center" wrapText="1"/>
    </xf>
    <xf numFmtId="0" fontId="56" fillId="35" borderId="123" xfId="1" applyFont="1" applyFill="1" applyBorder="1" applyAlignment="1">
      <alignment horizontal="center" vertical="center" wrapText="1"/>
    </xf>
    <xf numFmtId="0" fontId="56" fillId="36" borderId="123" xfId="1" applyFont="1" applyFill="1" applyBorder="1" applyAlignment="1">
      <alignment horizontal="center" vertical="center" wrapText="1"/>
    </xf>
    <xf numFmtId="0" fontId="56" fillId="35" borderId="132" xfId="1" applyFont="1" applyFill="1" applyBorder="1" applyAlignment="1">
      <alignment horizontal="center" vertical="center" wrapText="1"/>
    </xf>
    <xf numFmtId="0" fontId="56" fillId="35" borderId="134" xfId="1" applyFont="1" applyFill="1" applyBorder="1" applyAlignment="1">
      <alignment horizontal="center" vertical="center" wrapText="1"/>
    </xf>
    <xf numFmtId="0" fontId="56" fillId="0" borderId="121" xfId="1" applyFont="1" applyAlignment="1">
      <alignment horizontal="center" vertical="center"/>
    </xf>
    <xf numFmtId="0" fontId="55" fillId="37" borderId="135" xfId="1" applyFont="1" applyFill="1" applyBorder="1" applyAlignment="1">
      <alignment vertical="center"/>
    </xf>
    <xf numFmtId="1" fontId="55" fillId="0" borderId="123" xfId="1" applyNumberFormat="1" applyFont="1" applyBorder="1" applyAlignment="1">
      <alignment horizontal="center" vertical="center"/>
    </xf>
    <xf numFmtId="0" fontId="55" fillId="0" borderId="123" xfId="1" applyFont="1" applyBorder="1" applyAlignment="1">
      <alignment horizontal="center" vertical="center"/>
    </xf>
    <xf numFmtId="0" fontId="55" fillId="0" borderId="136" xfId="1" applyFont="1" applyBorder="1" applyAlignment="1">
      <alignment horizontal="center" vertical="center"/>
    </xf>
    <xf numFmtId="0" fontId="56" fillId="38" borderId="135" xfId="1" applyFont="1" applyFill="1" applyBorder="1" applyAlignment="1">
      <alignment horizontal="center" vertical="center"/>
    </xf>
    <xf numFmtId="49" fontId="55" fillId="2" borderId="123" xfId="1" applyNumberFormat="1" applyFont="1" applyFill="1" applyBorder="1" applyAlignment="1">
      <alignment horizontal="center" vertical="center" wrapText="1"/>
    </xf>
    <xf numFmtId="49" fontId="55" fillId="2" borderId="132" xfId="1" applyNumberFormat="1" applyFont="1" applyFill="1" applyBorder="1" applyAlignment="1">
      <alignment horizontal="center" vertical="center" wrapText="1"/>
    </xf>
    <xf numFmtId="49" fontId="55" fillId="2" borderId="134" xfId="1" applyNumberFormat="1" applyFont="1" applyFill="1" applyBorder="1" applyAlignment="1">
      <alignment horizontal="center" vertical="center" wrapText="1"/>
    </xf>
    <xf numFmtId="0" fontId="55" fillId="37" borderId="135" xfId="1" applyFont="1" applyFill="1" applyBorder="1" applyAlignment="1">
      <alignment vertical="center" wrapText="1"/>
    </xf>
    <xf numFmtId="1" fontId="55" fillId="0" borderId="123" xfId="1" applyNumberFormat="1" applyFont="1" applyBorder="1" applyAlignment="1">
      <alignment horizontal="center" vertical="center" wrapText="1"/>
    </xf>
    <xf numFmtId="0" fontId="55" fillId="39" borderId="135" xfId="1" applyFont="1" applyFill="1" applyBorder="1" applyAlignment="1">
      <alignment vertical="center"/>
    </xf>
    <xf numFmtId="49" fontId="55" fillId="40" borderId="123" xfId="1" applyNumberFormat="1" applyFont="1" applyFill="1" applyBorder="1" applyAlignment="1">
      <alignment horizontal="center" vertical="center" wrapText="1"/>
    </xf>
    <xf numFmtId="49" fontId="55" fillId="0" borderId="123" xfId="1" applyNumberFormat="1" applyFont="1" applyBorder="1" applyAlignment="1">
      <alignment horizontal="center" vertical="center" wrapText="1"/>
    </xf>
    <xf numFmtId="49" fontId="55" fillId="0" borderId="136" xfId="1" applyNumberFormat="1" applyFont="1" applyBorder="1" applyAlignment="1">
      <alignment horizontal="center" vertical="center" wrapText="1"/>
    </xf>
    <xf numFmtId="49" fontId="55" fillId="2" borderId="138" xfId="1" applyNumberFormat="1" applyFont="1" applyFill="1" applyBorder="1" applyAlignment="1">
      <alignment horizontal="center" vertical="center" wrapText="1"/>
    </xf>
    <xf numFmtId="49" fontId="55" fillId="2" borderId="139" xfId="1" applyNumberFormat="1" applyFont="1" applyFill="1" applyBorder="1" applyAlignment="1">
      <alignment horizontal="center" vertical="center" wrapText="1"/>
    </xf>
    <xf numFmtId="49" fontId="55" fillId="2" borderId="140" xfId="1" applyNumberFormat="1" applyFont="1" applyFill="1" applyBorder="1" applyAlignment="1">
      <alignment horizontal="center" vertical="center" wrapText="1"/>
    </xf>
    <xf numFmtId="0" fontId="55" fillId="40" borderId="121" xfId="1" applyFont="1" applyFill="1" applyAlignment="1">
      <alignment horizontal="center" vertical="center" wrapText="1"/>
    </xf>
    <xf numFmtId="49" fontId="55" fillId="40" borderId="121" xfId="1" applyNumberFormat="1" applyFont="1" applyFill="1"/>
    <xf numFmtId="0" fontId="55" fillId="40" borderId="121" xfId="1" applyFont="1" applyFill="1"/>
    <xf numFmtId="49" fontId="55" fillId="40" borderId="121" xfId="1" applyNumberFormat="1" applyFont="1" applyFill="1" applyAlignment="1">
      <alignment horizontal="center" vertical="center"/>
    </xf>
    <xf numFmtId="0" fontId="55" fillId="0" borderId="135" xfId="1" applyFont="1" applyBorder="1" applyAlignment="1">
      <alignment vertical="center"/>
    </xf>
    <xf numFmtId="49" fontId="55" fillId="0" borderId="141" xfId="1" applyNumberFormat="1" applyFont="1" applyBorder="1" applyAlignment="1">
      <alignment horizontal="center" vertical="center" wrapText="1"/>
    </xf>
    <xf numFmtId="49" fontId="55" fillId="40" borderId="121" xfId="1" applyNumberFormat="1" applyFont="1" applyFill="1" applyAlignment="1">
      <alignment horizontal="center" vertical="center" wrapText="1"/>
    </xf>
    <xf numFmtId="49" fontId="55" fillId="40" borderId="121" xfId="1" applyNumberFormat="1" applyFont="1" applyFill="1" applyAlignment="1">
      <alignment vertical="center" wrapText="1"/>
    </xf>
    <xf numFmtId="0" fontId="55" fillId="0" borderId="141" xfId="1" applyFont="1" applyBorder="1" applyAlignment="1">
      <alignment horizontal="center" vertical="center"/>
    </xf>
    <xf numFmtId="0" fontId="55" fillId="40" borderId="121" xfId="1" applyFont="1" applyFill="1" applyAlignment="1">
      <alignment wrapText="1"/>
    </xf>
    <xf numFmtId="0" fontId="55" fillId="40" borderId="121" xfId="1" applyFont="1" applyFill="1" applyAlignment="1">
      <alignment vertical="center"/>
    </xf>
    <xf numFmtId="0" fontId="55" fillId="40" borderId="121" xfId="1" applyFont="1" applyFill="1" applyAlignment="1">
      <alignment horizontal="center" vertical="center"/>
    </xf>
    <xf numFmtId="0" fontId="55" fillId="37" borderId="137" xfId="1" applyFont="1" applyFill="1" applyBorder="1" applyAlignment="1">
      <alignment vertical="center" wrapText="1"/>
    </xf>
    <xf numFmtId="1" fontId="55" fillId="0" borderId="138" xfId="1" applyNumberFormat="1" applyFont="1" applyBorder="1" applyAlignment="1">
      <alignment horizontal="center" vertical="center" wrapText="1"/>
    </xf>
    <xf numFmtId="49" fontId="55" fillId="0" borderId="138" xfId="1" applyNumberFormat="1" applyFont="1" applyBorder="1" applyAlignment="1">
      <alignment horizontal="center" vertical="center" wrapText="1"/>
    </xf>
    <xf numFmtId="49" fontId="55" fillId="0" borderId="142" xfId="1" applyNumberFormat="1" applyFont="1" applyBorder="1" applyAlignment="1">
      <alignment horizontal="center" vertical="center" wrapText="1"/>
    </xf>
    <xf numFmtId="0" fontId="55" fillId="0" borderId="121" xfId="1" applyFont="1" applyAlignment="1">
      <alignment wrapText="1"/>
    </xf>
    <xf numFmtId="0" fontId="55" fillId="0" borderId="135" xfId="1" applyFont="1" applyFill="1" applyBorder="1" applyAlignment="1">
      <alignment vertical="center"/>
    </xf>
    <xf numFmtId="0" fontId="55" fillId="0" borderId="137" xfId="1" applyFont="1" applyFill="1" applyBorder="1" applyAlignment="1">
      <alignment vertical="center"/>
    </xf>
    <xf numFmtId="0" fontId="55" fillId="0" borderId="135" xfId="1" applyFont="1" applyFill="1" applyBorder="1" applyAlignment="1">
      <alignment vertical="center" wrapText="1"/>
    </xf>
    <xf numFmtId="0" fontId="55" fillId="0" borderId="121" xfId="1" applyFont="1" applyFill="1" applyAlignment="1">
      <alignment vertical="center"/>
    </xf>
    <xf numFmtId="0" fontId="4" fillId="43" borderId="4" xfId="0" applyFont="1" applyFill="1" applyBorder="1" applyAlignment="1">
      <alignment horizontal="center" vertical="center"/>
    </xf>
    <xf numFmtId="0" fontId="4" fillId="44" borderId="4" xfId="0" applyFont="1" applyFill="1" applyBorder="1" applyAlignment="1">
      <alignment horizontal="center" vertical="center"/>
    </xf>
    <xf numFmtId="0" fontId="4" fillId="45" borderId="4" xfId="0" applyFont="1" applyFill="1" applyBorder="1" applyAlignment="1">
      <alignment horizontal="center" vertical="center"/>
    </xf>
    <xf numFmtId="0" fontId="4" fillId="46" borderId="4" xfId="0" applyFont="1" applyFill="1" applyBorder="1" applyAlignment="1">
      <alignment horizontal="center" vertical="center"/>
    </xf>
    <xf numFmtId="0" fontId="1" fillId="0" borderId="17" xfId="0" applyFont="1" applyBorder="1" applyAlignment="1">
      <alignment vertical="center" wrapText="1"/>
    </xf>
    <xf numFmtId="0" fontId="3" fillId="0" borderId="18" xfId="0" applyFont="1" applyBorder="1"/>
    <xf numFmtId="0" fontId="1" fillId="7" borderId="16" xfId="0" applyFont="1" applyFill="1" applyBorder="1" applyAlignment="1">
      <alignment horizontal="center"/>
    </xf>
    <xf numFmtId="0" fontId="3" fillId="0" borderId="17" xfId="0" applyFont="1" applyBorder="1"/>
    <xf numFmtId="0" fontId="8" fillId="3"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8" fillId="3" borderId="19" xfId="0" applyFont="1" applyFill="1" applyBorder="1" applyAlignment="1">
      <alignment horizontal="center" vertical="center" wrapText="1"/>
    </xf>
    <xf numFmtId="0" fontId="3" fillId="0" borderId="20" xfId="0" applyFont="1" applyBorder="1"/>
    <xf numFmtId="0" fontId="8" fillId="6" borderId="30" xfId="0" applyFont="1" applyFill="1" applyBorder="1" applyAlignment="1">
      <alignment horizontal="center" vertical="center" wrapText="1"/>
    </xf>
    <xf numFmtId="0" fontId="5" fillId="2" borderId="12" xfId="0" applyFont="1" applyFill="1" applyBorder="1" applyAlignment="1">
      <alignment horizontal="center"/>
    </xf>
    <xf numFmtId="0" fontId="3" fillId="0" borderId="13" xfId="0" applyFont="1" applyBorder="1"/>
    <xf numFmtId="0" fontId="3" fillId="0" borderId="14" xfId="0" applyFont="1" applyBorder="1"/>
    <xf numFmtId="165" fontId="1" fillId="0" borderId="15" xfId="0" applyNumberFormat="1" applyFont="1" applyBorder="1" applyAlignment="1">
      <alignment horizontal="left"/>
    </xf>
    <xf numFmtId="0" fontId="3" fillId="0" borderId="15" xfId="0" applyFont="1" applyBorder="1"/>
    <xf numFmtId="0" fontId="7" fillId="3" borderId="16" xfId="0" applyFont="1" applyFill="1" applyBorder="1" applyAlignment="1">
      <alignment horizontal="center"/>
    </xf>
    <xf numFmtId="0" fontId="7" fillId="3" borderId="27" xfId="0" applyFont="1" applyFill="1" applyBorder="1" applyAlignment="1">
      <alignment horizontal="center"/>
    </xf>
    <xf numFmtId="0" fontId="1" fillId="5" borderId="28" xfId="0" applyFont="1" applyFill="1" applyBorder="1" applyAlignment="1">
      <alignment vertical="center" wrapText="1"/>
    </xf>
    <xf numFmtId="0" fontId="5" fillId="3" borderId="19" xfId="0" applyFont="1" applyFill="1" applyBorder="1" applyAlignment="1">
      <alignment horizontal="center" vertical="center"/>
    </xf>
    <xf numFmtId="0" fontId="3" fillId="0" borderId="21" xfId="0" applyFont="1" applyBorder="1"/>
    <xf numFmtId="0" fontId="5" fillId="3" borderId="16" xfId="0" applyFont="1" applyFill="1" applyBorder="1" applyAlignment="1">
      <alignment horizontal="center" vertical="center"/>
    </xf>
    <xf numFmtId="0" fontId="1" fillId="0" borderId="16" xfId="0" applyFont="1" applyBorder="1" applyAlignment="1">
      <alignment vertical="center" wrapText="1"/>
    </xf>
    <xf numFmtId="0" fontId="5" fillId="3" borderId="16" xfId="0" applyFont="1" applyFill="1" applyBorder="1" applyAlignment="1">
      <alignment horizontal="center"/>
    </xf>
    <xf numFmtId="0" fontId="5" fillId="3" borderId="19" xfId="0" applyFont="1" applyFill="1" applyBorder="1" applyAlignment="1">
      <alignment horizontal="center"/>
    </xf>
    <xf numFmtId="0" fontId="4" fillId="0" borderId="16" xfId="0" applyFont="1" applyBorder="1" applyAlignment="1">
      <alignment vertical="top" wrapText="1"/>
    </xf>
    <xf numFmtId="0" fontId="1" fillId="0" borderId="16" xfId="0" applyFont="1" applyBorder="1" applyAlignment="1">
      <alignment vertical="top" wrapText="1"/>
    </xf>
    <xf numFmtId="0" fontId="4" fillId="0" borderId="16" xfId="0" applyFont="1" applyBorder="1" applyAlignment="1">
      <alignment vertical="center" wrapText="1"/>
    </xf>
    <xf numFmtId="0" fontId="5" fillId="6" borderId="19" xfId="0" applyFont="1" applyFill="1" applyBorder="1" applyAlignment="1">
      <alignment horizontal="center"/>
    </xf>
    <xf numFmtId="0" fontId="4" fillId="0" borderId="16" xfId="0" applyFont="1" applyBorder="1" applyAlignment="1">
      <alignment horizontal="left" vertical="top" wrapText="1"/>
    </xf>
    <xf numFmtId="0" fontId="4" fillId="0" borderId="16" xfId="0" applyFont="1" applyBorder="1" applyAlignment="1">
      <alignment horizontal="left" vertical="center" wrapText="1"/>
    </xf>
    <xf numFmtId="0" fontId="1" fillId="0" borderId="16" xfId="0" applyFont="1" applyBorder="1" applyAlignment="1">
      <alignment horizontal="left" vertical="center" wrapText="1"/>
    </xf>
    <xf numFmtId="0" fontId="4" fillId="0" borderId="16" xfId="0" applyFont="1" applyBorder="1" applyAlignment="1">
      <alignment horizontal="center" vertical="top" wrapText="1"/>
    </xf>
    <xf numFmtId="0" fontId="4" fillId="0" borderId="16" xfId="0" applyFont="1" applyBorder="1" applyAlignment="1">
      <alignment horizontal="center" vertical="center" wrapText="1"/>
    </xf>
    <xf numFmtId="0" fontId="1" fillId="0" borderId="16" xfId="0" applyFont="1" applyBorder="1" applyAlignment="1">
      <alignment horizontal="center" vertical="center" wrapText="1"/>
    </xf>
    <xf numFmtId="0" fontId="1" fillId="5" borderId="16" xfId="0" applyFont="1" applyFill="1" applyBorder="1" applyAlignment="1">
      <alignment horizontal="center" vertical="center" wrapText="1"/>
    </xf>
    <xf numFmtId="0" fontId="1" fillId="5" borderId="16" xfId="0" applyFont="1" applyFill="1" applyBorder="1" applyAlignment="1">
      <alignment vertical="top" wrapText="1"/>
    </xf>
    <xf numFmtId="0" fontId="1" fillId="5" borderId="16" xfId="0" applyFont="1" applyFill="1" applyBorder="1" applyAlignment="1">
      <alignment vertical="center" wrapText="1"/>
    </xf>
    <xf numFmtId="165" fontId="1" fillId="2" borderId="12" xfId="0" applyNumberFormat="1" applyFont="1" applyFill="1" applyBorder="1" applyAlignment="1">
      <alignment horizontal="left"/>
    </xf>
    <xf numFmtId="0" fontId="4" fillId="0" borderId="2" xfId="0" applyFont="1" applyBorder="1" applyAlignment="1">
      <alignment horizontal="center" vertical="center" wrapText="1"/>
    </xf>
    <xf numFmtId="0" fontId="3" fillId="0" borderId="3" xfId="0" applyFont="1" applyBorder="1"/>
    <xf numFmtId="164" fontId="1" fillId="0" borderId="15" xfId="0" applyNumberFormat="1" applyFont="1" applyBorder="1" applyAlignment="1">
      <alignment horizontal="left"/>
    </xf>
    <xf numFmtId="164" fontId="1" fillId="0" borderId="15" xfId="0" applyNumberFormat="1" applyFont="1" applyBorder="1" applyAlignment="1">
      <alignment horizontal="center"/>
    </xf>
    <xf numFmtId="0" fontId="1" fillId="0" borderId="16" xfId="0" applyFont="1" applyBorder="1" applyAlignment="1">
      <alignment horizontal="left" vertical="top" wrapText="1"/>
    </xf>
    <xf numFmtId="0" fontId="1" fillId="2" borderId="28" xfId="0" applyFont="1" applyFill="1" applyBorder="1" applyAlignment="1">
      <alignment vertical="center" wrapText="1"/>
    </xf>
    <xf numFmtId="0" fontId="4" fillId="0" borderId="17" xfId="0" applyFont="1" applyBorder="1" applyAlignment="1">
      <alignment vertical="center" wrapText="1"/>
    </xf>
    <xf numFmtId="0" fontId="1" fillId="5" borderId="28" xfId="0" applyFont="1" applyFill="1" applyBorder="1" applyAlignment="1">
      <alignment vertical="top" wrapText="1"/>
    </xf>
    <xf numFmtId="0" fontId="1" fillId="0" borderId="2" xfId="0" applyFont="1" applyBorder="1" applyAlignment="1">
      <alignment vertical="top" wrapText="1"/>
    </xf>
    <xf numFmtId="0" fontId="1" fillId="0" borderId="9" xfId="0" applyFont="1" applyBorder="1" applyAlignment="1">
      <alignment vertical="top" wrapText="1"/>
    </xf>
    <xf numFmtId="0" fontId="3" fillId="0" borderId="10" xfId="0" applyFont="1" applyBorder="1"/>
    <xf numFmtId="0" fontId="1" fillId="2" borderId="28" xfId="0" applyFont="1" applyFill="1" applyBorder="1" applyAlignment="1">
      <alignment vertical="top" wrapText="1"/>
    </xf>
    <xf numFmtId="0" fontId="9" fillId="0" borderId="16" xfId="0" applyFont="1" applyBorder="1" applyAlignment="1">
      <alignment horizontal="left" vertical="top" wrapText="1"/>
    </xf>
    <xf numFmtId="0" fontId="4" fillId="2" borderId="16" xfId="0" applyFont="1" applyFill="1" applyBorder="1" applyAlignment="1">
      <alignment horizontal="left" vertical="top" wrapText="1"/>
    </xf>
    <xf numFmtId="0" fontId="4" fillId="0" borderId="37" xfId="0" applyFont="1" applyBorder="1" applyAlignment="1">
      <alignment horizontal="left" vertical="center" wrapText="1"/>
    </xf>
    <xf numFmtId="0" fontId="3" fillId="0" borderId="38" xfId="0" applyFont="1" applyBorder="1"/>
    <xf numFmtId="0" fontId="4" fillId="2" borderId="16" xfId="0" applyFont="1" applyFill="1" applyBorder="1" applyAlignment="1">
      <alignment horizontal="left" vertical="center" wrapText="1"/>
    </xf>
    <xf numFmtId="0" fontId="4" fillId="0" borderId="9" xfId="0" applyFont="1" applyBorder="1" applyAlignment="1">
      <alignment horizontal="left" vertical="center" wrapText="1"/>
    </xf>
    <xf numFmtId="0" fontId="5" fillId="2" borderId="12" xfId="0" applyFont="1" applyFill="1" applyBorder="1" applyAlignment="1">
      <alignment horizontal="center" vertical="center"/>
    </xf>
    <xf numFmtId="0" fontId="5" fillId="0" borderId="15" xfId="0" applyFont="1" applyBorder="1" applyAlignment="1">
      <alignment horizontal="center"/>
    </xf>
    <xf numFmtId="0" fontId="5" fillId="0" borderId="16" xfId="0" applyFont="1" applyBorder="1" applyAlignment="1">
      <alignment horizontal="center"/>
    </xf>
    <xf numFmtId="0" fontId="5" fillId="0" borderId="2" xfId="0" applyFont="1" applyBorder="1" applyAlignment="1">
      <alignment horizontal="center"/>
    </xf>
    <xf numFmtId="0" fontId="5" fillId="0" borderId="16" xfId="0" applyFont="1" applyBorder="1" applyAlignment="1">
      <alignment horizontal="center" vertical="center"/>
    </xf>
    <xf numFmtId="0" fontId="1" fillId="0" borderId="1" xfId="0" applyFont="1" applyBorder="1" applyAlignment="1">
      <alignment horizontal="center"/>
    </xf>
    <xf numFmtId="0" fontId="3" fillId="0" borderId="5" xfId="0" applyFont="1" applyBorder="1"/>
    <xf numFmtId="0" fontId="3" fillId="0" borderId="8" xfId="0" applyFont="1" applyBorder="1"/>
    <xf numFmtId="0" fontId="2" fillId="0" borderId="2" xfId="0" applyFont="1" applyBorder="1" applyAlignment="1">
      <alignment horizontal="center" vertical="center"/>
    </xf>
    <xf numFmtId="0" fontId="3" fillId="0" borderId="6" xfId="0" applyFont="1" applyBorder="1"/>
    <xf numFmtId="0" fontId="3" fillId="0" borderId="7" xfId="0" applyFont="1" applyBorder="1"/>
    <xf numFmtId="0" fontId="3" fillId="0" borderId="9" xfId="0" applyFont="1" applyBorder="1"/>
    <xf numFmtId="0" fontId="11" fillId="0" borderId="1" xfId="0" applyFont="1" applyBorder="1" applyAlignment="1">
      <alignment horizontal="center"/>
    </xf>
    <xf numFmtId="0" fontId="8" fillId="0" borderId="2" xfId="0" applyFont="1" applyBorder="1" applyAlignment="1">
      <alignment horizontal="center" vertical="center" wrapText="1"/>
    </xf>
    <xf numFmtId="0" fontId="3" fillId="0" borderId="40" xfId="0" applyFont="1" applyBorder="1"/>
    <xf numFmtId="0" fontId="0" fillId="0" borderId="0" xfId="0" applyFont="1" applyAlignment="1"/>
    <xf numFmtId="9" fontId="10" fillId="0" borderId="55" xfId="0" applyNumberFormat="1" applyFont="1" applyBorder="1" applyAlignment="1">
      <alignment horizontal="center" vertical="center" wrapText="1"/>
    </xf>
    <xf numFmtId="0" fontId="3" fillId="0" borderId="68" xfId="0" applyFont="1" applyBorder="1"/>
    <xf numFmtId="0" fontId="13" fillId="0" borderId="55" xfId="0" applyFont="1" applyBorder="1" applyAlignment="1">
      <alignment horizontal="center" vertical="center" wrapText="1"/>
    </xf>
    <xf numFmtId="0" fontId="10" fillId="0" borderId="59" xfId="0" applyFont="1" applyBorder="1" applyAlignment="1">
      <alignment horizontal="center" vertical="center" textRotation="90" wrapText="1"/>
    </xf>
    <xf numFmtId="0" fontId="3" fillId="0" borderId="64" xfId="0" applyFont="1" applyBorder="1"/>
    <xf numFmtId="0" fontId="3" fillId="0" borderId="74" xfId="0" applyFont="1" applyBorder="1"/>
    <xf numFmtId="0" fontId="10" fillId="42" borderId="53" xfId="0" applyFont="1" applyFill="1" applyBorder="1" applyAlignment="1">
      <alignment horizontal="center" vertical="center" wrapText="1"/>
    </xf>
    <xf numFmtId="0" fontId="3" fillId="42" borderId="62" xfId="0" applyFont="1" applyFill="1" applyBorder="1"/>
    <xf numFmtId="0" fontId="3" fillId="42" borderId="70" xfId="0" applyFont="1" applyFill="1" applyBorder="1"/>
    <xf numFmtId="0" fontId="13" fillId="2" borderId="54" xfId="0" applyFont="1" applyFill="1" applyBorder="1" applyAlignment="1">
      <alignment horizontal="center" vertical="center" wrapText="1"/>
    </xf>
    <xf numFmtId="0" fontId="3" fillId="0" borderId="48" xfId="0" applyFont="1" applyBorder="1"/>
    <xf numFmtId="0" fontId="3" fillId="0" borderId="71" xfId="0" applyFont="1" applyBorder="1"/>
    <xf numFmtId="0" fontId="10" fillId="0" borderId="55" xfId="0" applyFont="1" applyBorder="1" applyAlignment="1">
      <alignment horizontal="center" vertical="center" wrapText="1"/>
    </xf>
    <xf numFmtId="0" fontId="10" fillId="2" borderId="87" xfId="0" applyFont="1" applyFill="1" applyBorder="1" applyAlignment="1">
      <alignment horizontal="center" vertical="center" wrapText="1"/>
    </xf>
    <xf numFmtId="0" fontId="10" fillId="2" borderId="55" xfId="0" applyFont="1" applyFill="1" applyBorder="1" applyAlignment="1">
      <alignment horizontal="center" vertical="center" wrapText="1"/>
    </xf>
    <xf numFmtId="9" fontId="10" fillId="0" borderId="5" xfId="0" applyNumberFormat="1" applyFont="1" applyBorder="1" applyAlignment="1">
      <alignment horizontal="center" vertical="center" wrapText="1"/>
    </xf>
    <xf numFmtId="0" fontId="13" fillId="0" borderId="5" xfId="0" applyFont="1" applyBorder="1" applyAlignment="1">
      <alignment horizontal="center" vertical="center" wrapText="1"/>
    </xf>
    <xf numFmtId="0" fontId="10" fillId="0" borderId="5" xfId="0" applyFont="1" applyBorder="1" applyAlignment="1">
      <alignment horizontal="center" vertical="center" textRotation="90" wrapText="1"/>
    </xf>
    <xf numFmtId="0" fontId="10" fillId="41" borderId="62" xfId="0" applyFont="1" applyFill="1" applyBorder="1" applyAlignment="1">
      <alignment horizontal="center" vertical="center" wrapText="1"/>
    </xf>
    <xf numFmtId="0" fontId="3" fillId="41" borderId="62" xfId="0" applyFont="1" applyFill="1" applyBorder="1"/>
    <xf numFmtId="0" fontId="3" fillId="41" borderId="70" xfId="0" applyFont="1" applyFill="1" applyBorder="1"/>
    <xf numFmtId="0" fontId="13" fillId="2" borderId="88" xfId="0" applyFont="1" applyFill="1" applyBorder="1" applyAlignment="1">
      <alignment horizontal="center" vertical="center" wrapText="1"/>
    </xf>
    <xf numFmtId="0" fontId="10" fillId="0" borderId="5" xfId="0" applyFont="1" applyBorder="1" applyAlignment="1">
      <alignment horizontal="center" vertical="center" wrapText="1"/>
    </xf>
    <xf numFmtId="0" fontId="13" fillId="0" borderId="1" xfId="0" applyFont="1" applyBorder="1" applyAlignment="1">
      <alignment horizontal="center" vertical="center" wrapText="1"/>
    </xf>
    <xf numFmtId="0" fontId="10" fillId="33" borderId="53" xfId="0" applyFont="1" applyFill="1" applyBorder="1" applyAlignment="1">
      <alignment horizontal="center" vertical="center" wrapText="1"/>
    </xf>
    <xf numFmtId="0" fontId="10" fillId="33" borderId="116" xfId="0" applyFont="1" applyFill="1" applyBorder="1" applyAlignment="1">
      <alignment horizontal="center" vertical="center" wrapText="1"/>
    </xf>
    <xf numFmtId="0" fontId="10" fillId="33" borderId="70" xfId="0" applyFont="1" applyFill="1" applyBorder="1" applyAlignment="1">
      <alignment horizontal="center" vertical="center" wrapText="1"/>
    </xf>
    <xf numFmtId="0" fontId="10" fillId="0" borderId="53" xfId="0" applyFont="1" applyBorder="1" applyAlignment="1">
      <alignment horizontal="center" vertical="center" wrapText="1"/>
    </xf>
    <xf numFmtId="0" fontId="3" fillId="0" borderId="62" xfId="0" applyFont="1" applyBorder="1"/>
    <xf numFmtId="0" fontId="3" fillId="0" borderId="70" xfId="0" applyFont="1" applyBorder="1"/>
    <xf numFmtId="0" fontId="13" fillId="0" borderId="56" xfId="0" applyFont="1" applyBorder="1" applyAlignment="1">
      <alignment horizontal="center" vertical="center" wrapText="1"/>
    </xf>
    <xf numFmtId="0" fontId="3" fillId="0" borderId="52" xfId="0" applyFont="1" applyBorder="1"/>
    <xf numFmtId="9" fontId="10" fillId="0" borderId="59" xfId="0" applyNumberFormat="1" applyFont="1" applyBorder="1" applyAlignment="1">
      <alignment horizontal="center" vertical="center" wrapText="1"/>
    </xf>
    <xf numFmtId="9" fontId="10" fillId="0" borderId="76" xfId="0" applyNumberFormat="1" applyFont="1" applyBorder="1" applyAlignment="1">
      <alignment horizontal="center" vertical="center" wrapText="1"/>
    </xf>
    <xf numFmtId="0" fontId="3" fillId="0" borderId="86" xfId="0" applyFont="1" applyBorder="1"/>
    <xf numFmtId="0" fontId="10" fillId="0" borderId="56" xfId="0" applyFont="1" applyBorder="1" applyAlignment="1">
      <alignment horizontal="center" vertical="center" wrapText="1"/>
    </xf>
    <xf numFmtId="0" fontId="3" fillId="0" borderId="72" xfId="0" applyFont="1" applyBorder="1"/>
    <xf numFmtId="0" fontId="10" fillId="0" borderId="1" xfId="0" applyFont="1" applyBorder="1" applyAlignment="1">
      <alignment horizontal="center" vertical="center" wrapText="1"/>
    </xf>
    <xf numFmtId="0" fontId="10" fillId="2" borderId="87" xfId="0" applyFont="1" applyFill="1" applyBorder="1" applyAlignment="1">
      <alignment horizontal="center" vertical="center" textRotation="90" wrapText="1"/>
    </xf>
    <xf numFmtId="0" fontId="10" fillId="0" borderId="7" xfId="0" applyFont="1" applyBorder="1" applyAlignment="1">
      <alignment horizontal="center" vertical="center" textRotation="90" wrapText="1"/>
    </xf>
    <xf numFmtId="0" fontId="10" fillId="0" borderId="55"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3" fillId="0" borderId="47" xfId="0" applyFont="1" applyBorder="1"/>
    <xf numFmtId="0" fontId="3" fillId="0" borderId="78" xfId="0" applyFont="1" applyBorder="1"/>
    <xf numFmtId="0" fontId="13" fillId="0" borderId="55" xfId="0" applyFont="1" applyBorder="1" applyAlignment="1">
      <alignment horizontal="center" vertical="center"/>
    </xf>
    <xf numFmtId="0" fontId="13" fillId="2" borderId="55" xfId="0" applyFont="1" applyFill="1" applyBorder="1" applyAlignment="1">
      <alignment horizontal="center" vertical="center" wrapText="1"/>
    </xf>
    <xf numFmtId="0" fontId="19" fillId="9" borderId="16"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19" fillId="9" borderId="19"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3" fillId="0" borderId="49" xfId="0" applyFont="1" applyBorder="1"/>
    <xf numFmtId="0" fontId="5" fillId="11" borderId="1"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2" borderId="44" xfId="0" applyFont="1" applyFill="1" applyBorder="1" applyAlignment="1">
      <alignment horizontal="center" vertical="center" textRotation="90" wrapText="1"/>
    </xf>
    <xf numFmtId="0" fontId="3" fillId="0" borderId="51" xfId="0" applyFont="1" applyBorder="1"/>
    <xf numFmtId="164" fontId="5" fillId="13" borderId="1" xfId="0" applyNumberFormat="1" applyFont="1" applyFill="1" applyBorder="1" applyAlignment="1">
      <alignment horizontal="center" vertical="center" wrapText="1"/>
    </xf>
    <xf numFmtId="0" fontId="5" fillId="13" borderId="1" xfId="0" applyFont="1" applyFill="1" applyBorder="1" applyAlignment="1">
      <alignment horizontal="center" vertical="center" wrapText="1"/>
    </xf>
    <xf numFmtId="9" fontId="5" fillId="13" borderId="1" xfId="0" applyNumberFormat="1"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16" xfId="0" applyFont="1" applyFill="1" applyBorder="1" applyAlignment="1">
      <alignment horizontal="center" vertical="center"/>
    </xf>
    <xf numFmtId="0" fontId="5" fillId="10" borderId="19" xfId="0" applyFont="1" applyFill="1" applyBorder="1" applyAlignment="1">
      <alignment horizontal="center" vertical="center"/>
    </xf>
    <xf numFmtId="0" fontId="3" fillId="0" borderId="42" xfId="0" applyFont="1" applyBorder="1"/>
    <xf numFmtId="0" fontId="3" fillId="0" borderId="41" xfId="0" applyFont="1" applyBorder="1"/>
    <xf numFmtId="0" fontId="14" fillId="0" borderId="2" xfId="0" applyFont="1" applyBorder="1" applyAlignment="1">
      <alignment horizontal="center" vertical="center" wrapText="1"/>
    </xf>
    <xf numFmtId="0" fontId="15" fillId="0" borderId="2" xfId="0" applyFont="1" applyBorder="1" applyAlignment="1">
      <alignment horizontal="center" vertical="center" wrapText="1"/>
    </xf>
    <xf numFmtId="0" fontId="4" fillId="0" borderId="17" xfId="0" applyFont="1" applyBorder="1" applyAlignment="1">
      <alignment horizontal="left" vertical="center"/>
    </xf>
    <xf numFmtId="0" fontId="18" fillId="9" borderId="16" xfId="0" applyFont="1" applyFill="1" applyBorder="1" applyAlignment="1">
      <alignment horizontal="center" vertical="center"/>
    </xf>
    <xf numFmtId="0" fontId="13" fillId="6" borderId="1" xfId="0" applyFont="1" applyFill="1" applyBorder="1" applyAlignment="1">
      <alignment horizontal="center" vertical="center" wrapText="1"/>
    </xf>
    <xf numFmtId="0" fontId="5" fillId="12" borderId="1" xfId="0" applyFont="1" applyFill="1" applyBorder="1" applyAlignment="1">
      <alignment horizontal="center" vertical="center" textRotation="90"/>
    </xf>
    <xf numFmtId="0" fontId="5" fillId="10" borderId="28" xfId="0" applyFont="1" applyFill="1" applyBorder="1" applyAlignment="1">
      <alignment horizontal="center" vertical="center"/>
    </xf>
    <xf numFmtId="0" fontId="5" fillId="10" borderId="45" xfId="0" applyFont="1" applyFill="1" applyBorder="1" applyAlignment="1">
      <alignment horizontal="center" vertical="center" wrapText="1"/>
    </xf>
    <xf numFmtId="9" fontId="5" fillId="10" borderId="1" xfId="0" applyNumberFormat="1" applyFont="1" applyFill="1" applyBorder="1" applyAlignment="1">
      <alignment horizontal="center" vertical="center" wrapText="1"/>
    </xf>
    <xf numFmtId="0" fontId="3" fillId="0" borderId="5" xfId="0" applyFont="1" applyBorder="1" applyAlignment="1">
      <alignment wrapText="1"/>
    </xf>
    <xf numFmtId="0" fontId="3" fillId="0" borderId="49" xfId="0" applyFont="1" applyBorder="1" applyAlignment="1">
      <alignment wrapText="1"/>
    </xf>
    <xf numFmtId="0" fontId="5" fillId="12" borderId="43" xfId="0" applyFont="1" applyFill="1" applyBorder="1" applyAlignment="1">
      <alignment horizontal="center" vertical="center" textRotation="90" wrapText="1"/>
    </xf>
    <xf numFmtId="0" fontId="3" fillId="0" borderId="46" xfId="0" applyFont="1" applyBorder="1"/>
    <xf numFmtId="0" fontId="3" fillId="0" borderId="50" xfId="0" applyFont="1" applyBorder="1"/>
    <xf numFmtId="0" fontId="5" fillId="12" borderId="1" xfId="0" applyFont="1" applyFill="1" applyBorder="1" applyAlignment="1">
      <alignment horizontal="center" vertical="center" wrapText="1"/>
    </xf>
    <xf numFmtId="0" fontId="5" fillId="12" borderId="1" xfId="0" applyFont="1" applyFill="1" applyBorder="1" applyAlignment="1">
      <alignment horizontal="center" vertical="center" textRotation="90" wrapText="1"/>
    </xf>
    <xf numFmtId="0" fontId="22" fillId="0" borderId="0" xfId="0" applyFont="1" applyAlignment="1">
      <alignment horizontal="center" vertical="center"/>
    </xf>
    <xf numFmtId="0" fontId="18" fillId="23" borderId="1" xfId="0" applyFont="1" applyFill="1" applyBorder="1" applyAlignment="1">
      <alignment horizontal="center" vertical="center" wrapText="1"/>
    </xf>
    <xf numFmtId="164" fontId="18" fillId="23" borderId="1" xfId="0" applyNumberFormat="1" applyFont="1" applyFill="1" applyBorder="1" applyAlignment="1">
      <alignment horizontal="center" vertical="center" wrapText="1"/>
    </xf>
    <xf numFmtId="0" fontId="18" fillId="22" borderId="16" xfId="0" applyFont="1" applyFill="1" applyBorder="1" applyAlignment="1">
      <alignment horizontal="center" vertical="center" wrapText="1"/>
    </xf>
    <xf numFmtId="0" fontId="5" fillId="11" borderId="101" xfId="0" applyFont="1" applyFill="1" applyBorder="1" applyAlignment="1">
      <alignment horizontal="center" vertical="center" wrapText="1"/>
    </xf>
    <xf numFmtId="0" fontId="3" fillId="0" borderId="102" xfId="0" applyFont="1" applyBorder="1"/>
    <xf numFmtId="0" fontId="18" fillId="22" borderId="87" xfId="0" applyFont="1" applyFill="1" applyBorder="1" applyAlignment="1">
      <alignment horizontal="center" vertical="center" wrapText="1"/>
    </xf>
    <xf numFmtId="0" fontId="5" fillId="21" borderId="2" xfId="0" applyFont="1" applyFill="1" applyBorder="1" applyAlignment="1">
      <alignment horizontal="center" vertical="center"/>
    </xf>
    <xf numFmtId="0" fontId="18" fillId="22" borderId="100" xfId="0" applyFont="1" applyFill="1" applyBorder="1" applyAlignment="1">
      <alignment horizontal="center" vertical="center"/>
    </xf>
    <xf numFmtId="0" fontId="4" fillId="0" borderId="2" xfId="0" applyFont="1" applyBorder="1" applyAlignment="1">
      <alignment horizontal="center"/>
    </xf>
    <xf numFmtId="0" fontId="4" fillId="0" borderId="40" xfId="0" applyFont="1" applyBorder="1" applyAlignment="1">
      <alignment horizontal="center" vertical="center"/>
    </xf>
    <xf numFmtId="0" fontId="4" fillId="2" borderId="16" xfId="0" applyFont="1" applyFill="1" applyBorder="1" applyAlignment="1">
      <alignment horizontal="left" vertical="center"/>
    </xf>
    <xf numFmtId="0" fontId="4" fillId="2" borderId="28" xfId="0" applyFont="1" applyFill="1" applyBorder="1" applyAlignment="1">
      <alignment horizontal="left" vertical="center"/>
    </xf>
    <xf numFmtId="0" fontId="18" fillId="9" borderId="2" xfId="0" applyFont="1" applyFill="1" applyBorder="1" applyAlignment="1">
      <alignment horizontal="center" vertical="center"/>
    </xf>
    <xf numFmtId="0" fontId="3" fillId="0" borderId="94" xfId="0" applyFont="1" applyBorder="1"/>
    <xf numFmtId="0" fontId="3" fillId="0" borderId="95" xfId="0" applyFont="1" applyBorder="1"/>
    <xf numFmtId="0" fontId="5" fillId="21" borderId="96" xfId="0" applyFont="1" applyFill="1" applyBorder="1" applyAlignment="1">
      <alignment horizontal="center" vertical="center"/>
    </xf>
    <xf numFmtId="0" fontId="3" fillId="0" borderId="99" xfId="0" applyFont="1" applyBorder="1"/>
    <xf numFmtId="0" fontId="5" fillId="11" borderId="88" xfId="0" applyFont="1" applyFill="1" applyBorder="1" applyAlignment="1">
      <alignment horizontal="center" vertical="center" wrapText="1"/>
    </xf>
    <xf numFmtId="0" fontId="5" fillId="11" borderId="87" xfId="0" applyFont="1" applyFill="1" applyBorder="1" applyAlignment="1">
      <alignment horizontal="center" vertical="center" wrapText="1"/>
    </xf>
    <xf numFmtId="0" fontId="5" fillId="11" borderId="43" xfId="0" applyFont="1" applyFill="1" applyBorder="1" applyAlignment="1">
      <alignment horizontal="center" vertical="center" wrapText="1"/>
    </xf>
    <xf numFmtId="14" fontId="18" fillId="23" borderId="1" xfId="0" applyNumberFormat="1" applyFont="1" applyFill="1" applyBorder="1" applyAlignment="1">
      <alignment horizontal="center" vertical="center" wrapText="1"/>
    </xf>
    <xf numFmtId="0" fontId="5" fillId="21" borderId="16" xfId="0" applyFont="1" applyFill="1" applyBorder="1" applyAlignment="1">
      <alignment horizontal="center" vertical="center"/>
    </xf>
    <xf numFmtId="0" fontId="5" fillId="21" borderId="28" xfId="0" applyFont="1" applyFill="1" applyBorder="1" applyAlignment="1">
      <alignment horizontal="center" vertical="center"/>
    </xf>
    <xf numFmtId="0" fontId="5" fillId="21" borderId="19" xfId="0" applyFont="1" applyFill="1" applyBorder="1" applyAlignment="1">
      <alignment horizontal="center" vertical="center"/>
    </xf>
    <xf numFmtId="0" fontId="13" fillId="0" borderId="16" xfId="0" applyFont="1" applyBorder="1" applyAlignment="1">
      <alignment horizontal="center"/>
    </xf>
    <xf numFmtId="0" fontId="4" fillId="21" borderId="106" xfId="0" applyFont="1" applyFill="1" applyBorder="1" applyAlignment="1">
      <alignment horizontal="center" vertical="center" wrapText="1"/>
    </xf>
    <xf numFmtId="0" fontId="3" fillId="0" borderId="107" xfId="0" applyFont="1" applyBorder="1"/>
    <xf numFmtId="0" fontId="3" fillId="0" borderId="108" xfId="0" applyFont="1" applyBorder="1"/>
    <xf numFmtId="0" fontId="4" fillId="21" borderId="100" xfId="0" applyFont="1" applyFill="1" applyBorder="1" applyAlignment="1">
      <alignment horizontal="center" vertical="center" wrapText="1"/>
    </xf>
    <xf numFmtId="0" fontId="3" fillId="0" borderId="109" xfId="0" applyFont="1" applyBorder="1"/>
    <xf numFmtId="0" fontId="4" fillId="21" borderId="110" xfId="0" applyFont="1" applyFill="1" applyBorder="1" applyAlignment="1">
      <alignment horizontal="center" vertical="center" wrapText="1"/>
    </xf>
    <xf numFmtId="0" fontId="3" fillId="0" borderId="111" xfId="0" applyFont="1" applyBorder="1"/>
    <xf numFmtId="0" fontId="3" fillId="0" borderId="112" xfId="0" applyFont="1" applyBorder="1"/>
    <xf numFmtId="0" fontId="13" fillId="8" borderId="16" xfId="0" applyFont="1" applyFill="1" applyBorder="1" applyAlignment="1">
      <alignment horizontal="left"/>
    </xf>
    <xf numFmtId="0" fontId="13" fillId="0" borderId="0" xfId="0" applyFont="1" applyAlignment="1">
      <alignment horizontal="left"/>
    </xf>
    <xf numFmtId="0" fontId="10" fillId="0" borderId="0" xfId="0" applyFont="1" applyAlignment="1">
      <alignment horizontal="center"/>
    </xf>
    <xf numFmtId="0" fontId="13" fillId="0" borderId="0" xfId="0" applyFont="1" applyAlignment="1">
      <alignment horizontal="center" vertical="center"/>
    </xf>
    <xf numFmtId="0" fontId="17" fillId="0" borderId="0" xfId="0" applyFont="1" applyAlignment="1">
      <alignment horizontal="center"/>
    </xf>
    <xf numFmtId="0" fontId="10" fillId="0" borderId="0" xfId="0" applyFont="1" applyAlignment="1">
      <alignment horizontal="left" vertical="center" wrapText="1"/>
    </xf>
    <xf numFmtId="0" fontId="17" fillId="24" borderId="103" xfId="0" applyFont="1" applyFill="1" applyBorder="1" applyAlignment="1">
      <alignment horizontal="center"/>
    </xf>
    <xf numFmtId="0" fontId="3" fillId="0" borderId="104" xfId="0" applyFont="1" applyBorder="1"/>
    <xf numFmtId="0" fontId="3" fillId="0" borderId="105" xfId="0" applyFont="1" applyBorder="1"/>
    <xf numFmtId="0" fontId="10" fillId="0" borderId="15" xfId="0" applyFont="1" applyBorder="1" applyAlignment="1">
      <alignment horizontal="center"/>
    </xf>
    <xf numFmtId="0" fontId="13" fillId="25" borderId="16" xfId="0" applyFont="1" applyFill="1" applyBorder="1" applyAlignment="1">
      <alignment horizontal="center" vertical="center"/>
    </xf>
    <xf numFmtId="0" fontId="10" fillId="0" borderId="16" xfId="0" applyFont="1" applyBorder="1" applyAlignment="1">
      <alignment horizontal="left" vertical="center"/>
    </xf>
    <xf numFmtId="0" fontId="10" fillId="0" borderId="16" xfId="0" applyFont="1" applyBorder="1" applyAlignment="1">
      <alignment horizontal="left" vertical="center" wrapText="1"/>
    </xf>
    <xf numFmtId="0" fontId="4" fillId="0" borderId="0" xfId="0" applyFont="1" applyAlignment="1">
      <alignment horizontal="center" vertical="center" wrapText="1"/>
    </xf>
    <xf numFmtId="0" fontId="13" fillId="0" borderId="0" xfId="0" applyFont="1" applyAlignment="1">
      <alignment horizontal="center"/>
    </xf>
    <xf numFmtId="0" fontId="21" fillId="0" borderId="16" xfId="0" applyFont="1" applyBorder="1" applyAlignment="1">
      <alignment horizontal="left" vertical="center" wrapText="1"/>
    </xf>
    <xf numFmtId="0" fontId="18" fillId="18" borderId="1" xfId="0" applyFont="1" applyFill="1" applyBorder="1" applyAlignment="1">
      <alignment horizontal="center" vertical="center" wrapText="1"/>
    </xf>
    <xf numFmtId="0" fontId="34" fillId="23" borderId="16" xfId="0" applyFont="1" applyFill="1" applyBorder="1" applyAlignment="1">
      <alignment horizontal="center" vertical="center" wrapText="1"/>
    </xf>
    <xf numFmtId="0" fontId="34" fillId="23" borderId="113" xfId="0" applyFont="1" applyFill="1" applyBorder="1" applyAlignment="1">
      <alignment horizontal="center" vertical="center" wrapText="1"/>
    </xf>
    <xf numFmtId="0" fontId="1" fillId="0" borderId="0" xfId="0" applyFont="1" applyAlignment="1">
      <alignment horizontal="center" vertical="center" wrapText="1"/>
    </xf>
    <xf numFmtId="0" fontId="33" fillId="0" borderId="0" xfId="0" applyFont="1" applyAlignment="1">
      <alignment horizontal="center" vertical="center" wrapText="1"/>
    </xf>
    <xf numFmtId="0" fontId="8" fillId="0" borderId="16" xfId="0" applyFont="1" applyBorder="1" applyAlignment="1">
      <alignment horizontal="center" vertical="center" wrapText="1"/>
    </xf>
    <xf numFmtId="0" fontId="4" fillId="2" borderId="120" xfId="0" applyFont="1" applyFill="1" applyBorder="1" applyAlignment="1">
      <alignment horizontal="left" vertical="center" wrapText="1"/>
    </xf>
    <xf numFmtId="0" fontId="3" fillId="0" borderId="121" xfId="0" applyFont="1" applyBorder="1"/>
    <xf numFmtId="0" fontId="1" fillId="0" borderId="16" xfId="0" applyFont="1" applyBorder="1" applyAlignment="1">
      <alignment horizontal="center" vertical="center"/>
    </xf>
    <xf numFmtId="0" fontId="8" fillId="29" borderId="16" xfId="0" applyFont="1" applyFill="1" applyBorder="1" applyAlignment="1">
      <alignment horizontal="center" vertical="center"/>
    </xf>
    <xf numFmtId="0" fontId="8" fillId="27" borderId="103" xfId="0" applyFont="1" applyFill="1" applyBorder="1" applyAlignment="1">
      <alignment horizontal="center" vertical="center" wrapText="1" readingOrder="1"/>
    </xf>
    <xf numFmtId="0" fontId="3" fillId="0" borderId="114" xfId="0" applyFont="1" applyBorder="1"/>
    <xf numFmtId="0" fontId="8" fillId="2" borderId="87" xfId="0" applyFont="1" applyFill="1" applyBorder="1" applyAlignment="1">
      <alignment horizontal="center" vertical="center" wrapText="1" readingOrder="1"/>
    </xf>
    <xf numFmtId="0" fontId="8" fillId="2" borderId="1" xfId="0" applyFont="1" applyFill="1" applyBorder="1" applyAlignment="1">
      <alignment horizontal="center" vertical="center" wrapText="1" readingOrder="1"/>
    </xf>
    <xf numFmtId="0" fontId="8" fillId="2" borderId="119" xfId="0" applyFont="1" applyFill="1" applyBorder="1" applyAlignment="1">
      <alignment horizontal="center" vertical="center" wrapText="1" readingOrder="1"/>
    </xf>
    <xf numFmtId="0" fontId="8" fillId="2" borderId="116" xfId="0" applyFont="1" applyFill="1" applyBorder="1" applyAlignment="1">
      <alignment horizontal="center" vertical="center" wrapText="1" readingOrder="1"/>
    </xf>
    <xf numFmtId="0" fontId="3" fillId="0" borderId="118" xfId="0" applyFont="1" applyBorder="1"/>
    <xf numFmtId="0" fontId="8" fillId="11" borderId="12" xfId="0" applyFont="1" applyFill="1" applyBorder="1" applyAlignment="1">
      <alignment horizontal="center" vertical="center" wrapText="1"/>
    </xf>
    <xf numFmtId="0" fontId="8" fillId="0" borderId="16" xfId="0" applyFont="1" applyBorder="1" applyAlignment="1">
      <alignment horizontal="center" vertical="center"/>
    </xf>
    <xf numFmtId="0" fontId="38" fillId="0" borderId="0" xfId="0" applyFont="1" applyAlignment="1">
      <alignment horizontal="center" vertical="center" textRotation="90" wrapText="1"/>
    </xf>
    <xf numFmtId="0" fontId="38" fillId="2" borderId="120" xfId="0" applyFont="1" applyFill="1" applyBorder="1" applyAlignment="1">
      <alignment horizontal="center"/>
    </xf>
    <xf numFmtId="0" fontId="38" fillId="2" borderId="16" xfId="0" applyFont="1" applyFill="1" applyBorder="1" applyAlignment="1">
      <alignment horizontal="center" vertical="center"/>
    </xf>
    <xf numFmtId="0" fontId="37" fillId="0" borderId="15" xfId="0" applyFont="1" applyBorder="1" applyAlignment="1">
      <alignment horizontal="center" vertical="center"/>
    </xf>
    <xf numFmtId="0" fontId="38" fillId="0" borderId="15" xfId="0" applyFont="1" applyBorder="1" applyAlignment="1">
      <alignment horizontal="center" vertical="center"/>
    </xf>
    <xf numFmtId="0" fontId="39" fillId="30" borderId="16" xfId="0" applyFont="1" applyFill="1" applyBorder="1" applyAlignment="1">
      <alignment horizontal="center" vertical="center"/>
    </xf>
    <xf numFmtId="0" fontId="55" fillId="40" borderId="121" xfId="1" applyFont="1" applyFill="1" applyAlignment="1">
      <alignment horizontal="center" vertical="center" wrapText="1"/>
    </xf>
    <xf numFmtId="0" fontId="56" fillId="32" borderId="124" xfId="1" applyFont="1" applyFill="1" applyBorder="1" applyAlignment="1">
      <alignment horizontal="center" vertical="center" wrapText="1"/>
    </xf>
    <xf numFmtId="0" fontId="56" fillId="32" borderId="130" xfId="1" applyFont="1" applyFill="1" applyBorder="1" applyAlignment="1">
      <alignment horizontal="center" vertical="center" wrapText="1"/>
    </xf>
    <xf numFmtId="0" fontId="56" fillId="34" borderId="128" xfId="1" applyFont="1" applyFill="1" applyBorder="1" applyAlignment="1">
      <alignment horizontal="center" vertical="center" wrapText="1"/>
    </xf>
    <xf numFmtId="0" fontId="56" fillId="34" borderId="133" xfId="1" applyFont="1" applyFill="1" applyBorder="1" applyAlignment="1">
      <alignment horizontal="center" vertical="center" wrapText="1"/>
    </xf>
    <xf numFmtId="0" fontId="56" fillId="35" borderId="126" xfId="1" applyFont="1" applyFill="1" applyBorder="1" applyAlignment="1">
      <alignment horizontal="center" vertical="center" wrapText="1"/>
    </xf>
    <xf numFmtId="0" fontId="56" fillId="35" borderId="129" xfId="1" applyFont="1" applyFill="1" applyBorder="1" applyAlignment="1">
      <alignment horizontal="center" vertical="center" wrapText="1"/>
    </xf>
    <xf numFmtId="0" fontId="56" fillId="0" borderId="123" xfId="1" applyFont="1" applyBorder="1" applyAlignment="1">
      <alignment horizontal="center" vertical="center" wrapText="1"/>
    </xf>
    <xf numFmtId="1" fontId="56" fillId="34" borderId="125" xfId="1" applyNumberFormat="1" applyFont="1" applyFill="1" applyBorder="1" applyAlignment="1">
      <alignment horizontal="center" vertical="center" wrapText="1"/>
    </xf>
    <xf numFmtId="1" fontId="56" fillId="34" borderId="131" xfId="1" applyNumberFormat="1" applyFont="1" applyFill="1" applyBorder="1" applyAlignment="1">
      <alignment horizontal="center" vertical="center" wrapText="1"/>
    </xf>
    <xf numFmtId="0" fontId="56" fillId="35" borderId="127" xfId="1" applyFont="1" applyFill="1" applyBorder="1" applyAlignment="1">
      <alignment horizontal="center" vertical="center" wrapText="1"/>
    </xf>
    <xf numFmtId="0" fontId="10" fillId="47" borderId="4" xfId="0" applyFont="1" applyFill="1" applyBorder="1" applyAlignment="1">
      <alignment horizontal="center" vertical="center" wrapText="1"/>
    </xf>
    <xf numFmtId="1" fontId="10" fillId="47" borderId="4" xfId="0" applyNumberFormat="1" applyFont="1" applyFill="1" applyBorder="1" applyAlignment="1">
      <alignment horizontal="center" vertical="center"/>
    </xf>
    <xf numFmtId="0" fontId="4" fillId="2" borderId="4" xfId="0" applyFont="1" applyFill="1" applyBorder="1" applyAlignment="1">
      <alignment wrapText="1"/>
    </xf>
    <xf numFmtId="0" fontId="10" fillId="0" borderId="4" xfId="0" applyFont="1" applyBorder="1" applyAlignment="1">
      <alignment vertical="top" wrapText="1"/>
    </xf>
    <xf numFmtId="0" fontId="10" fillId="2" borderId="4" xfId="0" applyFont="1" applyFill="1" applyBorder="1" applyAlignment="1">
      <alignment vertical="top" wrapText="1"/>
    </xf>
  </cellXfs>
  <cellStyles count="2">
    <cellStyle name="Normal" xfId="0" builtinId="0"/>
    <cellStyle name="Normal 3 2 3" xfId="1" xr:uid="{977AA314-D472-254E-BCB1-502F226CC72A}"/>
  </cellStyles>
  <dxfs count="3958">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3957"/>
      <tableStyleElement type="firstRowStripe" dxfId="3956"/>
      <tableStyleElement type="secondRowStripe" dxfId="3955"/>
    </tableStyle>
  </tableStyles>
  <colors>
    <mruColors>
      <color rgb="FFFF648A"/>
      <color rgb="FFFF9DFF"/>
      <color rgb="FF75FFF1"/>
      <color rgb="FF358F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342900</xdr:colOff>
      <xdr:row>0</xdr:row>
      <xdr:rowOff>88900</xdr:rowOff>
    </xdr:from>
    <xdr:ext cx="1190625" cy="1028700"/>
    <xdr:pic>
      <xdr:nvPicPr>
        <xdr:cNvPr id="3" name="image3.png" title="Imagen">
          <a:extLst>
            <a:ext uri="{FF2B5EF4-FFF2-40B4-BE49-F238E27FC236}">
              <a16:creationId xmlns:a16="http://schemas.microsoft.com/office/drawing/2014/main" id="{62DFDC2E-D3F2-C94E-8B3F-ED434DF7B6A4}"/>
            </a:ext>
          </a:extLst>
        </xdr:cNvPr>
        <xdr:cNvPicPr preferRelativeResize="0"/>
      </xdr:nvPicPr>
      <xdr:blipFill>
        <a:blip xmlns:r="http://schemas.openxmlformats.org/officeDocument/2006/relationships" r:embed="rId1" cstate="print"/>
        <a:stretch>
          <a:fillRect/>
        </a:stretch>
      </xdr:blipFill>
      <xdr:spPr>
        <a:xfrm>
          <a:off x="342900" y="88900"/>
          <a:ext cx="1190625" cy="10287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38100</xdr:colOff>
      <xdr:row>0</xdr:row>
      <xdr:rowOff>292100</xdr:rowOff>
    </xdr:from>
    <xdr:ext cx="1190625" cy="1028700"/>
    <xdr:pic>
      <xdr:nvPicPr>
        <xdr:cNvPr id="3" name="image3.png" title="Imagen">
          <a:extLst>
            <a:ext uri="{FF2B5EF4-FFF2-40B4-BE49-F238E27FC236}">
              <a16:creationId xmlns:a16="http://schemas.microsoft.com/office/drawing/2014/main" id="{F1FB5396-4EDC-084C-A770-8C9A01116B53}"/>
            </a:ext>
          </a:extLst>
        </xdr:cNvPr>
        <xdr:cNvPicPr preferRelativeResize="0"/>
      </xdr:nvPicPr>
      <xdr:blipFill>
        <a:blip xmlns:r="http://schemas.openxmlformats.org/officeDocument/2006/relationships" r:embed="rId1" cstate="print"/>
        <a:stretch>
          <a:fillRect/>
        </a:stretch>
      </xdr:blipFill>
      <xdr:spPr>
        <a:xfrm>
          <a:off x="215900" y="292100"/>
          <a:ext cx="1190625" cy="10287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304800</xdr:colOff>
      <xdr:row>0</xdr:row>
      <xdr:rowOff>114300</xdr:rowOff>
    </xdr:from>
    <xdr:ext cx="1190625" cy="1028700"/>
    <xdr:pic>
      <xdr:nvPicPr>
        <xdr:cNvPr id="2" name="image3.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1028701</xdr:colOff>
      <xdr:row>0</xdr:row>
      <xdr:rowOff>76200</xdr:rowOff>
    </xdr:from>
    <xdr:ext cx="1085850" cy="809625"/>
    <xdr:pic>
      <xdr:nvPicPr>
        <xdr:cNvPr id="3" name="image3.png" title="Imagen">
          <a:extLst>
            <a:ext uri="{FF2B5EF4-FFF2-40B4-BE49-F238E27FC236}">
              <a16:creationId xmlns:a16="http://schemas.microsoft.com/office/drawing/2014/main" id="{D39E7898-099C-499A-93CD-2BCE4D5A7CA4}"/>
            </a:ext>
          </a:extLst>
        </xdr:cNvPr>
        <xdr:cNvPicPr preferRelativeResize="0"/>
      </xdr:nvPicPr>
      <xdr:blipFill>
        <a:blip xmlns:r="http://schemas.openxmlformats.org/officeDocument/2006/relationships" r:embed="rId1" cstate="print"/>
        <a:stretch>
          <a:fillRect/>
        </a:stretch>
      </xdr:blipFill>
      <xdr:spPr>
        <a:xfrm>
          <a:off x="2181226" y="76200"/>
          <a:ext cx="1085850" cy="8096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66676</xdr:colOff>
      <xdr:row>0</xdr:row>
      <xdr:rowOff>114300</xdr:rowOff>
    </xdr:from>
    <xdr:ext cx="819150" cy="666750"/>
    <xdr:pic>
      <xdr:nvPicPr>
        <xdr:cNvPr id="3" name="image3.png" title="Imagen">
          <a:extLst>
            <a:ext uri="{FF2B5EF4-FFF2-40B4-BE49-F238E27FC236}">
              <a16:creationId xmlns:a16="http://schemas.microsoft.com/office/drawing/2014/main" id="{AB2A555D-8DC8-4239-BF7F-F134FB6D4EE4}"/>
            </a:ext>
          </a:extLst>
        </xdr:cNvPr>
        <xdr:cNvPicPr preferRelativeResize="0"/>
      </xdr:nvPicPr>
      <xdr:blipFill>
        <a:blip xmlns:r="http://schemas.openxmlformats.org/officeDocument/2006/relationships" r:embed="rId1" cstate="print"/>
        <a:stretch>
          <a:fillRect/>
        </a:stretch>
      </xdr:blipFill>
      <xdr:spPr>
        <a:xfrm>
          <a:off x="66676" y="114300"/>
          <a:ext cx="819150" cy="6667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695325</xdr:colOff>
      <xdr:row>0</xdr:row>
      <xdr:rowOff>266700</xdr:rowOff>
    </xdr:from>
    <xdr:ext cx="657225" cy="676275"/>
    <xdr:pic>
      <xdr:nvPicPr>
        <xdr:cNvPr id="2" name="image6.jpg" descr="Logo Parques 300 DPI">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180975</xdr:colOff>
      <xdr:row>1</xdr:row>
      <xdr:rowOff>152400</xdr:rowOff>
    </xdr:from>
    <xdr:ext cx="38100" cy="3248025"/>
    <xdr:grpSp>
      <xdr:nvGrpSpPr>
        <xdr:cNvPr id="2" name="Shape 2">
          <a:extLst>
            <a:ext uri="{FF2B5EF4-FFF2-40B4-BE49-F238E27FC236}">
              <a16:creationId xmlns:a16="http://schemas.microsoft.com/office/drawing/2014/main" id="{00000000-0008-0000-0900-000002000000}"/>
            </a:ext>
          </a:extLst>
        </xdr:cNvPr>
        <xdr:cNvGrpSpPr/>
      </xdr:nvGrpSpPr>
      <xdr:grpSpPr>
        <a:xfrm>
          <a:off x="857250" y="790575"/>
          <a:ext cx="38100" cy="3248025"/>
          <a:chOff x="5326950" y="2155988"/>
          <a:chExt cx="38100" cy="3248025"/>
        </a:xfrm>
      </xdr:grpSpPr>
      <xdr:grpSp>
        <xdr:nvGrpSpPr>
          <xdr:cNvPr id="3" name="Shape 3">
            <a:extLst>
              <a:ext uri="{FF2B5EF4-FFF2-40B4-BE49-F238E27FC236}">
                <a16:creationId xmlns:a16="http://schemas.microsoft.com/office/drawing/2014/main" id="{00000000-0008-0000-0900-000003000000}"/>
              </a:ext>
            </a:extLst>
          </xdr:cNvPr>
          <xdr:cNvGrpSpPr/>
        </xdr:nvGrpSpPr>
        <xdr:grpSpPr>
          <a:xfrm>
            <a:off x="5326950" y="2155988"/>
            <a:ext cx="38100" cy="3248025"/>
            <a:chOff x="5326950" y="2155988"/>
            <a:chExt cx="38100" cy="3248025"/>
          </a:xfrm>
        </xdr:grpSpPr>
        <xdr:sp macro="" textlink="">
          <xdr:nvSpPr>
            <xdr:cNvPr id="4" name="Shape 4">
              <a:extLst>
                <a:ext uri="{FF2B5EF4-FFF2-40B4-BE49-F238E27FC236}">
                  <a16:creationId xmlns:a16="http://schemas.microsoft.com/office/drawing/2014/main" id="{00000000-0008-0000-0900-00000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900-000005000000}"/>
                </a:ext>
              </a:extLst>
            </xdr:cNvPr>
            <xdr:cNvGrpSpPr/>
          </xdr:nvGrpSpPr>
          <xdr:grpSpPr>
            <a:xfrm>
              <a:off x="5326950" y="2155988"/>
              <a:ext cx="38100" cy="3248025"/>
              <a:chOff x="5341238" y="2155988"/>
              <a:chExt cx="9525" cy="3248025"/>
            </a:xfrm>
          </xdr:grpSpPr>
          <xdr:sp macro="" textlink="">
            <xdr:nvSpPr>
              <xdr:cNvPr id="6" name="Shape 6">
                <a:extLst>
                  <a:ext uri="{FF2B5EF4-FFF2-40B4-BE49-F238E27FC236}">
                    <a16:creationId xmlns:a16="http://schemas.microsoft.com/office/drawing/2014/main" id="{00000000-0008-0000-0900-000006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 name="Shape 7">
                <a:extLst>
                  <a:ext uri="{FF2B5EF4-FFF2-40B4-BE49-F238E27FC236}">
                    <a16:creationId xmlns:a16="http://schemas.microsoft.com/office/drawing/2014/main" id="{00000000-0008-0000-0900-000007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clientData fLocksWithSheet="0"/>
  </xdr:oneCellAnchor>
  <xdr:oneCellAnchor>
    <xdr:from>
      <xdr:col>1</xdr:col>
      <xdr:colOff>314325</xdr:colOff>
      <xdr:row>10</xdr:row>
      <xdr:rowOff>180975</xdr:rowOff>
    </xdr:from>
    <xdr:ext cx="7534275" cy="38100"/>
    <xdr:grpSp>
      <xdr:nvGrpSpPr>
        <xdr:cNvPr id="8" name="Shape 2">
          <a:extLst>
            <a:ext uri="{FF2B5EF4-FFF2-40B4-BE49-F238E27FC236}">
              <a16:creationId xmlns:a16="http://schemas.microsoft.com/office/drawing/2014/main" id="{00000000-0008-0000-0900-000008000000}"/>
            </a:ext>
          </a:extLst>
        </xdr:cNvPr>
        <xdr:cNvGrpSpPr/>
      </xdr:nvGrpSpPr>
      <xdr:grpSpPr>
        <a:xfrm>
          <a:off x="990600" y="4819650"/>
          <a:ext cx="7534275" cy="38100"/>
          <a:chOff x="1578863" y="3760949"/>
          <a:chExt cx="7534275" cy="38100"/>
        </a:xfrm>
      </xdr:grpSpPr>
      <xdr:grpSp>
        <xdr:nvGrpSpPr>
          <xdr:cNvPr id="9" name="Shape 8">
            <a:extLst>
              <a:ext uri="{FF2B5EF4-FFF2-40B4-BE49-F238E27FC236}">
                <a16:creationId xmlns:a16="http://schemas.microsoft.com/office/drawing/2014/main" id="{00000000-0008-0000-0900-000009000000}"/>
              </a:ext>
            </a:extLst>
          </xdr:cNvPr>
          <xdr:cNvGrpSpPr/>
        </xdr:nvGrpSpPr>
        <xdr:grpSpPr>
          <a:xfrm>
            <a:off x="1578863" y="3760949"/>
            <a:ext cx="7534275" cy="38100"/>
            <a:chOff x="1578863" y="3760948"/>
            <a:chExt cx="7534275" cy="38100"/>
          </a:xfrm>
        </xdr:grpSpPr>
        <xdr:sp macro="" textlink="">
          <xdr:nvSpPr>
            <xdr:cNvPr id="10" name="Shape 4">
              <a:extLst>
                <a:ext uri="{FF2B5EF4-FFF2-40B4-BE49-F238E27FC236}">
                  <a16:creationId xmlns:a16="http://schemas.microsoft.com/office/drawing/2014/main" id="{00000000-0008-0000-0900-00000A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 name="Shape 9">
              <a:extLst>
                <a:ext uri="{FF2B5EF4-FFF2-40B4-BE49-F238E27FC236}">
                  <a16:creationId xmlns:a16="http://schemas.microsoft.com/office/drawing/2014/main" id="{00000000-0008-0000-0900-00000B000000}"/>
                </a:ext>
              </a:extLst>
            </xdr:cNvPr>
            <xdr:cNvGrpSpPr/>
          </xdr:nvGrpSpPr>
          <xdr:grpSpPr>
            <a:xfrm>
              <a:off x="1578863" y="3760948"/>
              <a:ext cx="7534275" cy="38100"/>
              <a:chOff x="1578863" y="3775238"/>
              <a:chExt cx="7534275" cy="9525"/>
            </a:xfrm>
          </xdr:grpSpPr>
          <xdr:sp macro="" textlink="">
            <xdr:nvSpPr>
              <xdr:cNvPr id="12" name="Shape 10">
                <a:extLst>
                  <a:ext uri="{FF2B5EF4-FFF2-40B4-BE49-F238E27FC236}">
                    <a16:creationId xmlns:a16="http://schemas.microsoft.com/office/drawing/2014/main" id="{00000000-0008-0000-0900-00000C000000}"/>
                  </a:ext>
                </a:extLst>
              </xdr:cNvPr>
              <xdr:cNvSpPr/>
            </xdr:nvSpPr>
            <xdr:spPr>
              <a:xfrm>
                <a:off x="1578863" y="3775238"/>
                <a:ext cx="75342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3" name="Shape 11">
                <a:extLst>
                  <a:ext uri="{FF2B5EF4-FFF2-40B4-BE49-F238E27FC236}">
                    <a16:creationId xmlns:a16="http://schemas.microsoft.com/office/drawing/2014/main" id="{00000000-0008-0000-0900-00000D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grpSp>
    </xdr:grpSp>
    <xdr:clientData fLocksWithSheet="0"/>
  </xdr:oneCellAnchor>
  <xdr:oneCellAnchor>
    <xdr:from>
      <xdr:col>11</xdr:col>
      <xdr:colOff>161925</xdr:colOff>
      <xdr:row>1</xdr:row>
      <xdr:rowOff>123825</xdr:rowOff>
    </xdr:from>
    <xdr:ext cx="38100" cy="3248025"/>
    <xdr:grpSp>
      <xdr:nvGrpSpPr>
        <xdr:cNvPr id="14" name="Shape 2">
          <a:extLst>
            <a:ext uri="{FF2B5EF4-FFF2-40B4-BE49-F238E27FC236}">
              <a16:creationId xmlns:a16="http://schemas.microsoft.com/office/drawing/2014/main" id="{00000000-0008-0000-0900-00000E000000}"/>
            </a:ext>
          </a:extLst>
        </xdr:cNvPr>
        <xdr:cNvGrpSpPr/>
      </xdr:nvGrpSpPr>
      <xdr:grpSpPr>
        <a:xfrm>
          <a:off x="10258425" y="762000"/>
          <a:ext cx="38100" cy="3248025"/>
          <a:chOff x="5326950" y="2155988"/>
          <a:chExt cx="38100" cy="3248025"/>
        </a:xfrm>
      </xdr:grpSpPr>
      <xdr:grpSp>
        <xdr:nvGrpSpPr>
          <xdr:cNvPr id="15" name="Shape 12">
            <a:extLst>
              <a:ext uri="{FF2B5EF4-FFF2-40B4-BE49-F238E27FC236}">
                <a16:creationId xmlns:a16="http://schemas.microsoft.com/office/drawing/2014/main" id="{00000000-0008-0000-0900-00000F000000}"/>
              </a:ext>
            </a:extLst>
          </xdr:cNvPr>
          <xdr:cNvGrpSpPr/>
        </xdr:nvGrpSpPr>
        <xdr:grpSpPr>
          <a:xfrm>
            <a:off x="5326950" y="2155988"/>
            <a:ext cx="38100" cy="3248025"/>
            <a:chOff x="5326950" y="2155988"/>
            <a:chExt cx="38100" cy="3248025"/>
          </a:xfrm>
        </xdr:grpSpPr>
        <xdr:sp macro="" textlink="">
          <xdr:nvSpPr>
            <xdr:cNvPr id="16" name="Shape 4">
              <a:extLst>
                <a:ext uri="{FF2B5EF4-FFF2-40B4-BE49-F238E27FC236}">
                  <a16:creationId xmlns:a16="http://schemas.microsoft.com/office/drawing/2014/main" id="{00000000-0008-0000-0900-000010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 name="Shape 13">
              <a:extLst>
                <a:ext uri="{FF2B5EF4-FFF2-40B4-BE49-F238E27FC236}">
                  <a16:creationId xmlns:a16="http://schemas.microsoft.com/office/drawing/2014/main" id="{00000000-0008-0000-0900-000011000000}"/>
                </a:ext>
              </a:extLst>
            </xdr:cNvPr>
            <xdr:cNvGrpSpPr/>
          </xdr:nvGrpSpPr>
          <xdr:grpSpPr>
            <a:xfrm>
              <a:off x="5326950" y="2155988"/>
              <a:ext cx="38100" cy="3248025"/>
              <a:chOff x="5341238" y="2155988"/>
              <a:chExt cx="9525" cy="3248025"/>
            </a:xfrm>
          </xdr:grpSpPr>
          <xdr:sp macro="" textlink="">
            <xdr:nvSpPr>
              <xdr:cNvPr id="18" name="Shape 14">
                <a:extLst>
                  <a:ext uri="{FF2B5EF4-FFF2-40B4-BE49-F238E27FC236}">
                    <a16:creationId xmlns:a16="http://schemas.microsoft.com/office/drawing/2014/main" id="{00000000-0008-0000-0900-000012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9" name="Shape 15">
                <a:extLst>
                  <a:ext uri="{FF2B5EF4-FFF2-40B4-BE49-F238E27FC236}">
                    <a16:creationId xmlns:a16="http://schemas.microsoft.com/office/drawing/2014/main" id="{00000000-0008-0000-0900-000013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clientData fLocksWithSheet="0"/>
  </xdr:oneCellAnchor>
  <xdr:oneCellAnchor>
    <xdr:from>
      <xdr:col>11</xdr:col>
      <xdr:colOff>790575</xdr:colOff>
      <xdr:row>10</xdr:row>
      <xdr:rowOff>190500</xdr:rowOff>
    </xdr:from>
    <xdr:ext cx="5676900" cy="38100"/>
    <xdr:grpSp>
      <xdr:nvGrpSpPr>
        <xdr:cNvPr id="20" name="Shape 2">
          <a:extLst>
            <a:ext uri="{FF2B5EF4-FFF2-40B4-BE49-F238E27FC236}">
              <a16:creationId xmlns:a16="http://schemas.microsoft.com/office/drawing/2014/main" id="{00000000-0008-0000-0900-000014000000}"/>
            </a:ext>
          </a:extLst>
        </xdr:cNvPr>
        <xdr:cNvGrpSpPr/>
      </xdr:nvGrpSpPr>
      <xdr:grpSpPr>
        <a:xfrm>
          <a:off x="10563225" y="4829175"/>
          <a:ext cx="5676900" cy="38100"/>
          <a:chOff x="2507550" y="3760950"/>
          <a:chExt cx="5676900" cy="38100"/>
        </a:xfrm>
      </xdr:grpSpPr>
      <xdr:grpSp>
        <xdr:nvGrpSpPr>
          <xdr:cNvPr id="21" name="Shape 16">
            <a:extLst>
              <a:ext uri="{FF2B5EF4-FFF2-40B4-BE49-F238E27FC236}">
                <a16:creationId xmlns:a16="http://schemas.microsoft.com/office/drawing/2014/main" id="{00000000-0008-0000-0900-000015000000}"/>
              </a:ext>
            </a:extLst>
          </xdr:cNvPr>
          <xdr:cNvGrpSpPr/>
        </xdr:nvGrpSpPr>
        <xdr:grpSpPr>
          <a:xfrm>
            <a:off x="2507550" y="3760950"/>
            <a:ext cx="5676900" cy="38100"/>
            <a:chOff x="2507550" y="3760950"/>
            <a:chExt cx="5676900" cy="38100"/>
          </a:xfrm>
        </xdr:grpSpPr>
        <xdr:sp macro="" textlink="">
          <xdr:nvSpPr>
            <xdr:cNvPr id="22" name="Shape 4">
              <a:extLst>
                <a:ext uri="{FF2B5EF4-FFF2-40B4-BE49-F238E27FC236}">
                  <a16:creationId xmlns:a16="http://schemas.microsoft.com/office/drawing/2014/main" id="{00000000-0008-0000-0900-000016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 name="Shape 17">
              <a:extLst>
                <a:ext uri="{FF2B5EF4-FFF2-40B4-BE49-F238E27FC236}">
                  <a16:creationId xmlns:a16="http://schemas.microsoft.com/office/drawing/2014/main" id="{00000000-0008-0000-0900-000017000000}"/>
                </a:ext>
              </a:extLst>
            </xdr:cNvPr>
            <xdr:cNvGrpSpPr/>
          </xdr:nvGrpSpPr>
          <xdr:grpSpPr>
            <a:xfrm>
              <a:off x="2507550" y="3760950"/>
              <a:ext cx="5676900" cy="38100"/>
              <a:chOff x="2507550" y="3765713"/>
              <a:chExt cx="5676900" cy="28575"/>
            </a:xfrm>
          </xdr:grpSpPr>
          <xdr:sp macro="" textlink="">
            <xdr:nvSpPr>
              <xdr:cNvPr id="24" name="Shape 18">
                <a:extLst>
                  <a:ext uri="{FF2B5EF4-FFF2-40B4-BE49-F238E27FC236}">
                    <a16:creationId xmlns:a16="http://schemas.microsoft.com/office/drawing/2014/main" id="{00000000-0008-0000-0900-000018000000}"/>
                  </a:ext>
                </a:extLst>
              </xdr:cNvPr>
              <xdr:cNvSpPr/>
            </xdr:nvSpPr>
            <xdr:spPr>
              <a:xfrm>
                <a:off x="2507550" y="3765713"/>
                <a:ext cx="5676900" cy="28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5" name="Shape 19">
                <a:extLst>
                  <a:ext uri="{FF2B5EF4-FFF2-40B4-BE49-F238E27FC236}">
                    <a16:creationId xmlns:a16="http://schemas.microsoft.com/office/drawing/2014/main" id="{00000000-0008-0000-0900-000019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nicarosaniasandovalaraque\Library\Containers\com.microsoft.Excel\Data\Library\Application%20Support\Microsoft\F-E-SIG-28_mapa%20de%20riesgos%20institucional%2022-07-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B1" sqref="B1:C3"/>
    </sheetView>
  </sheetViews>
  <sheetFormatPr baseColWidth="10" defaultColWidth="14.42578125" defaultRowHeight="15" customHeight="1" x14ac:dyDescent="0.2"/>
  <cols>
    <col min="1" max="1" width="25.7109375" customWidth="1"/>
    <col min="2" max="2" width="53" customWidth="1"/>
    <col min="3" max="3" width="33.85546875" customWidth="1"/>
    <col min="4" max="4" width="24.28515625" customWidth="1"/>
    <col min="5" max="23" width="10.7109375" customWidth="1"/>
  </cols>
  <sheetData>
    <row r="1" spans="1:24" ht="33" customHeight="1" x14ac:dyDescent="0.3">
      <c r="A1" s="628"/>
      <c r="B1" s="631" t="s">
        <v>0</v>
      </c>
      <c r="C1" s="606"/>
      <c r="D1" s="1" t="s">
        <v>1</v>
      </c>
      <c r="E1" s="2"/>
      <c r="F1" s="2"/>
      <c r="G1" s="2"/>
      <c r="H1" s="2"/>
      <c r="I1" s="2"/>
      <c r="J1" s="2"/>
      <c r="K1" s="2"/>
      <c r="L1" s="2"/>
      <c r="M1" s="2"/>
      <c r="N1" s="2"/>
      <c r="O1" s="2"/>
      <c r="P1" s="2"/>
      <c r="Q1" s="2"/>
      <c r="R1" s="2"/>
      <c r="S1" s="2"/>
      <c r="T1" s="2"/>
      <c r="U1" s="2"/>
      <c r="V1" s="2"/>
      <c r="W1" s="2"/>
      <c r="X1" s="2"/>
    </row>
    <row r="2" spans="1:24" ht="33" customHeight="1" x14ac:dyDescent="0.3">
      <c r="A2" s="629"/>
      <c r="B2" s="632"/>
      <c r="C2" s="633"/>
      <c r="D2" s="3" t="s">
        <v>2</v>
      </c>
      <c r="E2" s="2"/>
      <c r="F2" s="2"/>
      <c r="G2" s="2"/>
      <c r="H2" s="2"/>
      <c r="I2" s="2"/>
      <c r="J2" s="2"/>
      <c r="K2" s="2"/>
      <c r="L2" s="2"/>
      <c r="M2" s="2"/>
      <c r="N2" s="2"/>
      <c r="O2" s="2"/>
      <c r="P2" s="2"/>
      <c r="Q2" s="2"/>
      <c r="R2" s="2"/>
      <c r="S2" s="2"/>
      <c r="T2" s="2"/>
      <c r="U2" s="2"/>
      <c r="V2" s="2"/>
      <c r="W2" s="2"/>
      <c r="X2" s="2"/>
    </row>
    <row r="3" spans="1:24" ht="33" customHeight="1" x14ac:dyDescent="0.2">
      <c r="A3" s="630"/>
      <c r="B3" s="634"/>
      <c r="C3" s="615"/>
      <c r="D3" s="3" t="s">
        <v>3</v>
      </c>
      <c r="E3" s="4"/>
      <c r="F3" s="5"/>
      <c r="G3" s="5"/>
      <c r="H3" s="5"/>
      <c r="I3" s="5"/>
      <c r="J3" s="5"/>
      <c r="K3" s="5"/>
      <c r="L3" s="5"/>
      <c r="M3" s="5"/>
      <c r="N3" s="5"/>
      <c r="O3" s="5"/>
      <c r="P3" s="5"/>
      <c r="Q3" s="5"/>
      <c r="R3" s="5"/>
      <c r="S3" s="5"/>
      <c r="T3" s="5"/>
      <c r="U3" s="5"/>
      <c r="V3" s="5"/>
      <c r="W3" s="5"/>
      <c r="X3" s="5"/>
    </row>
    <row r="4" spans="1:24" ht="12.75" customHeight="1" x14ac:dyDescent="0.3">
      <c r="A4" s="6"/>
      <c r="B4" s="6"/>
      <c r="C4" s="6"/>
      <c r="D4" s="6"/>
      <c r="E4" s="7"/>
      <c r="F4" s="2"/>
      <c r="G4" s="2"/>
      <c r="H4" s="2"/>
      <c r="I4" s="2"/>
      <c r="J4" s="2"/>
      <c r="K4" s="2"/>
      <c r="L4" s="2"/>
      <c r="M4" s="2"/>
      <c r="N4" s="2"/>
      <c r="O4" s="2"/>
      <c r="P4" s="2"/>
      <c r="Q4" s="2"/>
      <c r="R4" s="2"/>
      <c r="S4" s="2"/>
      <c r="T4" s="2"/>
      <c r="U4" s="2"/>
      <c r="V4" s="2"/>
      <c r="W4" s="2"/>
      <c r="X4" s="2"/>
    </row>
    <row r="5" spans="1:24" ht="16.5" customHeight="1" x14ac:dyDescent="0.3">
      <c r="A5" s="8" t="s">
        <v>4</v>
      </c>
      <c r="B5" s="577" t="s">
        <v>5</v>
      </c>
      <c r="C5" s="578"/>
      <c r="D5" s="579"/>
      <c r="E5" s="7"/>
      <c r="F5" s="2"/>
      <c r="G5" s="2"/>
      <c r="H5" s="2"/>
      <c r="I5" s="2"/>
      <c r="J5" s="2"/>
      <c r="K5" s="2"/>
      <c r="L5" s="2"/>
      <c r="M5" s="2"/>
      <c r="N5" s="2"/>
      <c r="O5" s="2"/>
      <c r="P5" s="2"/>
      <c r="Q5" s="2"/>
      <c r="R5" s="2"/>
      <c r="S5" s="2"/>
      <c r="T5" s="2"/>
      <c r="U5" s="2"/>
      <c r="V5" s="2"/>
      <c r="W5" s="2"/>
      <c r="X5" s="2"/>
    </row>
    <row r="6" spans="1:24" ht="6" customHeight="1" x14ac:dyDescent="0.3">
      <c r="A6" s="6"/>
      <c r="B6" s="6"/>
      <c r="C6" s="6"/>
      <c r="D6" s="6"/>
      <c r="E6" s="7"/>
      <c r="F6" s="2"/>
      <c r="G6" s="2"/>
      <c r="H6" s="2"/>
      <c r="I6" s="2"/>
      <c r="J6" s="2"/>
      <c r="K6" s="2"/>
      <c r="L6" s="2"/>
      <c r="M6" s="2"/>
      <c r="N6" s="2"/>
      <c r="O6" s="2"/>
      <c r="P6" s="2"/>
      <c r="Q6" s="2"/>
      <c r="R6" s="2"/>
      <c r="S6" s="2"/>
      <c r="T6" s="2"/>
      <c r="U6" s="2"/>
      <c r="V6" s="2"/>
      <c r="W6" s="2"/>
      <c r="X6" s="2"/>
    </row>
    <row r="7" spans="1:24" ht="28.5" customHeight="1" x14ac:dyDescent="0.3">
      <c r="A7" s="9" t="s">
        <v>6</v>
      </c>
      <c r="B7" s="607">
        <v>44505</v>
      </c>
      <c r="C7" s="581"/>
      <c r="D7" s="581"/>
      <c r="E7" s="7"/>
      <c r="F7" s="2"/>
      <c r="G7" s="2"/>
      <c r="H7" s="2"/>
      <c r="I7" s="2"/>
      <c r="J7" s="2"/>
      <c r="K7" s="2"/>
      <c r="L7" s="2"/>
      <c r="M7" s="2"/>
      <c r="N7" s="2"/>
      <c r="O7" s="2"/>
      <c r="P7" s="2"/>
      <c r="Q7" s="2"/>
      <c r="R7" s="2"/>
      <c r="S7" s="2"/>
      <c r="T7" s="2"/>
      <c r="U7" s="2"/>
      <c r="V7" s="2"/>
      <c r="W7" s="2"/>
      <c r="X7" s="2"/>
    </row>
    <row r="8" spans="1:24" ht="7.5" customHeight="1" x14ac:dyDescent="0.3">
      <c r="A8" s="10"/>
      <c r="B8" s="6"/>
      <c r="C8" s="6"/>
      <c r="D8" s="6"/>
      <c r="E8" s="7"/>
      <c r="F8" s="2"/>
      <c r="G8" s="2"/>
      <c r="H8" s="2"/>
      <c r="I8" s="2"/>
      <c r="J8" s="2"/>
      <c r="K8" s="2"/>
      <c r="L8" s="2"/>
      <c r="M8" s="2"/>
      <c r="N8" s="2"/>
      <c r="O8" s="2"/>
      <c r="P8" s="2"/>
      <c r="Q8" s="2"/>
      <c r="R8" s="2"/>
      <c r="S8" s="2"/>
      <c r="T8" s="2"/>
      <c r="U8" s="2"/>
      <c r="V8" s="2"/>
      <c r="W8" s="2"/>
      <c r="X8" s="2"/>
    </row>
    <row r="9" spans="1:24" ht="39" customHeight="1" x14ac:dyDescent="0.3">
      <c r="A9" s="9" t="s">
        <v>7</v>
      </c>
      <c r="B9" s="577" t="s">
        <v>8</v>
      </c>
      <c r="C9" s="578"/>
      <c r="D9" s="579"/>
      <c r="E9" s="7"/>
      <c r="F9" s="2"/>
      <c r="G9" s="2"/>
      <c r="H9" s="2"/>
      <c r="I9" s="2"/>
      <c r="J9" s="2"/>
      <c r="K9" s="2"/>
      <c r="L9" s="2"/>
      <c r="M9" s="2"/>
      <c r="N9" s="2"/>
      <c r="O9" s="2"/>
      <c r="P9" s="2"/>
      <c r="Q9" s="2"/>
      <c r="R9" s="2"/>
      <c r="S9" s="2"/>
      <c r="T9" s="2"/>
      <c r="U9" s="2"/>
      <c r="V9" s="2"/>
      <c r="W9" s="2"/>
      <c r="X9" s="2"/>
    </row>
    <row r="10" spans="1:24" ht="12.75" customHeight="1" x14ac:dyDescent="0.3">
      <c r="A10" s="6"/>
      <c r="B10" s="6"/>
      <c r="C10" s="6"/>
      <c r="D10" s="6"/>
      <c r="E10" s="7"/>
      <c r="F10" s="2"/>
      <c r="G10" s="2"/>
      <c r="H10" s="2"/>
      <c r="I10" s="2"/>
      <c r="J10" s="2"/>
      <c r="K10" s="2"/>
      <c r="L10" s="2"/>
      <c r="M10" s="2"/>
      <c r="N10" s="2"/>
      <c r="O10" s="2"/>
      <c r="P10" s="2"/>
      <c r="Q10" s="2"/>
      <c r="R10" s="2"/>
      <c r="S10" s="2"/>
      <c r="T10" s="2"/>
      <c r="U10" s="2"/>
      <c r="V10" s="2"/>
      <c r="W10" s="2"/>
      <c r="X10" s="2"/>
    </row>
    <row r="11" spans="1:24" ht="16.5" customHeight="1" x14ac:dyDescent="0.3">
      <c r="A11" s="589" t="s">
        <v>9</v>
      </c>
      <c r="B11" s="570"/>
      <c r="C11" s="570"/>
      <c r="D11" s="568"/>
      <c r="E11" s="2"/>
      <c r="F11" s="2"/>
      <c r="G11" s="2"/>
      <c r="H11" s="2"/>
      <c r="I11" s="2"/>
      <c r="J11" s="2"/>
      <c r="K11" s="2"/>
      <c r="L11" s="2"/>
      <c r="M11" s="2"/>
      <c r="N11" s="2"/>
      <c r="O11" s="2"/>
      <c r="P11" s="2"/>
      <c r="Q11" s="2"/>
      <c r="R11" s="2"/>
      <c r="S11" s="2"/>
      <c r="T11" s="2"/>
      <c r="U11" s="2"/>
      <c r="V11" s="2"/>
      <c r="W11" s="2"/>
      <c r="X11" s="2"/>
    </row>
    <row r="12" spans="1:24" ht="16.5" customHeight="1" x14ac:dyDescent="0.3">
      <c r="A12" s="11" t="s">
        <v>10</v>
      </c>
      <c r="B12" s="11" t="s">
        <v>11</v>
      </c>
      <c r="C12" s="590" t="s">
        <v>12</v>
      </c>
      <c r="D12" s="575"/>
      <c r="E12" s="2"/>
      <c r="F12" s="2"/>
      <c r="G12" s="2"/>
      <c r="H12" s="2"/>
      <c r="I12" s="2"/>
      <c r="J12" s="2"/>
      <c r="K12" s="2"/>
      <c r="L12" s="2"/>
      <c r="M12" s="2"/>
      <c r="N12" s="2"/>
      <c r="O12" s="2"/>
      <c r="P12" s="2"/>
      <c r="Q12" s="2"/>
      <c r="R12" s="2"/>
      <c r="S12" s="2"/>
      <c r="T12" s="2"/>
      <c r="U12" s="2"/>
      <c r="V12" s="2"/>
      <c r="W12" s="2"/>
      <c r="X12" s="2"/>
    </row>
    <row r="13" spans="1:24" ht="48.75" customHeight="1" x14ac:dyDescent="0.3">
      <c r="A13" s="12" t="s">
        <v>13</v>
      </c>
      <c r="B13" s="13" t="s">
        <v>14</v>
      </c>
      <c r="C13" s="602" t="s">
        <v>15</v>
      </c>
      <c r="D13" s="568"/>
      <c r="E13" s="2"/>
      <c r="F13" s="2"/>
      <c r="G13" s="2"/>
      <c r="H13" s="2"/>
      <c r="I13" s="2"/>
      <c r="J13" s="2"/>
      <c r="K13" s="2"/>
      <c r="L13" s="2"/>
      <c r="M13" s="2"/>
      <c r="N13" s="2"/>
      <c r="O13" s="2"/>
      <c r="P13" s="2"/>
      <c r="Q13" s="2"/>
      <c r="R13" s="2"/>
      <c r="S13" s="2"/>
      <c r="T13" s="2"/>
      <c r="U13" s="2"/>
      <c r="V13" s="2"/>
      <c r="W13" s="2"/>
      <c r="X13" s="2"/>
    </row>
    <row r="14" spans="1:24" ht="84" customHeight="1" x14ac:dyDescent="0.3">
      <c r="A14" s="12" t="s">
        <v>16</v>
      </c>
      <c r="B14" s="14" t="s">
        <v>17</v>
      </c>
      <c r="C14" s="603" t="s">
        <v>18</v>
      </c>
      <c r="D14" s="568"/>
      <c r="E14" s="2"/>
      <c r="F14" s="2"/>
      <c r="G14" s="2"/>
      <c r="H14" s="2"/>
      <c r="I14" s="2"/>
      <c r="J14" s="2"/>
      <c r="K14" s="2"/>
      <c r="L14" s="2"/>
      <c r="M14" s="2"/>
      <c r="N14" s="2"/>
      <c r="O14" s="2"/>
      <c r="P14" s="2"/>
      <c r="Q14" s="2"/>
      <c r="R14" s="2"/>
      <c r="S14" s="2"/>
      <c r="T14" s="2"/>
      <c r="U14" s="2"/>
      <c r="V14" s="2"/>
      <c r="W14" s="2"/>
      <c r="X14" s="2"/>
    </row>
    <row r="15" spans="1:24" ht="16.5" x14ac:dyDescent="0.3">
      <c r="A15" s="12" t="s">
        <v>19</v>
      </c>
      <c r="B15" s="13" t="s">
        <v>20</v>
      </c>
      <c r="C15" s="602" t="s">
        <v>8</v>
      </c>
      <c r="D15" s="568"/>
      <c r="E15" s="2"/>
      <c r="F15" s="2"/>
      <c r="G15" s="2"/>
      <c r="H15" s="2"/>
      <c r="I15" s="2"/>
      <c r="J15" s="2"/>
      <c r="K15" s="2"/>
      <c r="L15" s="2"/>
      <c r="M15" s="2"/>
      <c r="N15" s="2"/>
      <c r="O15" s="2"/>
      <c r="P15" s="2"/>
      <c r="Q15" s="2"/>
      <c r="R15" s="2"/>
      <c r="S15" s="2"/>
      <c r="T15" s="2"/>
      <c r="U15" s="2"/>
      <c r="V15" s="2"/>
      <c r="W15" s="2"/>
      <c r="X15" s="2"/>
    </row>
    <row r="16" spans="1:24" ht="58.5" customHeight="1" x14ac:dyDescent="0.2">
      <c r="A16" s="12" t="s">
        <v>21</v>
      </c>
      <c r="B16" s="15" t="s">
        <v>22</v>
      </c>
      <c r="C16" s="603" t="s">
        <v>23</v>
      </c>
      <c r="D16" s="568"/>
      <c r="E16" s="5"/>
      <c r="F16" s="5"/>
      <c r="G16" s="5"/>
      <c r="H16" s="5"/>
      <c r="I16" s="5"/>
      <c r="J16" s="5"/>
      <c r="K16" s="5"/>
      <c r="L16" s="5"/>
      <c r="M16" s="5"/>
      <c r="N16" s="5"/>
      <c r="O16" s="5"/>
      <c r="P16" s="5"/>
      <c r="Q16" s="5"/>
      <c r="R16" s="5"/>
      <c r="S16" s="5"/>
      <c r="T16" s="5"/>
      <c r="U16" s="5"/>
      <c r="V16" s="5"/>
      <c r="W16" s="5"/>
      <c r="X16" s="5"/>
    </row>
    <row r="17" spans="1:24" ht="16.5" x14ac:dyDescent="0.2">
      <c r="A17" s="12" t="s">
        <v>24</v>
      </c>
      <c r="B17" s="14" t="s">
        <v>20</v>
      </c>
      <c r="C17" s="603" t="s">
        <v>8</v>
      </c>
      <c r="D17" s="568"/>
      <c r="E17" s="5"/>
      <c r="F17" s="5"/>
      <c r="G17" s="5"/>
      <c r="H17" s="5"/>
      <c r="I17" s="5"/>
      <c r="J17" s="5"/>
      <c r="K17" s="5"/>
      <c r="L17" s="5"/>
      <c r="M17" s="5"/>
      <c r="N17" s="5"/>
      <c r="O17" s="5"/>
      <c r="P17" s="5"/>
      <c r="Q17" s="5"/>
      <c r="R17" s="5"/>
      <c r="S17" s="5"/>
      <c r="T17" s="5"/>
      <c r="U17" s="5"/>
      <c r="V17" s="5"/>
      <c r="W17" s="5"/>
      <c r="X17" s="5"/>
    </row>
    <row r="18" spans="1:24" ht="25.5" customHeight="1" x14ac:dyDescent="0.2">
      <c r="A18" s="12" t="s">
        <v>25</v>
      </c>
      <c r="B18" s="14" t="s">
        <v>20</v>
      </c>
      <c r="C18" s="603" t="s">
        <v>26</v>
      </c>
      <c r="D18" s="568"/>
      <c r="E18" s="5"/>
      <c r="F18" s="5"/>
      <c r="G18" s="5"/>
      <c r="H18" s="5"/>
      <c r="I18" s="5"/>
      <c r="J18" s="5"/>
      <c r="K18" s="5"/>
      <c r="L18" s="5"/>
      <c r="M18" s="5"/>
      <c r="N18" s="5"/>
      <c r="O18" s="5"/>
      <c r="P18" s="5"/>
      <c r="Q18" s="5"/>
      <c r="R18" s="5"/>
      <c r="S18" s="5"/>
      <c r="T18" s="5"/>
      <c r="U18" s="5"/>
      <c r="V18" s="5"/>
      <c r="W18" s="5"/>
      <c r="X18" s="5"/>
    </row>
    <row r="19" spans="1:24" ht="165" x14ac:dyDescent="0.3">
      <c r="A19" s="12" t="s">
        <v>27</v>
      </c>
      <c r="B19" s="14" t="s">
        <v>28</v>
      </c>
      <c r="C19" s="603" t="s">
        <v>29</v>
      </c>
      <c r="D19" s="568"/>
      <c r="E19" s="2"/>
      <c r="F19" s="2"/>
      <c r="G19" s="2"/>
      <c r="H19" s="2"/>
      <c r="I19" s="2"/>
      <c r="J19" s="2"/>
      <c r="K19" s="2"/>
      <c r="L19" s="2"/>
      <c r="M19" s="2"/>
      <c r="N19" s="2"/>
      <c r="O19" s="2"/>
      <c r="P19" s="2"/>
      <c r="Q19" s="2"/>
      <c r="R19" s="2"/>
      <c r="S19" s="2"/>
      <c r="T19" s="2"/>
      <c r="U19" s="2"/>
      <c r="V19" s="2"/>
      <c r="W19" s="2"/>
      <c r="X19" s="2"/>
    </row>
    <row r="20" spans="1:24" ht="16.5" customHeight="1" x14ac:dyDescent="0.3">
      <c r="A20" s="594" t="s">
        <v>30</v>
      </c>
      <c r="B20" s="586"/>
      <c r="C20" s="586"/>
      <c r="D20" s="575"/>
      <c r="E20" s="2"/>
      <c r="F20" s="2"/>
      <c r="G20" s="2"/>
      <c r="H20" s="2"/>
      <c r="I20" s="2"/>
      <c r="J20" s="2"/>
      <c r="K20" s="2"/>
      <c r="L20" s="2"/>
      <c r="M20" s="2"/>
      <c r="N20" s="2"/>
      <c r="O20" s="2"/>
      <c r="P20" s="2"/>
      <c r="Q20" s="2"/>
      <c r="R20" s="2"/>
      <c r="S20" s="2"/>
      <c r="T20" s="2"/>
      <c r="U20" s="2"/>
      <c r="V20" s="2"/>
      <c r="W20" s="2"/>
      <c r="X20" s="2"/>
    </row>
    <row r="21" spans="1:24" ht="16.5" customHeight="1" x14ac:dyDescent="0.3">
      <c r="A21" s="11" t="s">
        <v>10</v>
      </c>
      <c r="B21" s="16" t="s">
        <v>11</v>
      </c>
      <c r="C21" s="589" t="s">
        <v>12</v>
      </c>
      <c r="D21" s="568"/>
      <c r="E21" s="2"/>
      <c r="F21" s="2"/>
      <c r="G21" s="2"/>
      <c r="H21" s="2"/>
      <c r="I21" s="2"/>
      <c r="J21" s="2"/>
      <c r="K21" s="2"/>
      <c r="L21" s="2"/>
      <c r="M21" s="2"/>
      <c r="N21" s="2"/>
      <c r="O21" s="2"/>
      <c r="P21" s="2"/>
      <c r="Q21" s="2"/>
      <c r="R21" s="2"/>
      <c r="S21" s="2"/>
      <c r="T21" s="2"/>
      <c r="U21" s="2"/>
      <c r="V21" s="2"/>
      <c r="W21" s="2"/>
      <c r="X21" s="2"/>
    </row>
    <row r="22" spans="1:24" ht="28.5" customHeight="1" x14ac:dyDescent="0.3">
      <c r="A22" s="12" t="s">
        <v>31</v>
      </c>
      <c r="B22" s="17" t="s">
        <v>32</v>
      </c>
      <c r="C22" s="595" t="s">
        <v>20</v>
      </c>
      <c r="D22" s="568"/>
      <c r="E22" s="2"/>
      <c r="F22" s="2"/>
      <c r="G22" s="2"/>
      <c r="H22" s="2"/>
      <c r="I22" s="2"/>
      <c r="J22" s="2"/>
      <c r="K22" s="2"/>
      <c r="L22" s="2"/>
      <c r="M22" s="2"/>
      <c r="N22" s="2"/>
      <c r="O22" s="2"/>
      <c r="P22" s="2"/>
      <c r="Q22" s="2"/>
      <c r="R22" s="2"/>
      <c r="S22" s="2"/>
      <c r="T22" s="2"/>
      <c r="U22" s="2"/>
      <c r="V22" s="2"/>
      <c r="W22" s="2"/>
      <c r="X22" s="2"/>
    </row>
    <row r="23" spans="1:24" ht="28.5" customHeight="1" x14ac:dyDescent="0.3">
      <c r="A23" s="12" t="s">
        <v>33</v>
      </c>
      <c r="B23" s="19" t="s">
        <v>34</v>
      </c>
      <c r="C23" s="595" t="s">
        <v>35</v>
      </c>
      <c r="D23" s="568"/>
      <c r="E23" s="2"/>
      <c r="F23" s="2"/>
      <c r="G23" s="2"/>
      <c r="H23" s="2"/>
      <c r="I23" s="2"/>
      <c r="J23" s="2"/>
      <c r="K23" s="2"/>
      <c r="L23" s="2"/>
      <c r="M23" s="2"/>
      <c r="N23" s="2"/>
      <c r="O23" s="2"/>
      <c r="P23" s="2"/>
      <c r="Q23" s="2"/>
      <c r="R23" s="2"/>
      <c r="S23" s="2"/>
      <c r="T23" s="2"/>
      <c r="U23" s="2"/>
      <c r="V23" s="2"/>
      <c r="W23" s="2"/>
      <c r="X23" s="2"/>
    </row>
    <row r="24" spans="1:24" ht="28.5" customHeight="1" x14ac:dyDescent="0.3">
      <c r="A24" s="12" t="s">
        <v>36</v>
      </c>
      <c r="B24" s="17" t="s">
        <v>37</v>
      </c>
      <c r="C24" s="595" t="s">
        <v>20</v>
      </c>
      <c r="D24" s="568"/>
      <c r="E24" s="2"/>
      <c r="F24" s="2"/>
      <c r="G24" s="2"/>
      <c r="H24" s="2"/>
      <c r="I24" s="2"/>
      <c r="J24" s="2"/>
      <c r="K24" s="2"/>
      <c r="L24" s="2"/>
      <c r="M24" s="2"/>
      <c r="N24" s="2"/>
      <c r="O24" s="2"/>
      <c r="P24" s="2"/>
      <c r="Q24" s="2"/>
      <c r="R24" s="2"/>
      <c r="S24" s="2"/>
      <c r="T24" s="2"/>
      <c r="U24" s="2"/>
      <c r="V24" s="2"/>
      <c r="W24" s="2"/>
      <c r="X24" s="2"/>
    </row>
    <row r="25" spans="1:24" ht="28.5" customHeight="1" x14ac:dyDescent="0.3">
      <c r="A25" s="12" t="s">
        <v>38</v>
      </c>
      <c r="B25" s="17" t="s">
        <v>39</v>
      </c>
      <c r="C25" s="595" t="s">
        <v>20</v>
      </c>
      <c r="D25" s="568"/>
      <c r="E25" s="2"/>
      <c r="F25" s="2"/>
      <c r="G25" s="2"/>
      <c r="H25" s="2"/>
      <c r="I25" s="2"/>
      <c r="J25" s="2"/>
      <c r="K25" s="2"/>
      <c r="L25" s="2"/>
      <c r="M25" s="2"/>
      <c r="N25" s="2"/>
      <c r="O25" s="2"/>
      <c r="P25" s="2"/>
      <c r="Q25" s="2"/>
      <c r="R25" s="2"/>
      <c r="S25" s="2"/>
      <c r="T25" s="2"/>
      <c r="U25" s="2"/>
      <c r="V25" s="2"/>
      <c r="W25" s="2"/>
      <c r="X25" s="2"/>
    </row>
    <row r="26" spans="1:24" ht="28.5" customHeight="1" x14ac:dyDescent="0.3">
      <c r="A26" s="12" t="s">
        <v>40</v>
      </c>
      <c r="B26" s="17" t="s">
        <v>41</v>
      </c>
      <c r="C26" s="595" t="s">
        <v>20</v>
      </c>
      <c r="D26" s="568"/>
      <c r="E26" s="2"/>
      <c r="F26" s="2"/>
      <c r="G26" s="2"/>
      <c r="H26" s="2"/>
      <c r="I26" s="2"/>
      <c r="J26" s="2"/>
      <c r="K26" s="2"/>
      <c r="L26" s="2"/>
      <c r="M26" s="2"/>
      <c r="N26" s="2"/>
      <c r="O26" s="2"/>
      <c r="P26" s="2"/>
      <c r="Q26" s="2"/>
      <c r="R26" s="2"/>
      <c r="S26" s="2"/>
      <c r="T26" s="2"/>
      <c r="U26" s="2"/>
      <c r="V26" s="2"/>
      <c r="W26" s="2"/>
      <c r="X26" s="2"/>
    </row>
    <row r="27" spans="1:24" ht="28.5" customHeight="1" x14ac:dyDescent="0.3">
      <c r="A27" s="12" t="s">
        <v>42</v>
      </c>
      <c r="B27" s="20" t="s">
        <v>37</v>
      </c>
      <c r="C27" s="595" t="s">
        <v>20</v>
      </c>
      <c r="D27" s="568"/>
      <c r="E27" s="2"/>
      <c r="F27" s="2"/>
      <c r="G27" s="2"/>
      <c r="H27" s="2"/>
      <c r="I27" s="2"/>
      <c r="J27" s="2"/>
      <c r="K27" s="2"/>
      <c r="L27" s="2"/>
      <c r="M27" s="2"/>
      <c r="N27" s="2"/>
      <c r="O27" s="2"/>
      <c r="P27" s="2"/>
      <c r="Q27" s="2"/>
      <c r="R27" s="2"/>
      <c r="S27" s="2"/>
      <c r="T27" s="2"/>
      <c r="U27" s="2"/>
      <c r="V27" s="2"/>
      <c r="W27" s="2"/>
      <c r="X27" s="2"/>
    </row>
    <row r="28" spans="1:24" ht="28.5" customHeight="1" x14ac:dyDescent="0.3">
      <c r="A28" s="21" t="s">
        <v>43</v>
      </c>
      <c r="B28" s="17" t="s">
        <v>44</v>
      </c>
      <c r="C28" s="595" t="s">
        <v>45</v>
      </c>
      <c r="D28" s="568"/>
      <c r="E28" s="2"/>
      <c r="F28" s="2"/>
      <c r="G28" s="2"/>
      <c r="H28" s="2"/>
      <c r="I28" s="2"/>
      <c r="J28" s="2"/>
      <c r="K28" s="2"/>
      <c r="L28" s="2"/>
      <c r="M28" s="2"/>
      <c r="N28" s="2"/>
      <c r="O28" s="2"/>
      <c r="P28" s="2"/>
      <c r="Q28" s="2"/>
      <c r="R28" s="2"/>
      <c r="S28" s="2"/>
      <c r="T28" s="2"/>
      <c r="U28" s="2"/>
      <c r="V28" s="2"/>
      <c r="W28" s="2"/>
      <c r="X28" s="2"/>
    </row>
    <row r="29" spans="1:24" ht="28.5" customHeight="1" x14ac:dyDescent="0.3">
      <c r="A29" s="12" t="s">
        <v>27</v>
      </c>
      <c r="B29" s="20" t="s">
        <v>37</v>
      </c>
      <c r="C29" s="595" t="s">
        <v>20</v>
      </c>
      <c r="D29" s="568"/>
      <c r="E29" s="2"/>
      <c r="F29" s="2"/>
      <c r="G29" s="2"/>
      <c r="H29" s="2"/>
      <c r="I29" s="2"/>
      <c r="J29" s="2"/>
      <c r="K29" s="2"/>
      <c r="L29" s="2"/>
      <c r="M29" s="2"/>
      <c r="N29" s="2"/>
      <c r="O29" s="2"/>
      <c r="P29" s="2"/>
      <c r="Q29" s="2"/>
      <c r="R29" s="2"/>
      <c r="S29" s="2"/>
      <c r="T29" s="2"/>
      <c r="U29" s="2"/>
      <c r="V29" s="2"/>
      <c r="W29" s="2"/>
      <c r="X29" s="2"/>
    </row>
    <row r="30" spans="1:24" ht="18" customHeight="1" x14ac:dyDescent="0.3">
      <c r="A30" s="585" t="s">
        <v>46</v>
      </c>
      <c r="B30" s="586"/>
      <c r="C30" s="586"/>
      <c r="D30" s="575"/>
      <c r="E30" s="2"/>
      <c r="F30" s="2"/>
      <c r="G30" s="2"/>
      <c r="H30" s="2"/>
      <c r="I30" s="2"/>
      <c r="J30" s="2"/>
      <c r="K30" s="2"/>
      <c r="L30" s="2"/>
      <c r="M30" s="2"/>
      <c r="N30" s="2"/>
      <c r="O30" s="2"/>
      <c r="P30" s="2"/>
      <c r="Q30" s="2"/>
      <c r="R30" s="2"/>
      <c r="S30" s="2"/>
      <c r="T30" s="2"/>
      <c r="U30" s="2"/>
      <c r="V30" s="2"/>
      <c r="W30" s="2"/>
      <c r="X30" s="2"/>
    </row>
    <row r="31" spans="1:24" ht="21.75" customHeight="1" x14ac:dyDescent="0.3">
      <c r="A31" s="11" t="s">
        <v>10</v>
      </c>
      <c r="B31" s="22" t="s">
        <v>47</v>
      </c>
      <c r="C31" s="587" t="s">
        <v>48</v>
      </c>
      <c r="D31" s="568"/>
      <c r="E31" s="2"/>
      <c r="F31" s="2"/>
      <c r="G31" s="2"/>
      <c r="H31" s="2"/>
      <c r="I31" s="2"/>
      <c r="J31" s="2"/>
      <c r="K31" s="2"/>
      <c r="L31" s="2"/>
      <c r="M31" s="2"/>
      <c r="N31" s="2"/>
      <c r="O31" s="2"/>
      <c r="P31" s="2"/>
      <c r="Q31" s="2"/>
      <c r="R31" s="2"/>
      <c r="S31" s="2"/>
      <c r="T31" s="2"/>
      <c r="U31" s="2"/>
      <c r="V31" s="2"/>
      <c r="W31" s="2"/>
      <c r="X31" s="2"/>
    </row>
    <row r="32" spans="1:24" ht="102.75" customHeight="1" x14ac:dyDescent="0.2">
      <c r="A32" s="21" t="s">
        <v>49</v>
      </c>
      <c r="B32" s="20" t="s">
        <v>20</v>
      </c>
      <c r="C32" s="596" t="s">
        <v>50</v>
      </c>
      <c r="D32" s="568"/>
      <c r="E32" s="24"/>
      <c r="F32" s="24"/>
      <c r="G32" s="24"/>
      <c r="H32" s="24"/>
      <c r="I32" s="24"/>
      <c r="J32" s="24"/>
      <c r="K32" s="24"/>
      <c r="L32" s="24"/>
      <c r="M32" s="24"/>
      <c r="N32" s="24"/>
      <c r="O32" s="24"/>
      <c r="P32" s="24"/>
      <c r="Q32" s="24"/>
      <c r="R32" s="24"/>
      <c r="S32" s="24"/>
      <c r="T32" s="24"/>
      <c r="U32" s="24"/>
      <c r="V32" s="24"/>
      <c r="W32" s="24"/>
      <c r="X32" s="24"/>
    </row>
    <row r="33" spans="1:24" ht="52.5" customHeight="1" x14ac:dyDescent="0.2">
      <c r="A33" s="21" t="s">
        <v>51</v>
      </c>
      <c r="B33" s="20" t="s">
        <v>20</v>
      </c>
      <c r="C33" s="596" t="s">
        <v>52</v>
      </c>
      <c r="D33" s="568"/>
      <c r="E33" s="24"/>
      <c r="F33" s="24"/>
      <c r="G33" s="24"/>
      <c r="H33" s="24"/>
      <c r="I33" s="24"/>
      <c r="J33" s="24"/>
      <c r="K33" s="24"/>
      <c r="L33" s="24"/>
      <c r="M33" s="24"/>
      <c r="N33" s="24"/>
      <c r="O33" s="24"/>
      <c r="P33" s="24"/>
      <c r="Q33" s="24"/>
      <c r="R33" s="24"/>
      <c r="S33" s="24"/>
      <c r="T33" s="24"/>
      <c r="U33" s="24"/>
      <c r="V33" s="24"/>
      <c r="W33" s="24"/>
      <c r="X33" s="24"/>
    </row>
    <row r="34" spans="1:24" ht="166.5" customHeight="1" x14ac:dyDescent="0.2">
      <c r="A34" s="21" t="s">
        <v>53</v>
      </c>
      <c r="B34" s="25" t="s">
        <v>54</v>
      </c>
      <c r="C34" s="596" t="s">
        <v>55</v>
      </c>
      <c r="D34" s="568"/>
      <c r="E34" s="24"/>
      <c r="F34" s="24"/>
      <c r="G34" s="24"/>
      <c r="H34" s="24"/>
      <c r="I34" s="24"/>
      <c r="J34" s="24"/>
      <c r="K34" s="24"/>
      <c r="L34" s="24"/>
      <c r="M34" s="24"/>
      <c r="N34" s="24"/>
      <c r="O34" s="24"/>
      <c r="P34" s="24"/>
      <c r="Q34" s="24"/>
      <c r="R34" s="24"/>
      <c r="S34" s="24"/>
      <c r="T34" s="24"/>
      <c r="U34" s="24"/>
      <c r="V34" s="24"/>
      <c r="W34" s="24"/>
      <c r="X34" s="24"/>
    </row>
    <row r="35" spans="1:24" ht="57.75" customHeight="1" x14ac:dyDescent="0.2">
      <c r="A35" s="21" t="s">
        <v>56</v>
      </c>
      <c r="B35" s="17" t="s">
        <v>37</v>
      </c>
      <c r="C35" s="596" t="s">
        <v>57</v>
      </c>
      <c r="D35" s="568"/>
      <c r="E35" s="24"/>
      <c r="F35" s="24"/>
      <c r="G35" s="24"/>
      <c r="H35" s="24"/>
      <c r="I35" s="24"/>
      <c r="J35" s="24"/>
      <c r="K35" s="24"/>
      <c r="L35" s="24"/>
      <c r="M35" s="24"/>
      <c r="N35" s="24"/>
      <c r="O35" s="24"/>
      <c r="P35" s="24"/>
      <c r="Q35" s="24"/>
      <c r="R35" s="24"/>
      <c r="S35" s="24"/>
      <c r="T35" s="24"/>
      <c r="U35" s="24"/>
      <c r="V35" s="24"/>
      <c r="W35" s="24"/>
      <c r="X35" s="24"/>
    </row>
    <row r="36" spans="1:24" ht="57.75" customHeight="1" x14ac:dyDescent="0.2">
      <c r="A36" s="21" t="s">
        <v>58</v>
      </c>
      <c r="B36" s="25" t="s">
        <v>59</v>
      </c>
      <c r="C36" s="596" t="s">
        <v>60</v>
      </c>
      <c r="D36" s="568"/>
      <c r="E36" s="24"/>
      <c r="F36" s="24"/>
      <c r="G36" s="24"/>
      <c r="H36" s="24"/>
      <c r="I36" s="24"/>
      <c r="J36" s="24"/>
      <c r="K36" s="24"/>
      <c r="L36" s="24"/>
      <c r="M36" s="24"/>
      <c r="N36" s="24"/>
      <c r="O36" s="24"/>
      <c r="P36" s="24"/>
      <c r="Q36" s="24"/>
      <c r="R36" s="24"/>
      <c r="S36" s="24"/>
      <c r="T36" s="24"/>
      <c r="U36" s="24"/>
      <c r="V36" s="24"/>
      <c r="W36" s="24"/>
      <c r="X36" s="24"/>
    </row>
    <row r="37" spans="1:24" ht="57.75" customHeight="1" x14ac:dyDescent="0.2">
      <c r="A37" s="21" t="s">
        <v>61</v>
      </c>
      <c r="B37" s="26" t="s">
        <v>37</v>
      </c>
      <c r="C37" s="595" t="s">
        <v>62</v>
      </c>
      <c r="D37" s="568"/>
      <c r="E37" s="24"/>
      <c r="F37" s="24"/>
      <c r="G37" s="24"/>
      <c r="H37" s="24"/>
      <c r="I37" s="24"/>
      <c r="J37" s="24"/>
      <c r="K37" s="24"/>
      <c r="L37" s="24"/>
      <c r="M37" s="24"/>
      <c r="N37" s="24"/>
      <c r="O37" s="24"/>
      <c r="P37" s="24"/>
      <c r="Q37" s="24"/>
      <c r="R37" s="24"/>
      <c r="S37" s="24"/>
      <c r="T37" s="24"/>
      <c r="U37" s="24"/>
      <c r="V37" s="24"/>
      <c r="W37" s="24"/>
      <c r="X37" s="24"/>
    </row>
    <row r="38" spans="1:24" ht="57.75" customHeight="1" x14ac:dyDescent="0.2">
      <c r="A38" s="21" t="s">
        <v>27</v>
      </c>
      <c r="B38" s="25" t="s">
        <v>20</v>
      </c>
      <c r="C38" s="596" t="s">
        <v>20</v>
      </c>
      <c r="D38" s="568"/>
      <c r="E38" s="24"/>
      <c r="F38" s="24"/>
      <c r="G38" s="24"/>
      <c r="H38" s="24"/>
      <c r="I38" s="24"/>
      <c r="J38" s="24"/>
      <c r="K38" s="24"/>
      <c r="L38" s="24"/>
      <c r="M38" s="24"/>
      <c r="N38" s="24"/>
      <c r="O38" s="24"/>
      <c r="P38" s="24"/>
      <c r="Q38" s="24"/>
      <c r="R38" s="24"/>
      <c r="S38" s="24"/>
      <c r="T38" s="24"/>
      <c r="U38" s="24"/>
      <c r="V38" s="24"/>
      <c r="W38" s="24"/>
      <c r="X38" s="24"/>
    </row>
    <row r="39" spans="1:24" ht="12.75" customHeight="1" x14ac:dyDescent="0.3">
      <c r="A39" s="2"/>
      <c r="B39" s="27"/>
      <c r="C39" s="2"/>
      <c r="D39" s="2"/>
      <c r="E39" s="2"/>
      <c r="F39" s="2"/>
      <c r="G39" s="2"/>
      <c r="H39" s="2"/>
      <c r="I39" s="2"/>
      <c r="J39" s="2"/>
      <c r="K39" s="2"/>
      <c r="L39" s="2"/>
      <c r="M39" s="2"/>
      <c r="N39" s="2"/>
      <c r="O39" s="2"/>
      <c r="P39" s="2"/>
      <c r="Q39" s="2"/>
      <c r="R39" s="2"/>
      <c r="S39" s="2"/>
      <c r="T39" s="2"/>
      <c r="U39" s="2"/>
      <c r="V39" s="2"/>
      <c r="W39" s="2"/>
      <c r="X39" s="2"/>
    </row>
    <row r="40" spans="1:24" ht="12.75" customHeight="1" x14ac:dyDescent="0.3">
      <c r="A40" s="28"/>
      <c r="B40" s="29"/>
      <c r="C40" s="30"/>
      <c r="D40" s="31"/>
      <c r="E40" s="2"/>
      <c r="F40" s="2"/>
      <c r="G40" s="2"/>
      <c r="H40" s="2"/>
      <c r="I40" s="2"/>
      <c r="J40" s="2"/>
      <c r="K40" s="2"/>
      <c r="L40" s="2"/>
      <c r="M40" s="2"/>
      <c r="N40" s="2"/>
      <c r="O40" s="2"/>
      <c r="P40" s="2"/>
      <c r="Q40" s="2"/>
      <c r="R40" s="2"/>
      <c r="S40" s="2"/>
      <c r="T40" s="2"/>
      <c r="U40" s="2"/>
      <c r="V40" s="2"/>
      <c r="W40" s="2"/>
      <c r="X40" s="2"/>
    </row>
    <row r="41" spans="1:24" ht="12.75" customHeight="1" x14ac:dyDescent="0.3">
      <c r="A41" s="2"/>
      <c r="B41" s="27"/>
      <c r="C41" s="2"/>
      <c r="D41" s="2"/>
      <c r="E41" s="2"/>
      <c r="F41" s="2"/>
      <c r="G41" s="2"/>
      <c r="H41" s="2"/>
      <c r="I41" s="2"/>
      <c r="J41" s="2"/>
      <c r="K41" s="2"/>
      <c r="L41" s="2"/>
      <c r="M41" s="2"/>
      <c r="N41" s="2"/>
      <c r="O41" s="2"/>
      <c r="P41" s="2"/>
      <c r="Q41" s="2"/>
      <c r="R41" s="2"/>
      <c r="S41" s="2"/>
      <c r="T41" s="2"/>
      <c r="U41" s="2"/>
      <c r="V41" s="2"/>
      <c r="W41" s="2"/>
      <c r="X41" s="2"/>
    </row>
    <row r="42" spans="1:24" ht="12.75" customHeight="1" x14ac:dyDescent="0.3">
      <c r="A42" s="2"/>
      <c r="B42" s="2"/>
      <c r="C42" s="2"/>
      <c r="D42" s="2"/>
      <c r="E42" s="2"/>
      <c r="F42" s="2"/>
      <c r="G42" s="2"/>
      <c r="H42" s="2"/>
      <c r="I42" s="2"/>
      <c r="J42" s="2"/>
      <c r="K42" s="2"/>
      <c r="L42" s="2"/>
      <c r="M42" s="2"/>
      <c r="N42" s="2"/>
      <c r="O42" s="2"/>
      <c r="P42" s="2"/>
      <c r="Q42" s="2"/>
      <c r="R42" s="2"/>
      <c r="S42" s="2"/>
      <c r="T42" s="2"/>
      <c r="U42" s="2"/>
      <c r="V42" s="2"/>
      <c r="W42" s="2"/>
      <c r="X42" s="2"/>
    </row>
    <row r="43" spans="1:24" ht="16.5" customHeight="1" x14ac:dyDescent="0.3">
      <c r="A43" s="8" t="s">
        <v>4</v>
      </c>
      <c r="B43" s="577" t="s">
        <v>63</v>
      </c>
      <c r="C43" s="578"/>
      <c r="D43" s="579"/>
      <c r="E43" s="2"/>
      <c r="F43" s="2"/>
      <c r="G43" s="2"/>
      <c r="H43" s="2"/>
      <c r="I43" s="2"/>
      <c r="J43" s="2"/>
      <c r="K43" s="2"/>
      <c r="L43" s="2"/>
      <c r="M43" s="2"/>
      <c r="N43" s="2"/>
      <c r="O43" s="2"/>
      <c r="P43" s="2"/>
      <c r="Q43" s="2"/>
      <c r="R43" s="2"/>
      <c r="S43" s="2"/>
      <c r="T43" s="2"/>
      <c r="U43" s="2"/>
      <c r="V43" s="2"/>
      <c r="W43" s="2"/>
      <c r="X43" s="2"/>
    </row>
    <row r="44" spans="1:24" ht="12.75" customHeight="1" x14ac:dyDescent="0.3">
      <c r="A44" s="6"/>
      <c r="B44" s="6"/>
      <c r="C44" s="6"/>
      <c r="D44" s="6"/>
      <c r="E44" s="2"/>
      <c r="F44" s="2"/>
      <c r="G44" s="2"/>
      <c r="H44" s="2"/>
      <c r="I44" s="2"/>
      <c r="J44" s="2"/>
      <c r="K44" s="2"/>
      <c r="L44" s="2"/>
      <c r="M44" s="2"/>
      <c r="N44" s="2"/>
      <c r="O44" s="2"/>
      <c r="P44" s="2"/>
      <c r="Q44" s="2"/>
      <c r="R44" s="2"/>
      <c r="S44" s="2"/>
      <c r="T44" s="2"/>
      <c r="U44" s="2"/>
      <c r="V44" s="2"/>
      <c r="W44" s="2"/>
      <c r="X44" s="2"/>
    </row>
    <row r="45" spans="1:24" ht="28.5" customHeight="1" x14ac:dyDescent="0.3">
      <c r="A45" s="9" t="s">
        <v>6</v>
      </c>
      <c r="B45" s="607">
        <v>44523</v>
      </c>
      <c r="C45" s="581"/>
      <c r="D45" s="581"/>
      <c r="E45" s="2"/>
      <c r="F45" s="2"/>
      <c r="G45" s="2"/>
      <c r="H45" s="2"/>
      <c r="I45" s="2"/>
      <c r="J45" s="2"/>
      <c r="K45" s="2"/>
      <c r="L45" s="2"/>
      <c r="M45" s="2"/>
      <c r="N45" s="2"/>
      <c r="O45" s="2"/>
      <c r="P45" s="2"/>
      <c r="Q45" s="2"/>
      <c r="R45" s="2"/>
      <c r="S45" s="2"/>
      <c r="T45" s="2"/>
      <c r="U45" s="2"/>
      <c r="V45" s="2"/>
      <c r="W45" s="2"/>
      <c r="X45" s="2"/>
    </row>
    <row r="46" spans="1:24" ht="12.75" customHeight="1" x14ac:dyDescent="0.3">
      <c r="A46" s="10"/>
      <c r="B46" s="6"/>
      <c r="C46" s="6"/>
      <c r="D46" s="6"/>
      <c r="E46" s="2"/>
      <c r="F46" s="2"/>
      <c r="G46" s="2"/>
      <c r="H46" s="2"/>
      <c r="I46" s="2"/>
      <c r="J46" s="2"/>
      <c r="K46" s="2"/>
      <c r="L46" s="2"/>
      <c r="M46" s="2"/>
      <c r="N46" s="2"/>
      <c r="O46" s="2"/>
      <c r="P46" s="2"/>
      <c r="Q46" s="2"/>
      <c r="R46" s="2"/>
      <c r="S46" s="2"/>
      <c r="T46" s="2"/>
      <c r="U46" s="2"/>
      <c r="V46" s="2"/>
      <c r="W46" s="2"/>
      <c r="X46" s="2"/>
    </row>
    <row r="47" spans="1:24" ht="36.75" customHeight="1" x14ac:dyDescent="0.3">
      <c r="A47" s="9" t="s">
        <v>7</v>
      </c>
      <c r="B47" s="577" t="s">
        <v>8</v>
      </c>
      <c r="C47" s="578"/>
      <c r="D47" s="579"/>
      <c r="E47" s="2"/>
      <c r="F47" s="2"/>
      <c r="G47" s="2"/>
      <c r="H47" s="2"/>
      <c r="I47" s="2"/>
      <c r="J47" s="2"/>
      <c r="K47" s="2"/>
      <c r="L47" s="2"/>
      <c r="M47" s="2"/>
      <c r="N47" s="2"/>
      <c r="O47" s="2"/>
      <c r="P47" s="2"/>
      <c r="Q47" s="2"/>
      <c r="R47" s="2"/>
      <c r="S47" s="2"/>
      <c r="T47" s="2"/>
      <c r="U47" s="2"/>
      <c r="V47" s="2"/>
      <c r="W47" s="2"/>
      <c r="X47" s="2"/>
    </row>
    <row r="48" spans="1:24" ht="12.75" customHeight="1" x14ac:dyDescent="0.3">
      <c r="A48" s="6"/>
      <c r="B48" s="6"/>
      <c r="C48" s="6"/>
      <c r="D48" s="6"/>
      <c r="E48" s="2"/>
      <c r="F48" s="2"/>
      <c r="G48" s="2"/>
      <c r="H48" s="2"/>
      <c r="I48" s="2"/>
      <c r="J48" s="2"/>
      <c r="K48" s="2"/>
      <c r="L48" s="2"/>
      <c r="M48" s="2"/>
      <c r="N48" s="2"/>
      <c r="O48" s="2"/>
      <c r="P48" s="2"/>
      <c r="Q48" s="2"/>
      <c r="R48" s="2"/>
      <c r="S48" s="2"/>
      <c r="T48" s="2"/>
      <c r="U48" s="2"/>
      <c r="V48" s="2"/>
      <c r="W48" s="2"/>
      <c r="X48" s="2"/>
    </row>
    <row r="49" spans="1:24" ht="12.75" customHeight="1" x14ac:dyDescent="0.3">
      <c r="A49" s="589" t="s">
        <v>9</v>
      </c>
      <c r="B49" s="570"/>
      <c r="C49" s="570"/>
      <c r="D49" s="568"/>
      <c r="E49" s="2"/>
      <c r="F49" s="2"/>
      <c r="G49" s="2"/>
      <c r="H49" s="2"/>
      <c r="I49" s="2"/>
      <c r="J49" s="2"/>
      <c r="K49" s="2"/>
      <c r="L49" s="2"/>
      <c r="M49" s="2"/>
      <c r="N49" s="2"/>
      <c r="O49" s="2"/>
      <c r="P49" s="2"/>
      <c r="Q49" s="2"/>
      <c r="R49" s="2"/>
      <c r="S49" s="2"/>
      <c r="T49" s="2"/>
      <c r="U49" s="2"/>
      <c r="V49" s="2"/>
      <c r="W49" s="2"/>
      <c r="X49" s="2"/>
    </row>
    <row r="50" spans="1:24" ht="12.75" customHeight="1" x14ac:dyDescent="0.3">
      <c r="A50" s="11" t="s">
        <v>10</v>
      </c>
      <c r="B50" s="11" t="s">
        <v>11</v>
      </c>
      <c r="C50" s="590" t="s">
        <v>12</v>
      </c>
      <c r="D50" s="575"/>
      <c r="E50" s="2"/>
      <c r="F50" s="2"/>
      <c r="G50" s="2"/>
      <c r="H50" s="2"/>
      <c r="I50" s="2"/>
      <c r="J50" s="2"/>
      <c r="K50" s="2"/>
      <c r="L50" s="2"/>
      <c r="M50" s="2"/>
      <c r="N50" s="2"/>
      <c r="O50" s="2"/>
      <c r="P50" s="2"/>
      <c r="Q50" s="2"/>
      <c r="R50" s="2"/>
      <c r="S50" s="2"/>
      <c r="T50" s="2"/>
      <c r="U50" s="2"/>
      <c r="V50" s="2"/>
      <c r="W50" s="2"/>
      <c r="X50" s="2"/>
    </row>
    <row r="51" spans="1:24" ht="225.75" customHeight="1" x14ac:dyDescent="0.3">
      <c r="A51" s="12" t="s">
        <v>13</v>
      </c>
      <c r="B51" s="23" t="s">
        <v>8</v>
      </c>
      <c r="C51" s="595" t="s">
        <v>64</v>
      </c>
      <c r="D51" s="568"/>
      <c r="E51" s="2"/>
      <c r="F51" s="2"/>
      <c r="G51" s="2"/>
      <c r="H51" s="2"/>
      <c r="I51" s="2"/>
      <c r="J51" s="2"/>
      <c r="K51" s="2"/>
      <c r="L51" s="2"/>
      <c r="M51" s="2"/>
      <c r="N51" s="2"/>
      <c r="O51" s="2"/>
      <c r="P51" s="2"/>
      <c r="Q51" s="2"/>
      <c r="R51" s="2"/>
      <c r="S51" s="2"/>
      <c r="T51" s="2"/>
      <c r="U51" s="2"/>
      <c r="V51" s="2"/>
      <c r="W51" s="2"/>
      <c r="X51" s="2"/>
    </row>
    <row r="52" spans="1:24" ht="90" customHeight="1" x14ac:dyDescent="0.3">
      <c r="A52" s="12" t="s">
        <v>16</v>
      </c>
      <c r="B52" s="32" t="s">
        <v>65</v>
      </c>
      <c r="C52" s="595" t="s">
        <v>66</v>
      </c>
      <c r="D52" s="568"/>
      <c r="E52" s="2"/>
      <c r="F52" s="2"/>
      <c r="G52" s="2"/>
      <c r="H52" s="2"/>
      <c r="I52" s="2"/>
      <c r="J52" s="2"/>
      <c r="K52" s="2"/>
      <c r="L52" s="2"/>
      <c r="M52" s="2"/>
      <c r="N52" s="2"/>
      <c r="O52" s="2"/>
      <c r="P52" s="2"/>
      <c r="Q52" s="2"/>
      <c r="R52" s="2"/>
      <c r="S52" s="2"/>
      <c r="T52" s="2"/>
      <c r="U52" s="2"/>
      <c r="V52" s="2"/>
      <c r="W52" s="2"/>
      <c r="X52" s="2"/>
    </row>
    <row r="53" spans="1:24" ht="15.75" customHeight="1" x14ac:dyDescent="0.3">
      <c r="A53" s="12" t="s">
        <v>19</v>
      </c>
      <c r="B53" s="18" t="s">
        <v>67</v>
      </c>
      <c r="C53" s="595" t="s">
        <v>68</v>
      </c>
      <c r="D53" s="568"/>
      <c r="E53" s="2"/>
      <c r="F53" s="2"/>
      <c r="G53" s="2"/>
      <c r="H53" s="2"/>
      <c r="I53" s="2"/>
      <c r="J53" s="2"/>
      <c r="K53" s="2"/>
      <c r="L53" s="2"/>
      <c r="M53" s="2"/>
      <c r="N53" s="2"/>
      <c r="O53" s="2"/>
      <c r="P53" s="2"/>
      <c r="Q53" s="2"/>
      <c r="R53" s="2"/>
      <c r="S53" s="2"/>
      <c r="T53" s="2"/>
      <c r="U53" s="2"/>
      <c r="V53" s="2"/>
      <c r="W53" s="2"/>
      <c r="X53" s="2"/>
    </row>
    <row r="54" spans="1:24" ht="15.75" customHeight="1" x14ac:dyDescent="0.3">
      <c r="A54" s="12" t="s">
        <v>21</v>
      </c>
      <c r="B54" s="18" t="s">
        <v>69</v>
      </c>
      <c r="C54" s="595" t="s">
        <v>70</v>
      </c>
      <c r="D54" s="568"/>
      <c r="E54" s="2"/>
      <c r="F54" s="2"/>
      <c r="G54" s="2"/>
      <c r="H54" s="2"/>
      <c r="I54" s="2"/>
      <c r="J54" s="2"/>
      <c r="K54" s="2"/>
      <c r="L54" s="2"/>
      <c r="M54" s="2"/>
      <c r="N54" s="2"/>
      <c r="O54" s="2"/>
      <c r="P54" s="2"/>
      <c r="Q54" s="2"/>
      <c r="R54" s="2"/>
      <c r="S54" s="2"/>
      <c r="T54" s="2"/>
      <c r="U54" s="2"/>
      <c r="V54" s="2"/>
      <c r="W54" s="2"/>
      <c r="X54" s="2"/>
    </row>
    <row r="55" spans="1:24" ht="105.75" customHeight="1" x14ac:dyDescent="0.3">
      <c r="A55" s="12" t="s">
        <v>24</v>
      </c>
      <c r="B55" s="18" t="s">
        <v>71</v>
      </c>
      <c r="C55" s="595" t="s">
        <v>72</v>
      </c>
      <c r="D55" s="568"/>
      <c r="E55" s="2"/>
      <c r="F55" s="2"/>
      <c r="G55" s="2"/>
      <c r="H55" s="2"/>
      <c r="I55" s="2"/>
      <c r="J55" s="2"/>
      <c r="K55" s="2"/>
      <c r="L55" s="2"/>
      <c r="M55" s="2"/>
      <c r="N55" s="2"/>
      <c r="O55" s="2"/>
      <c r="P55" s="2"/>
      <c r="Q55" s="2"/>
      <c r="R55" s="2"/>
      <c r="S55" s="2"/>
      <c r="T55" s="2"/>
      <c r="U55" s="2"/>
      <c r="V55" s="2"/>
      <c r="W55" s="2"/>
      <c r="X55" s="2"/>
    </row>
    <row r="56" spans="1:24" ht="15.75" customHeight="1" x14ac:dyDescent="0.3">
      <c r="A56" s="12" t="s">
        <v>25</v>
      </c>
      <c r="B56" s="33" t="s">
        <v>8</v>
      </c>
      <c r="C56" s="595" t="s">
        <v>8</v>
      </c>
      <c r="D56" s="568"/>
      <c r="E56" s="2"/>
      <c r="F56" s="2"/>
      <c r="G56" s="2"/>
      <c r="H56" s="2"/>
      <c r="I56" s="2"/>
      <c r="J56" s="2"/>
      <c r="K56" s="2"/>
      <c r="L56" s="2"/>
      <c r="M56" s="2"/>
      <c r="N56" s="2"/>
      <c r="O56" s="2"/>
      <c r="P56" s="2"/>
      <c r="Q56" s="2"/>
      <c r="R56" s="2"/>
      <c r="S56" s="2"/>
      <c r="T56" s="2"/>
      <c r="U56" s="2"/>
      <c r="V56" s="2"/>
      <c r="W56" s="2"/>
      <c r="X56" s="2"/>
    </row>
    <row r="57" spans="1:24" ht="15.75" customHeight="1" x14ac:dyDescent="0.3">
      <c r="A57" s="12" t="s">
        <v>27</v>
      </c>
      <c r="B57" s="34" t="s">
        <v>73</v>
      </c>
      <c r="C57" s="595" t="s">
        <v>74</v>
      </c>
      <c r="D57" s="568"/>
      <c r="E57" s="2"/>
      <c r="F57" s="2"/>
      <c r="G57" s="2"/>
      <c r="H57" s="2"/>
      <c r="I57" s="2"/>
      <c r="J57" s="2"/>
      <c r="K57" s="2"/>
      <c r="L57" s="2"/>
      <c r="M57" s="2"/>
      <c r="N57" s="2"/>
      <c r="O57" s="2"/>
      <c r="P57" s="2"/>
      <c r="Q57" s="2"/>
      <c r="R57" s="2"/>
      <c r="S57" s="2"/>
      <c r="T57" s="2"/>
      <c r="U57" s="2"/>
      <c r="V57" s="2"/>
      <c r="W57" s="2"/>
      <c r="X57" s="2"/>
    </row>
    <row r="58" spans="1:24" ht="12.75" customHeight="1" x14ac:dyDescent="0.3">
      <c r="A58" s="594" t="s">
        <v>30</v>
      </c>
      <c r="B58" s="586"/>
      <c r="C58" s="586"/>
      <c r="D58" s="575"/>
      <c r="E58" s="2"/>
      <c r="F58" s="2"/>
      <c r="G58" s="2"/>
      <c r="H58" s="2"/>
      <c r="I58" s="2"/>
      <c r="J58" s="2"/>
      <c r="K58" s="2"/>
      <c r="L58" s="2"/>
      <c r="M58" s="2"/>
      <c r="N58" s="2"/>
      <c r="O58" s="2"/>
      <c r="P58" s="2"/>
      <c r="Q58" s="2"/>
      <c r="R58" s="2"/>
      <c r="S58" s="2"/>
      <c r="T58" s="2"/>
      <c r="U58" s="2"/>
      <c r="V58" s="2"/>
      <c r="W58" s="2"/>
      <c r="X58" s="2"/>
    </row>
    <row r="59" spans="1:24" ht="12.75" customHeight="1" x14ac:dyDescent="0.3">
      <c r="A59" s="11" t="s">
        <v>10</v>
      </c>
      <c r="B59" s="16" t="s">
        <v>11</v>
      </c>
      <c r="C59" s="589" t="s">
        <v>12</v>
      </c>
      <c r="D59" s="568"/>
      <c r="E59" s="2"/>
      <c r="F59" s="2"/>
      <c r="G59" s="2"/>
      <c r="H59" s="2"/>
      <c r="I59" s="2"/>
      <c r="J59" s="2"/>
      <c r="K59" s="2"/>
      <c r="L59" s="2"/>
      <c r="M59" s="2"/>
      <c r="N59" s="2"/>
      <c r="O59" s="2"/>
      <c r="P59" s="2"/>
      <c r="Q59" s="2"/>
      <c r="R59" s="2"/>
      <c r="S59" s="2"/>
      <c r="T59" s="2"/>
      <c r="U59" s="2"/>
      <c r="V59" s="2"/>
      <c r="W59" s="2"/>
      <c r="X59" s="2"/>
    </row>
    <row r="60" spans="1:24" ht="15.75" customHeight="1" x14ac:dyDescent="0.3">
      <c r="A60" s="12" t="s">
        <v>31</v>
      </c>
      <c r="B60" s="17" t="s">
        <v>8</v>
      </c>
      <c r="C60" s="595" t="s">
        <v>8</v>
      </c>
      <c r="D60" s="568"/>
      <c r="E60" s="2"/>
      <c r="F60" s="2"/>
      <c r="G60" s="2"/>
      <c r="H60" s="2"/>
      <c r="I60" s="2"/>
      <c r="J60" s="2"/>
      <c r="K60" s="2"/>
      <c r="L60" s="2"/>
      <c r="M60" s="2"/>
      <c r="N60" s="2"/>
      <c r="O60" s="2"/>
      <c r="P60" s="2"/>
      <c r="Q60" s="2"/>
      <c r="R60" s="2"/>
      <c r="S60" s="2"/>
      <c r="T60" s="2"/>
      <c r="U60" s="2"/>
      <c r="V60" s="2"/>
      <c r="W60" s="2"/>
      <c r="X60" s="2"/>
    </row>
    <row r="61" spans="1:24" ht="15.75" customHeight="1" x14ac:dyDescent="0.3">
      <c r="A61" s="12" t="s">
        <v>33</v>
      </c>
      <c r="B61" s="19" t="s">
        <v>75</v>
      </c>
      <c r="C61" s="595" t="s">
        <v>76</v>
      </c>
      <c r="D61" s="568"/>
      <c r="E61" s="2"/>
      <c r="F61" s="2"/>
      <c r="G61" s="2"/>
      <c r="H61" s="2"/>
      <c r="I61" s="2"/>
      <c r="J61" s="2"/>
      <c r="K61" s="2"/>
      <c r="L61" s="2"/>
      <c r="M61" s="2"/>
      <c r="N61" s="2"/>
      <c r="O61" s="2"/>
      <c r="P61" s="2"/>
      <c r="Q61" s="2"/>
      <c r="R61" s="2"/>
      <c r="S61" s="2"/>
      <c r="T61" s="2"/>
      <c r="U61" s="2"/>
      <c r="V61" s="2"/>
      <c r="W61" s="2"/>
      <c r="X61" s="2"/>
    </row>
    <row r="62" spans="1:24" ht="15.75" customHeight="1" x14ac:dyDescent="0.3">
      <c r="A62" s="12" t="s">
        <v>36</v>
      </c>
      <c r="B62" s="17" t="s">
        <v>8</v>
      </c>
      <c r="C62" s="595" t="s">
        <v>8</v>
      </c>
      <c r="D62" s="568"/>
      <c r="E62" s="2"/>
      <c r="F62" s="2"/>
      <c r="G62" s="2"/>
      <c r="H62" s="2"/>
      <c r="I62" s="2"/>
      <c r="J62" s="2"/>
      <c r="K62" s="2"/>
      <c r="L62" s="2"/>
      <c r="M62" s="2"/>
      <c r="N62" s="2"/>
      <c r="O62" s="2"/>
      <c r="P62" s="2"/>
      <c r="Q62" s="2"/>
      <c r="R62" s="2"/>
      <c r="S62" s="2"/>
      <c r="T62" s="2"/>
      <c r="U62" s="2"/>
      <c r="V62" s="2"/>
      <c r="W62" s="2"/>
      <c r="X62" s="2"/>
    </row>
    <row r="63" spans="1:24" ht="15.75" customHeight="1" x14ac:dyDescent="0.3">
      <c r="A63" s="12" t="s">
        <v>38</v>
      </c>
      <c r="B63" s="17" t="s">
        <v>77</v>
      </c>
      <c r="C63" s="595" t="s">
        <v>8</v>
      </c>
      <c r="D63" s="568"/>
      <c r="E63" s="2"/>
      <c r="F63" s="2"/>
      <c r="G63" s="2"/>
      <c r="H63" s="2"/>
      <c r="I63" s="2"/>
      <c r="J63" s="2"/>
      <c r="K63" s="2"/>
      <c r="L63" s="2"/>
      <c r="M63" s="2"/>
      <c r="N63" s="2"/>
      <c r="O63" s="2"/>
      <c r="P63" s="2"/>
      <c r="Q63" s="2"/>
      <c r="R63" s="2"/>
      <c r="S63" s="2"/>
      <c r="T63" s="2"/>
      <c r="U63" s="2"/>
      <c r="V63" s="2"/>
      <c r="W63" s="2"/>
      <c r="X63" s="2"/>
    </row>
    <row r="64" spans="1:24" ht="15.75" customHeight="1" x14ac:dyDescent="0.3">
      <c r="A64" s="12" t="s">
        <v>40</v>
      </c>
      <c r="B64" s="17" t="s">
        <v>78</v>
      </c>
      <c r="C64" s="595" t="s">
        <v>8</v>
      </c>
      <c r="D64" s="568"/>
      <c r="E64" s="2"/>
      <c r="F64" s="2"/>
      <c r="G64" s="2"/>
      <c r="H64" s="2"/>
      <c r="I64" s="2"/>
      <c r="J64" s="2"/>
      <c r="K64" s="2"/>
      <c r="L64" s="2"/>
      <c r="M64" s="2"/>
      <c r="N64" s="2"/>
      <c r="O64" s="2"/>
      <c r="P64" s="2"/>
      <c r="Q64" s="2"/>
      <c r="R64" s="2"/>
      <c r="S64" s="2"/>
      <c r="T64" s="2"/>
      <c r="U64" s="2"/>
      <c r="V64" s="2"/>
      <c r="W64" s="2"/>
      <c r="X64" s="2"/>
    </row>
    <row r="65" spans="1:24" ht="15.75" customHeight="1" x14ac:dyDescent="0.3">
      <c r="A65" s="12" t="s">
        <v>42</v>
      </c>
      <c r="B65" s="20" t="s">
        <v>8</v>
      </c>
      <c r="C65" s="595" t="s">
        <v>79</v>
      </c>
      <c r="D65" s="568"/>
      <c r="E65" s="2"/>
      <c r="F65" s="2"/>
      <c r="G65" s="2"/>
      <c r="H65" s="2"/>
      <c r="I65" s="2"/>
      <c r="J65" s="2"/>
      <c r="K65" s="2"/>
      <c r="L65" s="2"/>
      <c r="M65" s="2"/>
      <c r="N65" s="2"/>
      <c r="O65" s="2"/>
      <c r="P65" s="2"/>
      <c r="Q65" s="2"/>
      <c r="R65" s="2"/>
      <c r="S65" s="2"/>
      <c r="T65" s="2"/>
      <c r="U65" s="2"/>
      <c r="V65" s="2"/>
      <c r="W65" s="2"/>
      <c r="X65" s="2"/>
    </row>
    <row r="66" spans="1:24" ht="15.75" customHeight="1" x14ac:dyDescent="0.3">
      <c r="A66" s="21" t="s">
        <v>43</v>
      </c>
      <c r="B66" s="20" t="s">
        <v>8</v>
      </c>
      <c r="C66" s="595" t="s">
        <v>8</v>
      </c>
      <c r="D66" s="568"/>
      <c r="E66" s="2"/>
      <c r="F66" s="2"/>
      <c r="G66" s="2"/>
      <c r="H66" s="2"/>
      <c r="I66" s="2"/>
      <c r="J66" s="2"/>
      <c r="K66" s="2"/>
      <c r="L66" s="2"/>
      <c r="M66" s="2"/>
      <c r="N66" s="2"/>
      <c r="O66" s="2"/>
      <c r="P66" s="2"/>
      <c r="Q66" s="2"/>
      <c r="R66" s="2"/>
      <c r="S66" s="2"/>
      <c r="T66" s="2"/>
      <c r="U66" s="2"/>
      <c r="V66" s="2"/>
      <c r="W66" s="2"/>
      <c r="X66" s="2"/>
    </row>
    <row r="67" spans="1:24" ht="15.75" customHeight="1" x14ac:dyDescent="0.3">
      <c r="A67" s="12" t="s">
        <v>27</v>
      </c>
      <c r="B67" s="19" t="s">
        <v>80</v>
      </c>
      <c r="C67" s="595" t="s">
        <v>8</v>
      </c>
      <c r="D67" s="568"/>
      <c r="E67" s="2"/>
      <c r="F67" s="2"/>
      <c r="G67" s="2"/>
      <c r="H67" s="2"/>
      <c r="I67" s="2"/>
      <c r="J67" s="2"/>
      <c r="K67" s="2"/>
      <c r="L67" s="2"/>
      <c r="M67" s="2"/>
      <c r="N67" s="2"/>
      <c r="O67" s="2"/>
      <c r="P67" s="2"/>
      <c r="Q67" s="2"/>
      <c r="R67" s="2"/>
      <c r="S67" s="2"/>
      <c r="T67" s="2"/>
      <c r="U67" s="2"/>
      <c r="V67" s="2"/>
      <c r="W67" s="2"/>
      <c r="X67" s="2"/>
    </row>
    <row r="68" spans="1:24" ht="15" customHeight="1" x14ac:dyDescent="0.3">
      <c r="A68" s="585" t="s">
        <v>46</v>
      </c>
      <c r="B68" s="586"/>
      <c r="C68" s="586"/>
      <c r="D68" s="575"/>
      <c r="E68" s="2"/>
      <c r="F68" s="2"/>
      <c r="G68" s="2"/>
      <c r="H68" s="2"/>
      <c r="I68" s="2"/>
      <c r="J68" s="2"/>
      <c r="K68" s="2"/>
      <c r="L68" s="2"/>
      <c r="M68" s="2"/>
      <c r="N68" s="2"/>
      <c r="O68" s="2"/>
      <c r="P68" s="2"/>
      <c r="Q68" s="2"/>
      <c r="R68" s="2"/>
      <c r="S68" s="2"/>
      <c r="T68" s="2"/>
      <c r="U68" s="2"/>
      <c r="V68" s="2"/>
      <c r="W68" s="2"/>
      <c r="X68" s="2"/>
    </row>
    <row r="69" spans="1:24" ht="15" customHeight="1" x14ac:dyDescent="0.3">
      <c r="A69" s="11" t="s">
        <v>10</v>
      </c>
      <c r="B69" s="22" t="s">
        <v>47</v>
      </c>
      <c r="C69" s="587" t="s">
        <v>48</v>
      </c>
      <c r="D69" s="568"/>
      <c r="E69" s="2"/>
      <c r="F69" s="2"/>
      <c r="G69" s="2"/>
      <c r="H69" s="2"/>
      <c r="I69" s="2"/>
      <c r="J69" s="2"/>
      <c r="K69" s="2"/>
      <c r="L69" s="2"/>
      <c r="M69" s="2"/>
      <c r="N69" s="2"/>
      <c r="O69" s="2"/>
      <c r="P69" s="2"/>
      <c r="Q69" s="2"/>
      <c r="R69" s="2"/>
      <c r="S69" s="2"/>
      <c r="T69" s="2"/>
      <c r="U69" s="2"/>
      <c r="V69" s="2"/>
      <c r="W69" s="2"/>
      <c r="X69" s="2"/>
    </row>
    <row r="70" spans="1:24" ht="15.75" customHeight="1" x14ac:dyDescent="0.3">
      <c r="A70" s="12" t="s">
        <v>49</v>
      </c>
      <c r="B70" s="35" t="s">
        <v>81</v>
      </c>
      <c r="C70" s="595" t="s">
        <v>82</v>
      </c>
      <c r="D70" s="568"/>
      <c r="E70" s="2"/>
      <c r="F70" s="2"/>
      <c r="G70" s="2"/>
      <c r="H70" s="2"/>
      <c r="I70" s="2"/>
      <c r="J70" s="2"/>
      <c r="K70" s="2"/>
      <c r="L70" s="2"/>
      <c r="M70" s="2"/>
      <c r="N70" s="2"/>
      <c r="O70" s="2"/>
      <c r="P70" s="2"/>
      <c r="Q70" s="2"/>
      <c r="R70" s="2"/>
      <c r="S70" s="2"/>
      <c r="T70" s="2"/>
      <c r="U70" s="2"/>
      <c r="V70" s="2"/>
      <c r="W70" s="2"/>
      <c r="X70" s="2"/>
    </row>
    <row r="71" spans="1:24" ht="15.75" customHeight="1" x14ac:dyDescent="0.3">
      <c r="A71" s="12" t="s">
        <v>51</v>
      </c>
      <c r="B71" s="36" t="s">
        <v>83</v>
      </c>
      <c r="C71" s="595" t="s">
        <v>84</v>
      </c>
      <c r="D71" s="568"/>
      <c r="E71" s="2"/>
      <c r="F71" s="2"/>
      <c r="G71" s="2"/>
      <c r="H71" s="2"/>
      <c r="I71" s="2"/>
      <c r="J71" s="2"/>
      <c r="K71" s="2"/>
      <c r="L71" s="2"/>
      <c r="M71" s="2"/>
      <c r="N71" s="2"/>
      <c r="O71" s="2"/>
      <c r="P71" s="2"/>
      <c r="Q71" s="2"/>
      <c r="R71" s="2"/>
      <c r="S71" s="2"/>
      <c r="T71" s="2"/>
      <c r="U71" s="2"/>
      <c r="V71" s="2"/>
      <c r="W71" s="2"/>
      <c r="X71" s="2"/>
    </row>
    <row r="72" spans="1:24" ht="15.75" customHeight="1" x14ac:dyDescent="0.3">
      <c r="A72" s="12" t="s">
        <v>53</v>
      </c>
      <c r="B72" s="36" t="s">
        <v>8</v>
      </c>
      <c r="C72" s="595" t="s">
        <v>85</v>
      </c>
      <c r="D72" s="568"/>
      <c r="E72" s="2"/>
      <c r="F72" s="2"/>
      <c r="G72" s="2"/>
      <c r="H72" s="2"/>
      <c r="I72" s="2"/>
      <c r="J72" s="2"/>
      <c r="K72" s="2"/>
      <c r="L72" s="2"/>
      <c r="M72" s="2"/>
      <c r="N72" s="2"/>
      <c r="O72" s="2"/>
      <c r="P72" s="2"/>
      <c r="Q72" s="2"/>
      <c r="R72" s="2"/>
      <c r="S72" s="2"/>
      <c r="T72" s="2"/>
      <c r="U72" s="2"/>
      <c r="V72" s="2"/>
      <c r="W72" s="2"/>
      <c r="X72" s="2"/>
    </row>
    <row r="73" spans="1:24" ht="15.75" customHeight="1" x14ac:dyDescent="0.3">
      <c r="A73" s="12" t="s">
        <v>56</v>
      </c>
      <c r="B73" s="36" t="s">
        <v>86</v>
      </c>
      <c r="C73" s="595" t="s">
        <v>87</v>
      </c>
      <c r="D73" s="568"/>
      <c r="E73" s="2"/>
      <c r="F73" s="2"/>
      <c r="G73" s="2"/>
      <c r="H73" s="2"/>
      <c r="I73" s="2"/>
      <c r="J73" s="2"/>
      <c r="K73" s="2"/>
      <c r="L73" s="2"/>
      <c r="M73" s="2"/>
      <c r="N73" s="2"/>
      <c r="O73" s="2"/>
      <c r="P73" s="2"/>
      <c r="Q73" s="2"/>
      <c r="R73" s="2"/>
      <c r="S73" s="2"/>
      <c r="T73" s="2"/>
      <c r="U73" s="2"/>
      <c r="V73" s="2"/>
      <c r="W73" s="2"/>
      <c r="X73" s="2"/>
    </row>
    <row r="74" spans="1:24" ht="15.75" customHeight="1" x14ac:dyDescent="0.3">
      <c r="A74" s="12" t="s">
        <v>58</v>
      </c>
      <c r="B74" s="36" t="s">
        <v>88</v>
      </c>
      <c r="C74" s="595" t="s">
        <v>89</v>
      </c>
      <c r="D74" s="568"/>
      <c r="E74" s="2"/>
      <c r="F74" s="2"/>
      <c r="G74" s="2"/>
      <c r="H74" s="2"/>
      <c r="I74" s="2"/>
      <c r="J74" s="2"/>
      <c r="K74" s="2"/>
      <c r="L74" s="2"/>
      <c r="M74" s="2"/>
      <c r="N74" s="2"/>
      <c r="O74" s="2"/>
      <c r="P74" s="2"/>
      <c r="Q74" s="2"/>
      <c r="R74" s="2"/>
      <c r="S74" s="2"/>
      <c r="T74" s="2"/>
      <c r="U74" s="2"/>
      <c r="V74" s="2"/>
      <c r="W74" s="2"/>
      <c r="X74" s="2"/>
    </row>
    <row r="75" spans="1:24" ht="15.75" customHeight="1" x14ac:dyDescent="0.3">
      <c r="A75" s="12" t="s">
        <v>61</v>
      </c>
      <c r="B75" s="36" t="s">
        <v>8</v>
      </c>
      <c r="C75" s="595" t="s">
        <v>8</v>
      </c>
      <c r="D75" s="568"/>
      <c r="E75" s="2"/>
      <c r="F75" s="2"/>
      <c r="G75" s="2"/>
      <c r="H75" s="2"/>
      <c r="I75" s="2"/>
      <c r="J75" s="2"/>
      <c r="K75" s="2"/>
      <c r="L75" s="2"/>
      <c r="M75" s="2"/>
      <c r="N75" s="2"/>
      <c r="O75" s="2"/>
      <c r="P75" s="2"/>
      <c r="Q75" s="2"/>
      <c r="R75" s="2"/>
      <c r="S75" s="2"/>
      <c r="T75" s="2"/>
      <c r="U75" s="2"/>
      <c r="V75" s="2"/>
      <c r="W75" s="2"/>
      <c r="X75" s="2"/>
    </row>
    <row r="76" spans="1:24" ht="15.75" customHeight="1" x14ac:dyDescent="0.3">
      <c r="A76" s="12" t="s">
        <v>27</v>
      </c>
      <c r="B76" s="36" t="s">
        <v>90</v>
      </c>
      <c r="C76" s="595" t="s">
        <v>91</v>
      </c>
      <c r="D76" s="568"/>
      <c r="E76" s="2"/>
      <c r="F76" s="2"/>
      <c r="G76" s="2"/>
      <c r="H76" s="2"/>
      <c r="I76" s="2"/>
      <c r="J76" s="2"/>
      <c r="K76" s="2"/>
      <c r="L76" s="2"/>
      <c r="M76" s="2"/>
      <c r="N76" s="2"/>
      <c r="O76" s="2"/>
      <c r="P76" s="2"/>
      <c r="Q76" s="2"/>
      <c r="R76" s="2"/>
      <c r="S76" s="2"/>
      <c r="T76" s="2"/>
      <c r="U76" s="2"/>
      <c r="V76" s="2"/>
      <c r="W76" s="2"/>
      <c r="X76" s="2"/>
    </row>
    <row r="77" spans="1:24" ht="15.75" customHeight="1" x14ac:dyDescent="0.3">
      <c r="A77" s="2"/>
      <c r="B77" s="2"/>
      <c r="C77" s="2"/>
      <c r="D77" s="2"/>
      <c r="E77" s="2"/>
      <c r="F77" s="2"/>
      <c r="G77" s="2"/>
      <c r="H77" s="2"/>
      <c r="I77" s="2"/>
      <c r="J77" s="2"/>
      <c r="K77" s="2"/>
      <c r="L77" s="2"/>
      <c r="M77" s="2"/>
      <c r="N77" s="2"/>
      <c r="O77" s="2"/>
      <c r="P77" s="2"/>
      <c r="Q77" s="2"/>
      <c r="R77" s="2"/>
      <c r="S77" s="2"/>
      <c r="T77" s="2"/>
      <c r="U77" s="2"/>
      <c r="V77" s="2"/>
      <c r="W77" s="2"/>
      <c r="X77" s="2"/>
    </row>
    <row r="78" spans="1:24" ht="12.75" customHeight="1" x14ac:dyDescent="0.3">
      <c r="A78" s="28"/>
      <c r="B78" s="29"/>
      <c r="C78" s="30"/>
      <c r="D78" s="31"/>
      <c r="E78" s="2"/>
      <c r="F78" s="2"/>
      <c r="G78" s="2"/>
      <c r="H78" s="2"/>
      <c r="I78" s="2"/>
      <c r="J78" s="2"/>
      <c r="K78" s="2"/>
      <c r="L78" s="2"/>
      <c r="M78" s="2"/>
      <c r="N78" s="2"/>
      <c r="O78" s="2"/>
      <c r="P78" s="2"/>
      <c r="Q78" s="2"/>
      <c r="R78" s="2"/>
      <c r="S78" s="2"/>
      <c r="T78" s="2"/>
      <c r="U78" s="2"/>
      <c r="V78" s="2"/>
      <c r="W78" s="2"/>
      <c r="X78" s="2"/>
    </row>
    <row r="79" spans="1:24" ht="15.75" customHeight="1" x14ac:dyDescent="0.3">
      <c r="A79" s="2"/>
      <c r="B79" s="2"/>
      <c r="C79" s="2"/>
      <c r="D79" s="2"/>
      <c r="E79" s="2"/>
      <c r="F79" s="2"/>
      <c r="G79" s="2"/>
      <c r="H79" s="2"/>
      <c r="I79" s="2"/>
      <c r="J79" s="2"/>
      <c r="K79" s="2"/>
      <c r="L79" s="2"/>
      <c r="M79" s="2"/>
      <c r="N79" s="2"/>
      <c r="O79" s="2"/>
      <c r="P79" s="2"/>
      <c r="Q79" s="2"/>
      <c r="R79" s="2"/>
      <c r="S79" s="2"/>
      <c r="T79" s="2"/>
      <c r="U79" s="2"/>
      <c r="V79" s="2"/>
      <c r="W79" s="2"/>
      <c r="X79" s="2"/>
    </row>
    <row r="80" spans="1:24" ht="15" customHeight="1" x14ac:dyDescent="0.3">
      <c r="A80" s="8" t="s">
        <v>4</v>
      </c>
      <c r="B80" s="577" t="s">
        <v>92</v>
      </c>
      <c r="C80" s="578"/>
      <c r="D80" s="579"/>
      <c r="E80" s="2"/>
      <c r="F80" s="2"/>
      <c r="G80" s="2"/>
      <c r="H80" s="2"/>
      <c r="I80" s="2"/>
      <c r="J80" s="2"/>
      <c r="K80" s="2"/>
      <c r="L80" s="2"/>
      <c r="M80" s="2"/>
      <c r="N80" s="2"/>
      <c r="O80" s="2"/>
      <c r="P80" s="2"/>
      <c r="Q80" s="2"/>
      <c r="R80" s="2"/>
      <c r="S80" s="2"/>
      <c r="T80" s="2"/>
      <c r="U80" s="2"/>
      <c r="V80" s="2"/>
      <c r="W80" s="2"/>
      <c r="X80" s="2"/>
    </row>
    <row r="81" spans="1:24" ht="15" customHeight="1" x14ac:dyDescent="0.3">
      <c r="A81" s="6"/>
      <c r="B81" s="6"/>
      <c r="C81" s="6"/>
      <c r="D81" s="6"/>
      <c r="E81" s="2"/>
      <c r="F81" s="2"/>
      <c r="G81" s="2"/>
      <c r="H81" s="2"/>
      <c r="I81" s="2"/>
      <c r="J81" s="2"/>
      <c r="K81" s="2"/>
      <c r="L81" s="2"/>
      <c r="M81" s="2"/>
      <c r="N81" s="2"/>
      <c r="O81" s="2"/>
      <c r="P81" s="2"/>
      <c r="Q81" s="2"/>
      <c r="R81" s="2"/>
      <c r="S81" s="2"/>
      <c r="T81" s="2"/>
      <c r="U81" s="2"/>
      <c r="V81" s="2"/>
      <c r="W81" s="2"/>
      <c r="X81" s="2"/>
    </row>
    <row r="82" spans="1:24" ht="30" customHeight="1" x14ac:dyDescent="0.3">
      <c r="A82" s="9" t="s">
        <v>6</v>
      </c>
      <c r="B82" s="607">
        <v>44391</v>
      </c>
      <c r="C82" s="581"/>
      <c r="D82" s="581"/>
      <c r="E82" s="2"/>
      <c r="F82" s="2"/>
      <c r="G82" s="2"/>
      <c r="H82" s="2"/>
      <c r="I82" s="2"/>
      <c r="J82" s="2"/>
      <c r="K82" s="2"/>
      <c r="L82" s="2"/>
      <c r="M82" s="2"/>
      <c r="N82" s="2"/>
      <c r="O82" s="2"/>
      <c r="P82" s="2"/>
      <c r="Q82" s="2"/>
      <c r="R82" s="2"/>
      <c r="S82" s="2"/>
      <c r="T82" s="2"/>
      <c r="U82" s="2"/>
      <c r="V82" s="2"/>
      <c r="W82" s="2"/>
      <c r="X82" s="2"/>
    </row>
    <row r="83" spans="1:24" ht="15.75" customHeight="1" x14ac:dyDescent="0.3">
      <c r="A83" s="10"/>
      <c r="B83" s="6"/>
      <c r="C83" s="6"/>
      <c r="D83" s="6"/>
      <c r="E83" s="2"/>
      <c r="F83" s="2"/>
      <c r="G83" s="2"/>
      <c r="H83" s="2"/>
      <c r="I83" s="2"/>
      <c r="J83" s="2"/>
      <c r="K83" s="2"/>
      <c r="L83" s="2"/>
      <c r="M83" s="2"/>
      <c r="N83" s="2"/>
      <c r="O83" s="2"/>
      <c r="P83" s="2"/>
      <c r="Q83" s="2"/>
      <c r="R83" s="2"/>
      <c r="S83" s="2"/>
      <c r="T83" s="2"/>
      <c r="U83" s="2"/>
      <c r="V83" s="2"/>
      <c r="W83" s="2"/>
      <c r="X83" s="2"/>
    </row>
    <row r="84" spans="1:24" ht="30" customHeight="1" x14ac:dyDescent="0.3">
      <c r="A84" s="9" t="s">
        <v>7</v>
      </c>
      <c r="B84" s="577" t="s">
        <v>8</v>
      </c>
      <c r="C84" s="578"/>
      <c r="D84" s="579"/>
      <c r="E84" s="2"/>
      <c r="F84" s="2"/>
      <c r="G84" s="2"/>
      <c r="H84" s="2"/>
      <c r="I84" s="2"/>
      <c r="J84" s="2"/>
      <c r="K84" s="2"/>
      <c r="L84" s="2"/>
      <c r="M84" s="2"/>
      <c r="N84" s="2"/>
      <c r="O84" s="2"/>
      <c r="P84" s="2"/>
      <c r="Q84" s="2"/>
      <c r="R84" s="2"/>
      <c r="S84" s="2"/>
      <c r="T84" s="2"/>
      <c r="U84" s="2"/>
      <c r="V84" s="2"/>
      <c r="W84" s="2"/>
      <c r="X84" s="2"/>
    </row>
    <row r="85" spans="1:24" ht="15" customHeight="1" x14ac:dyDescent="0.3">
      <c r="A85" s="6"/>
      <c r="B85" s="6"/>
      <c r="C85" s="6"/>
      <c r="D85" s="6"/>
      <c r="E85" s="2"/>
      <c r="F85" s="2"/>
      <c r="G85" s="2"/>
      <c r="H85" s="2"/>
      <c r="I85" s="2"/>
      <c r="J85" s="2"/>
      <c r="K85" s="2"/>
      <c r="L85" s="2"/>
      <c r="M85" s="2"/>
      <c r="N85" s="2"/>
      <c r="O85" s="2"/>
      <c r="P85" s="2"/>
      <c r="Q85" s="2"/>
      <c r="R85" s="2"/>
      <c r="S85" s="2"/>
      <c r="T85" s="2"/>
      <c r="U85" s="2"/>
      <c r="V85" s="2"/>
      <c r="W85" s="2"/>
      <c r="X85" s="2"/>
    </row>
    <row r="86" spans="1:24" ht="15" customHeight="1" x14ac:dyDescent="0.3">
      <c r="A86" s="589" t="s">
        <v>9</v>
      </c>
      <c r="B86" s="570"/>
      <c r="C86" s="570"/>
      <c r="D86" s="568"/>
      <c r="E86" s="2"/>
      <c r="F86" s="2"/>
      <c r="G86" s="2"/>
      <c r="H86" s="2"/>
      <c r="I86" s="2"/>
      <c r="J86" s="2"/>
      <c r="K86" s="2"/>
      <c r="L86" s="2"/>
      <c r="M86" s="2"/>
      <c r="N86" s="2"/>
      <c r="O86" s="2"/>
      <c r="P86" s="2"/>
      <c r="Q86" s="2"/>
      <c r="R86" s="2"/>
      <c r="S86" s="2"/>
      <c r="T86" s="2"/>
      <c r="U86" s="2"/>
      <c r="V86" s="2"/>
      <c r="W86" s="2"/>
      <c r="X86" s="2"/>
    </row>
    <row r="87" spans="1:24" ht="15" customHeight="1" x14ac:dyDescent="0.3">
      <c r="A87" s="11" t="s">
        <v>10</v>
      </c>
      <c r="B87" s="11" t="s">
        <v>11</v>
      </c>
      <c r="C87" s="590" t="s">
        <v>12</v>
      </c>
      <c r="D87" s="575"/>
      <c r="E87" s="2"/>
      <c r="F87" s="2"/>
      <c r="G87" s="2"/>
      <c r="H87" s="2"/>
      <c r="I87" s="2"/>
      <c r="J87" s="2"/>
      <c r="K87" s="2"/>
      <c r="L87" s="2"/>
      <c r="M87" s="2"/>
      <c r="N87" s="2"/>
      <c r="O87" s="2"/>
      <c r="P87" s="2"/>
      <c r="Q87" s="2"/>
      <c r="R87" s="2"/>
      <c r="S87" s="2"/>
      <c r="T87" s="2"/>
      <c r="U87" s="2"/>
      <c r="V87" s="2"/>
      <c r="W87" s="2"/>
      <c r="X87" s="2"/>
    </row>
    <row r="88" spans="1:24" ht="15.75" customHeight="1" x14ac:dyDescent="0.3">
      <c r="A88" s="12" t="s">
        <v>13</v>
      </c>
      <c r="B88" s="37" t="s">
        <v>93</v>
      </c>
      <c r="C88" s="609" t="s">
        <v>94</v>
      </c>
      <c r="D88" s="568"/>
      <c r="E88" s="2"/>
      <c r="F88" s="2"/>
      <c r="G88" s="2"/>
      <c r="H88" s="2"/>
      <c r="I88" s="2"/>
      <c r="J88" s="2"/>
      <c r="K88" s="2"/>
      <c r="L88" s="2"/>
      <c r="M88" s="2"/>
      <c r="N88" s="2"/>
      <c r="O88" s="2"/>
      <c r="P88" s="2"/>
      <c r="Q88" s="2"/>
      <c r="R88" s="2"/>
      <c r="S88" s="2"/>
      <c r="T88" s="2"/>
      <c r="U88" s="2"/>
      <c r="V88" s="2"/>
      <c r="W88" s="2"/>
      <c r="X88" s="2"/>
    </row>
    <row r="89" spans="1:24" ht="15.75" customHeight="1" x14ac:dyDescent="0.3">
      <c r="A89" s="12" t="s">
        <v>16</v>
      </c>
      <c r="B89" s="23" t="s">
        <v>95</v>
      </c>
      <c r="C89" s="596" t="s">
        <v>96</v>
      </c>
      <c r="D89" s="568"/>
      <c r="E89" s="2"/>
      <c r="F89" s="2"/>
      <c r="G89" s="2"/>
      <c r="H89" s="2"/>
      <c r="I89" s="2"/>
      <c r="J89" s="2"/>
      <c r="K89" s="2"/>
      <c r="L89" s="2"/>
      <c r="M89" s="2"/>
      <c r="N89" s="2"/>
      <c r="O89" s="2"/>
      <c r="P89" s="2"/>
      <c r="Q89" s="2"/>
      <c r="R89" s="2"/>
      <c r="S89" s="2"/>
      <c r="T89" s="2"/>
      <c r="U89" s="2"/>
      <c r="V89" s="2"/>
      <c r="W89" s="2"/>
      <c r="X89" s="2"/>
    </row>
    <row r="90" spans="1:24" ht="15.75" customHeight="1" x14ac:dyDescent="0.3">
      <c r="A90" s="12" t="s">
        <v>19</v>
      </c>
      <c r="B90" s="23" t="s">
        <v>97</v>
      </c>
      <c r="C90" s="596" t="s">
        <v>98</v>
      </c>
      <c r="D90" s="568"/>
      <c r="E90" s="2"/>
      <c r="F90" s="2"/>
      <c r="G90" s="2"/>
      <c r="H90" s="2"/>
      <c r="I90" s="2"/>
      <c r="J90" s="2"/>
      <c r="K90" s="2"/>
      <c r="L90" s="2"/>
      <c r="M90" s="2"/>
      <c r="N90" s="2"/>
      <c r="O90" s="2"/>
      <c r="P90" s="2"/>
      <c r="Q90" s="2"/>
      <c r="R90" s="2"/>
      <c r="S90" s="2"/>
      <c r="T90" s="2"/>
      <c r="U90" s="2"/>
      <c r="V90" s="2"/>
      <c r="W90" s="2"/>
      <c r="X90" s="2"/>
    </row>
    <row r="91" spans="1:24" ht="15.75" customHeight="1" x14ac:dyDescent="0.3">
      <c r="A91" s="12" t="s">
        <v>21</v>
      </c>
      <c r="B91" s="23" t="s">
        <v>99</v>
      </c>
      <c r="C91" s="596" t="s">
        <v>100</v>
      </c>
      <c r="D91" s="568"/>
      <c r="E91" s="2"/>
      <c r="F91" s="2"/>
      <c r="G91" s="2"/>
      <c r="H91" s="2"/>
      <c r="I91" s="2"/>
      <c r="J91" s="2"/>
      <c r="K91" s="2"/>
      <c r="L91" s="2"/>
      <c r="M91" s="2"/>
      <c r="N91" s="2"/>
      <c r="O91" s="2"/>
      <c r="P91" s="2"/>
      <c r="Q91" s="2"/>
      <c r="R91" s="2"/>
      <c r="S91" s="2"/>
      <c r="T91" s="2"/>
      <c r="U91" s="2"/>
      <c r="V91" s="2"/>
      <c r="W91" s="2"/>
      <c r="X91" s="2"/>
    </row>
    <row r="92" spans="1:24" ht="15.75" customHeight="1" x14ac:dyDescent="0.3">
      <c r="A92" s="12" t="s">
        <v>24</v>
      </c>
      <c r="B92" s="23" t="s">
        <v>101</v>
      </c>
      <c r="C92" s="599" t="s">
        <v>37</v>
      </c>
      <c r="D92" s="568"/>
      <c r="E92" s="2"/>
      <c r="F92" s="2"/>
      <c r="G92" s="2"/>
      <c r="H92" s="2"/>
      <c r="I92" s="2"/>
      <c r="J92" s="2"/>
      <c r="K92" s="2"/>
      <c r="L92" s="2"/>
      <c r="M92" s="2"/>
      <c r="N92" s="2"/>
      <c r="O92" s="2"/>
      <c r="P92" s="2"/>
      <c r="Q92" s="2"/>
      <c r="R92" s="2"/>
      <c r="S92" s="2"/>
      <c r="T92" s="2"/>
      <c r="U92" s="2"/>
      <c r="V92" s="2"/>
      <c r="W92" s="2"/>
      <c r="X92" s="2"/>
    </row>
    <row r="93" spans="1:24" ht="69" customHeight="1" x14ac:dyDescent="0.3">
      <c r="A93" s="12" t="s">
        <v>25</v>
      </c>
      <c r="B93" s="23" t="s">
        <v>102</v>
      </c>
      <c r="C93" s="596" t="s">
        <v>103</v>
      </c>
      <c r="D93" s="568"/>
      <c r="E93" s="2"/>
      <c r="F93" s="2"/>
      <c r="G93" s="2"/>
      <c r="H93" s="2"/>
      <c r="I93" s="2"/>
      <c r="J93" s="2"/>
      <c r="K93" s="2"/>
      <c r="L93" s="2"/>
      <c r="M93" s="2"/>
      <c r="N93" s="2"/>
      <c r="O93" s="2"/>
      <c r="P93" s="2"/>
      <c r="Q93" s="2"/>
      <c r="R93" s="2"/>
      <c r="S93" s="2"/>
      <c r="T93" s="2"/>
      <c r="U93" s="2"/>
      <c r="V93" s="2"/>
      <c r="W93" s="2"/>
      <c r="X93" s="2"/>
    </row>
    <row r="94" spans="1:24" ht="15.75" customHeight="1" x14ac:dyDescent="0.3">
      <c r="A94" s="12" t="s">
        <v>27</v>
      </c>
      <c r="B94" s="23" t="s">
        <v>104</v>
      </c>
      <c r="C94" s="599" t="s">
        <v>37</v>
      </c>
      <c r="D94" s="568"/>
      <c r="E94" s="2"/>
      <c r="F94" s="2"/>
      <c r="G94" s="2"/>
      <c r="H94" s="2"/>
      <c r="I94" s="2"/>
      <c r="J94" s="2"/>
      <c r="K94" s="2"/>
      <c r="L94" s="2"/>
      <c r="M94" s="2"/>
      <c r="N94" s="2"/>
      <c r="O94" s="2"/>
      <c r="P94" s="2"/>
      <c r="Q94" s="2"/>
      <c r="R94" s="2"/>
      <c r="S94" s="2"/>
      <c r="T94" s="2"/>
      <c r="U94" s="2"/>
      <c r="V94" s="2"/>
      <c r="W94" s="2"/>
      <c r="X94" s="2"/>
    </row>
    <row r="95" spans="1:24" ht="15" customHeight="1" x14ac:dyDescent="0.3">
      <c r="A95" s="594" t="s">
        <v>30</v>
      </c>
      <c r="B95" s="586"/>
      <c r="C95" s="586"/>
      <c r="D95" s="575"/>
      <c r="E95" s="2"/>
      <c r="F95" s="2"/>
      <c r="G95" s="2"/>
      <c r="H95" s="2"/>
      <c r="I95" s="2"/>
      <c r="J95" s="2"/>
      <c r="K95" s="2"/>
      <c r="L95" s="2"/>
      <c r="M95" s="2"/>
      <c r="N95" s="2"/>
      <c r="O95" s="2"/>
      <c r="P95" s="2"/>
      <c r="Q95" s="2"/>
      <c r="R95" s="2"/>
      <c r="S95" s="2"/>
      <c r="T95" s="2"/>
      <c r="U95" s="2"/>
      <c r="V95" s="2"/>
      <c r="W95" s="2"/>
      <c r="X95" s="2"/>
    </row>
    <row r="96" spans="1:24" ht="15" customHeight="1" x14ac:dyDescent="0.3">
      <c r="A96" s="11" t="s">
        <v>10</v>
      </c>
      <c r="B96" s="16" t="s">
        <v>11</v>
      </c>
      <c r="C96" s="589" t="s">
        <v>12</v>
      </c>
      <c r="D96" s="568"/>
      <c r="E96" s="2"/>
      <c r="F96" s="2"/>
      <c r="G96" s="2"/>
      <c r="H96" s="2"/>
      <c r="I96" s="2"/>
      <c r="J96" s="2"/>
      <c r="K96" s="2"/>
      <c r="L96" s="2"/>
      <c r="M96" s="2"/>
      <c r="N96" s="2"/>
      <c r="O96" s="2"/>
      <c r="P96" s="2"/>
      <c r="Q96" s="2"/>
      <c r="R96" s="2"/>
      <c r="S96" s="2"/>
      <c r="T96" s="2"/>
      <c r="U96" s="2"/>
      <c r="V96" s="2"/>
      <c r="W96" s="2"/>
      <c r="X96" s="2"/>
    </row>
    <row r="97" spans="1:24" ht="15.75" customHeight="1" x14ac:dyDescent="0.3">
      <c r="A97" s="12" t="s">
        <v>31</v>
      </c>
      <c r="B97" s="17" t="s">
        <v>105</v>
      </c>
      <c r="C97" s="596" t="s">
        <v>106</v>
      </c>
      <c r="D97" s="568"/>
      <c r="E97" s="2"/>
      <c r="F97" s="2"/>
      <c r="G97" s="2"/>
      <c r="H97" s="2"/>
      <c r="I97" s="2"/>
      <c r="J97" s="2"/>
      <c r="K97" s="2"/>
      <c r="L97" s="2"/>
      <c r="M97" s="2"/>
      <c r="N97" s="2"/>
      <c r="O97" s="2"/>
      <c r="P97" s="2"/>
      <c r="Q97" s="2"/>
      <c r="R97" s="2"/>
      <c r="S97" s="2"/>
      <c r="T97" s="2"/>
      <c r="U97" s="2"/>
      <c r="V97" s="2"/>
      <c r="W97" s="2"/>
      <c r="X97" s="2"/>
    </row>
    <row r="98" spans="1:24" ht="15.75" customHeight="1" x14ac:dyDescent="0.3">
      <c r="A98" s="12" t="s">
        <v>33</v>
      </c>
      <c r="B98" s="35" t="s">
        <v>107</v>
      </c>
      <c r="C98" s="596" t="s">
        <v>108</v>
      </c>
      <c r="D98" s="568"/>
      <c r="E98" s="2"/>
      <c r="F98" s="2"/>
      <c r="G98" s="2"/>
      <c r="H98" s="2"/>
      <c r="I98" s="2"/>
      <c r="J98" s="2"/>
      <c r="K98" s="2"/>
      <c r="L98" s="2"/>
      <c r="M98" s="2"/>
      <c r="N98" s="2"/>
      <c r="O98" s="2"/>
      <c r="P98" s="2"/>
      <c r="Q98" s="2"/>
      <c r="R98" s="2"/>
      <c r="S98" s="2"/>
      <c r="T98" s="2"/>
      <c r="U98" s="2"/>
      <c r="V98" s="2"/>
      <c r="W98" s="2"/>
      <c r="X98" s="2"/>
    </row>
    <row r="99" spans="1:24" ht="15.75" customHeight="1" x14ac:dyDescent="0.3">
      <c r="A99" s="12" t="s">
        <v>36</v>
      </c>
      <c r="B99" s="25" t="s">
        <v>109</v>
      </c>
      <c r="C99" s="596" t="s">
        <v>37</v>
      </c>
      <c r="D99" s="568"/>
      <c r="E99" s="2"/>
      <c r="F99" s="2"/>
      <c r="G99" s="2"/>
      <c r="H99" s="2"/>
      <c r="I99" s="2"/>
      <c r="J99" s="2"/>
      <c r="K99" s="2"/>
      <c r="L99" s="2"/>
      <c r="M99" s="2"/>
      <c r="N99" s="2"/>
      <c r="O99" s="2"/>
      <c r="P99" s="2"/>
      <c r="Q99" s="2"/>
      <c r="R99" s="2"/>
      <c r="S99" s="2"/>
      <c r="T99" s="2"/>
      <c r="U99" s="2"/>
      <c r="V99" s="2"/>
      <c r="W99" s="2"/>
      <c r="X99" s="2"/>
    </row>
    <row r="100" spans="1:24" ht="15.75" customHeight="1" x14ac:dyDescent="0.3">
      <c r="A100" s="12" t="s">
        <v>38</v>
      </c>
      <c r="B100" s="25" t="s">
        <v>37</v>
      </c>
      <c r="C100" s="596" t="s">
        <v>37</v>
      </c>
      <c r="D100" s="568"/>
      <c r="E100" s="2"/>
      <c r="F100" s="2"/>
      <c r="G100" s="2"/>
      <c r="H100" s="2"/>
      <c r="I100" s="2"/>
      <c r="J100" s="2"/>
      <c r="K100" s="2"/>
      <c r="L100" s="2"/>
      <c r="M100" s="2"/>
      <c r="N100" s="2"/>
      <c r="O100" s="2"/>
      <c r="P100" s="2"/>
      <c r="Q100" s="2"/>
      <c r="R100" s="2"/>
      <c r="S100" s="2"/>
      <c r="T100" s="2"/>
      <c r="U100" s="2"/>
      <c r="V100" s="2"/>
      <c r="W100" s="2"/>
      <c r="X100" s="2"/>
    </row>
    <row r="101" spans="1:24" ht="15.75" customHeight="1" x14ac:dyDescent="0.3">
      <c r="A101" s="12" t="s">
        <v>40</v>
      </c>
      <c r="B101" s="25" t="s">
        <v>110</v>
      </c>
      <c r="C101" s="618" t="s">
        <v>111</v>
      </c>
      <c r="D101" s="568"/>
      <c r="E101" s="2"/>
      <c r="F101" s="2"/>
      <c r="G101" s="2"/>
      <c r="H101" s="2"/>
      <c r="I101" s="2"/>
      <c r="J101" s="2"/>
      <c r="K101" s="2"/>
      <c r="L101" s="2"/>
      <c r="M101" s="2"/>
      <c r="N101" s="2"/>
      <c r="O101" s="2"/>
      <c r="P101" s="2"/>
      <c r="Q101" s="2"/>
      <c r="R101" s="2"/>
      <c r="S101" s="2"/>
      <c r="T101" s="2"/>
      <c r="U101" s="2"/>
      <c r="V101" s="2"/>
      <c r="W101" s="2"/>
      <c r="X101" s="2"/>
    </row>
    <row r="102" spans="1:24" ht="15.75" customHeight="1" x14ac:dyDescent="0.3">
      <c r="A102" s="12" t="s">
        <v>42</v>
      </c>
      <c r="B102" s="19" t="s">
        <v>112</v>
      </c>
      <c r="C102" s="595" t="s">
        <v>113</v>
      </c>
      <c r="D102" s="568"/>
      <c r="E102" s="2"/>
      <c r="F102" s="2"/>
      <c r="G102" s="2"/>
      <c r="H102" s="2"/>
      <c r="I102" s="2"/>
      <c r="J102" s="2"/>
      <c r="K102" s="2"/>
      <c r="L102" s="2"/>
      <c r="M102" s="2"/>
      <c r="N102" s="2"/>
      <c r="O102" s="2"/>
      <c r="P102" s="2"/>
      <c r="Q102" s="2"/>
      <c r="R102" s="2"/>
      <c r="S102" s="2"/>
      <c r="T102" s="2"/>
      <c r="U102" s="2"/>
      <c r="V102" s="2"/>
      <c r="W102" s="2"/>
      <c r="X102" s="2"/>
    </row>
    <row r="103" spans="1:24" ht="15.75" customHeight="1" x14ac:dyDescent="0.3">
      <c r="A103" s="21" t="s">
        <v>43</v>
      </c>
      <c r="B103" s="19" t="s">
        <v>114</v>
      </c>
      <c r="C103" s="595" t="s">
        <v>115</v>
      </c>
      <c r="D103" s="568"/>
      <c r="E103" s="2"/>
      <c r="F103" s="2"/>
      <c r="G103" s="2"/>
      <c r="H103" s="2"/>
      <c r="I103" s="2"/>
      <c r="J103" s="2"/>
      <c r="K103" s="2"/>
      <c r="L103" s="2"/>
      <c r="M103" s="2"/>
      <c r="N103" s="2"/>
      <c r="O103" s="2"/>
      <c r="P103" s="2"/>
      <c r="Q103" s="2"/>
      <c r="R103" s="2"/>
      <c r="S103" s="2"/>
      <c r="T103" s="2"/>
      <c r="U103" s="2"/>
      <c r="V103" s="2"/>
      <c r="W103" s="2"/>
      <c r="X103" s="2"/>
    </row>
    <row r="104" spans="1:24" ht="15.75" customHeight="1" x14ac:dyDescent="0.3">
      <c r="A104" s="12" t="s">
        <v>27</v>
      </c>
      <c r="B104" s="20" t="s">
        <v>37</v>
      </c>
      <c r="C104" s="595" t="s">
        <v>37</v>
      </c>
      <c r="D104" s="568"/>
      <c r="E104" s="2"/>
      <c r="F104" s="2"/>
      <c r="G104" s="2"/>
      <c r="H104" s="2"/>
      <c r="I104" s="2"/>
      <c r="J104" s="2"/>
      <c r="K104" s="2"/>
      <c r="L104" s="2"/>
      <c r="M104" s="2"/>
      <c r="N104" s="2"/>
      <c r="O104" s="2"/>
      <c r="P104" s="2"/>
      <c r="Q104" s="2"/>
      <c r="R104" s="2"/>
      <c r="S104" s="2"/>
      <c r="T104" s="2"/>
      <c r="U104" s="2"/>
      <c r="V104" s="2"/>
      <c r="W104" s="2"/>
      <c r="X104" s="2"/>
    </row>
    <row r="105" spans="1:24" ht="15" customHeight="1" x14ac:dyDescent="0.3">
      <c r="A105" s="585" t="s">
        <v>46</v>
      </c>
      <c r="B105" s="586"/>
      <c r="C105" s="586"/>
      <c r="D105" s="575"/>
      <c r="E105" s="2"/>
      <c r="F105" s="2"/>
      <c r="G105" s="2"/>
      <c r="H105" s="2"/>
      <c r="I105" s="2"/>
      <c r="J105" s="2"/>
      <c r="K105" s="2"/>
      <c r="L105" s="2"/>
      <c r="M105" s="2"/>
      <c r="N105" s="2"/>
      <c r="O105" s="2"/>
      <c r="P105" s="2"/>
      <c r="Q105" s="2"/>
      <c r="R105" s="2"/>
      <c r="S105" s="2"/>
      <c r="T105" s="2"/>
      <c r="U105" s="2"/>
      <c r="V105" s="2"/>
      <c r="W105" s="2"/>
      <c r="X105" s="2"/>
    </row>
    <row r="106" spans="1:24" ht="15" customHeight="1" x14ac:dyDescent="0.3">
      <c r="A106" s="11" t="s">
        <v>10</v>
      </c>
      <c r="B106" s="22" t="s">
        <v>47</v>
      </c>
      <c r="C106" s="587" t="s">
        <v>48</v>
      </c>
      <c r="D106" s="568"/>
      <c r="E106" s="2"/>
      <c r="F106" s="2"/>
      <c r="G106" s="2"/>
      <c r="H106" s="2"/>
      <c r="I106" s="2"/>
      <c r="J106" s="2"/>
      <c r="K106" s="2"/>
      <c r="L106" s="2"/>
      <c r="M106" s="2"/>
      <c r="N106" s="2"/>
      <c r="O106" s="2"/>
      <c r="P106" s="2"/>
      <c r="Q106" s="2"/>
      <c r="R106" s="2"/>
      <c r="S106" s="2"/>
      <c r="T106" s="2"/>
      <c r="U106" s="2"/>
      <c r="V106" s="2"/>
      <c r="W106" s="2"/>
      <c r="X106" s="2"/>
    </row>
    <row r="107" spans="1:24" ht="15.75" customHeight="1" x14ac:dyDescent="0.3">
      <c r="A107" s="21" t="s">
        <v>49</v>
      </c>
      <c r="B107" s="35" t="s">
        <v>116</v>
      </c>
      <c r="C107" s="595" t="s">
        <v>117</v>
      </c>
      <c r="D107" s="568"/>
      <c r="E107" s="2"/>
      <c r="F107" s="2"/>
      <c r="G107" s="2"/>
      <c r="H107" s="2"/>
      <c r="I107" s="2"/>
      <c r="J107" s="2"/>
      <c r="K107" s="2"/>
      <c r="L107" s="2"/>
      <c r="M107" s="2"/>
      <c r="N107" s="2"/>
      <c r="O107" s="2"/>
      <c r="P107" s="2"/>
      <c r="Q107" s="2"/>
      <c r="R107" s="2"/>
      <c r="S107" s="2"/>
      <c r="T107" s="2"/>
      <c r="U107" s="2"/>
      <c r="V107" s="2"/>
      <c r="W107" s="2"/>
      <c r="X107" s="2"/>
    </row>
    <row r="108" spans="1:24" ht="15.75" customHeight="1" x14ac:dyDescent="0.3">
      <c r="A108" s="21" t="s">
        <v>51</v>
      </c>
      <c r="B108" s="35" t="s">
        <v>118</v>
      </c>
      <c r="C108" s="596" t="s">
        <v>37</v>
      </c>
      <c r="D108" s="568"/>
      <c r="E108" s="2"/>
      <c r="F108" s="2"/>
      <c r="G108" s="2"/>
      <c r="H108" s="2"/>
      <c r="I108" s="2"/>
      <c r="J108" s="2"/>
      <c r="K108" s="2"/>
      <c r="L108" s="2"/>
      <c r="M108" s="2"/>
      <c r="N108" s="2"/>
      <c r="O108" s="2"/>
      <c r="P108" s="2"/>
      <c r="Q108" s="2"/>
      <c r="R108" s="2"/>
      <c r="S108" s="2"/>
      <c r="T108" s="2"/>
      <c r="U108" s="2"/>
      <c r="V108" s="2"/>
      <c r="W108" s="2"/>
      <c r="X108" s="2"/>
    </row>
    <row r="109" spans="1:24" ht="15.75" customHeight="1" x14ac:dyDescent="0.3">
      <c r="A109" s="21" t="s">
        <v>53</v>
      </c>
      <c r="B109" s="35" t="s">
        <v>119</v>
      </c>
      <c r="C109" s="596" t="s">
        <v>120</v>
      </c>
      <c r="D109" s="568"/>
      <c r="E109" s="2"/>
      <c r="F109" s="2"/>
      <c r="G109" s="2"/>
      <c r="H109" s="2"/>
      <c r="I109" s="2"/>
      <c r="J109" s="2"/>
      <c r="K109" s="2"/>
      <c r="L109" s="2"/>
      <c r="M109" s="2"/>
      <c r="N109" s="2"/>
      <c r="O109" s="2"/>
      <c r="P109" s="2"/>
      <c r="Q109" s="2"/>
      <c r="R109" s="2"/>
      <c r="S109" s="2"/>
      <c r="T109" s="2"/>
      <c r="U109" s="2"/>
      <c r="V109" s="2"/>
      <c r="W109" s="2"/>
      <c r="X109" s="2"/>
    </row>
    <row r="110" spans="1:24" ht="15.75" customHeight="1" x14ac:dyDescent="0.3">
      <c r="A110" s="21" t="s">
        <v>56</v>
      </c>
      <c r="B110" s="35" t="s">
        <v>121</v>
      </c>
      <c r="C110" s="596" t="s">
        <v>37</v>
      </c>
      <c r="D110" s="568"/>
      <c r="E110" s="2"/>
      <c r="F110" s="2"/>
      <c r="G110" s="2"/>
      <c r="H110" s="2"/>
      <c r="I110" s="2"/>
      <c r="J110" s="2"/>
      <c r="K110" s="2"/>
      <c r="L110" s="2"/>
      <c r="M110" s="2"/>
      <c r="N110" s="2"/>
      <c r="O110" s="2"/>
      <c r="P110" s="2"/>
      <c r="Q110" s="2"/>
      <c r="R110" s="2"/>
      <c r="S110" s="2"/>
      <c r="T110" s="2"/>
      <c r="U110" s="2"/>
      <c r="V110" s="2"/>
      <c r="W110" s="2"/>
      <c r="X110" s="2"/>
    </row>
    <row r="111" spans="1:24" ht="15.75" customHeight="1" x14ac:dyDescent="0.3">
      <c r="A111" s="21" t="s">
        <v>58</v>
      </c>
      <c r="B111" s="25" t="s">
        <v>37</v>
      </c>
      <c r="C111" s="596" t="s">
        <v>122</v>
      </c>
      <c r="D111" s="568"/>
      <c r="E111" s="2"/>
      <c r="F111" s="2"/>
      <c r="G111" s="2"/>
      <c r="H111" s="2"/>
      <c r="I111" s="2"/>
      <c r="J111" s="2"/>
      <c r="K111" s="2"/>
      <c r="L111" s="2"/>
      <c r="M111" s="2"/>
      <c r="N111" s="2"/>
      <c r="O111" s="2"/>
      <c r="P111" s="2"/>
      <c r="Q111" s="2"/>
      <c r="R111" s="2"/>
      <c r="S111" s="2"/>
      <c r="T111" s="2"/>
      <c r="U111" s="2"/>
      <c r="V111" s="2"/>
      <c r="W111" s="2"/>
      <c r="X111" s="2"/>
    </row>
    <row r="112" spans="1:24" ht="15.75" customHeight="1" x14ac:dyDescent="0.3">
      <c r="A112" s="21" t="s">
        <v>61</v>
      </c>
      <c r="B112" s="25" t="s">
        <v>37</v>
      </c>
      <c r="C112" s="596" t="s">
        <v>37</v>
      </c>
      <c r="D112" s="568"/>
      <c r="E112" s="2"/>
      <c r="F112" s="2"/>
      <c r="G112" s="2"/>
      <c r="H112" s="2"/>
      <c r="I112" s="2"/>
      <c r="J112" s="2"/>
      <c r="K112" s="2"/>
      <c r="L112" s="2"/>
      <c r="M112" s="2"/>
      <c r="N112" s="2"/>
      <c r="O112" s="2"/>
      <c r="P112" s="2"/>
      <c r="Q112" s="2"/>
      <c r="R112" s="2"/>
      <c r="S112" s="2"/>
      <c r="T112" s="2"/>
      <c r="U112" s="2"/>
      <c r="V112" s="2"/>
      <c r="W112" s="2"/>
      <c r="X112" s="2"/>
    </row>
    <row r="113" spans="1:24" ht="15.75" customHeight="1" x14ac:dyDescent="0.3">
      <c r="A113" s="21" t="s">
        <v>27</v>
      </c>
      <c r="B113" s="35" t="s">
        <v>123</v>
      </c>
      <c r="C113" s="596" t="s">
        <v>124</v>
      </c>
      <c r="D113" s="568"/>
      <c r="E113" s="2"/>
      <c r="F113" s="2"/>
      <c r="G113" s="2"/>
      <c r="H113" s="2"/>
      <c r="I113" s="2"/>
      <c r="J113" s="2"/>
      <c r="K113" s="2"/>
      <c r="L113" s="2"/>
      <c r="M113" s="2"/>
      <c r="N113" s="2"/>
      <c r="O113" s="2"/>
      <c r="P113" s="2"/>
      <c r="Q113" s="2"/>
      <c r="R113" s="2"/>
      <c r="S113" s="2"/>
      <c r="T113" s="2"/>
      <c r="U113" s="2"/>
      <c r="V113" s="2"/>
      <c r="W113" s="2"/>
      <c r="X113" s="2"/>
    </row>
    <row r="114" spans="1:24"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row>
    <row r="115" spans="1:24" ht="12.75" customHeight="1" x14ac:dyDescent="0.3">
      <c r="A115" s="28"/>
      <c r="B115" s="29"/>
      <c r="C115" s="30"/>
      <c r="D115" s="31"/>
      <c r="E115" s="2"/>
      <c r="F115" s="2"/>
      <c r="G115" s="2"/>
      <c r="H115" s="2"/>
      <c r="I115" s="2"/>
      <c r="J115" s="2"/>
      <c r="K115" s="2"/>
      <c r="L115" s="2"/>
      <c r="M115" s="2"/>
      <c r="N115" s="2"/>
      <c r="O115" s="2"/>
      <c r="P115" s="2"/>
      <c r="Q115" s="2"/>
      <c r="R115" s="2"/>
      <c r="S115" s="2"/>
      <c r="T115" s="2"/>
      <c r="U115" s="2"/>
      <c r="V115" s="2"/>
      <c r="W115" s="2"/>
      <c r="X115" s="2"/>
    </row>
    <row r="116" spans="1:24"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row>
    <row r="117" spans="1:24" ht="16.5" customHeight="1" x14ac:dyDescent="0.3">
      <c r="A117" s="38" t="s">
        <v>4</v>
      </c>
      <c r="B117" s="624" t="s">
        <v>125</v>
      </c>
      <c r="C117" s="581"/>
      <c r="D117" s="581"/>
      <c r="E117" s="7"/>
      <c r="F117" s="2"/>
      <c r="G117" s="2"/>
      <c r="H117" s="2"/>
      <c r="I117" s="2"/>
      <c r="J117" s="2"/>
      <c r="K117" s="2"/>
      <c r="L117" s="2"/>
      <c r="M117" s="2"/>
      <c r="N117" s="2"/>
      <c r="O117" s="2"/>
      <c r="P117" s="2"/>
      <c r="Q117" s="2"/>
      <c r="R117" s="2"/>
      <c r="S117" s="2"/>
      <c r="T117" s="2"/>
      <c r="U117" s="2"/>
      <c r="V117" s="2"/>
      <c r="W117" s="2"/>
      <c r="X117" s="2"/>
    </row>
    <row r="118" spans="1:24" ht="6" customHeight="1" x14ac:dyDescent="0.3">
      <c r="A118" s="39"/>
      <c r="B118" s="39"/>
      <c r="C118" s="39"/>
      <c r="D118" s="39"/>
      <c r="E118" s="7"/>
      <c r="F118" s="2"/>
      <c r="G118" s="2"/>
      <c r="H118" s="2"/>
      <c r="I118" s="2"/>
      <c r="J118" s="2"/>
      <c r="K118" s="2"/>
      <c r="L118" s="2"/>
      <c r="M118" s="2"/>
      <c r="N118" s="2"/>
      <c r="O118" s="2"/>
      <c r="P118" s="2"/>
      <c r="Q118" s="2"/>
      <c r="R118" s="2"/>
      <c r="S118" s="2"/>
      <c r="T118" s="2"/>
      <c r="U118" s="2"/>
      <c r="V118" s="2"/>
      <c r="W118" s="2"/>
      <c r="X118" s="2"/>
    </row>
    <row r="119" spans="1:24" ht="29.25" customHeight="1" x14ac:dyDescent="0.3">
      <c r="A119" s="40" t="s">
        <v>6</v>
      </c>
      <c r="B119" s="2"/>
      <c r="C119" s="2"/>
      <c r="D119" s="2"/>
      <c r="E119" s="7"/>
      <c r="F119" s="2"/>
      <c r="G119" s="2"/>
      <c r="H119" s="2"/>
      <c r="I119" s="2"/>
      <c r="J119" s="2"/>
      <c r="K119" s="2"/>
      <c r="L119" s="2"/>
      <c r="M119" s="2"/>
      <c r="N119" s="2"/>
      <c r="O119" s="2"/>
      <c r="P119" s="2"/>
      <c r="Q119" s="2"/>
      <c r="R119" s="2"/>
      <c r="S119" s="2"/>
      <c r="T119" s="2"/>
      <c r="U119" s="2"/>
      <c r="V119" s="2"/>
      <c r="W119" s="2"/>
      <c r="X119" s="2"/>
    </row>
    <row r="120" spans="1:24" ht="16.5" customHeight="1" x14ac:dyDescent="0.3">
      <c r="A120" s="41"/>
      <c r="B120" s="607">
        <v>44529</v>
      </c>
      <c r="C120" s="581"/>
      <c r="D120" s="581"/>
      <c r="E120" s="7"/>
      <c r="F120" s="2"/>
      <c r="G120" s="2"/>
      <c r="H120" s="2"/>
      <c r="I120" s="2"/>
      <c r="J120" s="2"/>
      <c r="K120" s="2"/>
      <c r="L120" s="2"/>
      <c r="M120" s="2"/>
      <c r="N120" s="2"/>
      <c r="O120" s="2"/>
      <c r="P120" s="2"/>
      <c r="Q120" s="2"/>
      <c r="R120" s="2"/>
      <c r="S120" s="2"/>
      <c r="T120" s="2"/>
      <c r="U120" s="2"/>
      <c r="V120" s="2"/>
      <c r="W120" s="2"/>
      <c r="X120" s="2"/>
    </row>
    <row r="121" spans="1:24" ht="39" customHeight="1" x14ac:dyDescent="0.3">
      <c r="A121" s="40" t="s">
        <v>7</v>
      </c>
      <c r="B121" s="624" t="s">
        <v>8</v>
      </c>
      <c r="C121" s="581"/>
      <c r="D121" s="581"/>
      <c r="E121" s="7"/>
      <c r="F121" s="2"/>
      <c r="G121" s="2"/>
      <c r="H121" s="2"/>
      <c r="I121" s="2"/>
      <c r="J121" s="2"/>
      <c r="K121" s="2"/>
      <c r="L121" s="2"/>
      <c r="M121" s="2"/>
      <c r="N121" s="2"/>
      <c r="O121" s="2"/>
      <c r="P121" s="2"/>
      <c r="Q121" s="2"/>
      <c r="R121" s="2"/>
      <c r="S121" s="2"/>
      <c r="T121" s="2"/>
      <c r="U121" s="2"/>
      <c r="V121" s="2"/>
      <c r="W121" s="2"/>
      <c r="X121" s="2"/>
    </row>
    <row r="122" spans="1:24" ht="12.75" customHeight="1" x14ac:dyDescent="0.3">
      <c r="A122" s="39"/>
      <c r="B122" s="39"/>
      <c r="C122" s="39"/>
      <c r="D122" s="39"/>
      <c r="E122" s="7"/>
      <c r="F122" s="2"/>
      <c r="G122" s="2"/>
      <c r="H122" s="2"/>
      <c r="I122" s="2"/>
      <c r="J122" s="2"/>
      <c r="K122" s="2"/>
      <c r="L122" s="2"/>
      <c r="M122" s="2"/>
      <c r="N122" s="2"/>
      <c r="O122" s="2"/>
      <c r="P122" s="2"/>
      <c r="Q122" s="2"/>
      <c r="R122" s="2"/>
      <c r="S122" s="2"/>
      <c r="T122" s="2"/>
      <c r="U122" s="2"/>
      <c r="V122" s="2"/>
      <c r="W122" s="2"/>
      <c r="X122" s="2"/>
    </row>
    <row r="123" spans="1:24" ht="17.25" customHeight="1" x14ac:dyDescent="0.3">
      <c r="A123" s="625" t="s">
        <v>9</v>
      </c>
      <c r="B123" s="570"/>
      <c r="C123" s="570"/>
      <c r="D123" s="568"/>
      <c r="E123" s="2"/>
      <c r="F123" s="2"/>
      <c r="G123" s="2"/>
      <c r="H123" s="2"/>
      <c r="I123" s="2"/>
      <c r="J123" s="2"/>
      <c r="K123" s="2"/>
      <c r="L123" s="2"/>
      <c r="M123" s="2"/>
      <c r="N123" s="2"/>
      <c r="O123" s="2"/>
      <c r="P123" s="2"/>
      <c r="Q123" s="2"/>
      <c r="R123" s="2"/>
      <c r="S123" s="2"/>
      <c r="T123" s="2"/>
      <c r="U123" s="2"/>
      <c r="V123" s="2"/>
      <c r="W123" s="2"/>
      <c r="X123" s="2"/>
    </row>
    <row r="124" spans="1:24" ht="17.25" customHeight="1" x14ac:dyDescent="0.3">
      <c r="A124" s="43" t="s">
        <v>10</v>
      </c>
      <c r="B124" s="43" t="s">
        <v>11</v>
      </c>
      <c r="C124" s="626" t="s">
        <v>12</v>
      </c>
      <c r="D124" s="606"/>
      <c r="E124" s="2"/>
      <c r="F124" s="2"/>
      <c r="G124" s="2"/>
      <c r="H124" s="2"/>
      <c r="I124" s="2"/>
      <c r="J124" s="2"/>
      <c r="K124" s="2"/>
      <c r="L124" s="2"/>
      <c r="M124" s="2"/>
      <c r="N124" s="2"/>
      <c r="O124" s="2"/>
      <c r="P124" s="2"/>
      <c r="Q124" s="2"/>
      <c r="R124" s="2"/>
      <c r="S124" s="2"/>
      <c r="T124" s="2"/>
      <c r="U124" s="2"/>
      <c r="V124" s="2"/>
      <c r="W124" s="2"/>
      <c r="X124" s="2"/>
    </row>
    <row r="125" spans="1:24" ht="135" customHeight="1" x14ac:dyDescent="0.3">
      <c r="A125" s="1" t="s">
        <v>13</v>
      </c>
      <c r="B125" s="18" t="s">
        <v>126</v>
      </c>
      <c r="C125" s="596" t="s">
        <v>127</v>
      </c>
      <c r="D125" s="568"/>
      <c r="E125" s="2"/>
      <c r="F125" s="2"/>
      <c r="G125" s="2"/>
      <c r="H125" s="2"/>
      <c r="I125" s="2"/>
      <c r="J125" s="2"/>
      <c r="K125" s="2"/>
      <c r="L125" s="2"/>
      <c r="M125" s="2"/>
      <c r="N125" s="2"/>
      <c r="O125" s="2"/>
      <c r="P125" s="2"/>
      <c r="Q125" s="2"/>
      <c r="R125" s="2"/>
      <c r="S125" s="2"/>
      <c r="T125" s="2"/>
      <c r="U125" s="2"/>
      <c r="V125" s="2"/>
      <c r="W125" s="2"/>
      <c r="X125" s="2"/>
    </row>
    <row r="126" spans="1:24" ht="15.75" customHeight="1" x14ac:dyDescent="0.3">
      <c r="A126" s="1" t="s">
        <v>16</v>
      </c>
      <c r="B126" s="23" t="s">
        <v>128</v>
      </c>
      <c r="C126" s="595"/>
      <c r="D126" s="568"/>
      <c r="E126" s="2"/>
      <c r="F126" s="2"/>
      <c r="G126" s="2"/>
      <c r="H126" s="2"/>
      <c r="I126" s="2"/>
      <c r="J126" s="2"/>
      <c r="K126" s="2"/>
      <c r="L126" s="2"/>
      <c r="M126" s="2"/>
      <c r="N126" s="2"/>
      <c r="O126" s="2"/>
      <c r="P126" s="2"/>
      <c r="Q126" s="2"/>
      <c r="R126" s="2"/>
      <c r="S126" s="2"/>
      <c r="T126" s="2"/>
      <c r="U126" s="2"/>
      <c r="V126" s="2"/>
      <c r="W126" s="2"/>
      <c r="X126" s="2"/>
    </row>
    <row r="127" spans="1:24" ht="15.75" customHeight="1" x14ac:dyDescent="0.3">
      <c r="A127" s="1" t="s">
        <v>19</v>
      </c>
      <c r="B127" s="18" t="s">
        <v>8</v>
      </c>
      <c r="C127" s="595" t="s">
        <v>129</v>
      </c>
      <c r="D127" s="568"/>
      <c r="E127" s="2"/>
      <c r="F127" s="2"/>
      <c r="G127" s="2"/>
      <c r="H127" s="2"/>
      <c r="I127" s="2"/>
      <c r="J127" s="2"/>
      <c r="K127" s="2"/>
      <c r="L127" s="2"/>
      <c r="M127" s="2"/>
      <c r="N127" s="2"/>
      <c r="O127" s="2"/>
      <c r="P127" s="2"/>
      <c r="Q127" s="2"/>
      <c r="R127" s="2"/>
      <c r="S127" s="2"/>
      <c r="T127" s="2"/>
      <c r="U127" s="2"/>
      <c r="V127" s="2"/>
      <c r="W127" s="2"/>
      <c r="X127" s="2"/>
    </row>
    <row r="128" spans="1:24" ht="15.75" customHeight="1" x14ac:dyDescent="0.2">
      <c r="A128" s="1" t="s">
        <v>21</v>
      </c>
      <c r="B128" s="23" t="s">
        <v>130</v>
      </c>
      <c r="C128" s="595" t="s">
        <v>8</v>
      </c>
      <c r="D128" s="568"/>
      <c r="E128" s="5"/>
      <c r="F128" s="5"/>
      <c r="G128" s="5"/>
      <c r="H128" s="5"/>
      <c r="I128" s="5"/>
      <c r="J128" s="5"/>
      <c r="K128" s="5"/>
      <c r="L128" s="5"/>
      <c r="M128" s="5"/>
      <c r="N128" s="5"/>
      <c r="O128" s="5"/>
      <c r="P128" s="5"/>
      <c r="Q128" s="5"/>
      <c r="R128" s="5"/>
      <c r="S128" s="5"/>
      <c r="T128" s="5"/>
      <c r="U128" s="5"/>
      <c r="V128" s="5"/>
      <c r="W128" s="5"/>
      <c r="X128" s="5"/>
    </row>
    <row r="129" spans="1:24" ht="15.75" customHeight="1" x14ac:dyDescent="0.2">
      <c r="A129" s="1" t="s">
        <v>24</v>
      </c>
      <c r="B129" s="18" t="s">
        <v>131</v>
      </c>
      <c r="C129" s="595" t="s">
        <v>8</v>
      </c>
      <c r="D129" s="568"/>
      <c r="E129" s="5"/>
      <c r="F129" s="5"/>
      <c r="G129" s="5"/>
      <c r="H129" s="5"/>
      <c r="I129" s="5"/>
      <c r="J129" s="5"/>
      <c r="K129" s="5"/>
      <c r="L129" s="5"/>
      <c r="M129" s="5"/>
      <c r="N129" s="5"/>
      <c r="O129" s="5"/>
      <c r="P129" s="5"/>
      <c r="Q129" s="5"/>
      <c r="R129" s="5"/>
      <c r="S129" s="5"/>
      <c r="T129" s="5"/>
      <c r="U129" s="5"/>
      <c r="V129" s="5"/>
      <c r="W129" s="5"/>
      <c r="X129" s="5"/>
    </row>
    <row r="130" spans="1:24" ht="75.75" customHeight="1" x14ac:dyDescent="0.3">
      <c r="A130" s="1" t="s">
        <v>25</v>
      </c>
      <c r="B130" s="18" t="s">
        <v>132</v>
      </c>
      <c r="C130" s="596" t="s">
        <v>133</v>
      </c>
      <c r="D130" s="568"/>
      <c r="E130" s="2"/>
      <c r="F130" s="2"/>
      <c r="G130" s="2"/>
      <c r="H130" s="2"/>
      <c r="I130" s="2"/>
      <c r="J130" s="2"/>
      <c r="K130" s="2"/>
      <c r="L130" s="2"/>
      <c r="M130" s="2"/>
      <c r="N130" s="2"/>
      <c r="O130" s="2"/>
      <c r="P130" s="2"/>
      <c r="Q130" s="2"/>
      <c r="R130" s="2"/>
      <c r="S130" s="2"/>
      <c r="T130" s="2"/>
      <c r="U130" s="2"/>
      <c r="V130" s="2"/>
      <c r="W130" s="2"/>
      <c r="X130" s="2"/>
    </row>
    <row r="131" spans="1:24" ht="15.75" customHeight="1" x14ac:dyDescent="0.3">
      <c r="A131" s="1" t="s">
        <v>27</v>
      </c>
      <c r="B131" s="23" t="s">
        <v>134</v>
      </c>
      <c r="C131" s="595" t="s">
        <v>135</v>
      </c>
      <c r="D131" s="568"/>
      <c r="E131" s="2"/>
      <c r="F131" s="2"/>
      <c r="G131" s="2"/>
      <c r="H131" s="2"/>
      <c r="I131" s="2"/>
      <c r="J131" s="2"/>
      <c r="K131" s="2"/>
      <c r="L131" s="2"/>
      <c r="M131" s="2"/>
      <c r="N131" s="2"/>
      <c r="O131" s="2"/>
      <c r="P131" s="2"/>
      <c r="Q131" s="2"/>
      <c r="R131" s="2"/>
      <c r="S131" s="2"/>
      <c r="T131" s="2"/>
      <c r="U131" s="2"/>
      <c r="V131" s="2"/>
      <c r="W131" s="2"/>
      <c r="X131" s="2"/>
    </row>
    <row r="132" spans="1:24" ht="17.25" customHeight="1" x14ac:dyDescent="0.3">
      <c r="A132" s="625" t="s">
        <v>30</v>
      </c>
      <c r="B132" s="570"/>
      <c r="C132" s="570"/>
      <c r="D132" s="568"/>
      <c r="E132" s="2"/>
      <c r="F132" s="2"/>
      <c r="G132" s="2"/>
      <c r="H132" s="2"/>
      <c r="I132" s="2"/>
      <c r="J132" s="2"/>
      <c r="K132" s="2"/>
      <c r="L132" s="2"/>
      <c r="M132" s="2"/>
      <c r="N132" s="2"/>
      <c r="O132" s="2"/>
      <c r="P132" s="2"/>
      <c r="Q132" s="2"/>
      <c r="R132" s="2"/>
      <c r="S132" s="2"/>
      <c r="T132" s="2"/>
      <c r="U132" s="2"/>
      <c r="V132" s="2"/>
      <c r="W132" s="2"/>
      <c r="X132" s="2"/>
    </row>
    <row r="133" spans="1:24" ht="17.25" customHeight="1" x14ac:dyDescent="0.3">
      <c r="A133" s="43" t="s">
        <v>10</v>
      </c>
      <c r="B133" s="42" t="s">
        <v>11</v>
      </c>
      <c r="C133" s="625" t="s">
        <v>12</v>
      </c>
      <c r="D133" s="568"/>
      <c r="E133" s="2"/>
      <c r="F133" s="2"/>
      <c r="G133" s="2"/>
      <c r="H133" s="2"/>
      <c r="I133" s="2"/>
      <c r="J133" s="2"/>
      <c r="K133" s="2"/>
      <c r="L133" s="2"/>
      <c r="M133" s="2"/>
      <c r="N133" s="2"/>
      <c r="O133" s="2"/>
      <c r="P133" s="2"/>
      <c r="Q133" s="2"/>
      <c r="R133" s="2"/>
      <c r="S133" s="2"/>
      <c r="T133" s="2"/>
      <c r="U133" s="2"/>
      <c r="V133" s="2"/>
      <c r="W133" s="2"/>
      <c r="X133" s="2"/>
    </row>
    <row r="134" spans="1:24" ht="15.75" customHeight="1" x14ac:dyDescent="0.3">
      <c r="A134" s="1" t="s">
        <v>31</v>
      </c>
      <c r="B134" s="17" t="s">
        <v>136</v>
      </c>
      <c r="C134" s="595" t="s">
        <v>8</v>
      </c>
      <c r="D134" s="568"/>
      <c r="E134" s="2"/>
      <c r="F134" s="2"/>
      <c r="G134" s="2"/>
      <c r="H134" s="2"/>
      <c r="I134" s="2"/>
      <c r="J134" s="2"/>
      <c r="K134" s="2"/>
      <c r="L134" s="2"/>
      <c r="M134" s="2"/>
      <c r="N134" s="2"/>
      <c r="O134" s="2"/>
      <c r="P134" s="2"/>
      <c r="Q134" s="2"/>
      <c r="R134" s="2"/>
      <c r="S134" s="2"/>
      <c r="T134" s="2"/>
      <c r="U134" s="2"/>
      <c r="V134" s="2"/>
      <c r="W134" s="2"/>
      <c r="X134" s="2"/>
    </row>
    <row r="135" spans="1:24" ht="132.75" customHeight="1" x14ac:dyDescent="0.3">
      <c r="A135" s="1" t="s">
        <v>33</v>
      </c>
      <c r="B135" s="25" t="s">
        <v>137</v>
      </c>
      <c r="C135" s="595" t="s">
        <v>138</v>
      </c>
      <c r="D135" s="568"/>
      <c r="E135" s="2"/>
      <c r="F135" s="2"/>
      <c r="G135" s="2"/>
      <c r="H135" s="2"/>
      <c r="I135" s="2"/>
      <c r="J135" s="2"/>
      <c r="K135" s="2"/>
      <c r="L135" s="2"/>
      <c r="M135" s="2"/>
      <c r="N135" s="2"/>
      <c r="O135" s="2"/>
      <c r="P135" s="2"/>
      <c r="Q135" s="2"/>
      <c r="R135" s="2"/>
      <c r="S135" s="2"/>
      <c r="T135" s="2"/>
      <c r="U135" s="2"/>
      <c r="V135" s="2"/>
      <c r="W135" s="2"/>
      <c r="X135" s="2"/>
    </row>
    <row r="136" spans="1:24" ht="29.25" customHeight="1" x14ac:dyDescent="0.3">
      <c r="A136" s="1" t="s">
        <v>36</v>
      </c>
      <c r="B136" s="17" t="s">
        <v>8</v>
      </c>
      <c r="C136" s="595" t="s">
        <v>8</v>
      </c>
      <c r="D136" s="568"/>
      <c r="E136" s="2"/>
      <c r="F136" s="2"/>
      <c r="G136" s="2"/>
      <c r="H136" s="2"/>
      <c r="I136" s="2"/>
      <c r="J136" s="2"/>
      <c r="K136" s="2"/>
      <c r="L136" s="2"/>
      <c r="M136" s="2"/>
      <c r="N136" s="2"/>
      <c r="O136" s="2"/>
      <c r="P136" s="2"/>
      <c r="Q136" s="2"/>
      <c r="R136" s="2"/>
      <c r="S136" s="2"/>
      <c r="T136" s="2"/>
      <c r="U136" s="2"/>
      <c r="V136" s="2"/>
      <c r="W136" s="2"/>
      <c r="X136" s="2"/>
    </row>
    <row r="137" spans="1:24" ht="29.25" customHeight="1" x14ac:dyDescent="0.3">
      <c r="A137" s="1" t="s">
        <v>38</v>
      </c>
      <c r="B137" s="17" t="s">
        <v>8</v>
      </c>
      <c r="C137" s="595" t="s">
        <v>139</v>
      </c>
      <c r="D137" s="568"/>
      <c r="E137" s="2"/>
      <c r="F137" s="2"/>
      <c r="G137" s="2"/>
      <c r="H137" s="2"/>
      <c r="I137" s="2"/>
      <c r="J137" s="2"/>
      <c r="K137" s="2"/>
      <c r="L137" s="2"/>
      <c r="M137" s="2"/>
      <c r="N137" s="2"/>
      <c r="O137" s="2"/>
      <c r="P137" s="2"/>
      <c r="Q137" s="2"/>
      <c r="R137" s="2"/>
      <c r="S137" s="2"/>
      <c r="T137" s="2"/>
      <c r="U137" s="2"/>
      <c r="V137" s="2"/>
      <c r="W137" s="2"/>
      <c r="X137" s="2"/>
    </row>
    <row r="138" spans="1:24" ht="48" customHeight="1" x14ac:dyDescent="0.3">
      <c r="A138" s="1" t="s">
        <v>40</v>
      </c>
      <c r="B138" s="17" t="s">
        <v>8</v>
      </c>
      <c r="C138" s="595" t="s">
        <v>140</v>
      </c>
      <c r="D138" s="568"/>
      <c r="E138" s="2"/>
      <c r="F138" s="2"/>
      <c r="G138" s="2"/>
      <c r="H138" s="2"/>
      <c r="I138" s="2"/>
      <c r="J138" s="2"/>
      <c r="K138" s="2"/>
      <c r="L138" s="2"/>
      <c r="M138" s="2"/>
      <c r="N138" s="2"/>
      <c r="O138" s="2"/>
      <c r="P138" s="2"/>
      <c r="Q138" s="2"/>
      <c r="R138" s="2"/>
      <c r="S138" s="2"/>
      <c r="T138" s="2"/>
      <c r="U138" s="2"/>
      <c r="V138" s="2"/>
      <c r="W138" s="2"/>
      <c r="X138" s="2"/>
    </row>
    <row r="139" spans="1:24" ht="48" customHeight="1" x14ac:dyDescent="0.3">
      <c r="A139" s="1" t="s">
        <v>42</v>
      </c>
      <c r="B139" s="20" t="s">
        <v>8</v>
      </c>
      <c r="C139" s="595" t="s">
        <v>141</v>
      </c>
      <c r="D139" s="568"/>
      <c r="E139" s="2"/>
      <c r="F139" s="2"/>
      <c r="G139" s="2"/>
      <c r="H139" s="2"/>
      <c r="I139" s="2"/>
      <c r="J139" s="2"/>
      <c r="K139" s="2"/>
      <c r="L139" s="2"/>
      <c r="M139" s="2"/>
      <c r="N139" s="2"/>
      <c r="O139" s="2"/>
      <c r="P139" s="2"/>
      <c r="Q139" s="2"/>
      <c r="R139" s="2"/>
      <c r="S139" s="2"/>
      <c r="T139" s="2"/>
      <c r="U139" s="2"/>
      <c r="V139" s="2"/>
      <c r="W139" s="2"/>
      <c r="X139" s="2"/>
    </row>
    <row r="140" spans="1:24" ht="75.75" customHeight="1" x14ac:dyDescent="0.3">
      <c r="A140" s="35" t="s">
        <v>43</v>
      </c>
      <c r="B140" s="25" t="s">
        <v>142</v>
      </c>
      <c r="C140" s="596" t="s">
        <v>143</v>
      </c>
      <c r="D140" s="568"/>
      <c r="E140" s="2"/>
      <c r="F140" s="2"/>
      <c r="G140" s="2"/>
      <c r="H140" s="2"/>
      <c r="I140" s="2"/>
      <c r="J140" s="2"/>
      <c r="K140" s="2"/>
      <c r="L140" s="2"/>
      <c r="M140" s="2"/>
      <c r="N140" s="2"/>
      <c r="O140" s="2"/>
      <c r="P140" s="2"/>
      <c r="Q140" s="2"/>
      <c r="R140" s="2"/>
      <c r="S140" s="2"/>
      <c r="T140" s="2"/>
      <c r="U140" s="2"/>
      <c r="V140" s="2"/>
      <c r="W140" s="2"/>
      <c r="X140" s="2"/>
    </row>
    <row r="141" spans="1:24" ht="27" customHeight="1" x14ac:dyDescent="0.3">
      <c r="A141" s="1" t="s">
        <v>27</v>
      </c>
      <c r="B141" s="20" t="s">
        <v>8</v>
      </c>
      <c r="C141" s="595" t="s">
        <v>8</v>
      </c>
      <c r="D141" s="568"/>
      <c r="E141" s="2"/>
      <c r="F141" s="2"/>
      <c r="G141" s="2"/>
      <c r="H141" s="2"/>
      <c r="I141" s="2"/>
      <c r="J141" s="2"/>
      <c r="K141" s="2"/>
      <c r="L141" s="2"/>
      <c r="M141" s="2"/>
      <c r="N141" s="2"/>
      <c r="O141" s="2"/>
      <c r="P141" s="2"/>
      <c r="Q141" s="2"/>
      <c r="R141" s="2"/>
      <c r="S141" s="2"/>
      <c r="T141" s="2"/>
      <c r="U141" s="2"/>
      <c r="V141" s="2"/>
      <c r="W141" s="2"/>
      <c r="X141" s="2"/>
    </row>
    <row r="142" spans="1:24" ht="18" customHeight="1" x14ac:dyDescent="0.3">
      <c r="A142" s="627" t="s">
        <v>46</v>
      </c>
      <c r="B142" s="570"/>
      <c r="C142" s="570"/>
      <c r="D142" s="568"/>
      <c r="E142" s="2"/>
      <c r="F142" s="2"/>
      <c r="G142" s="2"/>
      <c r="H142" s="2"/>
      <c r="I142" s="2"/>
      <c r="J142" s="2"/>
      <c r="K142" s="2"/>
      <c r="L142" s="2"/>
      <c r="M142" s="2"/>
      <c r="N142" s="2"/>
      <c r="O142" s="2"/>
      <c r="P142" s="2"/>
      <c r="Q142" s="2"/>
      <c r="R142" s="2"/>
      <c r="S142" s="2"/>
      <c r="T142" s="2"/>
      <c r="U142" s="2"/>
      <c r="V142" s="2"/>
      <c r="W142" s="2"/>
      <c r="X142" s="2"/>
    </row>
    <row r="143" spans="1:24" ht="21.75" customHeight="1" x14ac:dyDescent="0.3">
      <c r="A143" s="43" t="s">
        <v>10</v>
      </c>
      <c r="B143" s="45" t="s">
        <v>47</v>
      </c>
      <c r="C143" s="627" t="s">
        <v>48</v>
      </c>
      <c r="D143" s="568"/>
      <c r="E143" s="2"/>
      <c r="F143" s="2"/>
      <c r="G143" s="2"/>
      <c r="H143" s="2"/>
      <c r="I143" s="2"/>
      <c r="J143" s="2"/>
      <c r="K143" s="2"/>
      <c r="L143" s="2"/>
      <c r="M143" s="2"/>
      <c r="N143" s="2"/>
      <c r="O143" s="2"/>
      <c r="P143" s="2"/>
      <c r="Q143" s="2"/>
      <c r="R143" s="2"/>
      <c r="S143" s="2"/>
      <c r="T143" s="2"/>
      <c r="U143" s="2"/>
      <c r="V143" s="2"/>
      <c r="W143" s="2"/>
      <c r="X143" s="2"/>
    </row>
    <row r="144" spans="1:24" ht="48.75" customHeight="1" x14ac:dyDescent="0.3">
      <c r="A144" s="35" t="s">
        <v>49</v>
      </c>
      <c r="B144" s="36" t="s">
        <v>8</v>
      </c>
      <c r="C144" s="595" t="s">
        <v>144</v>
      </c>
      <c r="D144" s="568"/>
      <c r="E144" s="24"/>
      <c r="F144" s="24"/>
      <c r="G144" s="24"/>
      <c r="H144" s="24"/>
      <c r="I144" s="24"/>
      <c r="J144" s="24"/>
      <c r="K144" s="24"/>
      <c r="L144" s="24"/>
      <c r="M144" s="24"/>
      <c r="N144" s="24"/>
      <c r="O144" s="24"/>
      <c r="P144" s="24"/>
      <c r="Q144" s="24"/>
      <c r="R144" s="24"/>
      <c r="S144" s="24"/>
      <c r="T144" s="24"/>
      <c r="U144" s="24"/>
      <c r="V144" s="24"/>
      <c r="W144" s="24"/>
      <c r="X144" s="24"/>
    </row>
    <row r="145" spans="1:24" ht="48.75" customHeight="1" x14ac:dyDescent="0.3">
      <c r="A145" s="35" t="s">
        <v>51</v>
      </c>
      <c r="B145" s="36" t="s">
        <v>8</v>
      </c>
      <c r="C145" s="595" t="s">
        <v>145</v>
      </c>
      <c r="D145" s="568"/>
      <c r="E145" s="24"/>
      <c r="F145" s="24"/>
      <c r="G145" s="24"/>
      <c r="H145" s="24"/>
      <c r="I145" s="24"/>
      <c r="J145" s="24"/>
      <c r="K145" s="24"/>
      <c r="L145" s="24"/>
      <c r="M145" s="24"/>
      <c r="N145" s="24"/>
      <c r="O145" s="24"/>
      <c r="P145" s="24"/>
      <c r="Q145" s="24"/>
      <c r="R145" s="24"/>
      <c r="S145" s="24"/>
      <c r="T145" s="24"/>
      <c r="U145" s="24"/>
      <c r="V145" s="24"/>
      <c r="W145" s="24"/>
      <c r="X145" s="24"/>
    </row>
    <row r="146" spans="1:24" ht="73.5" customHeight="1" x14ac:dyDescent="0.3">
      <c r="A146" s="35" t="s">
        <v>53</v>
      </c>
      <c r="B146" s="36" t="s">
        <v>146</v>
      </c>
      <c r="C146" s="596" t="s">
        <v>147</v>
      </c>
      <c r="D146" s="568"/>
      <c r="E146" s="24"/>
      <c r="F146" s="24"/>
      <c r="G146" s="24"/>
      <c r="H146" s="24"/>
      <c r="I146" s="24"/>
      <c r="J146" s="24"/>
      <c r="K146" s="24"/>
      <c r="L146" s="24"/>
      <c r="M146" s="24"/>
      <c r="N146" s="24"/>
      <c r="O146" s="24"/>
      <c r="P146" s="24"/>
      <c r="Q146" s="24"/>
      <c r="R146" s="24"/>
      <c r="S146" s="24"/>
      <c r="T146" s="24"/>
      <c r="U146" s="24"/>
      <c r="V146" s="24"/>
      <c r="W146" s="24"/>
      <c r="X146" s="24"/>
    </row>
    <row r="147" spans="1:24" ht="48.75" customHeight="1" x14ac:dyDescent="0.3">
      <c r="A147" s="35" t="s">
        <v>56</v>
      </c>
      <c r="B147" s="36" t="s">
        <v>8</v>
      </c>
      <c r="C147" s="595" t="s">
        <v>8</v>
      </c>
      <c r="D147" s="568"/>
      <c r="E147" s="24"/>
      <c r="F147" s="24"/>
      <c r="G147" s="24"/>
      <c r="H147" s="24"/>
      <c r="I147" s="24"/>
      <c r="J147" s="24"/>
      <c r="K147" s="24"/>
      <c r="L147" s="24"/>
      <c r="M147" s="24"/>
      <c r="N147" s="24"/>
      <c r="O147" s="24"/>
      <c r="P147" s="24"/>
      <c r="Q147" s="24"/>
      <c r="R147" s="24"/>
      <c r="S147" s="24"/>
      <c r="T147" s="24"/>
      <c r="U147" s="24"/>
      <c r="V147" s="24"/>
      <c r="W147" s="24"/>
      <c r="X147" s="24"/>
    </row>
    <row r="148" spans="1:24" ht="48.75" customHeight="1" x14ac:dyDescent="0.3">
      <c r="A148" s="35" t="s">
        <v>58</v>
      </c>
      <c r="B148" s="36" t="s">
        <v>8</v>
      </c>
      <c r="C148" s="596" t="s">
        <v>148</v>
      </c>
      <c r="D148" s="568"/>
      <c r="E148" s="24"/>
      <c r="F148" s="24"/>
      <c r="G148" s="24"/>
      <c r="H148" s="24"/>
      <c r="I148" s="24"/>
      <c r="J148" s="24"/>
      <c r="K148" s="24"/>
      <c r="L148" s="24"/>
      <c r="M148" s="24"/>
      <c r="N148" s="24"/>
      <c r="O148" s="24"/>
      <c r="P148" s="24"/>
      <c r="Q148" s="24"/>
      <c r="R148" s="24"/>
      <c r="S148" s="24"/>
      <c r="T148" s="24"/>
      <c r="U148" s="24"/>
      <c r="V148" s="24"/>
      <c r="W148" s="24"/>
      <c r="X148" s="24"/>
    </row>
    <row r="149" spans="1:24" ht="48.75" customHeight="1" x14ac:dyDescent="0.3">
      <c r="A149" s="35" t="s">
        <v>61</v>
      </c>
      <c r="B149" s="36" t="s">
        <v>8</v>
      </c>
      <c r="C149" s="596" t="s">
        <v>149</v>
      </c>
      <c r="D149" s="568"/>
      <c r="E149" s="24"/>
      <c r="F149" s="24"/>
      <c r="G149" s="24"/>
      <c r="H149" s="24"/>
      <c r="I149" s="24"/>
      <c r="J149" s="24"/>
      <c r="K149" s="24"/>
      <c r="L149" s="24"/>
      <c r="M149" s="24"/>
      <c r="N149" s="24"/>
      <c r="O149" s="24"/>
      <c r="P149" s="24"/>
      <c r="Q149" s="24"/>
      <c r="R149" s="24"/>
      <c r="S149" s="24"/>
      <c r="T149" s="24"/>
      <c r="U149" s="24"/>
      <c r="V149" s="24"/>
      <c r="W149" s="24"/>
      <c r="X149" s="24"/>
    </row>
    <row r="150" spans="1:24" ht="48.75" customHeight="1" x14ac:dyDescent="0.3">
      <c r="A150" s="35" t="s">
        <v>27</v>
      </c>
      <c r="B150" s="36" t="s">
        <v>8</v>
      </c>
      <c r="C150" s="595" t="s">
        <v>8</v>
      </c>
      <c r="D150" s="568"/>
      <c r="E150" s="24"/>
      <c r="F150" s="24"/>
      <c r="G150" s="24"/>
      <c r="H150" s="24"/>
      <c r="I150" s="24"/>
      <c r="J150" s="24"/>
      <c r="K150" s="24"/>
      <c r="L150" s="24"/>
      <c r="M150" s="24"/>
      <c r="N150" s="24"/>
      <c r="O150" s="24"/>
      <c r="P150" s="24"/>
      <c r="Q150" s="24"/>
      <c r="R150" s="24"/>
      <c r="S150" s="24"/>
      <c r="T150" s="24"/>
      <c r="U150" s="24"/>
      <c r="V150" s="24"/>
      <c r="W150" s="24"/>
      <c r="X150" s="24"/>
    </row>
    <row r="151" spans="1:24"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row>
    <row r="152" spans="1:24" ht="15" customHeight="1" x14ac:dyDescent="0.3">
      <c r="A152" s="28"/>
      <c r="B152" s="29"/>
      <c r="C152" s="30"/>
      <c r="D152" s="31"/>
      <c r="E152" s="2"/>
      <c r="F152" s="2"/>
      <c r="G152" s="2"/>
      <c r="H152" s="2"/>
      <c r="I152" s="2"/>
      <c r="J152" s="2"/>
      <c r="K152" s="2"/>
      <c r="L152" s="2"/>
      <c r="M152" s="2"/>
      <c r="N152" s="2"/>
      <c r="O152" s="2"/>
      <c r="P152" s="2"/>
      <c r="Q152" s="2"/>
      <c r="R152" s="2"/>
      <c r="S152" s="2"/>
      <c r="T152" s="2"/>
      <c r="U152" s="2"/>
      <c r="V152" s="2"/>
      <c r="W152" s="2"/>
      <c r="X152" s="2"/>
    </row>
    <row r="153" spans="1:24"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row>
    <row r="154" spans="1:24" ht="16.5" customHeight="1" x14ac:dyDescent="0.3">
      <c r="A154" s="8" t="s">
        <v>4</v>
      </c>
      <c r="B154" s="577" t="s">
        <v>150</v>
      </c>
      <c r="C154" s="578"/>
      <c r="D154" s="579"/>
      <c r="E154" s="7"/>
      <c r="F154" s="2"/>
      <c r="G154" s="2"/>
      <c r="H154" s="2"/>
      <c r="I154" s="2"/>
      <c r="J154" s="2"/>
      <c r="K154" s="2"/>
      <c r="L154" s="2"/>
      <c r="M154" s="2"/>
      <c r="N154" s="2"/>
      <c r="O154" s="2"/>
      <c r="P154" s="2"/>
      <c r="Q154" s="2"/>
      <c r="R154" s="2"/>
      <c r="S154" s="2"/>
      <c r="T154" s="2"/>
      <c r="U154" s="2"/>
      <c r="V154" s="2"/>
      <c r="W154" s="2"/>
      <c r="X154" s="2"/>
    </row>
    <row r="155" spans="1:24" ht="6" customHeight="1" x14ac:dyDescent="0.3">
      <c r="A155" s="6"/>
      <c r="B155" s="6"/>
      <c r="C155" s="6"/>
      <c r="D155" s="6"/>
      <c r="E155" s="7"/>
      <c r="F155" s="2"/>
      <c r="G155" s="2"/>
      <c r="H155" s="2"/>
      <c r="I155" s="2"/>
      <c r="J155" s="2"/>
      <c r="K155" s="2"/>
      <c r="L155" s="2"/>
      <c r="M155" s="2"/>
      <c r="N155" s="2"/>
      <c r="O155" s="2"/>
      <c r="P155" s="2"/>
      <c r="Q155" s="2"/>
      <c r="R155" s="2"/>
      <c r="S155" s="2"/>
      <c r="T155" s="2"/>
      <c r="U155" s="2"/>
      <c r="V155" s="2"/>
      <c r="W155" s="2"/>
      <c r="X155" s="2"/>
    </row>
    <row r="156" spans="1:24" ht="28.5" customHeight="1" x14ac:dyDescent="0.3">
      <c r="A156" s="9" t="s">
        <v>6</v>
      </c>
      <c r="B156" s="607">
        <v>44519</v>
      </c>
      <c r="C156" s="581"/>
      <c r="D156" s="581"/>
      <c r="E156" s="7"/>
      <c r="F156" s="2"/>
      <c r="G156" s="2"/>
      <c r="H156" s="2"/>
      <c r="I156" s="2"/>
      <c r="J156" s="2"/>
      <c r="K156" s="2"/>
      <c r="L156" s="2"/>
      <c r="M156" s="2"/>
      <c r="N156" s="2"/>
      <c r="O156" s="2"/>
      <c r="P156" s="2"/>
      <c r="Q156" s="2"/>
      <c r="R156" s="2"/>
      <c r="S156" s="2"/>
      <c r="T156" s="2"/>
      <c r="U156" s="2"/>
      <c r="V156" s="2"/>
      <c r="W156" s="2"/>
      <c r="X156" s="2"/>
    </row>
    <row r="157" spans="1:24" ht="7.5" customHeight="1" x14ac:dyDescent="0.3">
      <c r="A157" s="10"/>
      <c r="B157" s="6"/>
      <c r="C157" s="6"/>
      <c r="D157" s="6"/>
      <c r="E157" s="7"/>
      <c r="F157" s="2"/>
      <c r="G157" s="2"/>
      <c r="H157" s="2"/>
      <c r="I157" s="2"/>
      <c r="J157" s="2"/>
      <c r="K157" s="2"/>
      <c r="L157" s="2"/>
      <c r="M157" s="2"/>
      <c r="N157" s="2"/>
      <c r="O157" s="2"/>
      <c r="P157" s="2"/>
      <c r="Q157" s="2"/>
      <c r="R157" s="2"/>
      <c r="S157" s="2"/>
      <c r="T157" s="2"/>
      <c r="U157" s="2"/>
      <c r="V157" s="2"/>
      <c r="W157" s="2"/>
      <c r="X157" s="2"/>
    </row>
    <row r="158" spans="1:24" ht="39" customHeight="1" x14ac:dyDescent="0.3">
      <c r="A158" s="9" t="s">
        <v>7</v>
      </c>
      <c r="B158" s="577" t="s">
        <v>8</v>
      </c>
      <c r="C158" s="578"/>
      <c r="D158" s="579"/>
      <c r="E158" s="7"/>
      <c r="F158" s="2"/>
      <c r="G158" s="2"/>
      <c r="H158" s="2"/>
      <c r="I158" s="2"/>
      <c r="J158" s="2"/>
      <c r="K158" s="2"/>
      <c r="L158" s="2"/>
      <c r="M158" s="2"/>
      <c r="N158" s="2"/>
      <c r="O158" s="2"/>
      <c r="P158" s="2"/>
      <c r="Q158" s="2"/>
      <c r="R158" s="2"/>
      <c r="S158" s="2"/>
      <c r="T158" s="2"/>
      <c r="U158" s="2"/>
      <c r="V158" s="2"/>
      <c r="W158" s="2"/>
      <c r="X158" s="2"/>
    </row>
    <row r="159" spans="1:24" ht="12.75" customHeight="1" x14ac:dyDescent="0.3">
      <c r="A159" s="6"/>
      <c r="B159" s="6"/>
      <c r="C159" s="6"/>
      <c r="D159" s="6"/>
      <c r="E159" s="7"/>
      <c r="F159" s="2"/>
      <c r="G159" s="2"/>
      <c r="H159" s="2"/>
      <c r="I159" s="2"/>
      <c r="J159" s="2"/>
      <c r="K159" s="2"/>
      <c r="L159" s="2"/>
      <c r="M159" s="2"/>
      <c r="N159" s="2"/>
      <c r="O159" s="2"/>
      <c r="P159" s="2"/>
      <c r="Q159" s="2"/>
      <c r="R159" s="2"/>
      <c r="S159" s="2"/>
      <c r="T159" s="2"/>
      <c r="U159" s="2"/>
      <c r="V159" s="2"/>
      <c r="W159" s="2"/>
      <c r="X159" s="2"/>
    </row>
    <row r="160" spans="1:24" ht="16.5" customHeight="1" x14ac:dyDescent="0.3">
      <c r="A160" s="589" t="s">
        <v>9</v>
      </c>
      <c r="B160" s="570"/>
      <c r="C160" s="570"/>
      <c r="D160" s="568"/>
      <c r="E160" s="2"/>
      <c r="F160" s="2"/>
      <c r="G160" s="2"/>
      <c r="H160" s="2"/>
      <c r="I160" s="2"/>
      <c r="J160" s="2"/>
      <c r="K160" s="2"/>
      <c r="L160" s="2"/>
      <c r="M160" s="2"/>
      <c r="N160" s="2"/>
      <c r="O160" s="2"/>
      <c r="P160" s="2"/>
      <c r="Q160" s="2"/>
      <c r="R160" s="2"/>
      <c r="S160" s="2"/>
      <c r="T160" s="2"/>
      <c r="U160" s="2"/>
      <c r="V160" s="2"/>
      <c r="W160" s="2"/>
      <c r="X160" s="2"/>
    </row>
    <row r="161" spans="1:24" ht="16.5" customHeight="1" x14ac:dyDescent="0.3">
      <c r="A161" s="11" t="s">
        <v>10</v>
      </c>
      <c r="B161" s="11" t="s">
        <v>11</v>
      </c>
      <c r="C161" s="590" t="s">
        <v>12</v>
      </c>
      <c r="D161" s="575"/>
      <c r="E161" s="2"/>
      <c r="F161" s="2"/>
      <c r="G161" s="2"/>
      <c r="H161" s="2"/>
      <c r="I161" s="2"/>
      <c r="J161" s="2"/>
      <c r="K161" s="2"/>
      <c r="L161" s="2"/>
      <c r="M161" s="2"/>
      <c r="N161" s="2"/>
      <c r="O161" s="2"/>
      <c r="P161" s="2"/>
      <c r="Q161" s="2"/>
      <c r="R161" s="2"/>
      <c r="S161" s="2"/>
      <c r="T161" s="2"/>
      <c r="U161" s="2"/>
      <c r="V161" s="2"/>
      <c r="W161" s="2"/>
      <c r="X161" s="2"/>
    </row>
    <row r="162" spans="1:24" ht="168" customHeight="1" x14ac:dyDescent="0.3">
      <c r="A162" s="12" t="s">
        <v>13</v>
      </c>
      <c r="B162" s="46" t="s">
        <v>151</v>
      </c>
      <c r="C162" s="597" t="s">
        <v>152</v>
      </c>
      <c r="D162" s="568"/>
      <c r="E162" s="2"/>
      <c r="F162" s="2"/>
      <c r="G162" s="2"/>
      <c r="H162" s="2"/>
      <c r="I162" s="2"/>
      <c r="J162" s="2"/>
      <c r="K162" s="2"/>
      <c r="L162" s="2"/>
      <c r="M162" s="2"/>
      <c r="N162" s="2"/>
      <c r="O162" s="2"/>
      <c r="P162" s="2"/>
      <c r="Q162" s="2"/>
      <c r="R162" s="2"/>
      <c r="S162" s="2"/>
      <c r="T162" s="2"/>
      <c r="U162" s="2"/>
      <c r="V162" s="2"/>
      <c r="W162" s="2"/>
      <c r="X162" s="2"/>
    </row>
    <row r="163" spans="1:24" ht="72.75" customHeight="1" x14ac:dyDescent="0.3">
      <c r="A163" s="12" t="s">
        <v>16</v>
      </c>
      <c r="B163" s="23" t="s">
        <v>153</v>
      </c>
      <c r="C163" s="596" t="s">
        <v>154</v>
      </c>
      <c r="D163" s="568"/>
      <c r="E163" s="2"/>
      <c r="F163" s="2"/>
      <c r="G163" s="2"/>
      <c r="H163" s="2"/>
      <c r="I163" s="2"/>
      <c r="J163" s="2"/>
      <c r="K163" s="2"/>
      <c r="L163" s="2"/>
      <c r="M163" s="2"/>
      <c r="N163" s="2"/>
      <c r="O163" s="2"/>
      <c r="P163" s="2"/>
      <c r="Q163" s="2"/>
      <c r="R163" s="2"/>
      <c r="S163" s="2"/>
      <c r="T163" s="2"/>
      <c r="U163" s="2"/>
      <c r="V163" s="2"/>
      <c r="W163" s="2"/>
      <c r="X163" s="2"/>
    </row>
    <row r="164" spans="1:24" ht="87" customHeight="1" x14ac:dyDescent="0.3">
      <c r="A164" s="12" t="s">
        <v>19</v>
      </c>
      <c r="B164" s="23" t="s">
        <v>155</v>
      </c>
      <c r="C164" s="596" t="s">
        <v>156</v>
      </c>
      <c r="D164" s="568"/>
      <c r="E164" s="2"/>
      <c r="F164" s="2"/>
      <c r="G164" s="2"/>
      <c r="H164" s="2"/>
      <c r="I164" s="2"/>
      <c r="J164" s="2"/>
      <c r="K164" s="2"/>
      <c r="L164" s="2"/>
      <c r="M164" s="2"/>
      <c r="N164" s="2"/>
      <c r="O164" s="2"/>
      <c r="P164" s="2"/>
      <c r="Q164" s="2"/>
      <c r="R164" s="2"/>
      <c r="S164" s="2"/>
      <c r="T164" s="2"/>
      <c r="U164" s="2"/>
      <c r="V164" s="2"/>
      <c r="W164" s="2"/>
      <c r="X164" s="2"/>
    </row>
    <row r="165" spans="1:24" ht="60.75" customHeight="1" x14ac:dyDescent="0.3">
      <c r="A165" s="12" t="s">
        <v>21</v>
      </c>
      <c r="B165" s="23" t="s">
        <v>157</v>
      </c>
      <c r="C165" s="596" t="s">
        <v>158</v>
      </c>
      <c r="D165" s="568"/>
      <c r="E165" s="2"/>
      <c r="F165" s="2"/>
      <c r="G165" s="2"/>
      <c r="H165" s="2"/>
      <c r="I165" s="2"/>
      <c r="J165" s="2"/>
      <c r="K165" s="2"/>
      <c r="L165" s="2"/>
      <c r="M165" s="2"/>
      <c r="N165" s="2"/>
      <c r="O165" s="2"/>
      <c r="P165" s="2"/>
      <c r="Q165" s="2"/>
      <c r="R165" s="2"/>
      <c r="S165" s="2"/>
      <c r="T165" s="2"/>
      <c r="U165" s="2"/>
      <c r="V165" s="2"/>
      <c r="W165" s="2"/>
      <c r="X165" s="2"/>
    </row>
    <row r="166" spans="1:24" ht="15.75" customHeight="1" x14ac:dyDescent="0.3">
      <c r="A166" s="12" t="s">
        <v>24</v>
      </c>
      <c r="B166" s="23" t="s">
        <v>159</v>
      </c>
      <c r="C166" s="596" t="s">
        <v>8</v>
      </c>
      <c r="D166" s="568"/>
      <c r="E166" s="2"/>
      <c r="F166" s="2"/>
      <c r="G166" s="2"/>
      <c r="H166" s="2"/>
      <c r="I166" s="2"/>
      <c r="J166" s="2"/>
      <c r="K166" s="2"/>
      <c r="L166" s="2"/>
      <c r="M166" s="2"/>
      <c r="N166" s="2"/>
      <c r="O166" s="2"/>
      <c r="P166" s="2"/>
      <c r="Q166" s="2"/>
      <c r="R166" s="2"/>
      <c r="S166" s="2"/>
      <c r="T166" s="2"/>
      <c r="U166" s="2"/>
      <c r="V166" s="2"/>
      <c r="W166" s="2"/>
      <c r="X166" s="2"/>
    </row>
    <row r="167" spans="1:24" ht="64.5" customHeight="1" x14ac:dyDescent="0.3">
      <c r="A167" s="12" t="s">
        <v>25</v>
      </c>
      <c r="B167" s="47" t="s">
        <v>8</v>
      </c>
      <c r="C167" s="597" t="s">
        <v>160</v>
      </c>
      <c r="D167" s="568"/>
      <c r="E167" s="2"/>
      <c r="F167" s="2"/>
      <c r="G167" s="2"/>
      <c r="H167" s="2"/>
      <c r="I167" s="2"/>
      <c r="J167" s="2"/>
      <c r="K167" s="2"/>
      <c r="L167" s="2"/>
      <c r="M167" s="2"/>
      <c r="N167" s="2"/>
      <c r="O167" s="2"/>
      <c r="P167" s="2"/>
      <c r="Q167" s="2"/>
      <c r="R167" s="2"/>
      <c r="S167" s="2"/>
      <c r="T167" s="2"/>
      <c r="U167" s="2"/>
      <c r="V167" s="2"/>
      <c r="W167" s="2"/>
      <c r="X167" s="2"/>
    </row>
    <row r="168" spans="1:24" ht="64.5" customHeight="1" x14ac:dyDescent="0.3">
      <c r="A168" s="12" t="s">
        <v>27</v>
      </c>
      <c r="B168" s="32" t="s">
        <v>8</v>
      </c>
      <c r="C168" s="596" t="s">
        <v>161</v>
      </c>
      <c r="D168" s="568"/>
      <c r="E168" s="2"/>
      <c r="F168" s="2"/>
      <c r="G168" s="2"/>
      <c r="H168" s="2"/>
      <c r="I168" s="2"/>
      <c r="J168" s="2"/>
      <c r="K168" s="2"/>
      <c r="L168" s="2"/>
      <c r="M168" s="2"/>
      <c r="N168" s="2"/>
      <c r="O168" s="2"/>
      <c r="P168" s="2"/>
      <c r="Q168" s="2"/>
      <c r="R168" s="2"/>
      <c r="S168" s="2"/>
      <c r="T168" s="2"/>
      <c r="U168" s="2"/>
      <c r="V168" s="2"/>
      <c r="W168" s="2"/>
      <c r="X168" s="2"/>
    </row>
    <row r="169" spans="1:24" ht="16.5" customHeight="1" x14ac:dyDescent="0.3">
      <c r="A169" s="594" t="s">
        <v>30</v>
      </c>
      <c r="B169" s="586"/>
      <c r="C169" s="586"/>
      <c r="D169" s="575"/>
      <c r="E169" s="2"/>
      <c r="F169" s="2"/>
      <c r="G169" s="2"/>
      <c r="H169" s="2"/>
      <c r="I169" s="2"/>
      <c r="J169" s="2"/>
      <c r="K169" s="2"/>
      <c r="L169" s="2"/>
      <c r="M169" s="2"/>
      <c r="N169" s="2"/>
      <c r="O169" s="2"/>
      <c r="P169" s="2"/>
      <c r="Q169" s="2"/>
      <c r="R169" s="2"/>
      <c r="S169" s="2"/>
      <c r="T169" s="2"/>
      <c r="U169" s="2"/>
      <c r="V169" s="2"/>
      <c r="W169" s="2"/>
      <c r="X169" s="2"/>
    </row>
    <row r="170" spans="1:24" ht="16.5" customHeight="1" x14ac:dyDescent="0.3">
      <c r="A170" s="11" t="s">
        <v>10</v>
      </c>
      <c r="B170" s="16" t="s">
        <v>11</v>
      </c>
      <c r="C170" s="589" t="s">
        <v>12</v>
      </c>
      <c r="D170" s="568"/>
      <c r="E170" s="2"/>
      <c r="F170" s="2"/>
      <c r="G170" s="2"/>
      <c r="H170" s="2"/>
      <c r="I170" s="2"/>
      <c r="J170" s="2"/>
      <c r="K170" s="2"/>
      <c r="L170" s="2"/>
      <c r="M170" s="2"/>
      <c r="N170" s="2"/>
      <c r="O170" s="2"/>
      <c r="P170" s="2"/>
      <c r="Q170" s="2"/>
      <c r="R170" s="2"/>
      <c r="S170" s="2"/>
      <c r="T170" s="2"/>
      <c r="U170" s="2"/>
      <c r="V170" s="2"/>
      <c r="W170" s="2"/>
      <c r="X170" s="2"/>
    </row>
    <row r="171" spans="1:24" ht="81.75" customHeight="1" x14ac:dyDescent="0.3">
      <c r="A171" s="12" t="s">
        <v>31</v>
      </c>
      <c r="B171" s="25" t="s">
        <v>8</v>
      </c>
      <c r="C171" s="596" t="s">
        <v>162</v>
      </c>
      <c r="D171" s="568"/>
      <c r="E171" s="2"/>
      <c r="F171" s="2"/>
      <c r="G171" s="2"/>
      <c r="H171" s="2"/>
      <c r="I171" s="2"/>
      <c r="J171" s="2"/>
      <c r="K171" s="2"/>
      <c r="L171" s="2"/>
      <c r="M171" s="2"/>
      <c r="N171" s="2"/>
      <c r="O171" s="2"/>
      <c r="P171" s="2"/>
      <c r="Q171" s="2"/>
      <c r="R171" s="2"/>
      <c r="S171" s="2"/>
      <c r="T171" s="2"/>
      <c r="U171" s="2"/>
      <c r="V171" s="2"/>
      <c r="W171" s="2"/>
      <c r="X171" s="2"/>
    </row>
    <row r="172" spans="1:24" ht="21" customHeight="1" x14ac:dyDescent="0.3">
      <c r="A172" s="12" t="s">
        <v>33</v>
      </c>
      <c r="B172" s="25" t="s">
        <v>8</v>
      </c>
      <c r="C172" s="596" t="s">
        <v>8</v>
      </c>
      <c r="D172" s="568"/>
      <c r="E172" s="2"/>
      <c r="F172" s="2"/>
      <c r="G172" s="2"/>
      <c r="H172" s="2"/>
      <c r="I172" s="2"/>
      <c r="J172" s="2"/>
      <c r="K172" s="2"/>
      <c r="L172" s="2"/>
      <c r="M172" s="2"/>
      <c r="N172" s="2"/>
      <c r="O172" s="2"/>
      <c r="P172" s="2"/>
      <c r="Q172" s="2"/>
      <c r="R172" s="2"/>
      <c r="S172" s="2"/>
      <c r="T172" s="2"/>
      <c r="U172" s="2"/>
      <c r="V172" s="2"/>
      <c r="W172" s="2"/>
      <c r="X172" s="2"/>
    </row>
    <row r="173" spans="1:24" ht="21" customHeight="1" x14ac:dyDescent="0.3">
      <c r="A173" s="12" t="s">
        <v>36</v>
      </c>
      <c r="B173" s="25" t="s">
        <v>8</v>
      </c>
      <c r="C173" s="596" t="s">
        <v>8</v>
      </c>
      <c r="D173" s="568"/>
      <c r="E173" s="2"/>
      <c r="F173" s="2"/>
      <c r="G173" s="2"/>
      <c r="H173" s="2"/>
      <c r="I173" s="2"/>
      <c r="J173" s="2"/>
      <c r="K173" s="2"/>
      <c r="L173" s="2"/>
      <c r="M173" s="2"/>
      <c r="N173" s="2"/>
      <c r="O173" s="2"/>
      <c r="P173" s="2"/>
      <c r="Q173" s="2"/>
      <c r="R173" s="2"/>
      <c r="S173" s="2"/>
      <c r="T173" s="2"/>
      <c r="U173" s="2"/>
      <c r="V173" s="2"/>
      <c r="W173" s="2"/>
      <c r="X173" s="2"/>
    </row>
    <row r="174" spans="1:24" ht="15" customHeight="1" x14ac:dyDescent="0.3">
      <c r="A174" s="12" t="s">
        <v>38</v>
      </c>
      <c r="B174" s="25" t="s">
        <v>8</v>
      </c>
      <c r="C174" s="596" t="s">
        <v>163</v>
      </c>
      <c r="D174" s="568"/>
      <c r="E174" s="2"/>
      <c r="F174" s="2"/>
      <c r="G174" s="2"/>
      <c r="H174" s="2"/>
      <c r="I174" s="2"/>
      <c r="J174" s="2"/>
      <c r="K174" s="2"/>
      <c r="L174" s="2"/>
      <c r="M174" s="2"/>
      <c r="N174" s="2"/>
      <c r="O174" s="2"/>
      <c r="P174" s="2"/>
      <c r="Q174" s="2"/>
      <c r="R174" s="2"/>
      <c r="S174" s="2"/>
      <c r="T174" s="2"/>
      <c r="U174" s="2"/>
      <c r="V174" s="2"/>
      <c r="W174" s="2"/>
      <c r="X174" s="2"/>
    </row>
    <row r="175" spans="1:24" ht="13.5" customHeight="1" x14ac:dyDescent="0.3">
      <c r="A175" s="12" t="s">
        <v>40</v>
      </c>
      <c r="B175" s="25" t="s">
        <v>8</v>
      </c>
      <c r="C175" s="596" t="s">
        <v>8</v>
      </c>
      <c r="D175" s="568"/>
      <c r="E175" s="2"/>
      <c r="F175" s="2"/>
      <c r="G175" s="2"/>
      <c r="H175" s="2"/>
      <c r="I175" s="2"/>
      <c r="J175" s="2"/>
      <c r="K175" s="2"/>
      <c r="L175" s="2"/>
      <c r="M175" s="2"/>
      <c r="N175" s="2"/>
      <c r="O175" s="2"/>
      <c r="P175" s="2"/>
      <c r="Q175" s="2"/>
      <c r="R175" s="2"/>
      <c r="S175" s="2"/>
      <c r="T175" s="2"/>
      <c r="U175" s="2"/>
      <c r="V175" s="2"/>
      <c r="W175" s="2"/>
      <c r="X175" s="2"/>
    </row>
    <row r="176" spans="1:24" ht="21" customHeight="1" x14ac:dyDescent="0.3">
      <c r="A176" s="12" t="s">
        <v>42</v>
      </c>
      <c r="B176" s="25" t="s">
        <v>8</v>
      </c>
      <c r="C176" s="596" t="s">
        <v>8</v>
      </c>
      <c r="D176" s="568"/>
      <c r="E176" s="2"/>
      <c r="F176" s="2"/>
      <c r="G176" s="2"/>
      <c r="H176" s="2"/>
      <c r="I176" s="2"/>
      <c r="J176" s="2"/>
      <c r="K176" s="2"/>
      <c r="L176" s="2"/>
      <c r="M176" s="2"/>
      <c r="N176" s="2"/>
      <c r="O176" s="2"/>
      <c r="P176" s="2"/>
      <c r="Q176" s="2"/>
      <c r="R176" s="2"/>
      <c r="S176" s="2"/>
      <c r="T176" s="2"/>
      <c r="U176" s="2"/>
      <c r="V176" s="2"/>
      <c r="W176" s="2"/>
      <c r="X176" s="2"/>
    </row>
    <row r="177" spans="1:24" ht="27.75" customHeight="1" x14ac:dyDescent="0.3">
      <c r="A177" s="21" t="s">
        <v>43</v>
      </c>
      <c r="B177" s="25" t="s">
        <v>8</v>
      </c>
      <c r="C177" s="596" t="s">
        <v>8</v>
      </c>
      <c r="D177" s="568"/>
      <c r="E177" s="2"/>
      <c r="F177" s="2"/>
      <c r="G177" s="2"/>
      <c r="H177" s="2"/>
      <c r="I177" s="2"/>
      <c r="J177" s="2"/>
      <c r="K177" s="2"/>
      <c r="L177" s="2"/>
      <c r="M177" s="2"/>
      <c r="N177" s="2"/>
      <c r="O177" s="2"/>
      <c r="P177" s="2"/>
      <c r="Q177" s="2"/>
      <c r="R177" s="2"/>
      <c r="S177" s="2"/>
      <c r="T177" s="2"/>
      <c r="U177" s="2"/>
      <c r="V177" s="2"/>
      <c r="W177" s="2"/>
      <c r="X177" s="2"/>
    </row>
    <row r="178" spans="1:24" ht="21" customHeight="1" x14ac:dyDescent="0.3">
      <c r="A178" s="12" t="s">
        <v>27</v>
      </c>
      <c r="B178" s="25" t="s">
        <v>8</v>
      </c>
      <c r="C178" s="596" t="s">
        <v>8</v>
      </c>
      <c r="D178" s="568"/>
      <c r="E178" s="2"/>
      <c r="F178" s="2"/>
      <c r="G178" s="2"/>
      <c r="H178" s="2"/>
      <c r="I178" s="2"/>
      <c r="J178" s="2"/>
      <c r="K178" s="2"/>
      <c r="L178" s="2"/>
      <c r="M178" s="2"/>
      <c r="N178" s="2"/>
      <c r="O178" s="2"/>
      <c r="P178" s="2"/>
      <c r="Q178" s="2"/>
      <c r="R178" s="2"/>
      <c r="S178" s="2"/>
      <c r="T178" s="2"/>
      <c r="U178" s="2"/>
      <c r="V178" s="2"/>
      <c r="W178" s="2"/>
      <c r="X178" s="2"/>
    </row>
    <row r="179" spans="1:24" ht="18" customHeight="1" x14ac:dyDescent="0.3">
      <c r="A179" s="585" t="s">
        <v>46</v>
      </c>
      <c r="B179" s="586"/>
      <c r="C179" s="586"/>
      <c r="D179" s="575"/>
      <c r="E179" s="2"/>
      <c r="F179" s="2"/>
      <c r="G179" s="2"/>
      <c r="H179" s="2"/>
      <c r="I179" s="2"/>
      <c r="J179" s="2"/>
      <c r="K179" s="2"/>
      <c r="L179" s="2"/>
      <c r="M179" s="2"/>
      <c r="N179" s="2"/>
      <c r="O179" s="2"/>
      <c r="P179" s="2"/>
      <c r="Q179" s="2"/>
      <c r="R179" s="2"/>
      <c r="S179" s="2"/>
      <c r="T179" s="2"/>
      <c r="U179" s="2"/>
      <c r="V179" s="2"/>
      <c r="W179" s="2"/>
      <c r="X179" s="2"/>
    </row>
    <row r="180" spans="1:24" ht="21.75" customHeight="1" x14ac:dyDescent="0.3">
      <c r="A180" s="11" t="s">
        <v>10</v>
      </c>
      <c r="B180" s="22" t="s">
        <v>47</v>
      </c>
      <c r="C180" s="587" t="s">
        <v>48</v>
      </c>
      <c r="D180" s="568"/>
      <c r="E180" s="2"/>
      <c r="F180" s="2"/>
      <c r="G180" s="2"/>
      <c r="H180" s="2"/>
      <c r="I180" s="2"/>
      <c r="J180" s="2"/>
      <c r="K180" s="2"/>
      <c r="L180" s="2"/>
      <c r="M180" s="2"/>
      <c r="N180" s="2"/>
      <c r="O180" s="2"/>
      <c r="P180" s="2"/>
      <c r="Q180" s="2"/>
      <c r="R180" s="2"/>
      <c r="S180" s="2"/>
      <c r="T180" s="2"/>
      <c r="U180" s="2"/>
      <c r="V180" s="2"/>
      <c r="W180" s="2"/>
      <c r="X180" s="2"/>
    </row>
    <row r="181" spans="1:24" ht="15" customHeight="1" x14ac:dyDescent="0.3">
      <c r="A181" s="12" t="s">
        <v>49</v>
      </c>
      <c r="B181" s="23" t="s">
        <v>8</v>
      </c>
      <c r="C181" s="596" t="s">
        <v>164</v>
      </c>
      <c r="D181" s="568"/>
      <c r="E181" s="2"/>
      <c r="F181" s="2"/>
      <c r="G181" s="2"/>
      <c r="H181" s="2"/>
      <c r="I181" s="2"/>
      <c r="J181" s="2"/>
      <c r="K181" s="2"/>
      <c r="L181" s="2"/>
      <c r="M181" s="2"/>
      <c r="N181" s="2"/>
      <c r="O181" s="2"/>
      <c r="P181" s="2"/>
      <c r="Q181" s="2"/>
      <c r="R181" s="2"/>
      <c r="S181" s="2"/>
      <c r="T181" s="2"/>
      <c r="U181" s="2"/>
      <c r="V181" s="2"/>
      <c r="W181" s="2"/>
      <c r="X181" s="2"/>
    </row>
    <row r="182" spans="1:24" ht="15" customHeight="1" x14ac:dyDescent="0.3">
      <c r="A182" s="12" t="s">
        <v>51</v>
      </c>
      <c r="B182" s="23" t="s">
        <v>8</v>
      </c>
      <c r="C182" s="596" t="s">
        <v>164</v>
      </c>
      <c r="D182" s="568"/>
      <c r="E182" s="2"/>
      <c r="F182" s="2"/>
      <c r="G182" s="2"/>
      <c r="H182" s="2"/>
      <c r="I182" s="2"/>
      <c r="J182" s="2"/>
      <c r="K182" s="2"/>
      <c r="L182" s="2"/>
      <c r="M182" s="2"/>
      <c r="N182" s="2"/>
      <c r="O182" s="2"/>
      <c r="P182" s="2"/>
      <c r="Q182" s="2"/>
      <c r="R182" s="2"/>
      <c r="S182" s="2"/>
      <c r="T182" s="2"/>
      <c r="U182" s="2"/>
      <c r="V182" s="2"/>
      <c r="W182" s="2"/>
      <c r="X182" s="2"/>
    </row>
    <row r="183" spans="1:24" ht="15.75" customHeight="1" x14ac:dyDescent="0.3">
      <c r="A183" s="12" t="s">
        <v>53</v>
      </c>
      <c r="B183" s="23" t="s">
        <v>165</v>
      </c>
      <c r="C183" s="596" t="s">
        <v>166</v>
      </c>
      <c r="D183" s="568"/>
      <c r="E183" s="2"/>
      <c r="F183" s="2"/>
      <c r="G183" s="2"/>
      <c r="H183" s="2"/>
      <c r="I183" s="2"/>
      <c r="J183" s="2"/>
      <c r="K183" s="2"/>
      <c r="L183" s="2"/>
      <c r="M183" s="2"/>
      <c r="N183" s="2"/>
      <c r="O183" s="2"/>
      <c r="P183" s="2"/>
      <c r="Q183" s="2"/>
      <c r="R183" s="2"/>
      <c r="S183" s="2"/>
      <c r="T183" s="2"/>
      <c r="U183" s="2"/>
      <c r="V183" s="2"/>
      <c r="W183" s="2"/>
      <c r="X183" s="2"/>
    </row>
    <row r="184" spans="1:24" ht="15.75" customHeight="1" x14ac:dyDescent="0.3">
      <c r="A184" s="12" t="s">
        <v>56</v>
      </c>
      <c r="B184" s="23" t="s">
        <v>8</v>
      </c>
      <c r="C184" s="596" t="s">
        <v>8</v>
      </c>
      <c r="D184" s="568"/>
      <c r="E184" s="2"/>
      <c r="F184" s="2"/>
      <c r="G184" s="2"/>
      <c r="H184" s="2"/>
      <c r="I184" s="2"/>
      <c r="J184" s="2"/>
      <c r="K184" s="2"/>
      <c r="L184" s="2"/>
      <c r="M184" s="2"/>
      <c r="N184" s="2"/>
      <c r="O184" s="2"/>
      <c r="P184" s="2"/>
      <c r="Q184" s="2"/>
      <c r="R184" s="2"/>
      <c r="S184" s="2"/>
      <c r="T184" s="2"/>
      <c r="U184" s="2"/>
      <c r="V184" s="2"/>
      <c r="W184" s="2"/>
      <c r="X184" s="2"/>
    </row>
    <row r="185" spans="1:24" ht="15" customHeight="1" x14ac:dyDescent="0.3">
      <c r="A185" s="12" t="s">
        <v>58</v>
      </c>
      <c r="B185" s="23" t="s">
        <v>8</v>
      </c>
      <c r="C185" s="596" t="s">
        <v>167</v>
      </c>
      <c r="D185" s="568"/>
      <c r="E185" s="2"/>
      <c r="F185" s="2"/>
      <c r="G185" s="2"/>
      <c r="H185" s="2"/>
      <c r="I185" s="2"/>
      <c r="J185" s="2"/>
      <c r="K185" s="2"/>
      <c r="L185" s="2"/>
      <c r="M185" s="2"/>
      <c r="N185" s="2"/>
      <c r="O185" s="2"/>
      <c r="P185" s="2"/>
      <c r="Q185" s="2"/>
      <c r="R185" s="2"/>
      <c r="S185" s="2"/>
      <c r="T185" s="2"/>
      <c r="U185" s="2"/>
      <c r="V185" s="2"/>
      <c r="W185" s="2"/>
      <c r="X185" s="2"/>
    </row>
    <row r="186" spans="1:24" ht="21" customHeight="1" x14ac:dyDescent="0.3">
      <c r="A186" s="12" t="s">
        <v>61</v>
      </c>
      <c r="B186" s="23" t="s">
        <v>8</v>
      </c>
      <c r="C186" s="596" t="s">
        <v>168</v>
      </c>
      <c r="D186" s="568"/>
      <c r="E186" s="2"/>
      <c r="F186" s="2"/>
      <c r="G186" s="2"/>
      <c r="H186" s="2"/>
      <c r="I186" s="2"/>
      <c r="J186" s="2"/>
      <c r="K186" s="2"/>
      <c r="L186" s="2"/>
      <c r="M186" s="2"/>
      <c r="N186" s="2"/>
      <c r="O186" s="2"/>
      <c r="P186" s="2"/>
      <c r="Q186" s="2"/>
      <c r="R186" s="2"/>
      <c r="S186" s="2"/>
      <c r="T186" s="2"/>
      <c r="U186" s="2"/>
      <c r="V186" s="2"/>
      <c r="W186" s="2"/>
      <c r="X186" s="2"/>
    </row>
    <row r="187" spans="1:24" ht="15.75" customHeight="1" x14ac:dyDescent="0.3">
      <c r="A187" s="12" t="s">
        <v>27</v>
      </c>
      <c r="B187" s="23" t="s">
        <v>8</v>
      </c>
      <c r="C187" s="596" t="s">
        <v>8</v>
      </c>
      <c r="D187" s="568"/>
      <c r="E187" s="2"/>
      <c r="F187" s="2"/>
      <c r="G187" s="2"/>
      <c r="H187" s="2"/>
      <c r="I187" s="2"/>
      <c r="J187" s="2"/>
      <c r="K187" s="2"/>
      <c r="L187" s="2"/>
      <c r="M187" s="2"/>
      <c r="N187" s="2"/>
      <c r="O187" s="2"/>
      <c r="P187" s="2"/>
      <c r="Q187" s="2"/>
      <c r="R187" s="2"/>
      <c r="S187" s="2"/>
      <c r="T187" s="2"/>
      <c r="U187" s="2"/>
      <c r="V187" s="2"/>
      <c r="W187" s="2"/>
      <c r="X187" s="2"/>
    </row>
    <row r="188" spans="1:24"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ht="15" customHeight="1" x14ac:dyDescent="0.3">
      <c r="A189" s="28"/>
      <c r="B189" s="29"/>
      <c r="C189" s="30"/>
      <c r="D189" s="31"/>
      <c r="E189" s="2"/>
      <c r="F189" s="2"/>
      <c r="G189" s="2"/>
      <c r="H189" s="2"/>
      <c r="I189" s="2"/>
      <c r="J189" s="2"/>
      <c r="K189" s="2"/>
      <c r="L189" s="2"/>
      <c r="M189" s="2"/>
      <c r="N189" s="2"/>
      <c r="O189" s="2"/>
      <c r="P189" s="2"/>
      <c r="Q189" s="2"/>
      <c r="R189" s="2"/>
      <c r="S189" s="2"/>
      <c r="T189" s="2"/>
      <c r="U189" s="2"/>
      <c r="V189" s="2"/>
      <c r="W189" s="2"/>
      <c r="X189" s="2"/>
    </row>
    <row r="190" spans="1:24" ht="16.5" customHeight="1" x14ac:dyDescent="0.3">
      <c r="A190" s="8"/>
      <c r="B190" s="6"/>
      <c r="C190" s="6"/>
      <c r="D190" s="6"/>
      <c r="E190" s="7"/>
      <c r="F190" s="2"/>
      <c r="G190" s="2"/>
      <c r="H190" s="2"/>
      <c r="I190" s="2"/>
      <c r="J190" s="2"/>
      <c r="K190" s="2"/>
      <c r="L190" s="2"/>
      <c r="M190" s="2"/>
      <c r="N190" s="2"/>
      <c r="O190" s="2"/>
      <c r="P190" s="2"/>
      <c r="Q190" s="2"/>
      <c r="R190" s="2"/>
      <c r="S190" s="2"/>
      <c r="T190" s="2"/>
      <c r="U190" s="2"/>
      <c r="V190" s="2"/>
      <c r="W190" s="2"/>
      <c r="X190" s="2"/>
    </row>
    <row r="191" spans="1:24" ht="16.5" customHeight="1" x14ac:dyDescent="0.3">
      <c r="A191" s="8"/>
      <c r="B191" s="6"/>
      <c r="C191" s="6"/>
      <c r="D191" s="6"/>
      <c r="E191" s="7"/>
      <c r="F191" s="2"/>
      <c r="G191" s="2"/>
      <c r="H191" s="2"/>
      <c r="I191" s="2"/>
      <c r="J191" s="2"/>
      <c r="K191" s="2"/>
      <c r="L191" s="2"/>
      <c r="M191" s="2"/>
      <c r="N191" s="2"/>
      <c r="O191" s="2"/>
      <c r="P191" s="2"/>
      <c r="Q191" s="2"/>
      <c r="R191" s="2"/>
      <c r="S191" s="2"/>
      <c r="T191" s="2"/>
      <c r="U191" s="2"/>
      <c r="V191" s="2"/>
      <c r="W191" s="2"/>
      <c r="X191" s="2"/>
    </row>
    <row r="192" spans="1:24" ht="16.5" customHeight="1" x14ac:dyDescent="0.3">
      <c r="A192" s="8" t="s">
        <v>4</v>
      </c>
      <c r="B192" s="577" t="s">
        <v>169</v>
      </c>
      <c r="C192" s="578"/>
      <c r="D192" s="579"/>
      <c r="E192" s="7"/>
      <c r="F192" s="2"/>
      <c r="G192" s="2"/>
      <c r="H192" s="2"/>
      <c r="I192" s="2"/>
      <c r="J192" s="2"/>
      <c r="K192" s="2"/>
      <c r="L192" s="2"/>
      <c r="M192" s="2"/>
      <c r="N192" s="2"/>
      <c r="O192" s="2"/>
      <c r="P192" s="2"/>
      <c r="Q192" s="2"/>
      <c r="R192" s="2"/>
      <c r="S192" s="2"/>
      <c r="T192" s="2"/>
      <c r="U192" s="2"/>
      <c r="V192" s="2"/>
      <c r="W192" s="2"/>
      <c r="X192" s="2"/>
    </row>
    <row r="193" spans="1:24" ht="6" customHeight="1" x14ac:dyDescent="0.3">
      <c r="A193" s="6"/>
      <c r="B193" s="6"/>
      <c r="C193" s="6"/>
      <c r="D193" s="6"/>
      <c r="E193" s="7"/>
      <c r="F193" s="2"/>
      <c r="G193" s="2"/>
      <c r="H193" s="2"/>
      <c r="I193" s="2"/>
      <c r="J193" s="2"/>
      <c r="K193" s="2"/>
      <c r="L193" s="2"/>
      <c r="M193" s="2"/>
      <c r="N193" s="2"/>
      <c r="O193" s="2"/>
      <c r="P193" s="2"/>
      <c r="Q193" s="2"/>
      <c r="R193" s="2"/>
      <c r="S193" s="2"/>
      <c r="T193" s="2"/>
      <c r="U193" s="2"/>
      <c r="V193" s="2"/>
      <c r="W193" s="2"/>
      <c r="X193" s="2"/>
    </row>
    <row r="194" spans="1:24" ht="28.5" customHeight="1" x14ac:dyDescent="0.3">
      <c r="A194" s="9" t="s">
        <v>6</v>
      </c>
      <c r="B194" s="607">
        <v>44343</v>
      </c>
      <c r="C194" s="581"/>
      <c r="D194" s="581"/>
      <c r="E194" s="7"/>
      <c r="F194" s="2"/>
      <c r="G194" s="2"/>
      <c r="H194" s="2"/>
      <c r="I194" s="2"/>
      <c r="J194" s="2"/>
      <c r="K194" s="2"/>
      <c r="L194" s="2"/>
      <c r="M194" s="2"/>
      <c r="N194" s="2"/>
      <c r="O194" s="2"/>
      <c r="P194" s="2"/>
      <c r="Q194" s="2"/>
      <c r="R194" s="2"/>
      <c r="S194" s="2"/>
      <c r="T194" s="2"/>
      <c r="U194" s="2"/>
      <c r="V194" s="2"/>
      <c r="W194" s="2"/>
      <c r="X194" s="2"/>
    </row>
    <row r="195" spans="1:24" ht="7.5" customHeight="1" x14ac:dyDescent="0.3">
      <c r="A195" s="10"/>
      <c r="B195" s="6"/>
      <c r="C195" s="6"/>
      <c r="D195" s="6"/>
      <c r="E195" s="7"/>
      <c r="F195" s="2"/>
      <c r="G195" s="2"/>
      <c r="H195" s="2"/>
      <c r="I195" s="2"/>
      <c r="J195" s="2"/>
      <c r="K195" s="2"/>
      <c r="L195" s="2"/>
      <c r="M195" s="2"/>
      <c r="N195" s="2"/>
      <c r="O195" s="2"/>
      <c r="P195" s="2"/>
      <c r="Q195" s="2"/>
      <c r="R195" s="2"/>
      <c r="S195" s="2"/>
      <c r="T195" s="2"/>
      <c r="U195" s="2"/>
      <c r="V195" s="2"/>
      <c r="W195" s="2"/>
      <c r="X195" s="2"/>
    </row>
    <row r="196" spans="1:24" ht="39" customHeight="1" x14ac:dyDescent="0.3">
      <c r="A196" s="9" t="s">
        <v>7</v>
      </c>
      <c r="B196" s="577" t="s">
        <v>8</v>
      </c>
      <c r="C196" s="578"/>
      <c r="D196" s="579"/>
      <c r="E196" s="7"/>
      <c r="F196" s="2"/>
      <c r="G196" s="2"/>
      <c r="H196" s="2"/>
      <c r="I196" s="2"/>
      <c r="J196" s="2"/>
      <c r="K196" s="2"/>
      <c r="L196" s="2"/>
      <c r="M196" s="2"/>
      <c r="N196" s="2"/>
      <c r="O196" s="2"/>
      <c r="P196" s="2"/>
      <c r="Q196" s="2"/>
      <c r="R196" s="2"/>
      <c r="S196" s="2"/>
      <c r="T196" s="2"/>
      <c r="U196" s="2"/>
      <c r="V196" s="2"/>
      <c r="W196" s="2"/>
      <c r="X196" s="2"/>
    </row>
    <row r="197" spans="1:24" ht="12.75" customHeight="1" x14ac:dyDescent="0.3">
      <c r="A197" s="6"/>
      <c r="B197" s="6"/>
      <c r="C197" s="6"/>
      <c r="D197" s="6"/>
      <c r="E197" s="7"/>
      <c r="F197" s="2"/>
      <c r="G197" s="2"/>
      <c r="H197" s="2"/>
      <c r="I197" s="2"/>
      <c r="J197" s="2"/>
      <c r="K197" s="2"/>
      <c r="L197" s="2"/>
      <c r="M197" s="2"/>
      <c r="N197" s="2"/>
      <c r="O197" s="2"/>
      <c r="P197" s="2"/>
      <c r="Q197" s="2"/>
      <c r="R197" s="2"/>
      <c r="S197" s="2"/>
      <c r="T197" s="2"/>
      <c r="U197" s="2"/>
      <c r="V197" s="2"/>
      <c r="W197" s="2"/>
      <c r="X197" s="2"/>
    </row>
    <row r="198" spans="1:24" ht="16.5" customHeight="1" x14ac:dyDescent="0.3">
      <c r="A198" s="589" t="s">
        <v>9</v>
      </c>
      <c r="B198" s="570"/>
      <c r="C198" s="570"/>
      <c r="D198" s="568"/>
      <c r="E198" s="2"/>
      <c r="F198" s="2"/>
      <c r="G198" s="2"/>
      <c r="H198" s="2"/>
      <c r="I198" s="2"/>
      <c r="J198" s="2"/>
      <c r="K198" s="2"/>
      <c r="L198" s="2"/>
      <c r="M198" s="2"/>
      <c r="N198" s="2"/>
      <c r="O198" s="2"/>
      <c r="P198" s="2"/>
      <c r="Q198" s="2"/>
      <c r="R198" s="2"/>
      <c r="S198" s="2"/>
      <c r="T198" s="2"/>
      <c r="U198" s="2"/>
      <c r="V198" s="2"/>
      <c r="W198" s="2"/>
      <c r="X198" s="2"/>
    </row>
    <row r="199" spans="1:24" ht="16.5" customHeight="1" x14ac:dyDescent="0.3">
      <c r="A199" s="11" t="s">
        <v>10</v>
      </c>
      <c r="B199" s="11" t="s">
        <v>11</v>
      </c>
      <c r="C199" s="590" t="s">
        <v>12</v>
      </c>
      <c r="D199" s="575"/>
      <c r="E199" s="2"/>
      <c r="F199" s="2"/>
      <c r="G199" s="2"/>
      <c r="H199" s="2"/>
      <c r="I199" s="2"/>
      <c r="J199" s="2"/>
      <c r="K199" s="2"/>
      <c r="L199" s="2"/>
      <c r="M199" s="2"/>
      <c r="N199" s="2"/>
      <c r="O199" s="2"/>
      <c r="P199" s="2"/>
      <c r="Q199" s="2"/>
      <c r="R199" s="2"/>
      <c r="S199" s="2"/>
      <c r="T199" s="2"/>
      <c r="U199" s="2"/>
      <c r="V199" s="2"/>
      <c r="W199" s="2"/>
      <c r="X199" s="2"/>
    </row>
    <row r="200" spans="1:24" ht="60" customHeight="1" x14ac:dyDescent="0.3">
      <c r="A200" s="12" t="s">
        <v>13</v>
      </c>
      <c r="B200" s="18" t="s">
        <v>170</v>
      </c>
      <c r="C200" s="595" t="s">
        <v>171</v>
      </c>
      <c r="D200" s="568"/>
      <c r="E200" s="2"/>
      <c r="F200" s="2"/>
      <c r="G200" s="2"/>
      <c r="H200" s="2"/>
      <c r="I200" s="2"/>
      <c r="J200" s="2"/>
      <c r="K200" s="2"/>
      <c r="L200" s="2"/>
      <c r="M200" s="2"/>
      <c r="N200" s="2"/>
      <c r="O200" s="2"/>
      <c r="P200" s="2"/>
      <c r="Q200" s="2"/>
      <c r="R200" s="2"/>
      <c r="S200" s="2"/>
      <c r="T200" s="2"/>
      <c r="U200" s="2"/>
      <c r="V200" s="2"/>
      <c r="W200" s="2"/>
      <c r="X200" s="2"/>
    </row>
    <row r="201" spans="1:24" ht="147.75" customHeight="1" x14ac:dyDescent="0.3">
      <c r="A201" s="12" t="s">
        <v>16</v>
      </c>
      <c r="B201" s="23" t="s">
        <v>172</v>
      </c>
      <c r="C201" s="595" t="s">
        <v>173</v>
      </c>
      <c r="D201" s="568"/>
      <c r="E201" s="2"/>
      <c r="F201" s="2"/>
      <c r="G201" s="2"/>
      <c r="H201" s="2"/>
      <c r="I201" s="2"/>
      <c r="J201" s="2"/>
      <c r="K201" s="2"/>
      <c r="L201" s="2"/>
      <c r="M201" s="2"/>
      <c r="N201" s="2"/>
      <c r="O201" s="2"/>
      <c r="P201" s="2"/>
      <c r="Q201" s="2"/>
      <c r="R201" s="2"/>
      <c r="S201" s="2"/>
      <c r="T201" s="2"/>
      <c r="U201" s="2"/>
      <c r="V201" s="2"/>
      <c r="W201" s="2"/>
      <c r="X201" s="2"/>
    </row>
    <row r="202" spans="1:24" ht="15.75" customHeight="1" x14ac:dyDescent="0.3">
      <c r="A202" s="12" t="s">
        <v>19</v>
      </c>
      <c r="B202" s="18" t="s">
        <v>174</v>
      </c>
      <c r="C202" s="595" t="s">
        <v>175</v>
      </c>
      <c r="D202" s="568"/>
      <c r="E202" s="2"/>
      <c r="F202" s="2"/>
      <c r="G202" s="2"/>
      <c r="H202" s="2"/>
      <c r="I202" s="2"/>
      <c r="J202" s="2"/>
      <c r="K202" s="2"/>
      <c r="L202" s="2"/>
      <c r="M202" s="2"/>
      <c r="N202" s="2"/>
      <c r="O202" s="2"/>
      <c r="P202" s="2"/>
      <c r="Q202" s="2"/>
      <c r="R202" s="2"/>
      <c r="S202" s="2"/>
      <c r="T202" s="2"/>
      <c r="U202" s="2"/>
      <c r="V202" s="2"/>
      <c r="W202" s="2"/>
      <c r="X202" s="2"/>
    </row>
    <row r="203" spans="1:24" ht="15.75" customHeight="1" x14ac:dyDescent="0.3">
      <c r="A203" s="12" t="s">
        <v>21</v>
      </c>
      <c r="B203" s="18" t="s">
        <v>176</v>
      </c>
      <c r="C203" s="595" t="s">
        <v>177</v>
      </c>
      <c r="D203" s="568"/>
      <c r="E203" s="2"/>
      <c r="F203" s="2"/>
      <c r="G203" s="2"/>
      <c r="H203" s="2"/>
      <c r="I203" s="2"/>
      <c r="J203" s="2"/>
      <c r="K203" s="2"/>
      <c r="L203" s="2"/>
      <c r="M203" s="2"/>
      <c r="N203" s="2"/>
      <c r="O203" s="2"/>
      <c r="P203" s="2"/>
      <c r="Q203" s="2"/>
      <c r="R203" s="2"/>
      <c r="S203" s="2"/>
      <c r="T203" s="2"/>
      <c r="U203" s="2"/>
      <c r="V203" s="2"/>
      <c r="W203" s="2"/>
      <c r="X203" s="2"/>
    </row>
    <row r="204" spans="1:24" ht="15.75" customHeight="1" x14ac:dyDescent="0.3">
      <c r="A204" s="12" t="s">
        <v>24</v>
      </c>
      <c r="B204" s="18" t="s">
        <v>178</v>
      </c>
      <c r="C204" s="595" t="s">
        <v>179</v>
      </c>
      <c r="D204" s="568"/>
      <c r="E204" s="2"/>
      <c r="F204" s="2"/>
      <c r="G204" s="2"/>
      <c r="H204" s="2"/>
      <c r="I204" s="2"/>
      <c r="J204" s="2"/>
      <c r="K204" s="2"/>
      <c r="L204" s="2"/>
      <c r="M204" s="2"/>
      <c r="N204" s="2"/>
      <c r="O204" s="2"/>
      <c r="P204" s="2"/>
      <c r="Q204" s="2"/>
      <c r="R204" s="2"/>
      <c r="S204" s="2"/>
      <c r="T204" s="2"/>
      <c r="U204" s="2"/>
      <c r="V204" s="2"/>
      <c r="W204" s="2"/>
      <c r="X204" s="2"/>
    </row>
    <row r="205" spans="1:24" ht="15.75" customHeight="1" x14ac:dyDescent="0.3">
      <c r="A205" s="12" t="s">
        <v>25</v>
      </c>
      <c r="B205" s="33" t="s">
        <v>8</v>
      </c>
      <c r="C205" s="595" t="s">
        <v>8</v>
      </c>
      <c r="D205" s="568"/>
      <c r="E205" s="2"/>
      <c r="F205" s="2"/>
      <c r="G205" s="2"/>
      <c r="H205" s="2"/>
      <c r="I205" s="2"/>
      <c r="J205" s="2"/>
      <c r="K205" s="2"/>
      <c r="L205" s="2"/>
      <c r="M205" s="2"/>
      <c r="N205" s="2"/>
      <c r="O205" s="2"/>
      <c r="P205" s="2"/>
      <c r="Q205" s="2"/>
      <c r="R205" s="2"/>
      <c r="S205" s="2"/>
      <c r="T205" s="2"/>
      <c r="U205" s="2"/>
      <c r="V205" s="2"/>
      <c r="W205" s="2"/>
      <c r="X205" s="2"/>
    </row>
    <row r="206" spans="1:24" ht="15.75" customHeight="1" x14ac:dyDescent="0.3">
      <c r="A206" s="12" t="s">
        <v>27</v>
      </c>
      <c r="B206" s="32" t="s">
        <v>180</v>
      </c>
      <c r="C206" s="595" t="s">
        <v>181</v>
      </c>
      <c r="D206" s="568"/>
      <c r="E206" s="2"/>
      <c r="F206" s="2"/>
      <c r="G206" s="2"/>
      <c r="H206" s="2"/>
      <c r="I206" s="2"/>
      <c r="J206" s="2"/>
      <c r="K206" s="2"/>
      <c r="L206" s="2"/>
      <c r="M206" s="2"/>
      <c r="N206" s="2"/>
      <c r="O206" s="2"/>
      <c r="P206" s="2"/>
      <c r="Q206" s="2"/>
      <c r="R206" s="2"/>
      <c r="S206" s="2"/>
      <c r="T206" s="2"/>
      <c r="U206" s="2"/>
      <c r="V206" s="2"/>
      <c r="W206" s="2"/>
      <c r="X206" s="2"/>
    </row>
    <row r="207" spans="1:24" ht="16.5" customHeight="1" x14ac:dyDescent="0.3">
      <c r="A207" s="594" t="s">
        <v>30</v>
      </c>
      <c r="B207" s="586"/>
      <c r="C207" s="586"/>
      <c r="D207" s="575"/>
      <c r="E207" s="2"/>
      <c r="F207" s="2"/>
      <c r="G207" s="2"/>
      <c r="H207" s="2"/>
      <c r="I207" s="2"/>
      <c r="J207" s="2"/>
      <c r="K207" s="2"/>
      <c r="L207" s="2"/>
      <c r="M207" s="2"/>
      <c r="N207" s="2"/>
      <c r="O207" s="2"/>
      <c r="P207" s="2"/>
      <c r="Q207" s="2"/>
      <c r="R207" s="2"/>
      <c r="S207" s="2"/>
      <c r="T207" s="2"/>
      <c r="U207" s="2"/>
      <c r="V207" s="2"/>
      <c r="W207" s="2"/>
      <c r="X207" s="2"/>
    </row>
    <row r="208" spans="1:24" ht="16.5" customHeight="1" x14ac:dyDescent="0.3">
      <c r="A208" s="11" t="s">
        <v>10</v>
      </c>
      <c r="B208" s="16" t="s">
        <v>11</v>
      </c>
      <c r="C208" s="589" t="s">
        <v>12</v>
      </c>
      <c r="D208" s="568"/>
      <c r="E208" s="2"/>
      <c r="F208" s="2"/>
      <c r="G208" s="2"/>
      <c r="H208" s="2"/>
      <c r="I208" s="2"/>
      <c r="J208" s="2"/>
      <c r="K208" s="2"/>
      <c r="L208" s="2"/>
      <c r="M208" s="2"/>
      <c r="N208" s="2"/>
      <c r="O208" s="2"/>
      <c r="P208" s="2"/>
      <c r="Q208" s="2"/>
      <c r="R208" s="2"/>
      <c r="S208" s="2"/>
      <c r="T208" s="2"/>
      <c r="U208" s="2"/>
      <c r="V208" s="2"/>
      <c r="W208" s="2"/>
      <c r="X208" s="2"/>
    </row>
    <row r="209" spans="1:24" ht="39.75" customHeight="1" x14ac:dyDescent="0.3">
      <c r="A209" s="12" t="s">
        <v>31</v>
      </c>
      <c r="B209" s="25" t="s">
        <v>8</v>
      </c>
      <c r="C209" s="596" t="s">
        <v>182</v>
      </c>
      <c r="D209" s="568"/>
      <c r="E209" s="2"/>
      <c r="F209" s="2"/>
      <c r="G209" s="2"/>
      <c r="H209" s="2"/>
      <c r="I209" s="2"/>
      <c r="J209" s="2"/>
      <c r="K209" s="2"/>
      <c r="L209" s="2"/>
      <c r="M209" s="2"/>
      <c r="N209" s="2"/>
      <c r="O209" s="2"/>
      <c r="P209" s="2"/>
      <c r="Q209" s="2"/>
      <c r="R209" s="2"/>
      <c r="S209" s="2"/>
      <c r="T209" s="2"/>
      <c r="U209" s="2"/>
      <c r="V209" s="2"/>
      <c r="W209" s="2"/>
      <c r="X209" s="2"/>
    </row>
    <row r="210" spans="1:24" ht="39" customHeight="1" x14ac:dyDescent="0.3">
      <c r="A210" s="12" t="s">
        <v>33</v>
      </c>
      <c r="B210" s="35" t="s">
        <v>183</v>
      </c>
      <c r="C210" s="596" t="s">
        <v>8</v>
      </c>
      <c r="D210" s="568"/>
      <c r="E210" s="2"/>
      <c r="F210" s="2"/>
      <c r="G210" s="2"/>
      <c r="H210" s="2"/>
      <c r="I210" s="2"/>
      <c r="J210" s="2"/>
      <c r="K210" s="2"/>
      <c r="L210" s="2"/>
      <c r="M210" s="2"/>
      <c r="N210" s="2"/>
      <c r="O210" s="2"/>
      <c r="P210" s="2"/>
      <c r="Q210" s="2"/>
      <c r="R210" s="2"/>
      <c r="S210" s="2"/>
      <c r="T210" s="2"/>
      <c r="U210" s="2"/>
      <c r="V210" s="2"/>
      <c r="W210" s="2"/>
      <c r="X210" s="2"/>
    </row>
    <row r="211" spans="1:24" ht="21" customHeight="1" x14ac:dyDescent="0.3">
      <c r="A211" s="12" t="s">
        <v>36</v>
      </c>
      <c r="B211" s="25" t="s">
        <v>8</v>
      </c>
      <c r="C211" s="596" t="s">
        <v>8</v>
      </c>
      <c r="D211" s="568"/>
      <c r="E211" s="2"/>
      <c r="F211" s="2"/>
      <c r="G211" s="2"/>
      <c r="H211" s="2"/>
      <c r="I211" s="2"/>
      <c r="J211" s="2"/>
      <c r="K211" s="2"/>
      <c r="L211" s="2"/>
      <c r="M211" s="2"/>
      <c r="N211" s="2"/>
      <c r="O211" s="2"/>
      <c r="P211" s="2"/>
      <c r="Q211" s="2"/>
      <c r="R211" s="2"/>
      <c r="S211" s="2"/>
      <c r="T211" s="2"/>
      <c r="U211" s="2"/>
      <c r="V211" s="2"/>
      <c r="W211" s="2"/>
      <c r="X211" s="2"/>
    </row>
    <row r="212" spans="1:24" ht="78.75" customHeight="1" x14ac:dyDescent="0.3">
      <c r="A212" s="12" t="s">
        <v>38</v>
      </c>
      <c r="B212" s="25" t="s">
        <v>184</v>
      </c>
      <c r="C212" s="596" t="s">
        <v>185</v>
      </c>
      <c r="D212" s="568"/>
      <c r="E212" s="2"/>
      <c r="F212" s="2"/>
      <c r="G212" s="2"/>
      <c r="H212" s="2"/>
      <c r="I212" s="2"/>
      <c r="J212" s="2"/>
      <c r="K212" s="2"/>
      <c r="L212" s="2"/>
      <c r="M212" s="2"/>
      <c r="N212" s="2"/>
      <c r="O212" s="2"/>
      <c r="P212" s="2"/>
      <c r="Q212" s="2"/>
      <c r="R212" s="2"/>
      <c r="S212" s="2"/>
      <c r="T212" s="2"/>
      <c r="U212" s="2"/>
      <c r="V212" s="2"/>
      <c r="W212" s="2"/>
      <c r="X212" s="2"/>
    </row>
    <row r="213" spans="1:24" ht="15.75" customHeight="1" x14ac:dyDescent="0.3">
      <c r="A213" s="12" t="s">
        <v>40</v>
      </c>
      <c r="B213" s="25" t="s">
        <v>8</v>
      </c>
      <c r="C213" s="596" t="s">
        <v>8</v>
      </c>
      <c r="D213" s="568"/>
      <c r="E213" s="2"/>
      <c r="F213" s="2"/>
      <c r="G213" s="2"/>
      <c r="H213" s="2"/>
      <c r="I213" s="2"/>
      <c r="J213" s="2"/>
      <c r="K213" s="2"/>
      <c r="L213" s="2"/>
      <c r="M213" s="2"/>
      <c r="N213" s="2"/>
      <c r="O213" s="2"/>
      <c r="P213" s="2"/>
      <c r="Q213" s="2"/>
      <c r="R213" s="2"/>
      <c r="S213" s="2"/>
      <c r="T213" s="2"/>
      <c r="U213" s="2"/>
      <c r="V213" s="2"/>
      <c r="W213" s="2"/>
      <c r="X213" s="2"/>
    </row>
    <row r="214" spans="1:24" ht="43.5" customHeight="1" x14ac:dyDescent="0.3">
      <c r="A214" s="12" t="s">
        <v>42</v>
      </c>
      <c r="B214" s="35" t="s">
        <v>186</v>
      </c>
      <c r="C214" s="596" t="s">
        <v>8</v>
      </c>
      <c r="D214" s="568"/>
      <c r="E214" s="2"/>
      <c r="F214" s="2"/>
      <c r="G214" s="2"/>
      <c r="H214" s="2"/>
      <c r="I214" s="2"/>
      <c r="J214" s="2"/>
      <c r="K214" s="2"/>
      <c r="L214" s="2"/>
      <c r="M214" s="2"/>
      <c r="N214" s="2"/>
      <c r="O214" s="2"/>
      <c r="P214" s="2"/>
      <c r="Q214" s="2"/>
      <c r="R214" s="2"/>
      <c r="S214" s="2"/>
      <c r="T214" s="2"/>
      <c r="U214" s="2"/>
      <c r="V214" s="2"/>
      <c r="W214" s="2"/>
      <c r="X214" s="2"/>
    </row>
    <row r="215" spans="1:24" ht="27.75" customHeight="1" x14ac:dyDescent="0.3">
      <c r="A215" s="21" t="s">
        <v>43</v>
      </c>
      <c r="B215" s="1" t="s">
        <v>8</v>
      </c>
      <c r="C215" s="596" t="s">
        <v>8</v>
      </c>
      <c r="D215" s="568"/>
      <c r="E215" s="2"/>
      <c r="F215" s="2"/>
      <c r="G215" s="2"/>
      <c r="H215" s="2"/>
      <c r="I215" s="2"/>
      <c r="J215" s="2"/>
      <c r="K215" s="2"/>
      <c r="L215" s="2"/>
      <c r="M215" s="2"/>
      <c r="N215" s="2"/>
      <c r="O215" s="2"/>
      <c r="P215" s="2"/>
      <c r="Q215" s="2"/>
      <c r="R215" s="2"/>
      <c r="S215" s="2"/>
      <c r="T215" s="2"/>
      <c r="U215" s="2"/>
      <c r="V215" s="2"/>
      <c r="W215" s="2"/>
      <c r="X215" s="2"/>
    </row>
    <row r="216" spans="1:24" ht="21" customHeight="1" x14ac:dyDescent="0.3">
      <c r="A216" s="12" t="s">
        <v>27</v>
      </c>
      <c r="B216" s="1" t="s">
        <v>8</v>
      </c>
      <c r="C216" s="596" t="s">
        <v>8</v>
      </c>
      <c r="D216" s="568"/>
      <c r="E216" s="2"/>
      <c r="F216" s="2"/>
      <c r="G216" s="2"/>
      <c r="H216" s="2"/>
      <c r="I216" s="2"/>
      <c r="J216" s="2"/>
      <c r="K216" s="2"/>
      <c r="L216" s="2"/>
      <c r="M216" s="2"/>
      <c r="N216" s="2"/>
      <c r="O216" s="2"/>
      <c r="P216" s="2"/>
      <c r="Q216" s="2"/>
      <c r="R216" s="2"/>
      <c r="S216" s="2"/>
      <c r="T216" s="2"/>
      <c r="U216" s="2"/>
      <c r="V216" s="2"/>
      <c r="W216" s="2"/>
      <c r="X216" s="2"/>
    </row>
    <row r="217" spans="1:24" ht="18" customHeight="1" x14ac:dyDescent="0.3">
      <c r="A217" s="585" t="s">
        <v>46</v>
      </c>
      <c r="B217" s="586"/>
      <c r="C217" s="586"/>
      <c r="D217" s="575"/>
      <c r="E217" s="2"/>
      <c r="F217" s="2"/>
      <c r="G217" s="2"/>
      <c r="H217" s="2"/>
      <c r="I217" s="2"/>
      <c r="J217" s="2"/>
      <c r="K217" s="2"/>
      <c r="L217" s="2"/>
      <c r="M217" s="2"/>
      <c r="N217" s="2"/>
      <c r="O217" s="2"/>
      <c r="P217" s="2"/>
      <c r="Q217" s="2"/>
      <c r="R217" s="2"/>
      <c r="S217" s="2"/>
      <c r="T217" s="2"/>
      <c r="U217" s="2"/>
      <c r="V217" s="2"/>
      <c r="W217" s="2"/>
      <c r="X217" s="2"/>
    </row>
    <row r="218" spans="1:24" ht="21.75" customHeight="1" x14ac:dyDescent="0.3">
      <c r="A218" s="11" t="s">
        <v>10</v>
      </c>
      <c r="B218" s="22" t="s">
        <v>47</v>
      </c>
      <c r="C218" s="587" t="s">
        <v>48</v>
      </c>
      <c r="D218" s="568"/>
      <c r="E218" s="2"/>
      <c r="F218" s="2"/>
      <c r="G218" s="2"/>
      <c r="H218" s="2"/>
      <c r="I218" s="2"/>
      <c r="J218" s="2"/>
      <c r="K218" s="2"/>
      <c r="L218" s="2"/>
      <c r="M218" s="2"/>
      <c r="N218" s="2"/>
      <c r="O218" s="2"/>
      <c r="P218" s="2"/>
      <c r="Q218" s="2"/>
      <c r="R218" s="2"/>
      <c r="S218" s="2"/>
      <c r="T218" s="2"/>
      <c r="U218" s="2"/>
      <c r="V218" s="2"/>
      <c r="W218" s="2"/>
      <c r="X218" s="2"/>
    </row>
    <row r="219" spans="1:24" ht="129.75" customHeight="1" x14ac:dyDescent="0.3">
      <c r="A219" s="12" t="s">
        <v>49</v>
      </c>
      <c r="B219" s="35" t="s">
        <v>187</v>
      </c>
      <c r="C219" s="596" t="s">
        <v>188</v>
      </c>
      <c r="D219" s="568"/>
      <c r="E219" s="2"/>
      <c r="F219" s="2"/>
      <c r="G219" s="2"/>
      <c r="H219" s="2"/>
      <c r="I219" s="2"/>
      <c r="J219" s="2"/>
      <c r="K219" s="2"/>
      <c r="L219" s="2"/>
      <c r="M219" s="2"/>
      <c r="N219" s="2"/>
      <c r="O219" s="2"/>
      <c r="P219" s="2"/>
      <c r="Q219" s="2"/>
      <c r="R219" s="2"/>
      <c r="S219" s="2"/>
      <c r="T219" s="2"/>
      <c r="U219" s="2"/>
      <c r="V219" s="2"/>
      <c r="W219" s="2"/>
      <c r="X219" s="2"/>
    </row>
    <row r="220" spans="1:24" ht="15.75" customHeight="1" x14ac:dyDescent="0.3">
      <c r="A220" s="12" t="s">
        <v>51</v>
      </c>
      <c r="B220" s="35" t="s">
        <v>8</v>
      </c>
      <c r="C220" s="596" t="s">
        <v>8</v>
      </c>
      <c r="D220" s="568"/>
      <c r="E220" s="2"/>
      <c r="F220" s="2"/>
      <c r="G220" s="2"/>
      <c r="H220" s="2"/>
      <c r="I220" s="2"/>
      <c r="J220" s="2"/>
      <c r="K220" s="2"/>
      <c r="L220" s="2"/>
      <c r="M220" s="2"/>
      <c r="N220" s="2"/>
      <c r="O220" s="2"/>
      <c r="P220" s="2"/>
      <c r="Q220" s="2"/>
      <c r="R220" s="2"/>
      <c r="S220" s="2"/>
      <c r="T220" s="2"/>
      <c r="U220" s="2"/>
      <c r="V220" s="2"/>
      <c r="W220" s="2"/>
      <c r="X220" s="2"/>
    </row>
    <row r="221" spans="1:24" ht="78.75" customHeight="1" x14ac:dyDescent="0.3">
      <c r="A221" s="12" t="s">
        <v>53</v>
      </c>
      <c r="B221" s="35" t="s">
        <v>189</v>
      </c>
      <c r="C221" s="596" t="s">
        <v>190</v>
      </c>
      <c r="D221" s="568"/>
      <c r="E221" s="2"/>
      <c r="F221" s="2"/>
      <c r="G221" s="2"/>
      <c r="H221" s="2"/>
      <c r="I221" s="2"/>
      <c r="J221" s="2"/>
      <c r="K221" s="2"/>
      <c r="L221" s="2"/>
      <c r="M221" s="2"/>
      <c r="N221" s="2"/>
      <c r="O221" s="2"/>
      <c r="P221" s="2"/>
      <c r="Q221" s="2"/>
      <c r="R221" s="2"/>
      <c r="S221" s="2"/>
      <c r="T221" s="2"/>
      <c r="U221" s="2"/>
      <c r="V221" s="2"/>
      <c r="W221" s="2"/>
      <c r="X221" s="2"/>
    </row>
    <row r="222" spans="1:24" ht="15.75" customHeight="1" x14ac:dyDescent="0.3">
      <c r="A222" s="12" t="s">
        <v>56</v>
      </c>
      <c r="B222" s="35" t="s">
        <v>8</v>
      </c>
      <c r="C222" s="596" t="s">
        <v>8</v>
      </c>
      <c r="D222" s="568"/>
      <c r="E222" s="2"/>
      <c r="F222" s="2"/>
      <c r="G222" s="2"/>
      <c r="H222" s="2"/>
      <c r="I222" s="2"/>
      <c r="J222" s="2"/>
      <c r="K222" s="2"/>
      <c r="L222" s="2"/>
      <c r="M222" s="2"/>
      <c r="N222" s="2"/>
      <c r="O222" s="2"/>
      <c r="P222" s="2"/>
      <c r="Q222" s="2"/>
      <c r="R222" s="2"/>
      <c r="S222" s="2"/>
      <c r="T222" s="2"/>
      <c r="U222" s="2"/>
      <c r="V222" s="2"/>
      <c r="W222" s="2"/>
      <c r="X222" s="2"/>
    </row>
    <row r="223" spans="1:24" ht="64.5" customHeight="1" x14ac:dyDescent="0.3">
      <c r="A223" s="12" t="s">
        <v>58</v>
      </c>
      <c r="B223" s="35" t="s">
        <v>8</v>
      </c>
      <c r="C223" s="596" t="s">
        <v>191</v>
      </c>
      <c r="D223" s="568"/>
      <c r="E223" s="2"/>
      <c r="F223" s="2"/>
      <c r="G223" s="2"/>
      <c r="H223" s="2"/>
      <c r="I223" s="2"/>
      <c r="J223" s="2"/>
      <c r="K223" s="2"/>
      <c r="L223" s="2"/>
      <c r="M223" s="2"/>
      <c r="N223" s="2"/>
      <c r="O223" s="2"/>
      <c r="P223" s="2"/>
      <c r="Q223" s="2"/>
      <c r="R223" s="2"/>
      <c r="S223" s="2"/>
      <c r="T223" s="2"/>
      <c r="U223" s="2"/>
      <c r="V223" s="2"/>
      <c r="W223" s="2"/>
      <c r="X223" s="2"/>
    </row>
    <row r="224" spans="1:24" ht="21" customHeight="1" x14ac:dyDescent="0.3">
      <c r="A224" s="12" t="s">
        <v>61</v>
      </c>
      <c r="B224" s="35" t="s">
        <v>8</v>
      </c>
      <c r="C224" s="596" t="s">
        <v>8</v>
      </c>
      <c r="D224" s="568"/>
      <c r="E224" s="2"/>
      <c r="F224" s="2"/>
      <c r="G224" s="2"/>
      <c r="H224" s="2"/>
      <c r="I224" s="2"/>
      <c r="J224" s="2"/>
      <c r="K224" s="2"/>
      <c r="L224" s="2"/>
      <c r="M224" s="2"/>
      <c r="N224" s="2"/>
      <c r="O224" s="2"/>
      <c r="P224" s="2"/>
      <c r="Q224" s="2"/>
      <c r="R224" s="2"/>
      <c r="S224" s="2"/>
      <c r="T224" s="2"/>
      <c r="U224" s="2"/>
      <c r="V224" s="2"/>
      <c r="W224" s="2"/>
      <c r="X224" s="2"/>
    </row>
    <row r="225" spans="1:24" ht="15.75" customHeight="1" x14ac:dyDescent="0.3">
      <c r="A225" s="12" t="s">
        <v>27</v>
      </c>
      <c r="B225" s="35" t="s">
        <v>8</v>
      </c>
      <c r="C225" s="596" t="s">
        <v>8</v>
      </c>
      <c r="D225" s="568"/>
      <c r="E225" s="2"/>
      <c r="F225" s="2"/>
      <c r="G225" s="2"/>
      <c r="H225" s="2"/>
      <c r="I225" s="2"/>
      <c r="J225" s="2"/>
      <c r="K225" s="2"/>
      <c r="L225" s="2"/>
      <c r="M225" s="2"/>
      <c r="N225" s="2"/>
      <c r="O225" s="2"/>
      <c r="P225" s="2"/>
      <c r="Q225" s="2"/>
      <c r="R225" s="2"/>
      <c r="S225" s="2"/>
      <c r="T225" s="2"/>
      <c r="U225" s="2"/>
      <c r="V225" s="2"/>
      <c r="W225" s="2"/>
      <c r="X225" s="2"/>
    </row>
    <row r="226" spans="1:24"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row>
    <row r="227" spans="1:24"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row>
    <row r="228" spans="1:24" ht="15" customHeight="1" x14ac:dyDescent="0.3">
      <c r="A228" s="28"/>
      <c r="B228" s="29"/>
      <c r="C228" s="30"/>
      <c r="D228" s="31"/>
      <c r="E228" s="2"/>
      <c r="F228" s="2"/>
      <c r="G228" s="2"/>
      <c r="H228" s="2"/>
      <c r="I228" s="2"/>
      <c r="J228" s="2"/>
      <c r="K228" s="2"/>
      <c r="L228" s="2"/>
      <c r="M228" s="2"/>
      <c r="N228" s="2"/>
      <c r="O228" s="2"/>
      <c r="P228" s="2"/>
      <c r="Q228" s="2"/>
      <c r="R228" s="2"/>
      <c r="S228" s="2"/>
      <c r="T228" s="2"/>
      <c r="U228" s="2"/>
      <c r="V228" s="2"/>
      <c r="W228" s="2"/>
      <c r="X228" s="2"/>
    </row>
    <row r="229" spans="1:24"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row>
    <row r="230" spans="1:24" ht="16.5" customHeight="1" x14ac:dyDescent="0.3">
      <c r="A230" s="8" t="s">
        <v>4</v>
      </c>
      <c r="B230" s="577" t="s">
        <v>192</v>
      </c>
      <c r="C230" s="578"/>
      <c r="D230" s="579"/>
      <c r="E230" s="7"/>
      <c r="F230" s="2"/>
      <c r="G230" s="2"/>
      <c r="H230" s="2"/>
      <c r="I230" s="2"/>
      <c r="J230" s="2"/>
      <c r="K230" s="2"/>
      <c r="L230" s="2"/>
      <c r="M230" s="2"/>
      <c r="N230" s="2"/>
      <c r="O230" s="2"/>
      <c r="P230" s="2"/>
      <c r="Q230" s="2"/>
      <c r="R230" s="2"/>
      <c r="S230" s="2"/>
      <c r="T230" s="2"/>
      <c r="U230" s="2"/>
      <c r="V230" s="2"/>
      <c r="W230" s="2"/>
      <c r="X230" s="2"/>
    </row>
    <row r="231" spans="1:24" ht="6" customHeight="1" x14ac:dyDescent="0.3">
      <c r="A231" s="6"/>
      <c r="B231" s="6"/>
      <c r="C231" s="6"/>
      <c r="D231" s="6"/>
      <c r="E231" s="7"/>
      <c r="F231" s="2"/>
      <c r="G231" s="2"/>
      <c r="H231" s="2"/>
      <c r="I231" s="2"/>
      <c r="J231" s="2"/>
      <c r="K231" s="2"/>
      <c r="L231" s="2"/>
      <c r="M231" s="2"/>
      <c r="N231" s="2"/>
      <c r="O231" s="2"/>
      <c r="P231" s="2"/>
      <c r="Q231" s="2"/>
      <c r="R231" s="2"/>
      <c r="S231" s="2"/>
      <c r="T231" s="2"/>
      <c r="U231" s="2"/>
      <c r="V231" s="2"/>
      <c r="W231" s="2"/>
      <c r="X231" s="2"/>
    </row>
    <row r="232" spans="1:24" ht="28.5" customHeight="1" x14ac:dyDescent="0.3">
      <c r="A232" s="9" t="s">
        <v>6</v>
      </c>
      <c r="B232" s="607">
        <v>44389</v>
      </c>
      <c r="C232" s="581"/>
      <c r="D232" s="581"/>
      <c r="E232" s="7"/>
      <c r="F232" s="2"/>
      <c r="G232" s="2"/>
      <c r="H232" s="2"/>
      <c r="I232" s="2"/>
      <c r="J232" s="2"/>
      <c r="K232" s="2"/>
      <c r="L232" s="2"/>
      <c r="M232" s="2"/>
      <c r="N232" s="2"/>
      <c r="O232" s="2"/>
      <c r="P232" s="2"/>
      <c r="Q232" s="2"/>
      <c r="R232" s="2"/>
      <c r="S232" s="2"/>
      <c r="T232" s="2"/>
      <c r="U232" s="2"/>
      <c r="V232" s="2"/>
      <c r="W232" s="2"/>
      <c r="X232" s="2"/>
    </row>
    <row r="233" spans="1:24" ht="7.5" customHeight="1" x14ac:dyDescent="0.3">
      <c r="A233" s="10"/>
      <c r="B233" s="6"/>
      <c r="C233" s="6"/>
      <c r="D233" s="6"/>
      <c r="E233" s="7"/>
      <c r="F233" s="2"/>
      <c r="G233" s="2"/>
      <c r="H233" s="2"/>
      <c r="I233" s="2"/>
      <c r="J233" s="2"/>
      <c r="K233" s="2"/>
      <c r="L233" s="2"/>
      <c r="M233" s="2"/>
      <c r="N233" s="2"/>
      <c r="O233" s="2"/>
      <c r="P233" s="2"/>
      <c r="Q233" s="2"/>
      <c r="R233" s="2"/>
      <c r="S233" s="2"/>
      <c r="T233" s="2"/>
      <c r="U233" s="2"/>
      <c r="V233" s="2"/>
      <c r="W233" s="2"/>
      <c r="X233" s="2"/>
    </row>
    <row r="234" spans="1:24" ht="39" customHeight="1" x14ac:dyDescent="0.3">
      <c r="A234" s="9" t="s">
        <v>7</v>
      </c>
      <c r="B234" s="577" t="s">
        <v>8</v>
      </c>
      <c r="C234" s="578"/>
      <c r="D234" s="579"/>
      <c r="E234" s="7"/>
      <c r="F234" s="2"/>
      <c r="G234" s="2"/>
      <c r="H234" s="2"/>
      <c r="I234" s="2"/>
      <c r="J234" s="2"/>
      <c r="K234" s="2"/>
      <c r="L234" s="2"/>
      <c r="M234" s="2"/>
      <c r="N234" s="2"/>
      <c r="O234" s="2"/>
      <c r="P234" s="2"/>
      <c r="Q234" s="2"/>
      <c r="R234" s="2"/>
      <c r="S234" s="2"/>
      <c r="T234" s="2"/>
      <c r="U234" s="2"/>
      <c r="V234" s="2"/>
      <c r="W234" s="2"/>
      <c r="X234" s="2"/>
    </row>
    <row r="235" spans="1:24" ht="12.75" customHeight="1" x14ac:dyDescent="0.3">
      <c r="A235" s="6"/>
      <c r="B235" s="6"/>
      <c r="C235" s="6"/>
      <c r="D235" s="6"/>
      <c r="E235" s="7"/>
      <c r="F235" s="2"/>
      <c r="G235" s="2"/>
      <c r="H235" s="2"/>
      <c r="I235" s="2"/>
      <c r="J235" s="2"/>
      <c r="K235" s="2"/>
      <c r="L235" s="2"/>
      <c r="M235" s="2"/>
      <c r="N235" s="2"/>
      <c r="O235" s="2"/>
      <c r="P235" s="2"/>
      <c r="Q235" s="2"/>
      <c r="R235" s="2"/>
      <c r="S235" s="2"/>
      <c r="T235" s="2"/>
      <c r="U235" s="2"/>
      <c r="V235" s="2"/>
      <c r="W235" s="2"/>
      <c r="X235" s="2"/>
    </row>
    <row r="236" spans="1:24" ht="16.5" customHeight="1" x14ac:dyDescent="0.3">
      <c r="A236" s="589" t="s">
        <v>9</v>
      </c>
      <c r="B236" s="570"/>
      <c r="C236" s="570"/>
      <c r="D236" s="568"/>
      <c r="E236" s="2"/>
      <c r="F236" s="2"/>
      <c r="G236" s="2"/>
      <c r="H236" s="2"/>
      <c r="I236" s="2"/>
      <c r="J236" s="2"/>
      <c r="K236" s="2"/>
      <c r="L236" s="2"/>
      <c r="M236" s="2"/>
      <c r="N236" s="2"/>
      <c r="O236" s="2"/>
      <c r="P236" s="2"/>
      <c r="Q236" s="2"/>
      <c r="R236" s="2"/>
      <c r="S236" s="2"/>
      <c r="T236" s="2"/>
      <c r="U236" s="2"/>
      <c r="V236" s="2"/>
      <c r="W236" s="2"/>
      <c r="X236" s="2"/>
    </row>
    <row r="237" spans="1:24" ht="16.5" customHeight="1" x14ac:dyDescent="0.3">
      <c r="A237" s="11" t="s">
        <v>10</v>
      </c>
      <c r="B237" s="11" t="s">
        <v>11</v>
      </c>
      <c r="C237" s="590" t="s">
        <v>12</v>
      </c>
      <c r="D237" s="575"/>
      <c r="E237" s="2"/>
      <c r="F237" s="2"/>
      <c r="G237" s="2"/>
      <c r="H237" s="2"/>
      <c r="I237" s="2"/>
      <c r="J237" s="2"/>
      <c r="K237" s="2"/>
      <c r="L237" s="2"/>
      <c r="M237" s="2"/>
      <c r="N237" s="2"/>
      <c r="O237" s="2"/>
      <c r="P237" s="2"/>
      <c r="Q237" s="2"/>
      <c r="R237" s="2"/>
      <c r="S237" s="2"/>
      <c r="T237" s="2"/>
      <c r="U237" s="2"/>
      <c r="V237" s="2"/>
      <c r="W237" s="2"/>
      <c r="X237" s="2"/>
    </row>
    <row r="238" spans="1:24" ht="114.75" customHeight="1" x14ac:dyDescent="0.3">
      <c r="A238" s="12" t="s">
        <v>13</v>
      </c>
      <c r="B238" s="23" t="s">
        <v>193</v>
      </c>
      <c r="C238" s="596" t="s">
        <v>194</v>
      </c>
      <c r="D238" s="568"/>
      <c r="E238" s="2"/>
      <c r="F238" s="2"/>
      <c r="G238" s="2"/>
      <c r="H238" s="2"/>
      <c r="I238" s="2"/>
      <c r="J238" s="2"/>
      <c r="K238" s="2"/>
      <c r="L238" s="2"/>
      <c r="M238" s="2"/>
      <c r="N238" s="2"/>
      <c r="O238" s="2"/>
      <c r="P238" s="2"/>
      <c r="Q238" s="2"/>
      <c r="R238" s="2"/>
      <c r="S238" s="2"/>
      <c r="T238" s="2"/>
      <c r="U238" s="2"/>
      <c r="V238" s="2"/>
      <c r="W238" s="2"/>
      <c r="X238" s="2"/>
    </row>
    <row r="239" spans="1:24" ht="54.75" customHeight="1" x14ac:dyDescent="0.3">
      <c r="A239" s="12" t="s">
        <v>16</v>
      </c>
      <c r="B239" s="23" t="s">
        <v>195</v>
      </c>
      <c r="C239" s="596" t="s">
        <v>196</v>
      </c>
      <c r="D239" s="568"/>
      <c r="E239" s="2"/>
      <c r="F239" s="2"/>
      <c r="G239" s="2"/>
      <c r="H239" s="2"/>
      <c r="I239" s="2"/>
      <c r="J239" s="2"/>
      <c r="K239" s="2"/>
      <c r="L239" s="2"/>
      <c r="M239" s="2"/>
      <c r="N239" s="2"/>
      <c r="O239" s="2"/>
      <c r="P239" s="2"/>
      <c r="Q239" s="2"/>
      <c r="R239" s="2"/>
      <c r="S239" s="2"/>
      <c r="T239" s="2"/>
      <c r="U239" s="2"/>
      <c r="V239" s="2"/>
      <c r="W239" s="2"/>
      <c r="X239" s="2"/>
    </row>
    <row r="240" spans="1:24" ht="114.75" customHeight="1" x14ac:dyDescent="0.3">
      <c r="A240" s="12" t="s">
        <v>19</v>
      </c>
      <c r="B240" s="23" t="s">
        <v>197</v>
      </c>
      <c r="C240" s="596" t="s">
        <v>198</v>
      </c>
      <c r="D240" s="568"/>
      <c r="E240" s="2"/>
      <c r="F240" s="2"/>
      <c r="G240" s="2"/>
      <c r="H240" s="2"/>
      <c r="I240" s="2"/>
      <c r="J240" s="2"/>
      <c r="K240" s="2"/>
      <c r="L240" s="2"/>
      <c r="M240" s="2"/>
      <c r="N240" s="2"/>
      <c r="O240" s="2"/>
      <c r="P240" s="2"/>
      <c r="Q240" s="2"/>
      <c r="R240" s="2"/>
      <c r="S240" s="2"/>
      <c r="T240" s="2"/>
      <c r="U240" s="2"/>
      <c r="V240" s="2"/>
      <c r="W240" s="2"/>
      <c r="X240" s="2"/>
    </row>
    <row r="241" spans="1:24" ht="72" customHeight="1" x14ac:dyDescent="0.2">
      <c r="A241" s="12" t="s">
        <v>21</v>
      </c>
      <c r="B241" s="23" t="s">
        <v>199</v>
      </c>
      <c r="C241" s="596" t="s">
        <v>8</v>
      </c>
      <c r="D241" s="568"/>
      <c r="E241" s="5"/>
      <c r="F241" s="5"/>
      <c r="G241" s="5"/>
      <c r="H241" s="5"/>
      <c r="I241" s="5"/>
      <c r="J241" s="5"/>
      <c r="K241" s="5"/>
      <c r="L241" s="5"/>
      <c r="M241" s="5"/>
      <c r="N241" s="5"/>
      <c r="O241" s="5"/>
      <c r="P241" s="5"/>
      <c r="Q241" s="5"/>
      <c r="R241" s="5"/>
      <c r="S241" s="5"/>
      <c r="T241" s="5"/>
      <c r="U241" s="5"/>
      <c r="V241" s="5"/>
      <c r="W241" s="5"/>
      <c r="X241" s="5"/>
    </row>
    <row r="242" spans="1:24" ht="39" customHeight="1" x14ac:dyDescent="0.2">
      <c r="A242" s="12" t="s">
        <v>24</v>
      </c>
      <c r="B242" s="23" t="s">
        <v>200</v>
      </c>
      <c r="C242" s="596" t="s">
        <v>201</v>
      </c>
      <c r="D242" s="568"/>
      <c r="E242" s="5"/>
      <c r="F242" s="5"/>
      <c r="G242" s="5"/>
      <c r="H242" s="5"/>
      <c r="I242" s="5"/>
      <c r="J242" s="5"/>
      <c r="K242" s="5"/>
      <c r="L242" s="5"/>
      <c r="M242" s="5"/>
      <c r="N242" s="5"/>
      <c r="O242" s="5"/>
      <c r="P242" s="5"/>
      <c r="Q242" s="5"/>
      <c r="R242" s="5"/>
      <c r="S242" s="5"/>
      <c r="T242" s="5"/>
      <c r="U242" s="5"/>
      <c r="V242" s="5"/>
      <c r="W242" s="5"/>
      <c r="X242" s="5"/>
    </row>
    <row r="243" spans="1:24" ht="39" customHeight="1" x14ac:dyDescent="0.3">
      <c r="A243" s="12" t="s">
        <v>25</v>
      </c>
      <c r="B243" s="48" t="s">
        <v>8</v>
      </c>
      <c r="C243" s="596" t="s">
        <v>202</v>
      </c>
      <c r="D243" s="568"/>
      <c r="E243" s="2"/>
      <c r="F243" s="2"/>
      <c r="G243" s="2"/>
      <c r="H243" s="2"/>
      <c r="I243" s="2"/>
      <c r="J243" s="2"/>
      <c r="K243" s="2"/>
      <c r="L243" s="2"/>
      <c r="M243" s="2"/>
      <c r="N243" s="2"/>
      <c r="O243" s="2"/>
      <c r="P243" s="2"/>
      <c r="Q243" s="2"/>
      <c r="R243" s="2"/>
      <c r="S243" s="2"/>
      <c r="T243" s="2"/>
      <c r="U243" s="2"/>
      <c r="V243" s="2"/>
      <c r="W243" s="2"/>
      <c r="X243" s="2"/>
    </row>
    <row r="244" spans="1:24" ht="39" customHeight="1" x14ac:dyDescent="0.3">
      <c r="A244" s="12" t="s">
        <v>27</v>
      </c>
      <c r="B244" s="23" t="s">
        <v>8</v>
      </c>
      <c r="C244" s="596" t="s">
        <v>8</v>
      </c>
      <c r="D244" s="568"/>
      <c r="E244" s="2"/>
      <c r="F244" s="2"/>
      <c r="G244" s="2"/>
      <c r="H244" s="2"/>
      <c r="I244" s="2"/>
      <c r="J244" s="2"/>
      <c r="K244" s="2"/>
      <c r="L244" s="2"/>
      <c r="M244" s="2"/>
      <c r="N244" s="2"/>
      <c r="O244" s="2"/>
      <c r="P244" s="2"/>
      <c r="Q244" s="2"/>
      <c r="R244" s="2"/>
      <c r="S244" s="2"/>
      <c r="T244" s="2"/>
      <c r="U244" s="2"/>
      <c r="V244" s="2"/>
      <c r="W244" s="2"/>
      <c r="X244" s="2"/>
    </row>
    <row r="245" spans="1:24" ht="16.5" customHeight="1" x14ac:dyDescent="0.3">
      <c r="A245" s="594" t="s">
        <v>30</v>
      </c>
      <c r="B245" s="586"/>
      <c r="C245" s="586"/>
      <c r="D245" s="575"/>
      <c r="E245" s="2"/>
      <c r="F245" s="2"/>
      <c r="G245" s="2"/>
      <c r="H245" s="2"/>
      <c r="I245" s="2"/>
      <c r="J245" s="2"/>
      <c r="K245" s="2"/>
      <c r="L245" s="2"/>
      <c r="M245" s="2"/>
      <c r="N245" s="2"/>
      <c r="O245" s="2"/>
      <c r="P245" s="2"/>
      <c r="Q245" s="2"/>
      <c r="R245" s="2"/>
      <c r="S245" s="2"/>
      <c r="T245" s="2"/>
      <c r="U245" s="2"/>
      <c r="V245" s="2"/>
      <c r="W245" s="2"/>
      <c r="X245" s="2"/>
    </row>
    <row r="246" spans="1:24" ht="16.5" customHeight="1" x14ac:dyDescent="0.3">
      <c r="A246" s="11" t="s">
        <v>10</v>
      </c>
      <c r="B246" s="16" t="s">
        <v>11</v>
      </c>
      <c r="C246" s="589" t="s">
        <v>12</v>
      </c>
      <c r="D246" s="568"/>
      <c r="E246" s="2"/>
      <c r="F246" s="2"/>
      <c r="G246" s="2"/>
      <c r="H246" s="2"/>
      <c r="I246" s="2"/>
      <c r="J246" s="2"/>
      <c r="K246" s="2"/>
      <c r="L246" s="2"/>
      <c r="M246" s="2"/>
      <c r="N246" s="2"/>
      <c r="O246" s="2"/>
      <c r="P246" s="2"/>
      <c r="Q246" s="2"/>
      <c r="R246" s="2"/>
      <c r="S246" s="2"/>
      <c r="T246" s="2"/>
      <c r="U246" s="2"/>
      <c r="V246" s="2"/>
      <c r="W246" s="2"/>
      <c r="X246" s="2"/>
    </row>
    <row r="247" spans="1:24" ht="28.5" customHeight="1" x14ac:dyDescent="0.3">
      <c r="A247" s="12" t="s">
        <v>31</v>
      </c>
      <c r="B247" s="49" t="s">
        <v>203</v>
      </c>
      <c r="C247" s="588" t="s">
        <v>8</v>
      </c>
      <c r="D247" s="568"/>
      <c r="E247" s="2"/>
      <c r="F247" s="2"/>
      <c r="G247" s="2"/>
      <c r="H247" s="2"/>
      <c r="I247" s="2"/>
      <c r="J247" s="2"/>
      <c r="K247" s="2"/>
      <c r="L247" s="2"/>
      <c r="M247" s="2"/>
      <c r="N247" s="2"/>
      <c r="O247" s="2"/>
      <c r="P247" s="2"/>
      <c r="Q247" s="2"/>
      <c r="R247" s="2"/>
      <c r="S247" s="2"/>
      <c r="T247" s="2"/>
      <c r="U247" s="2"/>
      <c r="V247" s="2"/>
      <c r="W247" s="2"/>
      <c r="X247" s="2"/>
    </row>
    <row r="248" spans="1:24" ht="28.5" customHeight="1" x14ac:dyDescent="0.3">
      <c r="A248" s="12" t="s">
        <v>33</v>
      </c>
      <c r="B248" s="50" t="s">
        <v>8</v>
      </c>
      <c r="C248" s="603" t="s">
        <v>8</v>
      </c>
      <c r="D248" s="568"/>
      <c r="E248" s="2"/>
      <c r="F248" s="2"/>
      <c r="G248" s="2"/>
      <c r="H248" s="2"/>
      <c r="I248" s="2"/>
      <c r="J248" s="2"/>
      <c r="K248" s="2"/>
      <c r="L248" s="2"/>
      <c r="M248" s="2"/>
      <c r="N248" s="2"/>
      <c r="O248" s="2"/>
      <c r="P248" s="2"/>
      <c r="Q248" s="2"/>
      <c r="R248" s="2"/>
      <c r="S248" s="2"/>
      <c r="T248" s="2"/>
      <c r="U248" s="2"/>
      <c r="V248" s="2"/>
      <c r="W248" s="2"/>
      <c r="X248" s="2"/>
    </row>
    <row r="249" spans="1:24" ht="28.5" customHeight="1" x14ac:dyDescent="0.3">
      <c r="A249" s="12" t="s">
        <v>36</v>
      </c>
      <c r="B249" s="51" t="s">
        <v>204</v>
      </c>
      <c r="C249" s="588" t="s">
        <v>8</v>
      </c>
      <c r="D249" s="568"/>
      <c r="E249" s="2"/>
      <c r="F249" s="2"/>
      <c r="G249" s="2"/>
      <c r="H249" s="2"/>
      <c r="I249" s="2"/>
      <c r="J249" s="2"/>
      <c r="K249" s="2"/>
      <c r="L249" s="2"/>
      <c r="M249" s="2"/>
      <c r="N249" s="2"/>
      <c r="O249" s="2"/>
      <c r="P249" s="2"/>
      <c r="Q249" s="2"/>
      <c r="R249" s="2"/>
      <c r="S249" s="2"/>
      <c r="T249" s="2"/>
      <c r="U249" s="2"/>
      <c r="V249" s="2"/>
      <c r="W249" s="2"/>
      <c r="X249" s="2"/>
    </row>
    <row r="250" spans="1:24" ht="28.5" customHeight="1" x14ac:dyDescent="0.3">
      <c r="A250" s="12" t="s">
        <v>38</v>
      </c>
      <c r="B250" s="49" t="s">
        <v>8</v>
      </c>
      <c r="C250" s="588" t="s">
        <v>8</v>
      </c>
      <c r="D250" s="568"/>
      <c r="E250" s="2"/>
      <c r="F250" s="2"/>
      <c r="G250" s="2"/>
      <c r="H250" s="2"/>
      <c r="I250" s="2"/>
      <c r="J250" s="2"/>
      <c r="K250" s="2"/>
      <c r="L250" s="2"/>
      <c r="M250" s="2"/>
      <c r="N250" s="2"/>
      <c r="O250" s="2"/>
      <c r="P250" s="2"/>
      <c r="Q250" s="2"/>
      <c r="R250" s="2"/>
      <c r="S250" s="2"/>
      <c r="T250" s="2"/>
      <c r="U250" s="2"/>
      <c r="V250" s="2"/>
      <c r="W250" s="2"/>
      <c r="X250" s="2"/>
    </row>
    <row r="251" spans="1:24" ht="28.5" customHeight="1" x14ac:dyDescent="0.3">
      <c r="A251" s="12" t="s">
        <v>40</v>
      </c>
      <c r="B251" s="49" t="s">
        <v>8</v>
      </c>
      <c r="C251" s="588" t="s">
        <v>8</v>
      </c>
      <c r="D251" s="568"/>
      <c r="E251" s="2"/>
      <c r="F251" s="2"/>
      <c r="G251" s="2"/>
      <c r="H251" s="2"/>
      <c r="I251" s="2"/>
      <c r="J251" s="2"/>
      <c r="K251" s="2"/>
      <c r="L251" s="2"/>
      <c r="M251" s="2"/>
      <c r="N251" s="2"/>
      <c r="O251" s="2"/>
      <c r="P251" s="2"/>
      <c r="Q251" s="2"/>
      <c r="R251" s="2"/>
      <c r="S251" s="2"/>
      <c r="T251" s="2"/>
      <c r="U251" s="2"/>
      <c r="V251" s="2"/>
      <c r="W251" s="2"/>
      <c r="X251" s="2"/>
    </row>
    <row r="252" spans="1:24" ht="28.5" customHeight="1" x14ac:dyDescent="0.3">
      <c r="A252" s="12" t="s">
        <v>42</v>
      </c>
      <c r="B252" s="49" t="s">
        <v>8</v>
      </c>
      <c r="C252" s="588" t="s">
        <v>8</v>
      </c>
      <c r="D252" s="568"/>
      <c r="E252" s="2"/>
      <c r="F252" s="2"/>
      <c r="G252" s="2"/>
      <c r="H252" s="2"/>
      <c r="I252" s="2"/>
      <c r="J252" s="2"/>
      <c r="K252" s="2"/>
      <c r="L252" s="2"/>
      <c r="M252" s="2"/>
      <c r="N252" s="2"/>
      <c r="O252" s="2"/>
      <c r="P252" s="2"/>
      <c r="Q252" s="2"/>
      <c r="R252" s="2"/>
      <c r="S252" s="2"/>
      <c r="T252" s="2"/>
      <c r="U252" s="2"/>
      <c r="V252" s="2"/>
      <c r="W252" s="2"/>
      <c r="X252" s="2"/>
    </row>
    <row r="253" spans="1:24" ht="28.5" customHeight="1" x14ac:dyDescent="0.3">
      <c r="A253" s="21" t="s">
        <v>43</v>
      </c>
      <c r="B253" s="49" t="s">
        <v>8</v>
      </c>
      <c r="C253" s="588" t="s">
        <v>8</v>
      </c>
      <c r="D253" s="568"/>
      <c r="E253" s="2"/>
      <c r="F253" s="2"/>
      <c r="G253" s="2"/>
      <c r="H253" s="2"/>
      <c r="I253" s="2"/>
      <c r="J253" s="2"/>
      <c r="K253" s="2"/>
      <c r="L253" s="2"/>
      <c r="M253" s="2"/>
      <c r="N253" s="2"/>
      <c r="O253" s="2"/>
      <c r="P253" s="2"/>
      <c r="Q253" s="2"/>
      <c r="R253" s="2"/>
      <c r="S253" s="2"/>
      <c r="T253" s="2"/>
      <c r="U253" s="2"/>
      <c r="V253" s="2"/>
      <c r="W253" s="2"/>
      <c r="X253" s="2"/>
    </row>
    <row r="254" spans="1:24" ht="28.5" customHeight="1" x14ac:dyDescent="0.3">
      <c r="A254" s="12" t="s">
        <v>27</v>
      </c>
      <c r="B254" s="49" t="s">
        <v>8</v>
      </c>
      <c r="C254" s="588" t="s">
        <v>8</v>
      </c>
      <c r="D254" s="568"/>
      <c r="E254" s="2"/>
      <c r="F254" s="2"/>
      <c r="G254" s="2"/>
      <c r="H254" s="2"/>
      <c r="I254" s="2"/>
      <c r="J254" s="2"/>
      <c r="K254" s="2"/>
      <c r="L254" s="2"/>
      <c r="M254" s="2"/>
      <c r="N254" s="2"/>
      <c r="O254" s="2"/>
      <c r="P254" s="2"/>
      <c r="Q254" s="2"/>
      <c r="R254" s="2"/>
      <c r="S254" s="2"/>
      <c r="T254" s="2"/>
      <c r="U254" s="2"/>
      <c r="V254" s="2"/>
      <c r="W254" s="2"/>
      <c r="X254" s="2"/>
    </row>
    <row r="255" spans="1:24" ht="18" customHeight="1" x14ac:dyDescent="0.3">
      <c r="A255" s="585" t="s">
        <v>46</v>
      </c>
      <c r="B255" s="586"/>
      <c r="C255" s="586"/>
      <c r="D255" s="575"/>
      <c r="E255" s="2"/>
      <c r="F255" s="2"/>
      <c r="G255" s="2"/>
      <c r="H255" s="2"/>
      <c r="I255" s="2"/>
      <c r="J255" s="2"/>
      <c r="K255" s="2"/>
      <c r="L255" s="2"/>
      <c r="M255" s="2"/>
      <c r="N255" s="2"/>
      <c r="O255" s="2"/>
      <c r="P255" s="2"/>
      <c r="Q255" s="2"/>
      <c r="R255" s="2"/>
      <c r="S255" s="2"/>
      <c r="T255" s="2"/>
      <c r="U255" s="2"/>
      <c r="V255" s="2"/>
      <c r="W255" s="2"/>
      <c r="X255" s="2"/>
    </row>
    <row r="256" spans="1:24" ht="21.75" customHeight="1" x14ac:dyDescent="0.3">
      <c r="A256" s="11" t="s">
        <v>10</v>
      </c>
      <c r="B256" s="22" t="s">
        <v>47</v>
      </c>
      <c r="C256" s="587" t="s">
        <v>48</v>
      </c>
      <c r="D256" s="568"/>
      <c r="E256" s="2"/>
      <c r="F256" s="2"/>
      <c r="G256" s="2"/>
      <c r="H256" s="2"/>
      <c r="I256" s="2"/>
      <c r="J256" s="2"/>
      <c r="K256" s="2"/>
      <c r="L256" s="2"/>
      <c r="M256" s="2"/>
      <c r="N256" s="2"/>
      <c r="O256" s="2"/>
      <c r="P256" s="2"/>
      <c r="Q256" s="2"/>
      <c r="R256" s="2"/>
      <c r="S256" s="2"/>
      <c r="T256" s="2"/>
      <c r="U256" s="2"/>
      <c r="V256" s="2"/>
      <c r="W256" s="2"/>
      <c r="X256" s="2"/>
    </row>
    <row r="257" spans="1:24" ht="39" customHeight="1" x14ac:dyDescent="0.2">
      <c r="A257" s="21" t="s">
        <v>49</v>
      </c>
      <c r="B257" s="52" t="s">
        <v>8</v>
      </c>
      <c r="C257" s="603" t="s">
        <v>205</v>
      </c>
      <c r="D257" s="568"/>
      <c r="E257" s="24"/>
      <c r="F257" s="24"/>
      <c r="G257" s="24"/>
      <c r="H257" s="24"/>
      <c r="I257" s="24"/>
      <c r="J257" s="24"/>
      <c r="K257" s="24"/>
      <c r="L257" s="24"/>
      <c r="M257" s="24"/>
      <c r="N257" s="24"/>
      <c r="O257" s="24"/>
      <c r="P257" s="24"/>
      <c r="Q257" s="24"/>
      <c r="R257" s="24"/>
      <c r="S257" s="24"/>
      <c r="T257" s="24"/>
      <c r="U257" s="24"/>
      <c r="V257" s="24"/>
      <c r="W257" s="24"/>
      <c r="X257" s="24"/>
    </row>
    <row r="258" spans="1:24" ht="24.75" customHeight="1" x14ac:dyDescent="0.2">
      <c r="A258" s="21" t="s">
        <v>51</v>
      </c>
      <c r="B258" s="52" t="s">
        <v>8</v>
      </c>
      <c r="C258" s="588" t="s">
        <v>8</v>
      </c>
      <c r="D258" s="568"/>
      <c r="E258" s="24"/>
      <c r="F258" s="24"/>
      <c r="G258" s="24"/>
      <c r="H258" s="24"/>
      <c r="I258" s="24"/>
      <c r="J258" s="24"/>
      <c r="K258" s="24"/>
      <c r="L258" s="24"/>
      <c r="M258" s="24"/>
      <c r="N258" s="24"/>
      <c r="O258" s="24"/>
      <c r="P258" s="24"/>
      <c r="Q258" s="24"/>
      <c r="R258" s="24"/>
      <c r="S258" s="24"/>
      <c r="T258" s="24"/>
      <c r="U258" s="24"/>
      <c r="V258" s="24"/>
      <c r="W258" s="24"/>
      <c r="X258" s="24"/>
    </row>
    <row r="259" spans="1:24" ht="106.5" customHeight="1" x14ac:dyDescent="0.2">
      <c r="A259" s="21" t="s">
        <v>53</v>
      </c>
      <c r="B259" s="14" t="s">
        <v>206</v>
      </c>
      <c r="C259" s="588" t="s">
        <v>207</v>
      </c>
      <c r="D259" s="568"/>
      <c r="E259" s="24"/>
      <c r="F259" s="24"/>
      <c r="G259" s="24"/>
      <c r="H259" s="24"/>
      <c r="I259" s="24"/>
      <c r="J259" s="24"/>
      <c r="K259" s="24"/>
      <c r="L259" s="24"/>
      <c r="M259" s="24"/>
      <c r="N259" s="24"/>
      <c r="O259" s="24"/>
      <c r="P259" s="24"/>
      <c r="Q259" s="24"/>
      <c r="R259" s="24"/>
      <c r="S259" s="24"/>
      <c r="T259" s="24"/>
      <c r="U259" s="24"/>
      <c r="V259" s="24"/>
      <c r="W259" s="24"/>
      <c r="X259" s="24"/>
    </row>
    <row r="260" spans="1:24" ht="24.75" customHeight="1" x14ac:dyDescent="0.2">
      <c r="A260" s="21" t="s">
        <v>56</v>
      </c>
      <c r="B260" s="52" t="s">
        <v>8</v>
      </c>
      <c r="C260" s="588" t="s">
        <v>8</v>
      </c>
      <c r="D260" s="568"/>
      <c r="E260" s="24"/>
      <c r="F260" s="24"/>
      <c r="G260" s="24"/>
      <c r="H260" s="24"/>
      <c r="I260" s="24"/>
      <c r="J260" s="24"/>
      <c r="K260" s="24"/>
      <c r="L260" s="24"/>
      <c r="M260" s="24"/>
      <c r="N260" s="24"/>
      <c r="O260" s="24"/>
      <c r="P260" s="24"/>
      <c r="Q260" s="24"/>
      <c r="R260" s="24"/>
      <c r="S260" s="24"/>
      <c r="T260" s="24"/>
      <c r="U260" s="24"/>
      <c r="V260" s="24"/>
      <c r="W260" s="24"/>
      <c r="X260" s="24"/>
    </row>
    <row r="261" spans="1:24" ht="70.5" customHeight="1" x14ac:dyDescent="0.2">
      <c r="A261" s="21" t="s">
        <v>58</v>
      </c>
      <c r="B261" s="14" t="s">
        <v>8</v>
      </c>
      <c r="C261" s="588" t="s">
        <v>208</v>
      </c>
      <c r="D261" s="568"/>
      <c r="E261" s="24"/>
      <c r="F261" s="24"/>
      <c r="G261" s="24"/>
      <c r="H261" s="24"/>
      <c r="I261" s="24"/>
      <c r="J261" s="24"/>
      <c r="K261" s="24"/>
      <c r="L261" s="24"/>
      <c r="M261" s="24"/>
      <c r="N261" s="24"/>
      <c r="O261" s="24"/>
      <c r="P261" s="24"/>
      <c r="Q261" s="24"/>
      <c r="R261" s="24"/>
      <c r="S261" s="24"/>
      <c r="T261" s="24"/>
      <c r="U261" s="24"/>
      <c r="V261" s="24"/>
      <c r="W261" s="24"/>
      <c r="X261" s="24"/>
    </row>
    <row r="262" spans="1:24" ht="60" customHeight="1" x14ac:dyDescent="0.2">
      <c r="A262" s="21" t="s">
        <v>61</v>
      </c>
      <c r="B262" s="52" t="s">
        <v>8</v>
      </c>
      <c r="C262" s="593" t="s">
        <v>209</v>
      </c>
      <c r="D262" s="568"/>
      <c r="E262" s="24"/>
      <c r="F262" s="24"/>
      <c r="G262" s="24"/>
      <c r="H262" s="24"/>
      <c r="I262" s="24"/>
      <c r="J262" s="24"/>
      <c r="K262" s="24"/>
      <c r="L262" s="24"/>
      <c r="M262" s="24"/>
      <c r="N262" s="24"/>
      <c r="O262" s="24"/>
      <c r="P262" s="24"/>
      <c r="Q262" s="24"/>
      <c r="R262" s="24"/>
      <c r="S262" s="24"/>
      <c r="T262" s="24"/>
      <c r="U262" s="24"/>
      <c r="V262" s="24"/>
      <c r="W262" s="24"/>
      <c r="X262" s="24"/>
    </row>
    <row r="263" spans="1:24" ht="24.75" customHeight="1" x14ac:dyDescent="0.2">
      <c r="A263" s="21" t="s">
        <v>27</v>
      </c>
      <c r="B263" s="52" t="s">
        <v>8</v>
      </c>
      <c r="C263" s="588" t="s">
        <v>8</v>
      </c>
      <c r="D263" s="568"/>
      <c r="E263" s="24"/>
      <c r="F263" s="24"/>
      <c r="G263" s="24"/>
      <c r="H263" s="24"/>
      <c r="I263" s="24"/>
      <c r="J263" s="24"/>
      <c r="K263" s="24"/>
      <c r="L263" s="24"/>
      <c r="M263" s="24"/>
      <c r="N263" s="24"/>
      <c r="O263" s="24"/>
      <c r="P263" s="24"/>
      <c r="Q263" s="24"/>
      <c r="R263" s="24"/>
      <c r="S263" s="24"/>
      <c r="T263" s="24"/>
      <c r="U263" s="24"/>
      <c r="V263" s="24"/>
      <c r="W263" s="24"/>
      <c r="X263" s="24"/>
    </row>
    <row r="264" spans="1:24"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row>
    <row r="265" spans="1:24" ht="15" customHeight="1" x14ac:dyDescent="0.3">
      <c r="A265" s="28"/>
      <c r="B265" s="29"/>
      <c r="C265" s="30"/>
      <c r="D265" s="31"/>
      <c r="E265" s="2"/>
      <c r="F265" s="2"/>
      <c r="G265" s="2"/>
      <c r="H265" s="2"/>
      <c r="I265" s="2"/>
      <c r="J265" s="2"/>
      <c r="K265" s="2"/>
      <c r="L265" s="2"/>
      <c r="M265" s="2"/>
      <c r="N265" s="2"/>
      <c r="O265" s="2"/>
      <c r="P265" s="2"/>
      <c r="Q265" s="2"/>
      <c r="R265" s="2"/>
      <c r="S265" s="2"/>
      <c r="T265" s="2"/>
      <c r="U265" s="2"/>
      <c r="V265" s="2"/>
      <c r="W265" s="2"/>
      <c r="X265" s="2"/>
    </row>
    <row r="266" spans="1:24" ht="16.5" customHeight="1" x14ac:dyDescent="0.3">
      <c r="A266" s="8" t="s">
        <v>4</v>
      </c>
      <c r="B266" s="577" t="s">
        <v>210</v>
      </c>
      <c r="C266" s="578"/>
      <c r="D266" s="579"/>
      <c r="E266" s="7"/>
      <c r="F266" s="2"/>
      <c r="G266" s="2"/>
      <c r="H266" s="2"/>
      <c r="I266" s="2"/>
      <c r="J266" s="2"/>
      <c r="K266" s="2"/>
      <c r="L266" s="2"/>
      <c r="M266" s="2"/>
      <c r="N266" s="2"/>
      <c r="O266" s="2"/>
      <c r="P266" s="2"/>
      <c r="Q266" s="2"/>
      <c r="R266" s="2"/>
      <c r="S266" s="2"/>
      <c r="T266" s="2"/>
      <c r="U266" s="2"/>
      <c r="V266" s="2"/>
      <c r="W266" s="2"/>
      <c r="X266" s="2"/>
    </row>
    <row r="267" spans="1:24" ht="6" customHeight="1" x14ac:dyDescent="0.3">
      <c r="A267" s="6"/>
      <c r="B267" s="6"/>
      <c r="C267" s="6"/>
      <c r="D267" s="6"/>
      <c r="E267" s="7"/>
      <c r="F267" s="2"/>
      <c r="G267" s="2"/>
      <c r="H267" s="2"/>
      <c r="I267" s="2"/>
      <c r="J267" s="2"/>
      <c r="K267" s="2"/>
      <c r="L267" s="2"/>
      <c r="M267" s="2"/>
      <c r="N267" s="2"/>
      <c r="O267" s="2"/>
      <c r="P267" s="2"/>
      <c r="Q267" s="2"/>
      <c r="R267" s="2"/>
      <c r="S267" s="2"/>
      <c r="T267" s="2"/>
      <c r="U267" s="2"/>
      <c r="V267" s="2"/>
      <c r="W267" s="2"/>
      <c r="X267" s="2"/>
    </row>
    <row r="268" spans="1:24" ht="28.5" customHeight="1" x14ac:dyDescent="0.3">
      <c r="A268" s="9" t="s">
        <v>6</v>
      </c>
      <c r="B268" s="607">
        <v>44389</v>
      </c>
      <c r="C268" s="581"/>
      <c r="D268" s="581"/>
      <c r="E268" s="7"/>
      <c r="F268" s="2"/>
      <c r="G268" s="2"/>
      <c r="H268" s="2"/>
      <c r="I268" s="2"/>
      <c r="J268" s="2"/>
      <c r="K268" s="2"/>
      <c r="L268" s="2"/>
      <c r="M268" s="2"/>
      <c r="N268" s="2"/>
      <c r="O268" s="2"/>
      <c r="P268" s="2"/>
      <c r="Q268" s="2"/>
      <c r="R268" s="2"/>
      <c r="S268" s="2"/>
      <c r="T268" s="2"/>
      <c r="U268" s="2"/>
      <c r="V268" s="2"/>
      <c r="W268" s="2"/>
      <c r="X268" s="2"/>
    </row>
    <row r="269" spans="1:24" ht="7.5" customHeight="1" x14ac:dyDescent="0.3">
      <c r="A269" s="10"/>
      <c r="B269" s="6"/>
      <c r="C269" s="6"/>
      <c r="D269" s="6"/>
      <c r="E269" s="7"/>
      <c r="F269" s="2"/>
      <c r="G269" s="2"/>
      <c r="H269" s="2"/>
      <c r="I269" s="2"/>
      <c r="J269" s="2"/>
      <c r="K269" s="2"/>
      <c r="L269" s="2"/>
      <c r="M269" s="2"/>
      <c r="N269" s="2"/>
      <c r="O269" s="2"/>
      <c r="P269" s="2"/>
      <c r="Q269" s="2"/>
      <c r="R269" s="2"/>
      <c r="S269" s="2"/>
      <c r="T269" s="2"/>
      <c r="U269" s="2"/>
      <c r="V269" s="2"/>
      <c r="W269" s="2"/>
      <c r="X269" s="2"/>
    </row>
    <row r="270" spans="1:24" ht="39" customHeight="1" x14ac:dyDescent="0.3">
      <c r="A270" s="9" t="s">
        <v>7</v>
      </c>
      <c r="B270" s="577" t="s">
        <v>8</v>
      </c>
      <c r="C270" s="578"/>
      <c r="D270" s="579"/>
      <c r="E270" s="7"/>
      <c r="F270" s="2"/>
      <c r="G270" s="2"/>
      <c r="H270" s="2"/>
      <c r="I270" s="2"/>
      <c r="J270" s="2"/>
      <c r="K270" s="2"/>
      <c r="L270" s="2"/>
      <c r="M270" s="2"/>
      <c r="N270" s="2"/>
      <c r="O270" s="2"/>
      <c r="P270" s="2"/>
      <c r="Q270" s="2"/>
      <c r="R270" s="2"/>
      <c r="S270" s="2"/>
      <c r="T270" s="2"/>
      <c r="U270" s="2"/>
      <c r="V270" s="2"/>
      <c r="W270" s="2"/>
      <c r="X270" s="2"/>
    </row>
    <row r="271" spans="1:24" ht="12.75" customHeight="1" x14ac:dyDescent="0.3">
      <c r="A271" s="6"/>
      <c r="B271" s="6"/>
      <c r="C271" s="6"/>
      <c r="D271" s="6"/>
      <c r="E271" s="7"/>
      <c r="F271" s="2"/>
      <c r="G271" s="2"/>
      <c r="H271" s="2"/>
      <c r="I271" s="2"/>
      <c r="J271" s="2"/>
      <c r="K271" s="2"/>
      <c r="L271" s="2"/>
      <c r="M271" s="2"/>
      <c r="N271" s="2"/>
      <c r="O271" s="2"/>
      <c r="P271" s="2"/>
      <c r="Q271" s="2"/>
      <c r="R271" s="2"/>
      <c r="S271" s="2"/>
      <c r="T271" s="2"/>
      <c r="U271" s="2"/>
      <c r="V271" s="2"/>
      <c r="W271" s="2"/>
      <c r="X271" s="2"/>
    </row>
    <row r="272" spans="1:24" ht="16.5" customHeight="1" x14ac:dyDescent="0.3">
      <c r="A272" s="589" t="s">
        <v>9</v>
      </c>
      <c r="B272" s="570"/>
      <c r="C272" s="570"/>
      <c r="D272" s="568"/>
      <c r="E272" s="2"/>
      <c r="F272" s="2"/>
      <c r="G272" s="2"/>
      <c r="H272" s="2"/>
      <c r="I272" s="2"/>
      <c r="J272" s="2"/>
      <c r="K272" s="2"/>
      <c r="L272" s="2"/>
      <c r="M272" s="2"/>
      <c r="N272" s="2"/>
      <c r="O272" s="2"/>
      <c r="P272" s="2"/>
      <c r="Q272" s="2"/>
      <c r="R272" s="2"/>
      <c r="S272" s="2"/>
      <c r="T272" s="2"/>
      <c r="U272" s="2"/>
      <c r="V272" s="2"/>
      <c r="W272" s="2"/>
      <c r="X272" s="2"/>
    </row>
    <row r="273" spans="1:24" ht="16.5" customHeight="1" x14ac:dyDescent="0.3">
      <c r="A273" s="11" t="s">
        <v>10</v>
      </c>
      <c r="B273" s="11" t="s">
        <v>11</v>
      </c>
      <c r="C273" s="590" t="s">
        <v>12</v>
      </c>
      <c r="D273" s="575"/>
      <c r="E273" s="2"/>
      <c r="F273" s="2"/>
      <c r="G273" s="2"/>
      <c r="H273" s="2"/>
      <c r="I273" s="2"/>
      <c r="J273" s="2"/>
      <c r="K273" s="2"/>
      <c r="L273" s="2"/>
      <c r="M273" s="2"/>
      <c r="N273" s="2"/>
      <c r="O273" s="2"/>
      <c r="P273" s="2"/>
      <c r="Q273" s="2"/>
      <c r="R273" s="2"/>
      <c r="S273" s="2"/>
      <c r="T273" s="2"/>
      <c r="U273" s="2"/>
      <c r="V273" s="2"/>
      <c r="W273" s="2"/>
      <c r="X273" s="2"/>
    </row>
    <row r="274" spans="1:24" ht="156.75" customHeight="1" x14ac:dyDescent="0.3">
      <c r="A274" s="12" t="s">
        <v>13</v>
      </c>
      <c r="B274" s="18" t="s">
        <v>211</v>
      </c>
      <c r="C274" s="595" t="s">
        <v>212</v>
      </c>
      <c r="D274" s="568"/>
      <c r="E274" s="2"/>
      <c r="F274" s="2"/>
      <c r="G274" s="2"/>
      <c r="H274" s="2"/>
      <c r="I274" s="2"/>
      <c r="J274" s="2"/>
      <c r="K274" s="2"/>
      <c r="L274" s="2"/>
      <c r="M274" s="2"/>
      <c r="N274" s="2"/>
      <c r="O274" s="2"/>
      <c r="P274" s="2"/>
      <c r="Q274" s="2"/>
      <c r="R274" s="2"/>
      <c r="S274" s="2"/>
      <c r="T274" s="2"/>
      <c r="U274" s="2"/>
      <c r="V274" s="2"/>
      <c r="W274" s="2"/>
      <c r="X274" s="2"/>
    </row>
    <row r="275" spans="1:24" ht="228.75" customHeight="1" x14ac:dyDescent="0.3">
      <c r="A275" s="12" t="s">
        <v>16</v>
      </c>
      <c r="B275" s="23" t="s">
        <v>213</v>
      </c>
      <c r="C275" s="595" t="s">
        <v>214</v>
      </c>
      <c r="D275" s="568"/>
      <c r="E275" s="2"/>
      <c r="F275" s="2"/>
      <c r="G275" s="2"/>
      <c r="H275" s="2"/>
      <c r="I275" s="2"/>
      <c r="J275" s="2"/>
      <c r="K275" s="2"/>
      <c r="L275" s="2"/>
      <c r="M275" s="2"/>
      <c r="N275" s="2"/>
      <c r="O275" s="2"/>
      <c r="P275" s="2"/>
      <c r="Q275" s="2"/>
      <c r="R275" s="2"/>
      <c r="S275" s="2"/>
      <c r="T275" s="2"/>
      <c r="U275" s="2"/>
      <c r="V275" s="2"/>
      <c r="W275" s="2"/>
      <c r="X275" s="2"/>
    </row>
    <row r="276" spans="1:24" ht="73.5" customHeight="1" x14ac:dyDescent="0.3">
      <c r="A276" s="12" t="s">
        <v>19</v>
      </c>
      <c r="B276" s="23" t="s">
        <v>215</v>
      </c>
      <c r="C276" s="596" t="s">
        <v>216</v>
      </c>
      <c r="D276" s="568"/>
      <c r="E276" s="2"/>
      <c r="F276" s="2"/>
      <c r="G276" s="2"/>
      <c r="H276" s="2"/>
      <c r="I276" s="2"/>
      <c r="J276" s="2"/>
      <c r="K276" s="2"/>
      <c r="L276" s="2"/>
      <c r="M276" s="2"/>
      <c r="N276" s="2"/>
      <c r="O276" s="2"/>
      <c r="P276" s="2"/>
      <c r="Q276" s="2"/>
      <c r="R276" s="2"/>
      <c r="S276" s="2"/>
      <c r="T276" s="2"/>
      <c r="U276" s="2"/>
      <c r="V276" s="2"/>
      <c r="W276" s="2"/>
      <c r="X276" s="2"/>
    </row>
    <row r="277" spans="1:24" ht="19.5" customHeight="1" x14ac:dyDescent="0.2">
      <c r="A277" s="12" t="s">
        <v>21</v>
      </c>
      <c r="B277" s="18" t="s">
        <v>8</v>
      </c>
      <c r="C277" s="595" t="s">
        <v>8</v>
      </c>
      <c r="D277" s="568"/>
      <c r="E277" s="5"/>
      <c r="F277" s="5"/>
      <c r="G277" s="5"/>
      <c r="H277" s="5"/>
      <c r="I277" s="5"/>
      <c r="J277" s="5"/>
      <c r="K277" s="5"/>
      <c r="L277" s="5"/>
      <c r="M277" s="5"/>
      <c r="N277" s="5"/>
      <c r="O277" s="5"/>
      <c r="P277" s="5"/>
      <c r="Q277" s="5"/>
      <c r="R277" s="5"/>
      <c r="S277" s="5"/>
      <c r="T277" s="5"/>
      <c r="U277" s="5"/>
      <c r="V277" s="5"/>
      <c r="W277" s="5"/>
      <c r="X277" s="5"/>
    </row>
    <row r="278" spans="1:24" ht="37.5" customHeight="1" x14ac:dyDescent="0.2">
      <c r="A278" s="12" t="s">
        <v>24</v>
      </c>
      <c r="B278" s="23" t="s">
        <v>217</v>
      </c>
      <c r="C278" s="596" t="s">
        <v>8</v>
      </c>
      <c r="D278" s="568"/>
      <c r="E278" s="5"/>
      <c r="F278" s="5"/>
      <c r="G278" s="5"/>
      <c r="H278" s="5"/>
      <c r="I278" s="5"/>
      <c r="J278" s="5"/>
      <c r="K278" s="5"/>
      <c r="L278" s="5"/>
      <c r="M278" s="5"/>
      <c r="N278" s="5"/>
      <c r="O278" s="5"/>
      <c r="P278" s="5"/>
      <c r="Q278" s="5"/>
      <c r="R278" s="5"/>
      <c r="S278" s="5"/>
      <c r="T278" s="5"/>
      <c r="U278" s="5"/>
      <c r="V278" s="5"/>
      <c r="W278" s="5"/>
      <c r="X278" s="5"/>
    </row>
    <row r="279" spans="1:24" ht="19.5" customHeight="1" x14ac:dyDescent="0.3">
      <c r="A279" s="12" t="s">
        <v>25</v>
      </c>
      <c r="B279" s="33" t="s">
        <v>8</v>
      </c>
      <c r="C279" s="595" t="s">
        <v>8</v>
      </c>
      <c r="D279" s="568"/>
      <c r="E279" s="2"/>
      <c r="F279" s="2"/>
      <c r="G279" s="2"/>
      <c r="H279" s="2"/>
      <c r="I279" s="2"/>
      <c r="J279" s="2"/>
      <c r="K279" s="2"/>
      <c r="L279" s="2"/>
      <c r="M279" s="2"/>
      <c r="N279" s="2"/>
      <c r="O279" s="2"/>
      <c r="P279" s="2"/>
      <c r="Q279" s="2"/>
      <c r="R279" s="2"/>
      <c r="S279" s="2"/>
      <c r="T279" s="2"/>
      <c r="U279" s="2"/>
      <c r="V279" s="2"/>
      <c r="W279" s="2"/>
      <c r="X279" s="2"/>
    </row>
    <row r="280" spans="1:24" ht="147.75" customHeight="1" x14ac:dyDescent="0.3">
      <c r="A280" s="12" t="s">
        <v>27</v>
      </c>
      <c r="B280" s="32" t="s">
        <v>8</v>
      </c>
      <c r="C280" s="595" t="s">
        <v>218</v>
      </c>
      <c r="D280" s="568"/>
      <c r="E280" s="2"/>
      <c r="F280" s="2"/>
      <c r="G280" s="2"/>
      <c r="H280" s="2"/>
      <c r="I280" s="2"/>
      <c r="J280" s="2"/>
      <c r="K280" s="2"/>
      <c r="L280" s="2"/>
      <c r="M280" s="2"/>
      <c r="N280" s="2"/>
      <c r="O280" s="2"/>
      <c r="P280" s="2"/>
      <c r="Q280" s="2"/>
      <c r="R280" s="2"/>
      <c r="S280" s="2"/>
      <c r="T280" s="2"/>
      <c r="U280" s="2"/>
      <c r="V280" s="2"/>
      <c r="W280" s="2"/>
      <c r="X280" s="2"/>
    </row>
    <row r="281" spans="1:24" ht="16.5" customHeight="1" x14ac:dyDescent="0.3">
      <c r="A281" s="594" t="s">
        <v>30</v>
      </c>
      <c r="B281" s="586"/>
      <c r="C281" s="586"/>
      <c r="D281" s="575"/>
      <c r="E281" s="2"/>
      <c r="F281" s="2"/>
      <c r="G281" s="2"/>
      <c r="H281" s="2"/>
      <c r="I281" s="2"/>
      <c r="J281" s="2"/>
      <c r="K281" s="2"/>
      <c r="L281" s="2"/>
      <c r="M281" s="2"/>
      <c r="N281" s="2"/>
      <c r="O281" s="2"/>
      <c r="P281" s="2"/>
      <c r="Q281" s="2"/>
      <c r="R281" s="2"/>
      <c r="S281" s="2"/>
      <c r="T281" s="2"/>
      <c r="U281" s="2"/>
      <c r="V281" s="2"/>
      <c r="W281" s="2"/>
      <c r="X281" s="2"/>
    </row>
    <row r="282" spans="1:24" ht="16.5" customHeight="1" x14ac:dyDescent="0.3">
      <c r="A282" s="11" t="s">
        <v>10</v>
      </c>
      <c r="B282" s="16" t="s">
        <v>11</v>
      </c>
      <c r="C282" s="589" t="s">
        <v>12</v>
      </c>
      <c r="D282" s="568"/>
      <c r="E282" s="2"/>
      <c r="F282" s="2"/>
      <c r="G282" s="2"/>
      <c r="H282" s="2"/>
      <c r="I282" s="2"/>
      <c r="J282" s="2"/>
      <c r="K282" s="2"/>
      <c r="L282" s="2"/>
      <c r="M282" s="2"/>
      <c r="N282" s="2"/>
      <c r="O282" s="2"/>
      <c r="P282" s="2"/>
      <c r="Q282" s="2"/>
      <c r="R282" s="2"/>
      <c r="S282" s="2"/>
      <c r="T282" s="2"/>
      <c r="U282" s="2"/>
      <c r="V282" s="2"/>
      <c r="W282" s="2"/>
      <c r="X282" s="2"/>
    </row>
    <row r="283" spans="1:24" ht="28.5" customHeight="1" x14ac:dyDescent="0.3">
      <c r="A283" s="12" t="s">
        <v>31</v>
      </c>
      <c r="B283" s="25" t="s">
        <v>8</v>
      </c>
      <c r="C283" s="596" t="s">
        <v>8</v>
      </c>
      <c r="D283" s="568"/>
      <c r="E283" s="2"/>
      <c r="F283" s="2"/>
      <c r="G283" s="2"/>
      <c r="H283" s="2"/>
      <c r="I283" s="2"/>
      <c r="J283" s="2"/>
      <c r="K283" s="2"/>
      <c r="L283" s="2"/>
      <c r="M283" s="2"/>
      <c r="N283" s="2"/>
      <c r="O283" s="2"/>
      <c r="P283" s="2"/>
      <c r="Q283" s="2"/>
      <c r="R283" s="2"/>
      <c r="S283" s="2"/>
      <c r="T283" s="2"/>
      <c r="U283" s="2"/>
      <c r="V283" s="2"/>
      <c r="W283" s="2"/>
      <c r="X283" s="2"/>
    </row>
    <row r="284" spans="1:24" ht="28.5" customHeight="1" x14ac:dyDescent="0.3">
      <c r="A284" s="12" t="s">
        <v>33</v>
      </c>
      <c r="B284" s="35" t="s">
        <v>8</v>
      </c>
      <c r="C284" s="596" t="s">
        <v>8</v>
      </c>
      <c r="D284" s="568"/>
      <c r="E284" s="2"/>
      <c r="F284" s="2"/>
      <c r="G284" s="2"/>
      <c r="H284" s="2"/>
      <c r="I284" s="2"/>
      <c r="J284" s="2"/>
      <c r="K284" s="2"/>
      <c r="L284" s="2"/>
      <c r="M284" s="2"/>
      <c r="N284" s="2"/>
      <c r="O284" s="2"/>
      <c r="P284" s="2"/>
      <c r="Q284" s="2"/>
      <c r="R284" s="2"/>
      <c r="S284" s="2"/>
      <c r="T284" s="2"/>
      <c r="U284" s="2"/>
      <c r="V284" s="2"/>
      <c r="W284" s="2"/>
      <c r="X284" s="2"/>
    </row>
    <row r="285" spans="1:24" ht="28.5" customHeight="1" x14ac:dyDescent="0.3">
      <c r="A285" s="12" t="s">
        <v>36</v>
      </c>
      <c r="B285" s="25" t="s">
        <v>8</v>
      </c>
      <c r="C285" s="596" t="s">
        <v>8</v>
      </c>
      <c r="D285" s="568"/>
      <c r="E285" s="2"/>
      <c r="F285" s="2"/>
      <c r="G285" s="2"/>
      <c r="H285" s="2"/>
      <c r="I285" s="2"/>
      <c r="J285" s="2"/>
      <c r="K285" s="2"/>
      <c r="L285" s="2"/>
      <c r="M285" s="2"/>
      <c r="N285" s="2"/>
      <c r="O285" s="2"/>
      <c r="P285" s="2"/>
      <c r="Q285" s="2"/>
      <c r="R285" s="2"/>
      <c r="S285" s="2"/>
      <c r="T285" s="2"/>
      <c r="U285" s="2"/>
      <c r="V285" s="2"/>
      <c r="W285" s="2"/>
      <c r="X285" s="2"/>
    </row>
    <row r="286" spans="1:24" ht="28.5" customHeight="1" x14ac:dyDescent="0.3">
      <c r="A286" s="12" t="s">
        <v>38</v>
      </c>
      <c r="B286" s="25" t="s">
        <v>8</v>
      </c>
      <c r="C286" s="596" t="s">
        <v>8</v>
      </c>
      <c r="D286" s="568"/>
      <c r="E286" s="2"/>
      <c r="F286" s="2"/>
      <c r="G286" s="2"/>
      <c r="H286" s="2"/>
      <c r="I286" s="2"/>
      <c r="J286" s="2"/>
      <c r="K286" s="2"/>
      <c r="L286" s="2"/>
      <c r="M286" s="2"/>
      <c r="N286" s="2"/>
      <c r="O286" s="2"/>
      <c r="P286" s="2"/>
      <c r="Q286" s="2"/>
      <c r="R286" s="2"/>
      <c r="S286" s="2"/>
      <c r="T286" s="2"/>
      <c r="U286" s="2"/>
      <c r="V286" s="2"/>
      <c r="W286" s="2"/>
      <c r="X286" s="2"/>
    </row>
    <row r="287" spans="1:24" ht="28.5" customHeight="1" x14ac:dyDescent="0.3">
      <c r="A287" s="12" t="s">
        <v>40</v>
      </c>
      <c r="B287" s="25" t="s">
        <v>8</v>
      </c>
      <c r="C287" s="596" t="s">
        <v>8</v>
      </c>
      <c r="D287" s="568"/>
      <c r="E287" s="2"/>
      <c r="F287" s="2"/>
      <c r="G287" s="2"/>
      <c r="H287" s="2"/>
      <c r="I287" s="2"/>
      <c r="J287" s="2"/>
      <c r="K287" s="2"/>
      <c r="L287" s="2"/>
      <c r="M287" s="2"/>
      <c r="N287" s="2"/>
      <c r="O287" s="2"/>
      <c r="P287" s="2"/>
      <c r="Q287" s="2"/>
      <c r="R287" s="2"/>
      <c r="S287" s="2"/>
      <c r="T287" s="2"/>
      <c r="U287" s="2"/>
      <c r="V287" s="2"/>
      <c r="W287" s="2"/>
      <c r="X287" s="2"/>
    </row>
    <row r="288" spans="1:24" ht="28.5" customHeight="1" x14ac:dyDescent="0.3">
      <c r="A288" s="12" t="s">
        <v>42</v>
      </c>
      <c r="B288" s="1" t="s">
        <v>8</v>
      </c>
      <c r="C288" s="596" t="s">
        <v>8</v>
      </c>
      <c r="D288" s="568"/>
      <c r="E288" s="2"/>
      <c r="F288" s="2"/>
      <c r="G288" s="2"/>
      <c r="H288" s="2"/>
      <c r="I288" s="2"/>
      <c r="J288" s="2"/>
      <c r="K288" s="2"/>
      <c r="L288" s="2"/>
      <c r="M288" s="2"/>
      <c r="N288" s="2"/>
      <c r="O288" s="2"/>
      <c r="P288" s="2"/>
      <c r="Q288" s="2"/>
      <c r="R288" s="2"/>
      <c r="S288" s="2"/>
      <c r="T288" s="2"/>
      <c r="U288" s="2"/>
      <c r="V288" s="2"/>
      <c r="W288" s="2"/>
      <c r="X288" s="2"/>
    </row>
    <row r="289" spans="1:24" ht="88.5" customHeight="1" x14ac:dyDescent="0.3">
      <c r="A289" s="21" t="s">
        <v>43</v>
      </c>
      <c r="B289" s="1" t="s">
        <v>8</v>
      </c>
      <c r="C289" s="596" t="s">
        <v>219</v>
      </c>
      <c r="D289" s="568"/>
      <c r="E289" s="2"/>
      <c r="F289" s="2"/>
      <c r="G289" s="2"/>
      <c r="H289" s="2"/>
      <c r="I289" s="2"/>
      <c r="J289" s="2"/>
      <c r="K289" s="2"/>
      <c r="L289" s="2"/>
      <c r="M289" s="2"/>
      <c r="N289" s="2"/>
      <c r="O289" s="2"/>
      <c r="P289" s="2"/>
      <c r="Q289" s="2"/>
      <c r="R289" s="2"/>
      <c r="S289" s="2"/>
      <c r="T289" s="2"/>
      <c r="U289" s="2"/>
      <c r="V289" s="2"/>
      <c r="W289" s="2"/>
      <c r="X289" s="2"/>
    </row>
    <row r="290" spans="1:24" ht="28.5" customHeight="1" x14ac:dyDescent="0.3">
      <c r="A290" s="12" t="s">
        <v>27</v>
      </c>
      <c r="B290" s="1" t="s">
        <v>8</v>
      </c>
      <c r="C290" s="596" t="s">
        <v>8</v>
      </c>
      <c r="D290" s="568"/>
      <c r="E290" s="2"/>
      <c r="F290" s="2"/>
      <c r="G290" s="2"/>
      <c r="H290" s="2"/>
      <c r="I290" s="2"/>
      <c r="J290" s="2"/>
      <c r="K290" s="2"/>
      <c r="L290" s="2"/>
      <c r="M290" s="2"/>
      <c r="N290" s="2"/>
      <c r="O290" s="2"/>
      <c r="P290" s="2"/>
      <c r="Q290" s="2"/>
      <c r="R290" s="2"/>
      <c r="S290" s="2"/>
      <c r="T290" s="2"/>
      <c r="U290" s="2"/>
      <c r="V290" s="2"/>
      <c r="W290" s="2"/>
      <c r="X290" s="2"/>
    </row>
    <row r="291" spans="1:24" ht="18" customHeight="1" x14ac:dyDescent="0.3">
      <c r="A291" s="585" t="s">
        <v>46</v>
      </c>
      <c r="B291" s="586"/>
      <c r="C291" s="586"/>
      <c r="D291" s="575"/>
      <c r="E291" s="2"/>
      <c r="F291" s="2"/>
      <c r="G291" s="2"/>
      <c r="H291" s="2"/>
      <c r="I291" s="2"/>
      <c r="J291" s="2"/>
      <c r="K291" s="2"/>
      <c r="L291" s="2"/>
      <c r="M291" s="2"/>
      <c r="N291" s="2"/>
      <c r="O291" s="2"/>
      <c r="P291" s="2"/>
      <c r="Q291" s="2"/>
      <c r="R291" s="2"/>
      <c r="S291" s="2"/>
      <c r="T291" s="2"/>
      <c r="U291" s="2"/>
      <c r="V291" s="2"/>
      <c r="W291" s="2"/>
      <c r="X291" s="2"/>
    </row>
    <row r="292" spans="1:24" ht="21.75" customHeight="1" x14ac:dyDescent="0.3">
      <c r="A292" s="11" t="s">
        <v>10</v>
      </c>
      <c r="B292" s="22" t="s">
        <v>47</v>
      </c>
      <c r="C292" s="587" t="s">
        <v>48</v>
      </c>
      <c r="D292" s="568"/>
      <c r="E292" s="2"/>
      <c r="F292" s="2"/>
      <c r="G292" s="2"/>
      <c r="H292" s="2"/>
      <c r="I292" s="2"/>
      <c r="J292" s="2"/>
      <c r="K292" s="2"/>
      <c r="L292" s="2"/>
      <c r="M292" s="2"/>
      <c r="N292" s="2"/>
      <c r="O292" s="2"/>
      <c r="P292" s="2"/>
      <c r="Q292" s="2"/>
      <c r="R292" s="2"/>
      <c r="S292" s="2"/>
      <c r="T292" s="2"/>
      <c r="U292" s="2"/>
      <c r="V292" s="2"/>
      <c r="W292" s="2"/>
      <c r="X292" s="2"/>
    </row>
    <row r="293" spans="1:24" ht="24.75" customHeight="1" x14ac:dyDescent="0.2">
      <c r="A293" s="21" t="s">
        <v>49</v>
      </c>
      <c r="B293" s="25" t="s">
        <v>8</v>
      </c>
      <c r="C293" s="596" t="s">
        <v>220</v>
      </c>
      <c r="D293" s="568"/>
      <c r="E293" s="24"/>
      <c r="F293" s="24"/>
      <c r="G293" s="24"/>
      <c r="H293" s="24"/>
      <c r="I293" s="24"/>
      <c r="J293" s="24"/>
      <c r="K293" s="24"/>
      <c r="L293" s="24"/>
      <c r="M293" s="24"/>
      <c r="N293" s="24"/>
      <c r="O293" s="24"/>
      <c r="P293" s="24"/>
      <c r="Q293" s="24"/>
      <c r="R293" s="24"/>
      <c r="S293" s="24"/>
      <c r="T293" s="24"/>
      <c r="U293" s="24"/>
      <c r="V293" s="24"/>
      <c r="W293" s="24"/>
      <c r="X293" s="24"/>
    </row>
    <row r="294" spans="1:24" ht="24.75" customHeight="1" x14ac:dyDescent="0.2">
      <c r="A294" s="21" t="s">
        <v>51</v>
      </c>
      <c r="B294" s="25" t="s">
        <v>8</v>
      </c>
      <c r="C294" s="596" t="s">
        <v>8</v>
      </c>
      <c r="D294" s="568"/>
      <c r="E294" s="24"/>
      <c r="F294" s="24"/>
      <c r="G294" s="24"/>
      <c r="H294" s="24"/>
      <c r="I294" s="24"/>
      <c r="J294" s="24"/>
      <c r="K294" s="24"/>
      <c r="L294" s="24"/>
      <c r="M294" s="24"/>
      <c r="N294" s="24"/>
      <c r="O294" s="24"/>
      <c r="P294" s="24"/>
      <c r="Q294" s="24"/>
      <c r="R294" s="24"/>
      <c r="S294" s="24"/>
      <c r="T294" s="24"/>
      <c r="U294" s="24"/>
      <c r="V294" s="24"/>
      <c r="W294" s="24"/>
      <c r="X294" s="24"/>
    </row>
    <row r="295" spans="1:24" ht="99" customHeight="1" x14ac:dyDescent="0.2">
      <c r="A295" s="21" t="s">
        <v>53</v>
      </c>
      <c r="B295" s="25" t="s">
        <v>221</v>
      </c>
      <c r="C295" s="596" t="s">
        <v>222</v>
      </c>
      <c r="D295" s="568"/>
      <c r="E295" s="24"/>
      <c r="F295" s="24"/>
      <c r="G295" s="24"/>
      <c r="H295" s="24"/>
      <c r="I295" s="24"/>
      <c r="J295" s="24"/>
      <c r="K295" s="24"/>
      <c r="L295" s="24"/>
      <c r="M295" s="24"/>
      <c r="N295" s="24"/>
      <c r="O295" s="24"/>
      <c r="P295" s="24"/>
      <c r="Q295" s="24"/>
      <c r="R295" s="24"/>
      <c r="S295" s="24"/>
      <c r="T295" s="24"/>
      <c r="U295" s="24"/>
      <c r="V295" s="24"/>
      <c r="W295" s="24"/>
      <c r="X295" s="24"/>
    </row>
    <row r="296" spans="1:24" ht="66.75" customHeight="1" x14ac:dyDescent="0.2">
      <c r="A296" s="21" t="s">
        <v>56</v>
      </c>
      <c r="B296" s="25" t="s">
        <v>223</v>
      </c>
      <c r="C296" s="596" t="s">
        <v>224</v>
      </c>
      <c r="D296" s="568"/>
      <c r="E296" s="24"/>
      <c r="F296" s="24"/>
      <c r="G296" s="24"/>
      <c r="H296" s="24"/>
      <c r="I296" s="24"/>
      <c r="J296" s="24"/>
      <c r="K296" s="24"/>
      <c r="L296" s="24"/>
      <c r="M296" s="24"/>
      <c r="N296" s="24"/>
      <c r="O296" s="24"/>
      <c r="P296" s="24"/>
      <c r="Q296" s="24"/>
      <c r="R296" s="24"/>
      <c r="S296" s="24"/>
      <c r="T296" s="24"/>
      <c r="U296" s="24"/>
      <c r="V296" s="24"/>
      <c r="W296" s="24"/>
      <c r="X296" s="24"/>
    </row>
    <row r="297" spans="1:24" ht="84" customHeight="1" x14ac:dyDescent="0.2">
      <c r="A297" s="21" t="s">
        <v>58</v>
      </c>
      <c r="B297" s="25" t="s">
        <v>225</v>
      </c>
      <c r="C297" s="596" t="s">
        <v>226</v>
      </c>
      <c r="D297" s="568"/>
      <c r="E297" s="24"/>
      <c r="F297" s="24"/>
      <c r="G297" s="24"/>
      <c r="H297" s="24"/>
      <c r="I297" s="24"/>
      <c r="J297" s="24"/>
      <c r="K297" s="24"/>
      <c r="L297" s="24"/>
      <c r="M297" s="24"/>
      <c r="N297" s="24"/>
      <c r="O297" s="24"/>
      <c r="P297" s="24"/>
      <c r="Q297" s="24"/>
      <c r="R297" s="24"/>
      <c r="S297" s="24"/>
      <c r="T297" s="24"/>
      <c r="U297" s="24"/>
      <c r="V297" s="24"/>
      <c r="W297" s="24"/>
      <c r="X297" s="24"/>
    </row>
    <row r="298" spans="1:24" ht="66" customHeight="1" x14ac:dyDescent="0.2">
      <c r="A298" s="21" t="s">
        <v>61</v>
      </c>
      <c r="B298" s="25" t="s">
        <v>8</v>
      </c>
      <c r="C298" s="596" t="s">
        <v>227</v>
      </c>
      <c r="D298" s="568"/>
      <c r="E298" s="24"/>
      <c r="F298" s="24"/>
      <c r="G298" s="24"/>
      <c r="H298" s="24"/>
      <c r="I298" s="24"/>
      <c r="J298" s="24"/>
      <c r="K298" s="24"/>
      <c r="L298" s="24"/>
      <c r="M298" s="24"/>
      <c r="N298" s="24"/>
      <c r="O298" s="24"/>
      <c r="P298" s="24"/>
      <c r="Q298" s="24"/>
      <c r="R298" s="24"/>
      <c r="S298" s="24"/>
      <c r="T298" s="24"/>
      <c r="U298" s="24"/>
      <c r="V298" s="24"/>
      <c r="W298" s="24"/>
      <c r="X298" s="24"/>
    </row>
    <row r="299" spans="1:24" ht="108" customHeight="1" x14ac:dyDescent="0.2">
      <c r="A299" s="21" t="s">
        <v>27</v>
      </c>
      <c r="B299" s="25" t="s">
        <v>228</v>
      </c>
      <c r="C299" s="596" t="s">
        <v>8</v>
      </c>
      <c r="D299" s="568"/>
      <c r="E299" s="24"/>
      <c r="F299" s="24"/>
      <c r="G299" s="24"/>
      <c r="H299" s="24"/>
      <c r="I299" s="24"/>
      <c r="J299" s="24"/>
      <c r="K299" s="24"/>
      <c r="L299" s="24"/>
      <c r="M299" s="24"/>
      <c r="N299" s="24"/>
      <c r="O299" s="24"/>
      <c r="P299" s="24"/>
      <c r="Q299" s="24"/>
      <c r="R299" s="24"/>
      <c r="S299" s="24"/>
      <c r="T299" s="24"/>
      <c r="U299" s="24"/>
      <c r="V299" s="24"/>
      <c r="W299" s="24"/>
      <c r="X299" s="24"/>
    </row>
    <row r="300" spans="1:24"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row>
    <row r="301" spans="1:24" ht="15" customHeight="1" x14ac:dyDescent="0.3">
      <c r="A301" s="569"/>
      <c r="B301" s="570"/>
      <c r="C301" s="570"/>
      <c r="D301" s="568"/>
      <c r="E301" s="2"/>
      <c r="F301" s="2"/>
      <c r="G301" s="2"/>
      <c r="H301" s="2"/>
      <c r="I301" s="2"/>
      <c r="J301" s="2"/>
      <c r="K301" s="2"/>
      <c r="L301" s="2"/>
      <c r="M301" s="2"/>
      <c r="N301" s="2"/>
      <c r="O301" s="2"/>
      <c r="P301" s="2"/>
      <c r="Q301" s="2"/>
      <c r="R301" s="2"/>
      <c r="S301" s="2"/>
      <c r="T301" s="2"/>
      <c r="U301" s="2"/>
      <c r="V301" s="2"/>
      <c r="W301" s="2"/>
      <c r="X301" s="2"/>
    </row>
    <row r="302" spans="1:24" ht="16.5" customHeight="1" x14ac:dyDescent="0.3">
      <c r="A302" s="8" t="s">
        <v>4</v>
      </c>
      <c r="B302" s="577" t="s">
        <v>229</v>
      </c>
      <c r="C302" s="578"/>
      <c r="D302" s="579"/>
      <c r="E302" s="7"/>
      <c r="F302" s="2"/>
      <c r="G302" s="2"/>
      <c r="H302" s="2"/>
      <c r="I302" s="2"/>
      <c r="J302" s="2"/>
      <c r="K302" s="2"/>
      <c r="L302" s="2"/>
      <c r="M302" s="2"/>
      <c r="N302" s="2"/>
      <c r="O302" s="2"/>
      <c r="P302" s="2"/>
      <c r="Q302" s="2"/>
      <c r="R302" s="2"/>
      <c r="S302" s="2"/>
      <c r="T302" s="2"/>
      <c r="U302" s="2"/>
      <c r="V302" s="2"/>
      <c r="W302" s="2"/>
      <c r="X302" s="2"/>
    </row>
    <row r="303" spans="1:24" ht="6" customHeight="1" x14ac:dyDescent="0.3">
      <c r="A303" s="6"/>
      <c r="B303" s="6"/>
      <c r="C303" s="6"/>
      <c r="D303" s="6"/>
      <c r="E303" s="7"/>
      <c r="F303" s="2"/>
      <c r="G303" s="2"/>
      <c r="H303" s="2"/>
      <c r="I303" s="2"/>
      <c r="J303" s="2"/>
      <c r="K303" s="2"/>
      <c r="L303" s="2"/>
      <c r="M303" s="2"/>
      <c r="N303" s="2"/>
      <c r="O303" s="2"/>
      <c r="P303" s="2"/>
      <c r="Q303" s="2"/>
      <c r="R303" s="2"/>
      <c r="S303" s="2"/>
      <c r="T303" s="2"/>
      <c r="U303" s="2"/>
      <c r="V303" s="2"/>
      <c r="W303" s="2"/>
      <c r="X303" s="2"/>
    </row>
    <row r="304" spans="1:24" ht="28.5" customHeight="1" x14ac:dyDescent="0.3">
      <c r="A304" s="9" t="s">
        <v>6</v>
      </c>
      <c r="B304" s="607">
        <v>44389</v>
      </c>
      <c r="C304" s="581"/>
      <c r="D304" s="581"/>
      <c r="E304" s="7"/>
      <c r="F304" s="2"/>
      <c r="G304" s="2"/>
      <c r="H304" s="2"/>
      <c r="I304" s="2"/>
      <c r="J304" s="2"/>
      <c r="K304" s="2"/>
      <c r="L304" s="2"/>
      <c r="M304" s="2"/>
      <c r="N304" s="2"/>
      <c r="O304" s="2"/>
      <c r="P304" s="2"/>
      <c r="Q304" s="2"/>
      <c r="R304" s="2"/>
      <c r="S304" s="2"/>
      <c r="T304" s="2"/>
      <c r="U304" s="2"/>
      <c r="V304" s="2"/>
      <c r="W304" s="2"/>
      <c r="X304" s="2"/>
    </row>
    <row r="305" spans="1:24" ht="7.5" customHeight="1" x14ac:dyDescent="0.3">
      <c r="A305" s="10"/>
      <c r="B305" s="6"/>
      <c r="C305" s="6"/>
      <c r="D305" s="6"/>
      <c r="E305" s="7"/>
      <c r="F305" s="2"/>
      <c r="G305" s="2"/>
      <c r="H305" s="2"/>
      <c r="I305" s="2"/>
      <c r="J305" s="2"/>
      <c r="K305" s="2"/>
      <c r="L305" s="2"/>
      <c r="M305" s="2"/>
      <c r="N305" s="2"/>
      <c r="O305" s="2"/>
      <c r="P305" s="2"/>
      <c r="Q305" s="2"/>
      <c r="R305" s="2"/>
      <c r="S305" s="2"/>
      <c r="T305" s="2"/>
      <c r="U305" s="2"/>
      <c r="V305" s="2"/>
      <c r="W305" s="2"/>
      <c r="X305" s="2"/>
    </row>
    <row r="306" spans="1:24" ht="39" customHeight="1" x14ac:dyDescent="0.3">
      <c r="A306" s="9" t="s">
        <v>7</v>
      </c>
      <c r="B306" s="577" t="s">
        <v>8</v>
      </c>
      <c r="C306" s="578"/>
      <c r="D306" s="579"/>
      <c r="E306" s="7"/>
      <c r="F306" s="2"/>
      <c r="G306" s="2"/>
      <c r="H306" s="2"/>
      <c r="I306" s="2"/>
      <c r="J306" s="2"/>
      <c r="K306" s="2"/>
      <c r="L306" s="2"/>
      <c r="M306" s="2"/>
      <c r="N306" s="2"/>
      <c r="O306" s="2"/>
      <c r="P306" s="2"/>
      <c r="Q306" s="2"/>
      <c r="R306" s="2"/>
      <c r="S306" s="2"/>
      <c r="T306" s="2"/>
      <c r="U306" s="2"/>
      <c r="V306" s="2"/>
      <c r="W306" s="2"/>
      <c r="X306" s="2"/>
    </row>
    <row r="307" spans="1:24" ht="12.75" customHeight="1" x14ac:dyDescent="0.3">
      <c r="A307" s="6"/>
      <c r="B307" s="6"/>
      <c r="C307" s="6"/>
      <c r="D307" s="6"/>
      <c r="E307" s="7"/>
      <c r="F307" s="2"/>
      <c r="G307" s="2"/>
      <c r="H307" s="2"/>
      <c r="I307" s="2"/>
      <c r="J307" s="2"/>
      <c r="K307" s="2"/>
      <c r="L307" s="2"/>
      <c r="M307" s="2"/>
      <c r="N307" s="2"/>
      <c r="O307" s="2"/>
      <c r="P307" s="2"/>
      <c r="Q307" s="2"/>
      <c r="R307" s="2"/>
      <c r="S307" s="2"/>
      <c r="T307" s="2"/>
      <c r="U307" s="2"/>
      <c r="V307" s="2"/>
      <c r="W307" s="2"/>
      <c r="X307" s="2"/>
    </row>
    <row r="308" spans="1:24" ht="16.5" customHeight="1" x14ac:dyDescent="0.3">
      <c r="A308" s="589" t="s">
        <v>9</v>
      </c>
      <c r="B308" s="570"/>
      <c r="C308" s="570"/>
      <c r="D308" s="568"/>
      <c r="E308" s="2"/>
      <c r="F308" s="2"/>
      <c r="G308" s="2"/>
      <c r="H308" s="2"/>
      <c r="I308" s="2"/>
      <c r="J308" s="2"/>
      <c r="K308" s="2"/>
      <c r="L308" s="2"/>
      <c r="M308" s="2"/>
      <c r="N308" s="2"/>
      <c r="O308" s="2"/>
      <c r="P308" s="2"/>
      <c r="Q308" s="2"/>
      <c r="R308" s="2"/>
      <c r="S308" s="2"/>
      <c r="T308" s="2"/>
      <c r="U308" s="2"/>
      <c r="V308" s="2"/>
      <c r="W308" s="2"/>
      <c r="X308" s="2"/>
    </row>
    <row r="309" spans="1:24" ht="16.5" customHeight="1" x14ac:dyDescent="0.3">
      <c r="A309" s="11" t="s">
        <v>10</v>
      </c>
      <c r="B309" s="11" t="s">
        <v>11</v>
      </c>
      <c r="C309" s="590" t="s">
        <v>12</v>
      </c>
      <c r="D309" s="575"/>
      <c r="E309" s="2"/>
      <c r="F309" s="2"/>
      <c r="G309" s="2"/>
      <c r="H309" s="2"/>
      <c r="I309" s="2"/>
      <c r="J309" s="2"/>
      <c r="K309" s="2"/>
      <c r="L309" s="2"/>
      <c r="M309" s="2"/>
      <c r="N309" s="2"/>
      <c r="O309" s="2"/>
      <c r="P309" s="2"/>
      <c r="Q309" s="2"/>
      <c r="R309" s="2"/>
      <c r="S309" s="2"/>
      <c r="T309" s="2"/>
      <c r="U309" s="2"/>
      <c r="V309" s="2"/>
      <c r="W309" s="2"/>
      <c r="X309" s="2"/>
    </row>
    <row r="310" spans="1:24" ht="60" customHeight="1" x14ac:dyDescent="0.3">
      <c r="A310" s="12" t="s">
        <v>13</v>
      </c>
      <c r="B310" s="18" t="s">
        <v>8</v>
      </c>
      <c r="C310" s="595" t="s">
        <v>230</v>
      </c>
      <c r="D310" s="568"/>
      <c r="E310" s="2"/>
      <c r="F310" s="2"/>
      <c r="G310" s="2"/>
      <c r="H310" s="2"/>
      <c r="I310" s="2"/>
      <c r="J310" s="2"/>
      <c r="K310" s="2"/>
      <c r="L310" s="2"/>
      <c r="M310" s="2"/>
      <c r="N310" s="2"/>
      <c r="O310" s="2"/>
      <c r="P310" s="2"/>
      <c r="Q310" s="2"/>
      <c r="R310" s="2"/>
      <c r="S310" s="2"/>
      <c r="T310" s="2"/>
      <c r="U310" s="2"/>
      <c r="V310" s="2"/>
      <c r="W310" s="2"/>
      <c r="X310" s="2"/>
    </row>
    <row r="311" spans="1:24" ht="15.75" customHeight="1" x14ac:dyDescent="0.3">
      <c r="A311" s="12" t="s">
        <v>16</v>
      </c>
      <c r="B311" s="23" t="s">
        <v>231</v>
      </c>
      <c r="C311" s="595" t="s">
        <v>232</v>
      </c>
      <c r="D311" s="568"/>
      <c r="E311" s="2"/>
      <c r="F311" s="2"/>
      <c r="G311" s="2"/>
      <c r="H311" s="2"/>
      <c r="I311" s="2"/>
      <c r="J311" s="2"/>
      <c r="K311" s="2"/>
      <c r="L311" s="2"/>
      <c r="M311" s="2"/>
      <c r="N311" s="2"/>
      <c r="O311" s="2"/>
      <c r="P311" s="2"/>
      <c r="Q311" s="2"/>
      <c r="R311" s="2"/>
      <c r="S311" s="2"/>
      <c r="T311" s="2"/>
      <c r="U311" s="2"/>
      <c r="V311" s="2"/>
      <c r="W311" s="2"/>
      <c r="X311" s="2"/>
    </row>
    <row r="312" spans="1:24" ht="15.75" customHeight="1" x14ac:dyDescent="0.3">
      <c r="A312" s="12" t="s">
        <v>19</v>
      </c>
      <c r="B312" s="18" t="s">
        <v>8</v>
      </c>
      <c r="C312" s="595" t="s">
        <v>233</v>
      </c>
      <c r="D312" s="568"/>
      <c r="E312" s="2"/>
      <c r="F312" s="2"/>
      <c r="G312" s="2"/>
      <c r="H312" s="2"/>
      <c r="I312" s="2"/>
      <c r="J312" s="2"/>
      <c r="K312" s="2"/>
      <c r="L312" s="2"/>
      <c r="M312" s="2"/>
      <c r="N312" s="2"/>
      <c r="O312" s="2"/>
      <c r="P312" s="2"/>
      <c r="Q312" s="2"/>
      <c r="R312" s="2"/>
      <c r="S312" s="2"/>
      <c r="T312" s="2"/>
      <c r="U312" s="2"/>
      <c r="V312" s="2"/>
      <c r="W312" s="2"/>
      <c r="X312" s="2"/>
    </row>
    <row r="313" spans="1:24" ht="15.75" customHeight="1" x14ac:dyDescent="0.3">
      <c r="A313" s="12" t="s">
        <v>21</v>
      </c>
      <c r="B313" s="18" t="s">
        <v>234</v>
      </c>
      <c r="C313" s="595" t="s">
        <v>235</v>
      </c>
      <c r="D313" s="568"/>
      <c r="E313" s="2"/>
      <c r="F313" s="2"/>
      <c r="G313" s="2"/>
      <c r="H313" s="2"/>
      <c r="I313" s="2"/>
      <c r="J313" s="2"/>
      <c r="K313" s="2"/>
      <c r="L313" s="2"/>
      <c r="M313" s="2"/>
      <c r="N313" s="2"/>
      <c r="O313" s="2"/>
      <c r="P313" s="2"/>
      <c r="Q313" s="2"/>
      <c r="R313" s="2"/>
      <c r="S313" s="2"/>
      <c r="T313" s="2"/>
      <c r="U313" s="2"/>
      <c r="V313" s="2"/>
      <c r="W313" s="2"/>
      <c r="X313" s="2"/>
    </row>
    <row r="314" spans="1:24" ht="15.75" customHeight="1" x14ac:dyDescent="0.3">
      <c r="A314" s="12" t="s">
        <v>24</v>
      </c>
      <c r="B314" s="18" t="s">
        <v>236</v>
      </c>
      <c r="C314" s="596" t="s">
        <v>8</v>
      </c>
      <c r="D314" s="568"/>
      <c r="E314" s="2"/>
      <c r="F314" s="2"/>
      <c r="G314" s="2"/>
      <c r="H314" s="2"/>
      <c r="I314" s="2"/>
      <c r="J314" s="2"/>
      <c r="K314" s="2"/>
      <c r="L314" s="2"/>
      <c r="M314" s="2"/>
      <c r="N314" s="2"/>
      <c r="O314" s="2"/>
      <c r="P314" s="2"/>
      <c r="Q314" s="2"/>
      <c r="R314" s="2"/>
      <c r="S314" s="2"/>
      <c r="T314" s="2"/>
      <c r="U314" s="2"/>
      <c r="V314" s="2"/>
      <c r="W314" s="2"/>
      <c r="X314" s="2"/>
    </row>
    <row r="315" spans="1:24" ht="15.75" customHeight="1" x14ac:dyDescent="0.3">
      <c r="A315" s="12" t="s">
        <v>25</v>
      </c>
      <c r="B315" s="53" t="s">
        <v>8</v>
      </c>
      <c r="C315" s="595" t="s">
        <v>237</v>
      </c>
      <c r="D315" s="568"/>
      <c r="E315" s="2"/>
      <c r="F315" s="2"/>
      <c r="G315" s="2"/>
      <c r="H315" s="2"/>
      <c r="I315" s="2"/>
      <c r="J315" s="2"/>
      <c r="K315" s="2"/>
      <c r="L315" s="2"/>
      <c r="M315" s="2"/>
      <c r="N315" s="2"/>
      <c r="O315" s="2"/>
      <c r="P315" s="2"/>
      <c r="Q315" s="2"/>
      <c r="R315" s="2"/>
      <c r="S315" s="2"/>
      <c r="T315" s="2"/>
      <c r="U315" s="2"/>
      <c r="V315" s="2"/>
      <c r="W315" s="2"/>
      <c r="X315" s="2"/>
    </row>
    <row r="316" spans="1:24" ht="15.75" customHeight="1" x14ac:dyDescent="0.3">
      <c r="A316" s="12" t="s">
        <v>27</v>
      </c>
      <c r="B316" s="18" t="s">
        <v>238</v>
      </c>
      <c r="C316" s="595" t="s">
        <v>239</v>
      </c>
      <c r="D316" s="568"/>
      <c r="E316" s="2"/>
      <c r="F316" s="2"/>
      <c r="G316" s="2"/>
      <c r="H316" s="2"/>
      <c r="I316" s="2"/>
      <c r="J316" s="2"/>
      <c r="K316" s="2"/>
      <c r="L316" s="2"/>
      <c r="M316" s="2"/>
      <c r="N316" s="2"/>
      <c r="O316" s="2"/>
      <c r="P316" s="2"/>
      <c r="Q316" s="2"/>
      <c r="R316" s="2"/>
      <c r="S316" s="2"/>
      <c r="T316" s="2"/>
      <c r="U316" s="2"/>
      <c r="V316" s="2"/>
      <c r="W316" s="2"/>
      <c r="X316" s="2"/>
    </row>
    <row r="317" spans="1:24" ht="16.5" customHeight="1" x14ac:dyDescent="0.3">
      <c r="A317" s="594" t="s">
        <v>30</v>
      </c>
      <c r="B317" s="586"/>
      <c r="C317" s="586"/>
      <c r="D317" s="575"/>
      <c r="E317" s="2"/>
      <c r="F317" s="2"/>
      <c r="G317" s="2"/>
      <c r="H317" s="2"/>
      <c r="I317" s="2"/>
      <c r="J317" s="2"/>
      <c r="K317" s="2"/>
      <c r="L317" s="2"/>
      <c r="M317" s="2"/>
      <c r="N317" s="2"/>
      <c r="O317" s="2"/>
      <c r="P317" s="2"/>
      <c r="Q317" s="2"/>
      <c r="R317" s="2"/>
      <c r="S317" s="2"/>
      <c r="T317" s="2"/>
      <c r="U317" s="2"/>
      <c r="V317" s="2"/>
      <c r="W317" s="2"/>
      <c r="X317" s="2"/>
    </row>
    <row r="318" spans="1:24" ht="16.5" customHeight="1" x14ac:dyDescent="0.3">
      <c r="A318" s="11" t="s">
        <v>10</v>
      </c>
      <c r="B318" s="16" t="s">
        <v>11</v>
      </c>
      <c r="C318" s="589" t="s">
        <v>12</v>
      </c>
      <c r="D318" s="568"/>
      <c r="E318" s="2"/>
      <c r="F318" s="2"/>
      <c r="G318" s="2"/>
      <c r="H318" s="2"/>
      <c r="I318" s="2"/>
      <c r="J318" s="2"/>
      <c r="K318" s="2"/>
      <c r="L318" s="2"/>
      <c r="M318" s="2"/>
      <c r="N318" s="2"/>
      <c r="O318" s="2"/>
      <c r="P318" s="2"/>
      <c r="Q318" s="2"/>
      <c r="R318" s="2"/>
      <c r="S318" s="2"/>
      <c r="T318" s="2"/>
      <c r="U318" s="2"/>
      <c r="V318" s="2"/>
      <c r="W318" s="2"/>
      <c r="X318" s="2"/>
    </row>
    <row r="319" spans="1:24" ht="21" customHeight="1" x14ac:dyDescent="0.3">
      <c r="A319" s="12" t="s">
        <v>31</v>
      </c>
      <c r="B319" s="17" t="s">
        <v>20</v>
      </c>
      <c r="C319" s="595" t="s">
        <v>8</v>
      </c>
      <c r="D319" s="568"/>
      <c r="E319" s="2"/>
      <c r="F319" s="2"/>
      <c r="G319" s="2"/>
      <c r="H319" s="2"/>
      <c r="I319" s="2"/>
      <c r="J319" s="2"/>
      <c r="K319" s="2"/>
      <c r="L319" s="2"/>
      <c r="M319" s="2"/>
      <c r="N319" s="2"/>
      <c r="O319" s="2"/>
      <c r="P319" s="2"/>
      <c r="Q319" s="2"/>
      <c r="R319" s="2"/>
      <c r="S319" s="2"/>
      <c r="T319" s="2"/>
      <c r="U319" s="2"/>
      <c r="V319" s="2"/>
      <c r="W319" s="2"/>
      <c r="X319" s="2"/>
    </row>
    <row r="320" spans="1:24" ht="21" customHeight="1" x14ac:dyDescent="0.3">
      <c r="A320" s="12" t="s">
        <v>33</v>
      </c>
      <c r="B320" s="19" t="s">
        <v>20</v>
      </c>
      <c r="C320" s="595" t="s">
        <v>8</v>
      </c>
      <c r="D320" s="568"/>
      <c r="E320" s="2"/>
      <c r="F320" s="2"/>
      <c r="G320" s="2"/>
      <c r="H320" s="2"/>
      <c r="I320" s="2"/>
      <c r="J320" s="2"/>
      <c r="K320" s="2"/>
      <c r="L320" s="2"/>
      <c r="M320" s="2"/>
      <c r="N320" s="2"/>
      <c r="O320" s="2"/>
      <c r="P320" s="2"/>
      <c r="Q320" s="2"/>
      <c r="R320" s="2"/>
      <c r="S320" s="2"/>
      <c r="T320" s="2"/>
      <c r="U320" s="2"/>
      <c r="V320" s="2"/>
      <c r="W320" s="2"/>
      <c r="X320" s="2"/>
    </row>
    <row r="321" spans="1:24" ht="21" customHeight="1" x14ac:dyDescent="0.3">
      <c r="A321" s="12" t="s">
        <v>36</v>
      </c>
      <c r="B321" s="17" t="s">
        <v>20</v>
      </c>
      <c r="C321" s="595" t="s">
        <v>8</v>
      </c>
      <c r="D321" s="568"/>
      <c r="E321" s="2"/>
      <c r="F321" s="2"/>
      <c r="G321" s="2"/>
      <c r="H321" s="2"/>
      <c r="I321" s="2"/>
      <c r="J321" s="2"/>
      <c r="K321" s="2"/>
      <c r="L321" s="2"/>
      <c r="M321" s="2"/>
      <c r="N321" s="2"/>
      <c r="O321" s="2"/>
      <c r="P321" s="2"/>
      <c r="Q321" s="2"/>
      <c r="R321" s="2"/>
      <c r="S321" s="2"/>
      <c r="T321" s="2"/>
      <c r="U321" s="2"/>
      <c r="V321" s="2"/>
      <c r="W321" s="2"/>
      <c r="X321" s="2"/>
    </row>
    <row r="322" spans="1:24" ht="15.75" customHeight="1" x14ac:dyDescent="0.3">
      <c r="A322" s="12" t="s">
        <v>38</v>
      </c>
      <c r="B322" s="17" t="s">
        <v>240</v>
      </c>
      <c r="C322" s="595" t="s">
        <v>241</v>
      </c>
      <c r="D322" s="568"/>
      <c r="E322" s="2"/>
      <c r="F322" s="2"/>
      <c r="G322" s="2"/>
      <c r="H322" s="2"/>
      <c r="I322" s="2"/>
      <c r="J322" s="2"/>
      <c r="K322" s="2"/>
      <c r="L322" s="2"/>
      <c r="M322" s="2"/>
      <c r="N322" s="2"/>
      <c r="O322" s="2"/>
      <c r="P322" s="2"/>
      <c r="Q322" s="2"/>
      <c r="R322" s="2"/>
      <c r="S322" s="2"/>
      <c r="T322" s="2"/>
      <c r="U322" s="2"/>
      <c r="V322" s="2"/>
      <c r="W322" s="2"/>
      <c r="X322" s="2"/>
    </row>
    <row r="323" spans="1:24" ht="15.75" customHeight="1" x14ac:dyDescent="0.3">
      <c r="A323" s="12" t="s">
        <v>40</v>
      </c>
      <c r="B323" s="17" t="s">
        <v>242</v>
      </c>
      <c r="C323" s="595" t="s">
        <v>8</v>
      </c>
      <c r="D323" s="568"/>
      <c r="E323" s="2"/>
      <c r="F323" s="2"/>
      <c r="G323" s="2"/>
      <c r="H323" s="2"/>
      <c r="I323" s="2"/>
      <c r="J323" s="2"/>
      <c r="K323" s="2"/>
      <c r="L323" s="2"/>
      <c r="M323" s="2"/>
      <c r="N323" s="2"/>
      <c r="O323" s="2"/>
      <c r="P323" s="2"/>
      <c r="Q323" s="2"/>
      <c r="R323" s="2"/>
      <c r="S323" s="2"/>
      <c r="T323" s="2"/>
      <c r="U323" s="2"/>
      <c r="V323" s="2"/>
      <c r="W323" s="2"/>
      <c r="X323" s="2"/>
    </row>
    <row r="324" spans="1:24" ht="21" customHeight="1" x14ac:dyDescent="0.3">
      <c r="A324" s="12" t="s">
        <v>42</v>
      </c>
      <c r="B324" s="20" t="s">
        <v>8</v>
      </c>
      <c r="C324" s="595" t="s">
        <v>8</v>
      </c>
      <c r="D324" s="568"/>
      <c r="E324" s="2"/>
      <c r="F324" s="2"/>
      <c r="G324" s="2"/>
      <c r="H324" s="2"/>
      <c r="I324" s="2"/>
      <c r="J324" s="2"/>
      <c r="K324" s="2"/>
      <c r="L324" s="2"/>
      <c r="M324" s="2"/>
      <c r="N324" s="2"/>
      <c r="O324" s="2"/>
      <c r="P324" s="2"/>
      <c r="Q324" s="2"/>
      <c r="R324" s="2"/>
      <c r="S324" s="2"/>
      <c r="T324" s="2"/>
      <c r="U324" s="2"/>
      <c r="V324" s="2"/>
      <c r="W324" s="2"/>
      <c r="X324" s="2"/>
    </row>
    <row r="325" spans="1:24" ht="27.75" customHeight="1" x14ac:dyDescent="0.3">
      <c r="A325" s="21" t="s">
        <v>43</v>
      </c>
      <c r="B325" s="17" t="s">
        <v>243</v>
      </c>
      <c r="C325" s="595" t="s">
        <v>8</v>
      </c>
      <c r="D325" s="568"/>
      <c r="E325" s="2"/>
      <c r="F325" s="2"/>
      <c r="G325" s="2"/>
      <c r="H325" s="2"/>
      <c r="I325" s="2"/>
      <c r="J325" s="2"/>
      <c r="K325" s="2"/>
      <c r="L325" s="2"/>
      <c r="M325" s="2"/>
      <c r="N325" s="2"/>
      <c r="O325" s="2"/>
      <c r="P325" s="2"/>
      <c r="Q325" s="2"/>
      <c r="R325" s="2"/>
      <c r="S325" s="2"/>
      <c r="T325" s="2"/>
      <c r="U325" s="2"/>
      <c r="V325" s="2"/>
      <c r="W325" s="2"/>
      <c r="X325" s="2"/>
    </row>
    <row r="326" spans="1:24" ht="21" customHeight="1" x14ac:dyDescent="0.3">
      <c r="A326" s="12" t="s">
        <v>27</v>
      </c>
      <c r="B326" s="20" t="s">
        <v>20</v>
      </c>
      <c r="C326" s="595" t="s">
        <v>8</v>
      </c>
      <c r="D326" s="568"/>
      <c r="E326" s="2"/>
      <c r="F326" s="2"/>
      <c r="G326" s="2"/>
      <c r="H326" s="2"/>
      <c r="I326" s="2"/>
      <c r="J326" s="2"/>
      <c r="K326" s="2"/>
      <c r="L326" s="2"/>
      <c r="M326" s="2"/>
      <c r="N326" s="2"/>
      <c r="O326" s="2"/>
      <c r="P326" s="2"/>
      <c r="Q326" s="2"/>
      <c r="R326" s="2"/>
      <c r="S326" s="2"/>
      <c r="T326" s="2"/>
      <c r="U326" s="2"/>
      <c r="V326" s="2"/>
      <c r="W326" s="2"/>
      <c r="X326" s="2"/>
    </row>
    <row r="327" spans="1:24" ht="18" customHeight="1" x14ac:dyDescent="0.3">
      <c r="A327" s="585" t="s">
        <v>46</v>
      </c>
      <c r="B327" s="586"/>
      <c r="C327" s="586"/>
      <c r="D327" s="575"/>
      <c r="E327" s="2"/>
      <c r="F327" s="2"/>
      <c r="G327" s="2"/>
      <c r="H327" s="2"/>
      <c r="I327" s="2"/>
      <c r="J327" s="2"/>
      <c r="K327" s="2"/>
      <c r="L327" s="2"/>
      <c r="M327" s="2"/>
      <c r="N327" s="2"/>
      <c r="O327" s="2"/>
      <c r="P327" s="2"/>
      <c r="Q327" s="2"/>
      <c r="R327" s="2"/>
      <c r="S327" s="2"/>
      <c r="T327" s="2"/>
      <c r="U327" s="2"/>
      <c r="V327" s="2"/>
      <c r="W327" s="2"/>
      <c r="X327" s="2"/>
    </row>
    <row r="328" spans="1:24" ht="21.75" customHeight="1" x14ac:dyDescent="0.3">
      <c r="A328" s="11" t="s">
        <v>10</v>
      </c>
      <c r="B328" s="22" t="s">
        <v>47</v>
      </c>
      <c r="C328" s="587" t="s">
        <v>48</v>
      </c>
      <c r="D328" s="568"/>
      <c r="E328" s="2"/>
      <c r="F328" s="2"/>
      <c r="G328" s="2"/>
      <c r="H328" s="2"/>
      <c r="I328" s="2"/>
      <c r="J328" s="2"/>
      <c r="K328" s="2"/>
      <c r="L328" s="2"/>
      <c r="M328" s="2"/>
      <c r="N328" s="2"/>
      <c r="O328" s="2"/>
      <c r="P328" s="2"/>
      <c r="Q328" s="2"/>
      <c r="R328" s="2"/>
      <c r="S328" s="2"/>
      <c r="T328" s="2"/>
      <c r="U328" s="2"/>
      <c r="V328" s="2"/>
      <c r="W328" s="2"/>
      <c r="X328" s="2"/>
    </row>
    <row r="329" spans="1:24" ht="15.75" customHeight="1" x14ac:dyDescent="0.3">
      <c r="A329" s="12" t="s">
        <v>49</v>
      </c>
      <c r="B329" s="25" t="s">
        <v>244</v>
      </c>
      <c r="C329" s="595" t="s">
        <v>245</v>
      </c>
      <c r="D329" s="568"/>
      <c r="E329" s="2"/>
      <c r="F329" s="2"/>
      <c r="G329" s="2"/>
      <c r="H329" s="2"/>
      <c r="I329" s="2"/>
      <c r="J329" s="2"/>
      <c r="K329" s="2"/>
      <c r="L329" s="2"/>
      <c r="M329" s="2"/>
      <c r="N329" s="2"/>
      <c r="O329" s="2"/>
      <c r="P329" s="2"/>
      <c r="Q329" s="2"/>
      <c r="R329" s="2"/>
      <c r="S329" s="2"/>
      <c r="T329" s="2"/>
      <c r="U329" s="2"/>
      <c r="V329" s="2"/>
      <c r="W329" s="2"/>
      <c r="X329" s="2"/>
    </row>
    <row r="330" spans="1:24" ht="15.75" customHeight="1" x14ac:dyDescent="0.3">
      <c r="A330" s="12" t="s">
        <v>51</v>
      </c>
      <c r="B330" s="54" t="s">
        <v>20</v>
      </c>
      <c r="C330" s="595" t="s">
        <v>8</v>
      </c>
      <c r="D330" s="568"/>
      <c r="E330" s="2"/>
      <c r="F330" s="2"/>
      <c r="G330" s="2"/>
      <c r="H330" s="2"/>
      <c r="I330" s="2"/>
      <c r="J330" s="2"/>
      <c r="K330" s="2"/>
      <c r="L330" s="2"/>
      <c r="M330" s="2"/>
      <c r="N330" s="2"/>
      <c r="O330" s="2"/>
      <c r="P330" s="2"/>
      <c r="Q330" s="2"/>
      <c r="R330" s="2"/>
      <c r="S330" s="2"/>
      <c r="T330" s="2"/>
      <c r="U330" s="2"/>
      <c r="V330" s="2"/>
      <c r="W330" s="2"/>
      <c r="X330" s="2"/>
    </row>
    <row r="331" spans="1:24" ht="15.75" customHeight="1" x14ac:dyDescent="0.3">
      <c r="A331" s="12" t="s">
        <v>53</v>
      </c>
      <c r="B331" s="25" t="s">
        <v>246</v>
      </c>
      <c r="C331" s="595" t="s">
        <v>247</v>
      </c>
      <c r="D331" s="568"/>
      <c r="E331" s="2"/>
      <c r="F331" s="2"/>
      <c r="G331" s="2"/>
      <c r="H331" s="2"/>
      <c r="I331" s="2"/>
      <c r="J331" s="2"/>
      <c r="K331" s="2"/>
      <c r="L331" s="2"/>
      <c r="M331" s="2"/>
      <c r="N331" s="2"/>
      <c r="O331" s="2"/>
      <c r="P331" s="2"/>
      <c r="Q331" s="2"/>
      <c r="R331" s="2"/>
      <c r="S331" s="2"/>
      <c r="T331" s="2"/>
      <c r="U331" s="2"/>
      <c r="V331" s="2"/>
      <c r="W331" s="2"/>
      <c r="X331" s="2"/>
    </row>
    <row r="332" spans="1:24" ht="15.75" customHeight="1" x14ac:dyDescent="0.3">
      <c r="A332" s="12" t="s">
        <v>56</v>
      </c>
      <c r="B332" s="17" t="s">
        <v>20</v>
      </c>
      <c r="C332" s="595" t="s">
        <v>8</v>
      </c>
      <c r="D332" s="568"/>
      <c r="E332" s="2"/>
      <c r="F332" s="2"/>
      <c r="G332" s="2"/>
      <c r="H332" s="2"/>
      <c r="I332" s="2"/>
      <c r="J332" s="2"/>
      <c r="K332" s="2"/>
      <c r="L332" s="2"/>
      <c r="M332" s="2"/>
      <c r="N332" s="2"/>
      <c r="O332" s="2"/>
      <c r="P332" s="2"/>
      <c r="Q332" s="2"/>
      <c r="R332" s="2"/>
      <c r="S332" s="2"/>
      <c r="T332" s="2"/>
      <c r="U332" s="2"/>
      <c r="V332" s="2"/>
      <c r="W332" s="2"/>
      <c r="X332" s="2"/>
    </row>
    <row r="333" spans="1:24" ht="15.75" customHeight="1" x14ac:dyDescent="0.3">
      <c r="A333" s="12" t="s">
        <v>58</v>
      </c>
      <c r="B333" s="17" t="s">
        <v>20</v>
      </c>
      <c r="C333" s="595" t="s">
        <v>8</v>
      </c>
      <c r="D333" s="568"/>
      <c r="E333" s="2"/>
      <c r="F333" s="2"/>
      <c r="G333" s="2"/>
      <c r="H333" s="2"/>
      <c r="I333" s="2"/>
      <c r="J333" s="2"/>
      <c r="K333" s="2"/>
      <c r="L333" s="2"/>
      <c r="M333" s="2"/>
      <c r="N333" s="2"/>
      <c r="O333" s="2"/>
      <c r="P333" s="2"/>
      <c r="Q333" s="2"/>
      <c r="R333" s="2"/>
      <c r="S333" s="2"/>
      <c r="T333" s="2"/>
      <c r="U333" s="2"/>
      <c r="V333" s="2"/>
      <c r="W333" s="2"/>
      <c r="X333" s="2"/>
    </row>
    <row r="334" spans="1:24" ht="21" customHeight="1" x14ac:dyDescent="0.3">
      <c r="A334" s="12" t="s">
        <v>61</v>
      </c>
      <c r="B334" s="25" t="s">
        <v>248</v>
      </c>
      <c r="C334" s="595" t="s">
        <v>249</v>
      </c>
      <c r="D334" s="568"/>
      <c r="E334" s="2"/>
      <c r="F334" s="2"/>
      <c r="G334" s="2"/>
      <c r="H334" s="2"/>
      <c r="I334" s="2"/>
      <c r="J334" s="2"/>
      <c r="K334" s="2"/>
      <c r="L334" s="2"/>
      <c r="M334" s="2"/>
      <c r="N334" s="2"/>
      <c r="O334" s="2"/>
      <c r="P334" s="2"/>
      <c r="Q334" s="2"/>
      <c r="R334" s="2"/>
      <c r="S334" s="2"/>
      <c r="T334" s="2"/>
      <c r="U334" s="2"/>
      <c r="V334" s="2"/>
      <c r="W334" s="2"/>
      <c r="X334" s="2"/>
    </row>
    <row r="335" spans="1:24" ht="15.75" customHeight="1" x14ac:dyDescent="0.3">
      <c r="A335" s="12" t="s">
        <v>27</v>
      </c>
      <c r="B335" s="17" t="s">
        <v>20</v>
      </c>
      <c r="C335" s="595" t="s">
        <v>8</v>
      </c>
      <c r="D335" s="568"/>
      <c r="E335" s="2"/>
      <c r="F335" s="2"/>
      <c r="G335" s="2"/>
      <c r="H335" s="2"/>
      <c r="I335" s="2"/>
      <c r="J335" s="2"/>
      <c r="K335" s="2"/>
      <c r="L335" s="2"/>
      <c r="M335" s="2"/>
      <c r="N335" s="2"/>
      <c r="O335" s="2"/>
      <c r="P335" s="2"/>
      <c r="Q335" s="2"/>
      <c r="R335" s="2"/>
      <c r="S335" s="2"/>
      <c r="T335" s="2"/>
      <c r="U335" s="2"/>
      <c r="V335" s="2"/>
      <c r="W335" s="2"/>
      <c r="X335" s="2"/>
    </row>
    <row r="336" spans="1:24"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row>
    <row r="337" spans="1:24" ht="15" customHeight="1" x14ac:dyDescent="0.3">
      <c r="A337" s="569"/>
      <c r="B337" s="570"/>
      <c r="C337" s="570"/>
      <c r="D337" s="568"/>
      <c r="E337" s="2"/>
      <c r="F337" s="2"/>
      <c r="G337" s="2"/>
      <c r="H337" s="2"/>
      <c r="I337" s="2"/>
      <c r="J337" s="2"/>
      <c r="K337" s="2"/>
      <c r="L337" s="2"/>
      <c r="M337" s="2"/>
      <c r="N337" s="2"/>
      <c r="O337" s="2"/>
      <c r="P337" s="2"/>
      <c r="Q337" s="2"/>
      <c r="R337" s="2"/>
      <c r="S337" s="2"/>
      <c r="T337" s="2"/>
      <c r="U337" s="2"/>
      <c r="V337" s="2"/>
      <c r="W337" s="2"/>
      <c r="X337" s="2"/>
    </row>
    <row r="338" spans="1:24"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row>
    <row r="339" spans="1:24" ht="16.5" customHeight="1" x14ac:dyDescent="0.3">
      <c r="A339" s="8" t="s">
        <v>4</v>
      </c>
      <c r="B339" s="577" t="s">
        <v>250</v>
      </c>
      <c r="C339" s="578"/>
      <c r="D339" s="579"/>
      <c r="E339" s="7"/>
      <c r="F339" s="2"/>
      <c r="G339" s="2"/>
      <c r="H339" s="2"/>
      <c r="I339" s="2"/>
      <c r="J339" s="2"/>
      <c r="K339" s="2"/>
      <c r="L339" s="2"/>
      <c r="M339" s="2"/>
      <c r="N339" s="2"/>
      <c r="O339" s="2"/>
      <c r="P339" s="2"/>
      <c r="Q339" s="2"/>
      <c r="R339" s="2"/>
      <c r="S339" s="2"/>
      <c r="T339" s="2"/>
      <c r="U339" s="2"/>
      <c r="V339" s="2"/>
      <c r="W339" s="2"/>
      <c r="X339" s="2"/>
    </row>
    <row r="340" spans="1:24" ht="6" customHeight="1" x14ac:dyDescent="0.3">
      <c r="A340" s="6"/>
      <c r="B340" s="6"/>
      <c r="C340" s="6"/>
      <c r="D340" s="6"/>
      <c r="E340" s="7"/>
      <c r="F340" s="2"/>
      <c r="G340" s="2"/>
      <c r="H340" s="2"/>
      <c r="I340" s="2"/>
      <c r="J340" s="2"/>
      <c r="K340" s="2"/>
      <c r="L340" s="2"/>
      <c r="M340" s="2"/>
      <c r="N340" s="2"/>
      <c r="O340" s="2"/>
      <c r="P340" s="2"/>
      <c r="Q340" s="2"/>
      <c r="R340" s="2"/>
      <c r="S340" s="2"/>
      <c r="T340" s="2"/>
      <c r="U340" s="2"/>
      <c r="V340" s="2"/>
      <c r="W340" s="2"/>
      <c r="X340" s="2"/>
    </row>
    <row r="341" spans="1:24" ht="28.5" customHeight="1" x14ac:dyDescent="0.3">
      <c r="A341" s="9" t="s">
        <v>6</v>
      </c>
      <c r="B341" s="607">
        <v>44390</v>
      </c>
      <c r="C341" s="581"/>
      <c r="D341" s="581"/>
      <c r="E341" s="7"/>
      <c r="F341" s="2"/>
      <c r="G341" s="2"/>
      <c r="H341" s="2"/>
      <c r="I341" s="2"/>
      <c r="J341" s="2"/>
      <c r="K341" s="2"/>
      <c r="L341" s="2"/>
      <c r="M341" s="2"/>
      <c r="N341" s="2"/>
      <c r="O341" s="2"/>
      <c r="P341" s="2"/>
      <c r="Q341" s="2"/>
      <c r="R341" s="2"/>
      <c r="S341" s="2"/>
      <c r="T341" s="2"/>
      <c r="U341" s="2"/>
      <c r="V341" s="2"/>
      <c r="W341" s="2"/>
      <c r="X341" s="2"/>
    </row>
    <row r="342" spans="1:24" ht="7.5" customHeight="1" x14ac:dyDescent="0.3">
      <c r="A342" s="10"/>
      <c r="B342" s="6"/>
      <c r="C342" s="6"/>
      <c r="D342" s="6"/>
      <c r="E342" s="7"/>
      <c r="F342" s="2"/>
      <c r="G342" s="2"/>
      <c r="H342" s="2"/>
      <c r="I342" s="2"/>
      <c r="J342" s="2"/>
      <c r="K342" s="2"/>
      <c r="L342" s="2"/>
      <c r="M342" s="2"/>
      <c r="N342" s="2"/>
      <c r="O342" s="2"/>
      <c r="P342" s="2"/>
      <c r="Q342" s="2"/>
      <c r="R342" s="2"/>
      <c r="S342" s="2"/>
      <c r="T342" s="2"/>
      <c r="U342" s="2"/>
      <c r="V342" s="2"/>
      <c r="W342" s="2"/>
      <c r="X342" s="2"/>
    </row>
    <row r="343" spans="1:24" ht="39" customHeight="1" x14ac:dyDescent="0.3">
      <c r="A343" s="9" t="s">
        <v>7</v>
      </c>
      <c r="B343" s="577" t="s">
        <v>8</v>
      </c>
      <c r="C343" s="578"/>
      <c r="D343" s="579"/>
      <c r="E343" s="7"/>
      <c r="F343" s="2"/>
      <c r="G343" s="2"/>
      <c r="H343" s="2"/>
      <c r="I343" s="2"/>
      <c r="J343" s="2"/>
      <c r="K343" s="2"/>
      <c r="L343" s="2"/>
      <c r="M343" s="2"/>
      <c r="N343" s="2"/>
      <c r="O343" s="2"/>
      <c r="P343" s="2"/>
      <c r="Q343" s="2"/>
      <c r="R343" s="2"/>
      <c r="S343" s="2"/>
      <c r="T343" s="2"/>
      <c r="U343" s="2"/>
      <c r="V343" s="2"/>
      <c r="W343" s="2"/>
      <c r="X343" s="2"/>
    </row>
    <row r="344" spans="1:24" ht="12.75" customHeight="1" x14ac:dyDescent="0.3">
      <c r="A344" s="6"/>
      <c r="B344" s="6"/>
      <c r="C344" s="6"/>
      <c r="D344" s="6"/>
      <c r="E344" s="7"/>
      <c r="F344" s="2"/>
      <c r="G344" s="2"/>
      <c r="H344" s="2"/>
      <c r="I344" s="2"/>
      <c r="J344" s="2"/>
      <c r="K344" s="2"/>
      <c r="L344" s="2"/>
      <c r="M344" s="2"/>
      <c r="N344" s="2"/>
      <c r="O344" s="2"/>
      <c r="P344" s="2"/>
      <c r="Q344" s="2"/>
      <c r="R344" s="2"/>
      <c r="S344" s="2"/>
      <c r="T344" s="2"/>
      <c r="U344" s="2"/>
      <c r="V344" s="2"/>
      <c r="W344" s="2"/>
      <c r="X344" s="2"/>
    </row>
    <row r="345" spans="1:24" ht="16.5" customHeight="1" x14ac:dyDescent="0.3">
      <c r="A345" s="589" t="s">
        <v>9</v>
      </c>
      <c r="B345" s="570"/>
      <c r="C345" s="570"/>
      <c r="D345" s="568"/>
      <c r="E345" s="2"/>
      <c r="F345" s="2"/>
      <c r="G345" s="2"/>
      <c r="H345" s="2"/>
      <c r="I345" s="2"/>
      <c r="J345" s="2"/>
      <c r="K345" s="2"/>
      <c r="L345" s="2"/>
      <c r="M345" s="2"/>
      <c r="N345" s="2"/>
      <c r="O345" s="2"/>
      <c r="P345" s="2"/>
      <c r="Q345" s="2"/>
      <c r="R345" s="2"/>
      <c r="S345" s="2"/>
      <c r="T345" s="2"/>
      <c r="U345" s="2"/>
      <c r="V345" s="2"/>
      <c r="W345" s="2"/>
      <c r="X345" s="2"/>
    </row>
    <row r="346" spans="1:24" ht="16.5" customHeight="1" x14ac:dyDescent="0.3">
      <c r="A346" s="11" t="s">
        <v>10</v>
      </c>
      <c r="B346" s="11" t="s">
        <v>11</v>
      </c>
      <c r="C346" s="590" t="s">
        <v>12</v>
      </c>
      <c r="D346" s="575"/>
      <c r="E346" s="2"/>
      <c r="F346" s="2"/>
      <c r="G346" s="2"/>
      <c r="H346" s="2"/>
      <c r="I346" s="2"/>
      <c r="J346" s="2"/>
      <c r="K346" s="2"/>
      <c r="L346" s="2"/>
      <c r="M346" s="2"/>
      <c r="N346" s="2"/>
      <c r="O346" s="2"/>
      <c r="P346" s="2"/>
      <c r="Q346" s="2"/>
      <c r="R346" s="2"/>
      <c r="S346" s="2"/>
      <c r="T346" s="2"/>
      <c r="U346" s="2"/>
      <c r="V346" s="2"/>
      <c r="W346" s="2"/>
      <c r="X346" s="2"/>
    </row>
    <row r="347" spans="1:24" ht="264.75" customHeight="1" x14ac:dyDescent="0.3">
      <c r="A347" s="12" t="s">
        <v>13</v>
      </c>
      <c r="B347" s="19" t="s">
        <v>251</v>
      </c>
      <c r="C347" s="591" t="s">
        <v>252</v>
      </c>
      <c r="D347" s="568"/>
      <c r="E347" s="2"/>
      <c r="F347" s="2"/>
      <c r="G347" s="2"/>
      <c r="H347" s="2"/>
      <c r="I347" s="2"/>
      <c r="J347" s="2"/>
      <c r="K347" s="2"/>
      <c r="L347" s="2"/>
      <c r="M347" s="2"/>
      <c r="N347" s="2"/>
      <c r="O347" s="2"/>
      <c r="P347" s="2"/>
      <c r="Q347" s="2"/>
      <c r="R347" s="2"/>
      <c r="S347" s="2"/>
      <c r="T347" s="2"/>
      <c r="U347" s="2"/>
      <c r="V347" s="2"/>
      <c r="W347" s="2"/>
      <c r="X347" s="2"/>
    </row>
    <row r="348" spans="1:24" ht="15.75" customHeight="1" x14ac:dyDescent="0.3">
      <c r="A348" s="12" t="s">
        <v>16</v>
      </c>
      <c r="B348" s="55" t="s">
        <v>253</v>
      </c>
      <c r="C348" s="592" t="s">
        <v>254</v>
      </c>
      <c r="D348" s="568"/>
      <c r="E348" s="2"/>
      <c r="F348" s="2"/>
      <c r="G348" s="2"/>
      <c r="H348" s="2"/>
      <c r="I348" s="2"/>
      <c r="J348" s="2"/>
      <c r="K348" s="2"/>
      <c r="L348" s="2"/>
      <c r="M348" s="2"/>
      <c r="N348" s="2"/>
      <c r="O348" s="2"/>
      <c r="P348" s="2"/>
      <c r="Q348" s="2"/>
      <c r="R348" s="2"/>
      <c r="S348" s="2"/>
      <c r="T348" s="2"/>
      <c r="U348" s="2"/>
      <c r="V348" s="2"/>
      <c r="W348" s="2"/>
      <c r="X348" s="2"/>
    </row>
    <row r="349" spans="1:24" ht="15.75" customHeight="1" x14ac:dyDescent="0.3">
      <c r="A349" s="12" t="s">
        <v>19</v>
      </c>
      <c r="B349" s="55" t="s">
        <v>255</v>
      </c>
      <c r="C349" s="592" t="s">
        <v>256</v>
      </c>
      <c r="D349" s="568"/>
      <c r="E349" s="2"/>
      <c r="F349" s="2"/>
      <c r="G349" s="2"/>
      <c r="H349" s="2"/>
      <c r="I349" s="2"/>
      <c r="J349" s="2"/>
      <c r="K349" s="2"/>
      <c r="L349" s="2"/>
      <c r="M349" s="2"/>
      <c r="N349" s="2"/>
      <c r="O349" s="2"/>
      <c r="P349" s="2"/>
      <c r="Q349" s="2"/>
      <c r="R349" s="2"/>
      <c r="S349" s="2"/>
      <c r="T349" s="2"/>
      <c r="U349" s="2"/>
      <c r="V349" s="2"/>
      <c r="W349" s="2"/>
      <c r="X349" s="2"/>
    </row>
    <row r="350" spans="1:24" ht="93" customHeight="1" x14ac:dyDescent="0.2">
      <c r="A350" s="12" t="s">
        <v>21</v>
      </c>
      <c r="B350" s="55" t="s">
        <v>257</v>
      </c>
      <c r="C350" s="588" t="s">
        <v>258</v>
      </c>
      <c r="D350" s="568"/>
      <c r="E350" s="5"/>
      <c r="F350" s="5"/>
      <c r="G350" s="5"/>
      <c r="H350" s="5"/>
      <c r="I350" s="5"/>
      <c r="J350" s="5"/>
      <c r="K350" s="5"/>
      <c r="L350" s="5"/>
      <c r="M350" s="5"/>
      <c r="N350" s="5"/>
      <c r="O350" s="5"/>
      <c r="P350" s="5"/>
      <c r="Q350" s="5"/>
      <c r="R350" s="5"/>
      <c r="S350" s="5"/>
      <c r="T350" s="5"/>
      <c r="U350" s="5"/>
      <c r="V350" s="5"/>
      <c r="W350" s="5"/>
      <c r="X350" s="5"/>
    </row>
    <row r="351" spans="1:24" ht="144.75" customHeight="1" x14ac:dyDescent="0.2">
      <c r="A351" s="12" t="s">
        <v>24</v>
      </c>
      <c r="B351" s="55" t="s">
        <v>259</v>
      </c>
      <c r="C351" s="588" t="s">
        <v>260</v>
      </c>
      <c r="D351" s="568"/>
      <c r="E351" s="5"/>
      <c r="F351" s="5"/>
      <c r="G351" s="5"/>
      <c r="H351" s="5"/>
      <c r="I351" s="5"/>
      <c r="J351" s="5"/>
      <c r="K351" s="5"/>
      <c r="L351" s="5"/>
      <c r="M351" s="5"/>
      <c r="N351" s="5"/>
      <c r="O351" s="5"/>
      <c r="P351" s="5"/>
      <c r="Q351" s="5"/>
      <c r="R351" s="5"/>
      <c r="S351" s="5"/>
      <c r="T351" s="5"/>
      <c r="U351" s="5"/>
      <c r="V351" s="5"/>
      <c r="W351" s="5"/>
      <c r="X351" s="5"/>
    </row>
    <row r="352" spans="1:24" ht="123" customHeight="1" x14ac:dyDescent="0.3">
      <c r="A352" s="12" t="s">
        <v>25</v>
      </c>
      <c r="B352" s="55" t="s">
        <v>261</v>
      </c>
      <c r="C352" s="588" t="s">
        <v>262</v>
      </c>
      <c r="D352" s="568"/>
      <c r="E352" s="2"/>
      <c r="F352" s="2"/>
      <c r="G352" s="2"/>
      <c r="H352" s="2"/>
      <c r="I352" s="2"/>
      <c r="J352" s="2"/>
      <c r="K352" s="2"/>
      <c r="L352" s="2"/>
      <c r="M352" s="2"/>
      <c r="N352" s="2"/>
      <c r="O352" s="2"/>
      <c r="P352" s="2"/>
      <c r="Q352" s="2"/>
      <c r="R352" s="2"/>
      <c r="S352" s="2"/>
      <c r="T352" s="2"/>
      <c r="U352" s="2"/>
      <c r="V352" s="2"/>
      <c r="W352" s="2"/>
      <c r="X352" s="2"/>
    </row>
    <row r="353" spans="1:24" ht="117" customHeight="1" x14ac:dyDescent="0.3">
      <c r="A353" s="12" t="s">
        <v>27</v>
      </c>
      <c r="B353" s="35" t="s">
        <v>263</v>
      </c>
      <c r="C353" s="593" t="s">
        <v>264</v>
      </c>
      <c r="D353" s="568"/>
      <c r="E353" s="2"/>
      <c r="F353" s="2"/>
      <c r="G353" s="2"/>
      <c r="H353" s="2"/>
      <c r="I353" s="2"/>
      <c r="J353" s="2"/>
      <c r="K353" s="2"/>
      <c r="L353" s="2"/>
      <c r="M353" s="2"/>
      <c r="N353" s="2"/>
      <c r="O353" s="2"/>
      <c r="P353" s="2"/>
      <c r="Q353" s="2"/>
      <c r="R353" s="2"/>
      <c r="S353" s="2"/>
      <c r="T353" s="2"/>
      <c r="U353" s="2"/>
      <c r="V353" s="2"/>
      <c r="W353" s="2"/>
      <c r="X353" s="2"/>
    </row>
    <row r="354" spans="1:24" ht="16.5" customHeight="1" x14ac:dyDescent="0.3">
      <c r="A354" s="594" t="s">
        <v>30</v>
      </c>
      <c r="B354" s="586"/>
      <c r="C354" s="586"/>
      <c r="D354" s="575"/>
      <c r="E354" s="2"/>
      <c r="F354" s="2"/>
      <c r="G354" s="2"/>
      <c r="H354" s="2"/>
      <c r="I354" s="2"/>
      <c r="J354" s="2"/>
      <c r="K354" s="2"/>
      <c r="L354" s="2"/>
      <c r="M354" s="2"/>
      <c r="N354" s="2"/>
      <c r="O354" s="2"/>
      <c r="P354" s="2"/>
      <c r="Q354" s="2"/>
      <c r="R354" s="2"/>
      <c r="S354" s="2"/>
      <c r="T354" s="2"/>
      <c r="U354" s="2"/>
      <c r="V354" s="2"/>
      <c r="W354" s="2"/>
      <c r="X354" s="2"/>
    </row>
    <row r="355" spans="1:24" ht="16.5" customHeight="1" x14ac:dyDescent="0.3">
      <c r="A355" s="11" t="s">
        <v>10</v>
      </c>
      <c r="B355" s="16" t="s">
        <v>11</v>
      </c>
      <c r="C355" s="589" t="s">
        <v>12</v>
      </c>
      <c r="D355" s="568"/>
      <c r="E355" s="2"/>
      <c r="F355" s="2"/>
      <c r="G355" s="2"/>
      <c r="H355" s="2"/>
      <c r="I355" s="2"/>
      <c r="J355" s="2"/>
      <c r="K355" s="2"/>
      <c r="L355" s="2"/>
      <c r="M355" s="2"/>
      <c r="N355" s="2"/>
      <c r="O355" s="2"/>
      <c r="P355" s="2"/>
      <c r="Q355" s="2"/>
      <c r="R355" s="2"/>
      <c r="S355" s="2"/>
      <c r="T355" s="2"/>
      <c r="U355" s="2"/>
      <c r="V355" s="2"/>
      <c r="W355" s="2"/>
      <c r="X355" s="2"/>
    </row>
    <row r="356" spans="1:24" ht="15.75" customHeight="1" x14ac:dyDescent="0.3">
      <c r="A356" s="12" t="s">
        <v>31</v>
      </c>
      <c r="B356" s="55" t="s">
        <v>265</v>
      </c>
      <c r="C356" s="588" t="s">
        <v>8</v>
      </c>
      <c r="D356" s="568"/>
      <c r="E356" s="2"/>
      <c r="F356" s="2"/>
      <c r="G356" s="2"/>
      <c r="H356" s="2"/>
      <c r="I356" s="2"/>
      <c r="J356" s="2"/>
      <c r="K356" s="2"/>
      <c r="L356" s="2"/>
      <c r="M356" s="2"/>
      <c r="N356" s="2"/>
      <c r="O356" s="2"/>
      <c r="P356" s="2"/>
      <c r="Q356" s="2"/>
      <c r="R356" s="2"/>
      <c r="S356" s="2"/>
      <c r="T356" s="2"/>
      <c r="U356" s="2"/>
      <c r="V356" s="2"/>
      <c r="W356" s="2"/>
      <c r="X356" s="2"/>
    </row>
    <row r="357" spans="1:24" ht="106.5" customHeight="1" x14ac:dyDescent="0.3">
      <c r="A357" s="12" t="s">
        <v>33</v>
      </c>
      <c r="B357" s="55" t="s">
        <v>8</v>
      </c>
      <c r="C357" s="588" t="s">
        <v>266</v>
      </c>
      <c r="D357" s="568"/>
      <c r="E357" s="2"/>
      <c r="F357" s="2"/>
      <c r="G357" s="2"/>
      <c r="H357" s="2"/>
      <c r="I357" s="2"/>
      <c r="J357" s="2"/>
      <c r="K357" s="2"/>
      <c r="L357" s="2"/>
      <c r="M357" s="2"/>
      <c r="N357" s="2"/>
      <c r="O357" s="2"/>
      <c r="P357" s="2"/>
      <c r="Q357" s="2"/>
      <c r="R357" s="2"/>
      <c r="S357" s="2"/>
      <c r="T357" s="2"/>
      <c r="U357" s="2"/>
      <c r="V357" s="2"/>
      <c r="W357" s="2"/>
      <c r="X357" s="2"/>
    </row>
    <row r="358" spans="1:24" ht="90.75" customHeight="1" x14ac:dyDescent="0.3">
      <c r="A358" s="12" t="s">
        <v>36</v>
      </c>
      <c r="B358" s="55" t="s">
        <v>267</v>
      </c>
      <c r="C358" s="588" t="s">
        <v>268</v>
      </c>
      <c r="D358" s="568"/>
      <c r="E358" s="2"/>
      <c r="F358" s="2"/>
      <c r="G358" s="2"/>
      <c r="H358" s="2"/>
      <c r="I358" s="2"/>
      <c r="J358" s="2"/>
      <c r="K358" s="2"/>
      <c r="L358" s="2"/>
      <c r="M358" s="2"/>
      <c r="N358" s="2"/>
      <c r="O358" s="2"/>
      <c r="P358" s="2"/>
      <c r="Q358" s="2"/>
      <c r="R358" s="2"/>
      <c r="S358" s="2"/>
      <c r="T358" s="2"/>
      <c r="U358" s="2"/>
      <c r="V358" s="2"/>
      <c r="W358" s="2"/>
      <c r="X358" s="2"/>
    </row>
    <row r="359" spans="1:24" ht="15.75" customHeight="1" x14ac:dyDescent="0.3">
      <c r="A359" s="12" t="s">
        <v>38</v>
      </c>
      <c r="B359" s="55" t="s">
        <v>8</v>
      </c>
      <c r="C359" s="588" t="s">
        <v>8</v>
      </c>
      <c r="D359" s="568"/>
      <c r="E359" s="2"/>
      <c r="F359" s="2"/>
      <c r="G359" s="2"/>
      <c r="H359" s="2"/>
      <c r="I359" s="2"/>
      <c r="J359" s="2"/>
      <c r="K359" s="2"/>
      <c r="L359" s="2"/>
      <c r="M359" s="2"/>
      <c r="N359" s="2"/>
      <c r="O359" s="2"/>
      <c r="P359" s="2"/>
      <c r="Q359" s="2"/>
      <c r="R359" s="2"/>
      <c r="S359" s="2"/>
      <c r="T359" s="2"/>
      <c r="U359" s="2"/>
      <c r="V359" s="2"/>
      <c r="W359" s="2"/>
      <c r="X359" s="2"/>
    </row>
    <row r="360" spans="1:24" ht="63.75" customHeight="1" x14ac:dyDescent="0.3">
      <c r="A360" s="12" t="s">
        <v>40</v>
      </c>
      <c r="B360" s="55" t="s">
        <v>269</v>
      </c>
      <c r="C360" s="588" t="s">
        <v>270</v>
      </c>
      <c r="D360" s="568"/>
      <c r="E360" s="2"/>
      <c r="F360" s="2"/>
      <c r="G360" s="2"/>
      <c r="H360" s="2"/>
      <c r="I360" s="2"/>
      <c r="J360" s="2"/>
      <c r="K360" s="2"/>
      <c r="L360" s="2"/>
      <c r="M360" s="2"/>
      <c r="N360" s="2"/>
      <c r="O360" s="2"/>
      <c r="P360" s="2"/>
      <c r="Q360" s="2"/>
      <c r="R360" s="2"/>
      <c r="S360" s="2"/>
      <c r="T360" s="2"/>
      <c r="U360" s="2"/>
      <c r="V360" s="2"/>
      <c r="W360" s="2"/>
      <c r="X360" s="2"/>
    </row>
    <row r="361" spans="1:24" ht="15.75" customHeight="1" x14ac:dyDescent="0.3">
      <c r="A361" s="12" t="s">
        <v>42</v>
      </c>
      <c r="B361" s="55" t="s">
        <v>271</v>
      </c>
      <c r="C361" s="588" t="s">
        <v>8</v>
      </c>
      <c r="D361" s="568"/>
      <c r="E361" s="2"/>
      <c r="F361" s="2"/>
      <c r="G361" s="2"/>
      <c r="H361" s="2"/>
      <c r="I361" s="2"/>
      <c r="J361" s="2"/>
      <c r="K361" s="2"/>
      <c r="L361" s="2"/>
      <c r="M361" s="2"/>
      <c r="N361" s="2"/>
      <c r="O361" s="2"/>
      <c r="P361" s="2"/>
      <c r="Q361" s="2"/>
      <c r="R361" s="2"/>
      <c r="S361" s="2"/>
      <c r="T361" s="2"/>
      <c r="U361" s="2"/>
      <c r="V361" s="2"/>
      <c r="W361" s="2"/>
      <c r="X361" s="2"/>
    </row>
    <row r="362" spans="1:24" ht="15.75" customHeight="1" x14ac:dyDescent="0.3">
      <c r="A362" s="21" t="s">
        <v>43</v>
      </c>
      <c r="B362" s="55" t="s">
        <v>272</v>
      </c>
      <c r="C362" s="588" t="s">
        <v>273</v>
      </c>
      <c r="D362" s="568"/>
      <c r="E362" s="2"/>
      <c r="F362" s="2"/>
      <c r="G362" s="2"/>
      <c r="H362" s="2"/>
      <c r="I362" s="2"/>
      <c r="J362" s="2"/>
      <c r="K362" s="2"/>
      <c r="L362" s="2"/>
      <c r="M362" s="2"/>
      <c r="N362" s="2"/>
      <c r="O362" s="2"/>
      <c r="P362" s="2"/>
      <c r="Q362" s="2"/>
      <c r="R362" s="2"/>
      <c r="S362" s="2"/>
      <c r="T362" s="2"/>
      <c r="U362" s="2"/>
      <c r="V362" s="2"/>
      <c r="W362" s="2"/>
      <c r="X362" s="2"/>
    </row>
    <row r="363" spans="1:24" ht="15.75" customHeight="1" x14ac:dyDescent="0.3">
      <c r="A363" s="12" t="s">
        <v>27</v>
      </c>
      <c r="B363" s="55" t="s">
        <v>274</v>
      </c>
      <c r="C363" s="588" t="s">
        <v>8</v>
      </c>
      <c r="D363" s="568"/>
      <c r="E363" s="2"/>
      <c r="F363" s="2"/>
      <c r="G363" s="2"/>
      <c r="H363" s="2"/>
      <c r="I363" s="2"/>
      <c r="J363" s="2"/>
      <c r="K363" s="2"/>
      <c r="L363" s="2"/>
      <c r="M363" s="2"/>
      <c r="N363" s="2"/>
      <c r="O363" s="2"/>
      <c r="P363" s="2"/>
      <c r="Q363" s="2"/>
      <c r="R363" s="2"/>
      <c r="S363" s="2"/>
      <c r="T363" s="2"/>
      <c r="U363" s="2"/>
      <c r="V363" s="2"/>
      <c r="W363" s="2"/>
      <c r="X363" s="2"/>
    </row>
    <row r="364" spans="1:24" ht="18" customHeight="1" x14ac:dyDescent="0.3">
      <c r="A364" s="585" t="s">
        <v>46</v>
      </c>
      <c r="B364" s="586"/>
      <c r="C364" s="586"/>
      <c r="D364" s="575"/>
      <c r="E364" s="2"/>
      <c r="F364" s="2"/>
      <c r="G364" s="2"/>
      <c r="H364" s="2"/>
      <c r="I364" s="2"/>
      <c r="J364" s="2"/>
      <c r="K364" s="2"/>
      <c r="L364" s="2"/>
      <c r="M364" s="2"/>
      <c r="N364" s="2"/>
      <c r="O364" s="2"/>
      <c r="P364" s="2"/>
      <c r="Q364" s="2"/>
      <c r="R364" s="2"/>
      <c r="S364" s="2"/>
      <c r="T364" s="2"/>
      <c r="U364" s="2"/>
      <c r="V364" s="2"/>
      <c r="W364" s="2"/>
      <c r="X364" s="2"/>
    </row>
    <row r="365" spans="1:24" ht="21.75" customHeight="1" x14ac:dyDescent="0.3">
      <c r="A365" s="11" t="s">
        <v>10</v>
      </c>
      <c r="B365" s="22" t="s">
        <v>47</v>
      </c>
      <c r="C365" s="587" t="s">
        <v>48</v>
      </c>
      <c r="D365" s="568"/>
      <c r="E365" s="2"/>
      <c r="F365" s="2"/>
      <c r="G365" s="2"/>
      <c r="H365" s="2"/>
      <c r="I365" s="2"/>
      <c r="J365" s="2"/>
      <c r="K365" s="2"/>
      <c r="L365" s="2"/>
      <c r="M365" s="2"/>
      <c r="N365" s="2"/>
      <c r="O365" s="2"/>
      <c r="P365" s="2"/>
      <c r="Q365" s="2"/>
      <c r="R365" s="2"/>
      <c r="S365" s="2"/>
      <c r="T365" s="2"/>
      <c r="U365" s="2"/>
      <c r="V365" s="2"/>
      <c r="W365" s="2"/>
      <c r="X365" s="2"/>
    </row>
    <row r="366" spans="1:24" ht="15.75" customHeight="1" x14ac:dyDescent="0.2">
      <c r="A366" s="21" t="s">
        <v>49</v>
      </c>
      <c r="B366" s="55" t="s">
        <v>275</v>
      </c>
      <c r="C366" s="588" t="s">
        <v>276</v>
      </c>
      <c r="D366" s="568"/>
      <c r="E366" s="24"/>
      <c r="F366" s="24"/>
      <c r="G366" s="24"/>
      <c r="H366" s="24"/>
      <c r="I366" s="24"/>
      <c r="J366" s="24"/>
      <c r="K366" s="24"/>
      <c r="L366" s="24"/>
      <c r="M366" s="24"/>
      <c r="N366" s="24"/>
      <c r="O366" s="24"/>
      <c r="P366" s="24"/>
      <c r="Q366" s="24"/>
      <c r="R366" s="24"/>
      <c r="S366" s="24"/>
      <c r="T366" s="24"/>
      <c r="U366" s="24"/>
      <c r="V366" s="24"/>
      <c r="W366" s="24"/>
      <c r="X366" s="24"/>
    </row>
    <row r="367" spans="1:24" ht="15.75" customHeight="1" x14ac:dyDescent="0.2">
      <c r="A367" s="21" t="s">
        <v>51</v>
      </c>
      <c r="B367" s="55" t="s">
        <v>277</v>
      </c>
      <c r="C367" s="588" t="s">
        <v>278</v>
      </c>
      <c r="D367" s="568"/>
      <c r="E367" s="24"/>
      <c r="F367" s="24"/>
      <c r="G367" s="24"/>
      <c r="H367" s="24"/>
      <c r="I367" s="24"/>
      <c r="J367" s="24"/>
      <c r="K367" s="24"/>
      <c r="L367" s="24"/>
      <c r="M367" s="24"/>
      <c r="N367" s="24"/>
      <c r="O367" s="24"/>
      <c r="P367" s="24"/>
      <c r="Q367" s="24"/>
      <c r="R367" s="24"/>
      <c r="S367" s="24"/>
      <c r="T367" s="24"/>
      <c r="U367" s="24"/>
      <c r="V367" s="24"/>
      <c r="W367" s="24"/>
      <c r="X367" s="24"/>
    </row>
    <row r="368" spans="1:24" ht="15.75" customHeight="1" x14ac:dyDescent="0.2">
      <c r="A368" s="21" t="s">
        <v>53</v>
      </c>
      <c r="B368" s="55" t="s">
        <v>279</v>
      </c>
      <c r="C368" s="588" t="s">
        <v>280</v>
      </c>
      <c r="D368" s="568"/>
      <c r="E368" s="24"/>
      <c r="F368" s="24"/>
      <c r="G368" s="24"/>
      <c r="H368" s="24"/>
      <c r="I368" s="24"/>
      <c r="J368" s="24"/>
      <c r="K368" s="24"/>
      <c r="L368" s="24"/>
      <c r="M368" s="24"/>
      <c r="N368" s="24"/>
      <c r="O368" s="24"/>
      <c r="P368" s="24"/>
      <c r="Q368" s="24"/>
      <c r="R368" s="24"/>
      <c r="S368" s="24"/>
      <c r="T368" s="24"/>
      <c r="U368" s="24"/>
      <c r="V368" s="24"/>
      <c r="W368" s="24"/>
      <c r="X368" s="24"/>
    </row>
    <row r="369" spans="1:24" ht="15.75" customHeight="1" x14ac:dyDescent="0.2">
      <c r="A369" s="21" t="s">
        <v>56</v>
      </c>
      <c r="B369" s="55" t="s">
        <v>281</v>
      </c>
      <c r="C369" s="588" t="s">
        <v>282</v>
      </c>
      <c r="D369" s="568"/>
      <c r="E369" s="24"/>
      <c r="F369" s="24"/>
      <c r="G369" s="24"/>
      <c r="H369" s="24"/>
      <c r="I369" s="24"/>
      <c r="J369" s="24"/>
      <c r="K369" s="24"/>
      <c r="L369" s="24"/>
      <c r="M369" s="24"/>
      <c r="N369" s="24"/>
      <c r="O369" s="24"/>
      <c r="P369" s="24"/>
      <c r="Q369" s="24"/>
      <c r="R369" s="24"/>
      <c r="S369" s="24"/>
      <c r="T369" s="24"/>
      <c r="U369" s="24"/>
      <c r="V369" s="24"/>
      <c r="W369" s="24"/>
      <c r="X369" s="24"/>
    </row>
    <row r="370" spans="1:24" ht="15.75" customHeight="1" x14ac:dyDescent="0.2">
      <c r="A370" s="21" t="s">
        <v>58</v>
      </c>
      <c r="B370" s="55" t="s">
        <v>283</v>
      </c>
      <c r="C370" s="588" t="s">
        <v>284</v>
      </c>
      <c r="D370" s="568"/>
      <c r="E370" s="24"/>
      <c r="F370" s="24"/>
      <c r="G370" s="24"/>
      <c r="H370" s="24"/>
      <c r="I370" s="24"/>
      <c r="J370" s="24"/>
      <c r="K370" s="24"/>
      <c r="L370" s="24"/>
      <c r="M370" s="24"/>
      <c r="N370" s="24"/>
      <c r="O370" s="24"/>
      <c r="P370" s="24"/>
      <c r="Q370" s="24"/>
      <c r="R370" s="24"/>
      <c r="S370" s="24"/>
      <c r="T370" s="24"/>
      <c r="U370" s="24"/>
      <c r="V370" s="24"/>
      <c r="W370" s="24"/>
      <c r="X370" s="24"/>
    </row>
    <row r="371" spans="1:24" ht="15.75" customHeight="1" x14ac:dyDescent="0.2">
      <c r="A371" s="21" t="s">
        <v>61</v>
      </c>
      <c r="B371" s="55" t="s">
        <v>285</v>
      </c>
      <c r="C371" s="588" t="s">
        <v>286</v>
      </c>
      <c r="D371" s="568"/>
      <c r="E371" s="24"/>
      <c r="F371" s="24"/>
      <c r="G371" s="24"/>
      <c r="H371" s="24"/>
      <c r="I371" s="24"/>
      <c r="J371" s="24"/>
      <c r="K371" s="24"/>
      <c r="L371" s="24"/>
      <c r="M371" s="24"/>
      <c r="N371" s="24"/>
      <c r="O371" s="24"/>
      <c r="P371" s="24"/>
      <c r="Q371" s="24"/>
      <c r="R371" s="24"/>
      <c r="S371" s="24"/>
      <c r="T371" s="24"/>
      <c r="U371" s="24"/>
      <c r="V371" s="24"/>
      <c r="W371" s="24"/>
      <c r="X371" s="24"/>
    </row>
    <row r="372" spans="1:24" ht="15.75" customHeight="1" x14ac:dyDescent="0.2">
      <c r="A372" s="21" t="s">
        <v>27</v>
      </c>
      <c r="B372" s="55" t="s">
        <v>287</v>
      </c>
      <c r="C372" s="588" t="s">
        <v>288</v>
      </c>
      <c r="D372" s="568"/>
      <c r="E372" s="24"/>
      <c r="F372" s="24"/>
      <c r="G372" s="24"/>
      <c r="H372" s="24"/>
      <c r="I372" s="24"/>
      <c r="J372" s="24"/>
      <c r="K372" s="24"/>
      <c r="L372" s="24"/>
      <c r="M372" s="24"/>
      <c r="N372" s="24"/>
      <c r="O372" s="24"/>
      <c r="P372" s="24"/>
      <c r="Q372" s="24"/>
      <c r="R372" s="24"/>
      <c r="S372" s="24"/>
      <c r="T372" s="24"/>
      <c r="U372" s="24"/>
      <c r="V372" s="24"/>
      <c r="W372" s="24"/>
      <c r="X372" s="24"/>
    </row>
    <row r="373" spans="1:24" ht="12.75" customHeight="1" x14ac:dyDescent="0.3">
      <c r="A373" s="2"/>
      <c r="B373" s="27"/>
      <c r="C373" s="2"/>
      <c r="D373" s="2"/>
      <c r="E373" s="2"/>
      <c r="F373" s="2"/>
      <c r="G373" s="2"/>
      <c r="H373" s="2"/>
      <c r="I373" s="2"/>
      <c r="J373" s="2"/>
      <c r="K373" s="2"/>
      <c r="L373" s="2"/>
      <c r="M373" s="2"/>
      <c r="N373" s="2"/>
      <c r="O373" s="2"/>
      <c r="P373" s="2"/>
      <c r="Q373" s="2"/>
      <c r="R373" s="2"/>
      <c r="S373" s="2"/>
      <c r="T373" s="2"/>
      <c r="U373" s="2"/>
      <c r="V373" s="2"/>
      <c r="W373" s="2"/>
      <c r="X373" s="2"/>
    </row>
    <row r="374" spans="1:24" ht="15" customHeight="1" x14ac:dyDescent="0.3">
      <c r="A374" s="569"/>
      <c r="B374" s="570"/>
      <c r="C374" s="570"/>
      <c r="D374" s="568"/>
      <c r="E374" s="2"/>
      <c r="F374" s="2"/>
      <c r="G374" s="2"/>
      <c r="H374" s="2"/>
      <c r="I374" s="2"/>
      <c r="J374" s="2"/>
      <c r="K374" s="2"/>
      <c r="L374" s="2"/>
      <c r="M374" s="2"/>
      <c r="N374" s="2"/>
      <c r="O374" s="2"/>
      <c r="P374" s="2"/>
      <c r="Q374" s="2"/>
      <c r="R374" s="2"/>
      <c r="S374" s="2"/>
      <c r="T374" s="2"/>
      <c r="U374" s="2"/>
      <c r="V374" s="2"/>
      <c r="W374" s="2"/>
      <c r="X374" s="2"/>
    </row>
    <row r="375" spans="1:24" ht="16.5" customHeight="1" x14ac:dyDescent="0.3">
      <c r="A375" s="8" t="s">
        <v>4</v>
      </c>
      <c r="B375" s="577" t="s">
        <v>289</v>
      </c>
      <c r="C375" s="578"/>
      <c r="D375" s="579"/>
      <c r="E375" s="7"/>
      <c r="F375" s="2"/>
      <c r="G375" s="2"/>
      <c r="H375" s="2"/>
      <c r="I375" s="2"/>
      <c r="J375" s="2"/>
      <c r="K375" s="2"/>
      <c r="L375" s="2"/>
      <c r="M375" s="2"/>
      <c r="N375" s="2"/>
      <c r="O375" s="2"/>
      <c r="P375" s="2"/>
      <c r="Q375" s="2"/>
      <c r="R375" s="2"/>
      <c r="S375" s="2"/>
      <c r="T375" s="2"/>
      <c r="U375" s="2"/>
      <c r="V375" s="2"/>
      <c r="W375" s="2"/>
      <c r="X375" s="2"/>
    </row>
    <row r="376" spans="1:24" ht="6" customHeight="1" x14ac:dyDescent="0.3">
      <c r="A376" s="6"/>
      <c r="B376" s="6"/>
      <c r="C376" s="6"/>
      <c r="D376" s="6"/>
      <c r="E376" s="7"/>
      <c r="F376" s="2"/>
      <c r="G376" s="2"/>
      <c r="H376" s="2"/>
      <c r="I376" s="2"/>
      <c r="J376" s="2"/>
      <c r="K376" s="2"/>
      <c r="L376" s="2"/>
      <c r="M376" s="2"/>
      <c r="N376" s="2"/>
      <c r="O376" s="2"/>
      <c r="P376" s="2"/>
      <c r="Q376" s="2"/>
      <c r="R376" s="2"/>
      <c r="S376" s="2"/>
      <c r="T376" s="2"/>
      <c r="U376" s="2"/>
      <c r="V376" s="2"/>
      <c r="W376" s="2"/>
      <c r="X376" s="2"/>
    </row>
    <row r="377" spans="1:24" ht="28.5" customHeight="1" x14ac:dyDescent="0.3">
      <c r="A377" s="9" t="s">
        <v>6</v>
      </c>
      <c r="B377" s="608">
        <v>44552</v>
      </c>
      <c r="C377" s="581"/>
      <c r="D377" s="581"/>
      <c r="E377" s="7"/>
      <c r="F377" s="2"/>
      <c r="G377" s="2"/>
      <c r="H377" s="2"/>
      <c r="I377" s="2"/>
      <c r="J377" s="2"/>
      <c r="K377" s="2"/>
      <c r="L377" s="2"/>
      <c r="M377" s="2"/>
      <c r="N377" s="2"/>
      <c r="O377" s="2"/>
      <c r="P377" s="2"/>
      <c r="Q377" s="2"/>
      <c r="R377" s="2"/>
      <c r="S377" s="2"/>
      <c r="T377" s="2"/>
      <c r="U377" s="2"/>
      <c r="V377" s="2"/>
      <c r="W377" s="2"/>
      <c r="X377" s="2"/>
    </row>
    <row r="378" spans="1:24" ht="7.5" customHeight="1" x14ac:dyDescent="0.3">
      <c r="A378" s="10"/>
      <c r="B378" s="6"/>
      <c r="C378" s="6"/>
      <c r="D378" s="6"/>
      <c r="E378" s="7"/>
      <c r="F378" s="2"/>
      <c r="G378" s="2"/>
      <c r="H378" s="2"/>
      <c r="I378" s="2"/>
      <c r="J378" s="2"/>
      <c r="K378" s="2"/>
      <c r="L378" s="2"/>
      <c r="M378" s="2"/>
      <c r="N378" s="2"/>
      <c r="O378" s="2"/>
      <c r="P378" s="2"/>
      <c r="Q378" s="2"/>
      <c r="R378" s="2"/>
      <c r="S378" s="2"/>
      <c r="T378" s="2"/>
      <c r="U378" s="2"/>
      <c r="V378" s="2"/>
      <c r="W378" s="2"/>
      <c r="X378" s="2"/>
    </row>
    <row r="379" spans="1:24" ht="39" customHeight="1" x14ac:dyDescent="0.3">
      <c r="A379" s="9" t="s">
        <v>7</v>
      </c>
      <c r="B379" s="577" t="s">
        <v>8</v>
      </c>
      <c r="C379" s="578"/>
      <c r="D379" s="579"/>
      <c r="E379" s="7"/>
      <c r="F379" s="2"/>
      <c r="G379" s="2"/>
      <c r="H379" s="2"/>
      <c r="I379" s="2"/>
      <c r="J379" s="2"/>
      <c r="K379" s="2"/>
      <c r="L379" s="2"/>
      <c r="M379" s="2"/>
      <c r="N379" s="2"/>
      <c r="O379" s="2"/>
      <c r="P379" s="2"/>
      <c r="Q379" s="2"/>
      <c r="R379" s="2"/>
      <c r="S379" s="2"/>
      <c r="T379" s="2"/>
      <c r="U379" s="2"/>
      <c r="V379" s="2"/>
      <c r="W379" s="2"/>
      <c r="X379" s="2"/>
    </row>
    <row r="380" spans="1:24" ht="12.75" customHeight="1" x14ac:dyDescent="0.3">
      <c r="A380" s="6"/>
      <c r="B380" s="6"/>
      <c r="C380" s="6"/>
      <c r="D380" s="6"/>
      <c r="E380" s="7"/>
      <c r="F380" s="2"/>
      <c r="G380" s="2"/>
      <c r="H380" s="2"/>
      <c r="I380" s="2"/>
      <c r="J380" s="2"/>
      <c r="K380" s="2"/>
      <c r="L380" s="2"/>
      <c r="M380" s="2"/>
      <c r="N380" s="2"/>
      <c r="O380" s="2"/>
      <c r="P380" s="2"/>
      <c r="Q380" s="2"/>
      <c r="R380" s="2"/>
      <c r="S380" s="2"/>
      <c r="T380" s="2"/>
      <c r="U380" s="2"/>
      <c r="V380" s="2"/>
      <c r="W380" s="2"/>
      <c r="X380" s="2"/>
    </row>
    <row r="381" spans="1:24" ht="16.5" customHeight="1" x14ac:dyDescent="0.3">
      <c r="A381" s="589" t="s">
        <v>9</v>
      </c>
      <c r="B381" s="570"/>
      <c r="C381" s="570"/>
      <c r="D381" s="568"/>
      <c r="E381" s="2"/>
      <c r="F381" s="2"/>
      <c r="G381" s="2"/>
      <c r="H381" s="2"/>
      <c r="I381" s="2"/>
      <c r="J381" s="2"/>
      <c r="K381" s="2"/>
      <c r="L381" s="2"/>
      <c r="M381" s="2"/>
      <c r="N381" s="2"/>
      <c r="O381" s="2"/>
      <c r="P381" s="2"/>
      <c r="Q381" s="2"/>
      <c r="R381" s="2"/>
      <c r="S381" s="2"/>
      <c r="T381" s="2"/>
      <c r="U381" s="2"/>
      <c r="V381" s="2"/>
      <c r="W381" s="2"/>
      <c r="X381" s="2"/>
    </row>
    <row r="382" spans="1:24" ht="16.5" customHeight="1" x14ac:dyDescent="0.3">
      <c r="A382" s="11" t="s">
        <v>10</v>
      </c>
      <c r="B382" s="11" t="s">
        <v>11</v>
      </c>
      <c r="C382" s="590" t="s">
        <v>12</v>
      </c>
      <c r="D382" s="575"/>
      <c r="E382" s="2"/>
      <c r="F382" s="2"/>
      <c r="G382" s="2"/>
      <c r="H382" s="2"/>
      <c r="I382" s="2"/>
      <c r="J382" s="2"/>
      <c r="K382" s="2"/>
      <c r="L382" s="2"/>
      <c r="M382" s="2"/>
      <c r="N382" s="2"/>
      <c r="O382" s="2"/>
      <c r="P382" s="2"/>
      <c r="Q382" s="2"/>
      <c r="R382" s="2"/>
      <c r="S382" s="2"/>
      <c r="T382" s="2"/>
      <c r="U382" s="2"/>
      <c r="V382" s="2"/>
      <c r="W382" s="2"/>
      <c r="X382" s="2"/>
    </row>
    <row r="383" spans="1:24" ht="114.75" customHeight="1" x14ac:dyDescent="0.3">
      <c r="A383" s="12" t="s">
        <v>13</v>
      </c>
      <c r="B383" s="18" t="s">
        <v>290</v>
      </c>
      <c r="C383" s="595" t="s">
        <v>291</v>
      </c>
      <c r="D383" s="568"/>
      <c r="E383" s="2"/>
      <c r="F383" s="2"/>
      <c r="G383" s="2"/>
      <c r="H383" s="2"/>
      <c r="I383" s="2"/>
      <c r="J383" s="2"/>
      <c r="K383" s="2"/>
      <c r="L383" s="2"/>
      <c r="M383" s="2"/>
      <c r="N383" s="2"/>
      <c r="O383" s="2"/>
      <c r="P383" s="2"/>
      <c r="Q383" s="2"/>
      <c r="R383" s="2"/>
      <c r="S383" s="2"/>
      <c r="T383" s="2"/>
      <c r="U383" s="2"/>
      <c r="V383" s="2"/>
      <c r="W383" s="2"/>
      <c r="X383" s="2"/>
    </row>
    <row r="384" spans="1:24" ht="320.25" customHeight="1" x14ac:dyDescent="0.3">
      <c r="A384" s="12" t="s">
        <v>16</v>
      </c>
      <c r="B384" s="32" t="s">
        <v>292</v>
      </c>
      <c r="C384" s="595" t="s">
        <v>293</v>
      </c>
      <c r="D384" s="568"/>
      <c r="E384" s="2"/>
      <c r="F384" s="2"/>
      <c r="G384" s="2"/>
      <c r="H384" s="2"/>
      <c r="I384" s="2"/>
      <c r="J384" s="2"/>
      <c r="K384" s="2"/>
      <c r="L384" s="2"/>
      <c r="M384" s="2"/>
      <c r="N384" s="2"/>
      <c r="O384" s="2"/>
      <c r="P384" s="2"/>
      <c r="Q384" s="2"/>
      <c r="R384" s="2"/>
      <c r="S384" s="2"/>
      <c r="T384" s="2"/>
      <c r="U384" s="2"/>
      <c r="V384" s="2"/>
      <c r="W384" s="2"/>
      <c r="X384" s="2"/>
    </row>
    <row r="385" spans="1:24" ht="386.25" customHeight="1" x14ac:dyDescent="0.3">
      <c r="A385" s="12" t="s">
        <v>19</v>
      </c>
      <c r="B385" s="18" t="s">
        <v>294</v>
      </c>
      <c r="C385" s="595" t="s">
        <v>295</v>
      </c>
      <c r="D385" s="568"/>
      <c r="E385" s="2"/>
      <c r="F385" s="2"/>
      <c r="G385" s="2"/>
      <c r="H385" s="2"/>
      <c r="I385" s="2"/>
      <c r="J385" s="2"/>
      <c r="K385" s="2"/>
      <c r="L385" s="2"/>
      <c r="M385" s="2"/>
      <c r="N385" s="2"/>
      <c r="O385" s="2"/>
      <c r="P385" s="2"/>
      <c r="Q385" s="2"/>
      <c r="R385" s="2"/>
      <c r="S385" s="2"/>
      <c r="T385" s="2"/>
      <c r="U385" s="2"/>
      <c r="V385" s="2"/>
      <c r="W385" s="2"/>
      <c r="X385" s="2"/>
    </row>
    <row r="386" spans="1:24" ht="114.75" customHeight="1" x14ac:dyDescent="0.2">
      <c r="A386" s="12" t="s">
        <v>21</v>
      </c>
      <c r="B386" s="18" t="s">
        <v>296</v>
      </c>
      <c r="C386" s="595" t="s">
        <v>297</v>
      </c>
      <c r="D386" s="568"/>
      <c r="E386" s="5"/>
      <c r="F386" s="5"/>
      <c r="G386" s="5"/>
      <c r="H386" s="5"/>
      <c r="I386" s="5"/>
      <c r="J386" s="5"/>
      <c r="K386" s="5"/>
      <c r="L386" s="5"/>
      <c r="M386" s="5"/>
      <c r="N386" s="5"/>
      <c r="O386" s="5"/>
      <c r="P386" s="5"/>
      <c r="Q386" s="5"/>
      <c r="R386" s="5"/>
      <c r="S386" s="5"/>
      <c r="T386" s="5"/>
      <c r="U386" s="5"/>
      <c r="V386" s="5"/>
      <c r="W386" s="5"/>
      <c r="X386" s="5"/>
    </row>
    <row r="387" spans="1:24" ht="114.75" customHeight="1" x14ac:dyDescent="0.2">
      <c r="A387" s="12" t="s">
        <v>24</v>
      </c>
      <c r="B387" s="18" t="s">
        <v>37</v>
      </c>
      <c r="C387" s="595" t="s">
        <v>298</v>
      </c>
      <c r="D387" s="568"/>
      <c r="E387" s="5"/>
      <c r="F387" s="5"/>
      <c r="G387" s="5"/>
      <c r="H387" s="5"/>
      <c r="I387" s="5"/>
      <c r="J387" s="5"/>
      <c r="K387" s="5"/>
      <c r="L387" s="5"/>
      <c r="M387" s="5"/>
      <c r="N387" s="5"/>
      <c r="O387" s="5"/>
      <c r="P387" s="5"/>
      <c r="Q387" s="5"/>
      <c r="R387" s="5"/>
      <c r="S387" s="5"/>
      <c r="T387" s="5"/>
      <c r="U387" s="5"/>
      <c r="V387" s="5"/>
      <c r="W387" s="5"/>
      <c r="X387" s="5"/>
    </row>
    <row r="388" spans="1:24" ht="114.75" customHeight="1" x14ac:dyDescent="0.3">
      <c r="A388" s="12" t="s">
        <v>25</v>
      </c>
      <c r="B388" s="34" t="s">
        <v>299</v>
      </c>
      <c r="C388" s="595" t="s">
        <v>300</v>
      </c>
      <c r="D388" s="568"/>
      <c r="E388" s="2"/>
      <c r="F388" s="2"/>
      <c r="G388" s="2"/>
      <c r="H388" s="2"/>
      <c r="I388" s="2"/>
      <c r="J388" s="2"/>
      <c r="K388" s="2"/>
      <c r="L388" s="2"/>
      <c r="M388" s="2"/>
      <c r="N388" s="2"/>
      <c r="O388" s="2"/>
      <c r="P388" s="2"/>
      <c r="Q388" s="2"/>
      <c r="R388" s="2"/>
      <c r="S388" s="2"/>
      <c r="T388" s="2"/>
      <c r="U388" s="2"/>
      <c r="V388" s="2"/>
      <c r="W388" s="2"/>
      <c r="X388" s="2"/>
    </row>
    <row r="389" spans="1:24" ht="114.75" customHeight="1" x14ac:dyDescent="0.3">
      <c r="A389" s="12" t="s">
        <v>27</v>
      </c>
      <c r="B389" s="32" t="s">
        <v>301</v>
      </c>
      <c r="C389" s="595" t="s">
        <v>302</v>
      </c>
      <c r="D389" s="568"/>
      <c r="E389" s="2"/>
      <c r="F389" s="2"/>
      <c r="G389" s="2"/>
      <c r="H389" s="2"/>
      <c r="I389" s="2"/>
      <c r="J389" s="2"/>
      <c r="K389" s="2"/>
      <c r="L389" s="2"/>
      <c r="M389" s="2"/>
      <c r="N389" s="2"/>
      <c r="O389" s="2"/>
      <c r="P389" s="2"/>
      <c r="Q389" s="2"/>
      <c r="R389" s="2"/>
      <c r="S389" s="2"/>
      <c r="T389" s="2"/>
      <c r="U389" s="2"/>
      <c r="V389" s="2"/>
      <c r="W389" s="2"/>
      <c r="X389" s="2"/>
    </row>
    <row r="390" spans="1:24" ht="16.5" customHeight="1" x14ac:dyDescent="0.3">
      <c r="A390" s="594" t="s">
        <v>30</v>
      </c>
      <c r="B390" s="586"/>
      <c r="C390" s="586"/>
      <c r="D390" s="575"/>
      <c r="E390" s="2"/>
      <c r="F390" s="2"/>
      <c r="G390" s="2"/>
      <c r="H390" s="2"/>
      <c r="I390" s="2"/>
      <c r="J390" s="2"/>
      <c r="K390" s="2"/>
      <c r="L390" s="2"/>
      <c r="M390" s="2"/>
      <c r="N390" s="2"/>
      <c r="O390" s="2"/>
      <c r="P390" s="2"/>
      <c r="Q390" s="2"/>
      <c r="R390" s="2"/>
      <c r="S390" s="2"/>
      <c r="T390" s="2"/>
      <c r="U390" s="2"/>
      <c r="V390" s="2"/>
      <c r="W390" s="2"/>
      <c r="X390" s="2"/>
    </row>
    <row r="391" spans="1:24" ht="16.5" customHeight="1" x14ac:dyDescent="0.3">
      <c r="A391" s="11" t="s">
        <v>10</v>
      </c>
      <c r="B391" s="16" t="s">
        <v>11</v>
      </c>
      <c r="C391" s="589" t="s">
        <v>12</v>
      </c>
      <c r="D391" s="568"/>
      <c r="E391" s="2"/>
      <c r="F391" s="2"/>
      <c r="G391" s="2"/>
      <c r="H391" s="2"/>
      <c r="I391" s="2"/>
      <c r="J391" s="2"/>
      <c r="K391" s="2"/>
      <c r="L391" s="2"/>
      <c r="M391" s="2"/>
      <c r="N391" s="2"/>
      <c r="O391" s="2"/>
      <c r="P391" s="2"/>
      <c r="Q391" s="2"/>
      <c r="R391" s="2"/>
      <c r="S391" s="2"/>
      <c r="T391" s="2"/>
      <c r="U391" s="2"/>
      <c r="V391" s="2"/>
      <c r="W391" s="2"/>
      <c r="X391" s="2"/>
    </row>
    <row r="392" spans="1:24" ht="45" customHeight="1" x14ac:dyDescent="0.3">
      <c r="A392" s="12" t="s">
        <v>31</v>
      </c>
      <c r="B392" s="56" t="s">
        <v>37</v>
      </c>
      <c r="C392" s="595" t="s">
        <v>303</v>
      </c>
      <c r="D392" s="568"/>
      <c r="E392" s="2"/>
      <c r="F392" s="2"/>
      <c r="G392" s="2"/>
      <c r="H392" s="2"/>
      <c r="I392" s="2"/>
      <c r="J392" s="2"/>
      <c r="K392" s="2"/>
      <c r="L392" s="2"/>
      <c r="M392" s="2"/>
      <c r="N392" s="2"/>
      <c r="O392" s="2"/>
      <c r="P392" s="2"/>
      <c r="Q392" s="2"/>
      <c r="R392" s="2"/>
      <c r="S392" s="2"/>
      <c r="T392" s="2"/>
      <c r="U392" s="2"/>
      <c r="V392" s="2"/>
      <c r="W392" s="2"/>
      <c r="X392" s="2"/>
    </row>
    <row r="393" spans="1:24" ht="39" customHeight="1" x14ac:dyDescent="0.3">
      <c r="A393" s="12" t="s">
        <v>33</v>
      </c>
      <c r="B393" s="19" t="s">
        <v>304</v>
      </c>
      <c r="C393" s="595" t="s">
        <v>305</v>
      </c>
      <c r="D393" s="568"/>
      <c r="E393" s="2"/>
      <c r="F393" s="2"/>
      <c r="G393" s="2"/>
      <c r="H393" s="2"/>
      <c r="I393" s="2"/>
      <c r="J393" s="2"/>
      <c r="K393" s="2"/>
      <c r="L393" s="2"/>
      <c r="M393" s="2"/>
      <c r="N393" s="2"/>
      <c r="O393" s="2"/>
      <c r="P393" s="2"/>
      <c r="Q393" s="2"/>
      <c r="R393" s="2"/>
      <c r="S393" s="2"/>
      <c r="T393" s="2"/>
      <c r="U393" s="2"/>
      <c r="V393" s="2"/>
      <c r="W393" s="2"/>
      <c r="X393" s="2"/>
    </row>
    <row r="394" spans="1:24" ht="45.75" customHeight="1" x14ac:dyDescent="0.3">
      <c r="A394" s="12" t="s">
        <v>36</v>
      </c>
      <c r="B394" s="56" t="s">
        <v>37</v>
      </c>
      <c r="C394" s="595" t="s">
        <v>306</v>
      </c>
      <c r="D394" s="568"/>
      <c r="E394" s="2"/>
      <c r="F394" s="2"/>
      <c r="G394" s="2"/>
      <c r="H394" s="2"/>
      <c r="I394" s="2"/>
      <c r="J394" s="2"/>
      <c r="K394" s="2"/>
      <c r="L394" s="2"/>
      <c r="M394" s="2"/>
      <c r="N394" s="2"/>
      <c r="O394" s="2"/>
      <c r="P394" s="2"/>
      <c r="Q394" s="2"/>
      <c r="R394" s="2"/>
      <c r="S394" s="2"/>
      <c r="T394" s="2"/>
      <c r="U394" s="2"/>
      <c r="V394" s="2"/>
      <c r="W394" s="2"/>
      <c r="X394" s="2"/>
    </row>
    <row r="395" spans="1:24" ht="42" customHeight="1" x14ac:dyDescent="0.3">
      <c r="A395" s="12" t="s">
        <v>38</v>
      </c>
      <c r="B395" s="56" t="s">
        <v>37</v>
      </c>
      <c r="C395" s="595" t="s">
        <v>307</v>
      </c>
      <c r="D395" s="568"/>
      <c r="E395" s="2"/>
      <c r="F395" s="2"/>
      <c r="G395" s="2"/>
      <c r="H395" s="2"/>
      <c r="I395" s="2"/>
      <c r="J395" s="2"/>
      <c r="K395" s="2"/>
      <c r="L395" s="2"/>
      <c r="M395" s="2"/>
      <c r="N395" s="2"/>
      <c r="O395" s="2"/>
      <c r="P395" s="2"/>
      <c r="Q395" s="2"/>
      <c r="R395" s="2"/>
      <c r="S395" s="2"/>
      <c r="T395" s="2"/>
      <c r="U395" s="2"/>
      <c r="V395" s="2"/>
      <c r="W395" s="2"/>
      <c r="X395" s="2"/>
    </row>
    <row r="396" spans="1:24" ht="75" customHeight="1" x14ac:dyDescent="0.3">
      <c r="A396" s="12" t="s">
        <v>40</v>
      </c>
      <c r="B396" s="56" t="s">
        <v>37</v>
      </c>
      <c r="C396" s="595" t="s">
        <v>308</v>
      </c>
      <c r="D396" s="568"/>
      <c r="E396" s="2"/>
      <c r="F396" s="2"/>
      <c r="G396" s="2"/>
      <c r="H396" s="2"/>
      <c r="I396" s="2"/>
      <c r="J396" s="2"/>
      <c r="K396" s="2"/>
      <c r="L396" s="2"/>
      <c r="M396" s="2"/>
      <c r="N396" s="2"/>
      <c r="O396" s="2"/>
      <c r="P396" s="2"/>
      <c r="Q396" s="2"/>
      <c r="R396" s="2"/>
      <c r="S396" s="2"/>
      <c r="T396" s="2"/>
      <c r="U396" s="2"/>
      <c r="V396" s="2"/>
      <c r="W396" s="2"/>
      <c r="X396" s="2"/>
    </row>
    <row r="397" spans="1:24" ht="28.5" customHeight="1" x14ac:dyDescent="0.3">
      <c r="A397" s="12" t="s">
        <v>42</v>
      </c>
      <c r="B397" s="57" t="s">
        <v>37</v>
      </c>
      <c r="C397" s="599" t="s">
        <v>8</v>
      </c>
      <c r="D397" s="568"/>
      <c r="E397" s="2"/>
      <c r="F397" s="2"/>
      <c r="G397" s="2"/>
      <c r="H397" s="2"/>
      <c r="I397" s="2"/>
      <c r="J397" s="2"/>
      <c r="K397" s="2"/>
      <c r="L397" s="2"/>
      <c r="M397" s="2"/>
      <c r="N397" s="2"/>
      <c r="O397" s="2"/>
      <c r="P397" s="2"/>
      <c r="Q397" s="2"/>
      <c r="R397" s="2"/>
      <c r="S397" s="2"/>
      <c r="T397" s="2"/>
      <c r="U397" s="2"/>
      <c r="V397" s="2"/>
      <c r="W397" s="2"/>
      <c r="X397" s="2"/>
    </row>
    <row r="398" spans="1:24" ht="28.5" customHeight="1" x14ac:dyDescent="0.3">
      <c r="A398" s="21" t="s">
        <v>43</v>
      </c>
      <c r="B398" s="57" t="s">
        <v>37</v>
      </c>
      <c r="C398" s="599" t="s">
        <v>8</v>
      </c>
      <c r="D398" s="568"/>
      <c r="E398" s="2"/>
      <c r="F398" s="2"/>
      <c r="G398" s="2"/>
      <c r="H398" s="2"/>
      <c r="I398" s="2"/>
      <c r="J398" s="2"/>
      <c r="K398" s="2"/>
      <c r="L398" s="2"/>
      <c r="M398" s="2"/>
      <c r="N398" s="2"/>
      <c r="O398" s="2"/>
      <c r="P398" s="2"/>
      <c r="Q398" s="2"/>
      <c r="R398" s="2"/>
      <c r="S398" s="2"/>
      <c r="T398" s="2"/>
      <c r="U398" s="2"/>
      <c r="V398" s="2"/>
      <c r="W398" s="2"/>
      <c r="X398" s="2"/>
    </row>
    <row r="399" spans="1:24" ht="28.5" customHeight="1" x14ac:dyDescent="0.3">
      <c r="A399" s="12" t="s">
        <v>27</v>
      </c>
      <c r="B399" s="58" t="s">
        <v>37</v>
      </c>
      <c r="C399" s="605" t="s">
        <v>8</v>
      </c>
      <c r="D399" s="606"/>
      <c r="E399" s="2"/>
      <c r="F399" s="2"/>
      <c r="G399" s="2"/>
      <c r="H399" s="2"/>
      <c r="I399" s="2"/>
      <c r="J399" s="2"/>
      <c r="K399" s="2"/>
      <c r="L399" s="2"/>
      <c r="M399" s="2"/>
      <c r="N399" s="2"/>
      <c r="O399" s="2"/>
      <c r="P399" s="2"/>
      <c r="Q399" s="2"/>
      <c r="R399" s="2"/>
      <c r="S399" s="2"/>
      <c r="T399" s="2"/>
      <c r="U399" s="2"/>
      <c r="V399" s="2"/>
      <c r="W399" s="2"/>
      <c r="X399" s="2"/>
    </row>
    <row r="400" spans="1:24" ht="18" customHeight="1" x14ac:dyDescent="0.3">
      <c r="A400" s="585" t="s">
        <v>46</v>
      </c>
      <c r="B400" s="586"/>
      <c r="C400" s="586"/>
      <c r="D400" s="575"/>
      <c r="E400" s="2"/>
      <c r="F400" s="2"/>
      <c r="G400" s="2"/>
      <c r="H400" s="2"/>
      <c r="I400" s="2"/>
      <c r="J400" s="2"/>
      <c r="K400" s="2"/>
      <c r="L400" s="2"/>
      <c r="M400" s="2"/>
      <c r="N400" s="2"/>
      <c r="O400" s="2"/>
      <c r="P400" s="2"/>
      <c r="Q400" s="2"/>
      <c r="R400" s="2"/>
      <c r="S400" s="2"/>
      <c r="T400" s="2"/>
      <c r="U400" s="2"/>
      <c r="V400" s="2"/>
      <c r="W400" s="2"/>
      <c r="X400" s="2"/>
    </row>
    <row r="401" spans="1:26" ht="21.75" customHeight="1" x14ac:dyDescent="0.3">
      <c r="A401" s="11" t="s">
        <v>10</v>
      </c>
      <c r="B401" s="22" t="s">
        <v>47</v>
      </c>
      <c r="C401" s="587" t="s">
        <v>48</v>
      </c>
      <c r="D401" s="568"/>
      <c r="E401" s="2"/>
      <c r="F401" s="2"/>
      <c r="G401" s="2"/>
      <c r="H401" s="2"/>
      <c r="I401" s="2"/>
      <c r="J401" s="2"/>
      <c r="K401" s="2"/>
      <c r="L401" s="2"/>
      <c r="M401" s="2"/>
      <c r="N401" s="2"/>
      <c r="O401" s="2"/>
      <c r="P401" s="2"/>
      <c r="Q401" s="2"/>
      <c r="R401" s="2"/>
      <c r="S401" s="2"/>
      <c r="T401" s="2"/>
      <c r="U401" s="2"/>
      <c r="V401" s="2"/>
      <c r="W401" s="2"/>
      <c r="X401" s="2"/>
    </row>
    <row r="402" spans="1:26" ht="114.75" customHeight="1" x14ac:dyDescent="0.3">
      <c r="A402" s="21" t="s">
        <v>49</v>
      </c>
      <c r="B402" s="36" t="s">
        <v>309</v>
      </c>
      <c r="C402" s="595" t="s">
        <v>310</v>
      </c>
      <c r="D402" s="568"/>
      <c r="E402" s="24"/>
      <c r="F402" s="24"/>
      <c r="G402" s="24"/>
      <c r="H402" s="24"/>
      <c r="I402" s="24"/>
      <c r="J402" s="24"/>
      <c r="K402" s="24"/>
      <c r="L402" s="24"/>
      <c r="M402" s="24"/>
      <c r="N402" s="24"/>
      <c r="O402" s="24"/>
      <c r="P402" s="24"/>
      <c r="Q402" s="24"/>
      <c r="R402" s="24"/>
      <c r="S402" s="24"/>
      <c r="T402" s="24"/>
      <c r="U402" s="24"/>
      <c r="V402" s="24"/>
      <c r="W402" s="24"/>
      <c r="X402" s="24"/>
    </row>
    <row r="403" spans="1:26" ht="15.75" customHeight="1" x14ac:dyDescent="0.2">
      <c r="A403" s="21" t="s">
        <v>51</v>
      </c>
      <c r="B403" s="19" t="s">
        <v>311</v>
      </c>
      <c r="C403" s="599" t="s">
        <v>8</v>
      </c>
      <c r="D403" s="568"/>
      <c r="E403" s="24"/>
      <c r="F403" s="24"/>
      <c r="G403" s="24"/>
      <c r="H403" s="24"/>
      <c r="I403" s="24"/>
      <c r="J403" s="24"/>
      <c r="K403" s="24"/>
      <c r="L403" s="24"/>
      <c r="M403" s="24"/>
      <c r="N403" s="24"/>
      <c r="O403" s="24"/>
      <c r="P403" s="24"/>
      <c r="Q403" s="24"/>
      <c r="R403" s="24"/>
      <c r="S403" s="24"/>
      <c r="T403" s="24"/>
      <c r="U403" s="24"/>
      <c r="V403" s="24"/>
      <c r="W403" s="24"/>
      <c r="X403" s="24"/>
    </row>
    <row r="404" spans="1:26" ht="112.5" customHeight="1" x14ac:dyDescent="0.2">
      <c r="A404" s="21" t="s">
        <v>53</v>
      </c>
      <c r="B404" s="35" t="s">
        <v>312</v>
      </c>
      <c r="C404" s="595" t="s">
        <v>313</v>
      </c>
      <c r="D404" s="568"/>
      <c r="E404" s="24"/>
      <c r="F404" s="24"/>
      <c r="G404" s="24"/>
      <c r="H404" s="24"/>
      <c r="I404" s="24"/>
      <c r="J404" s="24"/>
      <c r="K404" s="24"/>
      <c r="L404" s="24"/>
      <c r="M404" s="24"/>
      <c r="N404" s="24"/>
      <c r="O404" s="24"/>
      <c r="P404" s="24"/>
      <c r="Q404" s="24"/>
      <c r="R404" s="24"/>
      <c r="S404" s="24"/>
      <c r="T404" s="24"/>
      <c r="U404" s="24"/>
      <c r="V404" s="24"/>
      <c r="W404" s="24"/>
      <c r="X404" s="24"/>
    </row>
    <row r="405" spans="1:26" ht="72" customHeight="1" x14ac:dyDescent="0.2">
      <c r="A405" s="21" t="s">
        <v>56</v>
      </c>
      <c r="B405" s="56" t="s">
        <v>37</v>
      </c>
      <c r="C405" s="595" t="s">
        <v>314</v>
      </c>
      <c r="D405" s="568"/>
      <c r="E405" s="24"/>
      <c r="F405" s="24"/>
      <c r="G405" s="24"/>
      <c r="H405" s="24"/>
      <c r="I405" s="24"/>
      <c r="J405" s="24"/>
      <c r="K405" s="24"/>
      <c r="L405" s="24"/>
      <c r="M405" s="24"/>
      <c r="N405" s="24"/>
      <c r="O405" s="24"/>
      <c r="P405" s="24"/>
      <c r="Q405" s="24"/>
      <c r="R405" s="24"/>
      <c r="S405" s="24"/>
      <c r="T405" s="24"/>
      <c r="U405" s="24"/>
      <c r="V405" s="24"/>
      <c r="W405" s="24"/>
      <c r="X405" s="24"/>
    </row>
    <row r="406" spans="1:26" ht="15.75" customHeight="1" x14ac:dyDescent="0.2">
      <c r="A406" s="21" t="s">
        <v>58</v>
      </c>
      <c r="B406" s="19" t="s">
        <v>315</v>
      </c>
      <c r="C406" s="595" t="s">
        <v>316</v>
      </c>
      <c r="D406" s="568"/>
      <c r="E406" s="24"/>
      <c r="F406" s="24"/>
      <c r="G406" s="24"/>
      <c r="H406" s="24"/>
      <c r="I406" s="24"/>
      <c r="J406" s="24"/>
      <c r="K406" s="24"/>
      <c r="L406" s="24"/>
      <c r="M406" s="24"/>
      <c r="N406" s="24"/>
      <c r="O406" s="24"/>
      <c r="P406" s="24"/>
      <c r="Q406" s="24"/>
      <c r="R406" s="24"/>
      <c r="S406" s="24"/>
      <c r="T406" s="24"/>
      <c r="U406" s="24"/>
      <c r="V406" s="24"/>
      <c r="W406" s="24"/>
      <c r="X406" s="24"/>
    </row>
    <row r="407" spans="1:26" ht="15.75" customHeight="1" x14ac:dyDescent="0.3">
      <c r="A407" s="21" t="s">
        <v>61</v>
      </c>
      <c r="B407" s="36" t="s">
        <v>317</v>
      </c>
      <c r="C407" s="599" t="s">
        <v>8</v>
      </c>
      <c r="D407" s="568"/>
      <c r="E407" s="24"/>
      <c r="F407" s="24"/>
      <c r="G407" s="24"/>
      <c r="H407" s="24"/>
      <c r="I407" s="24"/>
      <c r="J407" s="24"/>
      <c r="K407" s="24"/>
      <c r="L407" s="24"/>
      <c r="M407" s="24"/>
      <c r="N407" s="24"/>
      <c r="O407" s="24"/>
      <c r="P407" s="24"/>
      <c r="Q407" s="24"/>
      <c r="R407" s="24"/>
      <c r="S407" s="24"/>
      <c r="T407" s="24"/>
      <c r="U407" s="24"/>
      <c r="V407" s="24"/>
      <c r="W407" s="24"/>
      <c r="X407" s="24"/>
    </row>
    <row r="408" spans="1:26" ht="72" customHeight="1" x14ac:dyDescent="0.2">
      <c r="A408" s="21" t="s">
        <v>27</v>
      </c>
      <c r="B408" s="56" t="s">
        <v>37</v>
      </c>
      <c r="C408" s="599" t="s">
        <v>8</v>
      </c>
      <c r="D408" s="568"/>
      <c r="E408" s="24"/>
      <c r="F408" s="24"/>
      <c r="G408" s="24"/>
      <c r="H408" s="24"/>
      <c r="I408" s="24"/>
      <c r="J408" s="24"/>
      <c r="K408" s="24"/>
      <c r="L408" s="24"/>
      <c r="M408" s="24"/>
      <c r="N408" s="24"/>
      <c r="O408" s="24"/>
      <c r="P408" s="24"/>
      <c r="Q408" s="24"/>
      <c r="R408" s="24"/>
      <c r="S408" s="24"/>
      <c r="T408" s="24"/>
      <c r="U408" s="24"/>
      <c r="V408" s="24"/>
      <c r="W408" s="24"/>
      <c r="X408" s="24"/>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row>
    <row r="410" spans="1:26" ht="15.75" customHeight="1" x14ac:dyDescent="0.3">
      <c r="A410" s="569"/>
      <c r="B410" s="570"/>
      <c r="C410" s="570"/>
      <c r="D410" s="568"/>
      <c r="E410" s="2"/>
      <c r="F410" s="2"/>
      <c r="G410" s="2"/>
      <c r="H410" s="2"/>
      <c r="I410" s="2"/>
      <c r="J410" s="2"/>
      <c r="K410" s="2"/>
      <c r="L410" s="2"/>
      <c r="M410" s="2"/>
      <c r="N410" s="2"/>
      <c r="O410" s="2"/>
      <c r="P410" s="2"/>
      <c r="Q410" s="2"/>
      <c r="R410" s="2"/>
      <c r="S410" s="2"/>
      <c r="T410" s="2"/>
      <c r="U410" s="2"/>
      <c r="V410" s="2"/>
      <c r="W410" s="2"/>
      <c r="X410" s="2"/>
    </row>
    <row r="411" spans="1:26" ht="16.5" customHeight="1" x14ac:dyDescent="0.3">
      <c r="A411" s="8" t="s">
        <v>4</v>
      </c>
      <c r="B411" s="577" t="s">
        <v>318</v>
      </c>
      <c r="C411" s="578"/>
      <c r="D411" s="579"/>
      <c r="E411" s="7"/>
      <c r="F411" s="2"/>
      <c r="G411" s="2"/>
      <c r="H411" s="2"/>
      <c r="I411" s="2"/>
      <c r="J411" s="2"/>
      <c r="K411" s="2"/>
      <c r="L411" s="2"/>
      <c r="M411" s="2"/>
      <c r="N411" s="2"/>
      <c r="O411" s="2"/>
      <c r="P411" s="2"/>
      <c r="Q411" s="2"/>
      <c r="R411" s="2"/>
      <c r="S411" s="2"/>
      <c r="T411" s="2"/>
      <c r="U411" s="2"/>
      <c r="V411" s="2"/>
      <c r="W411" s="2"/>
      <c r="X411" s="2"/>
      <c r="Y411" s="2"/>
      <c r="Z411" s="2"/>
    </row>
    <row r="412" spans="1:26" ht="6" customHeight="1" x14ac:dyDescent="0.3">
      <c r="A412" s="6"/>
      <c r="B412" s="6"/>
      <c r="C412" s="6"/>
      <c r="D412" s="6"/>
      <c r="E412" s="7"/>
      <c r="F412" s="2"/>
      <c r="G412" s="2"/>
      <c r="H412" s="2"/>
      <c r="I412" s="2"/>
      <c r="J412" s="2"/>
      <c r="K412" s="2"/>
      <c r="L412" s="2"/>
      <c r="M412" s="2"/>
      <c r="N412" s="2"/>
      <c r="O412" s="2"/>
      <c r="P412" s="2"/>
      <c r="Q412" s="2"/>
      <c r="R412" s="2"/>
      <c r="S412" s="2"/>
      <c r="T412" s="2"/>
      <c r="U412" s="2"/>
      <c r="V412" s="2"/>
      <c r="W412" s="2"/>
      <c r="X412" s="2"/>
      <c r="Y412" s="2"/>
      <c r="Z412" s="2"/>
    </row>
    <row r="413" spans="1:26" ht="28.5" customHeight="1" x14ac:dyDescent="0.3">
      <c r="A413" s="9" t="s">
        <v>6</v>
      </c>
      <c r="B413" s="604">
        <v>44518</v>
      </c>
      <c r="C413" s="578"/>
      <c r="D413" s="579"/>
      <c r="E413" s="7"/>
      <c r="F413" s="2"/>
      <c r="G413" s="2"/>
      <c r="H413" s="2"/>
      <c r="I413" s="2"/>
      <c r="J413" s="2"/>
      <c r="K413" s="2"/>
      <c r="L413" s="2"/>
      <c r="M413" s="2"/>
      <c r="N413" s="2"/>
      <c r="O413" s="2"/>
      <c r="P413" s="2"/>
      <c r="Q413" s="2"/>
      <c r="R413" s="2"/>
      <c r="S413" s="2"/>
      <c r="T413" s="2"/>
      <c r="U413" s="2"/>
      <c r="V413" s="2"/>
      <c r="W413" s="2"/>
      <c r="X413" s="2"/>
      <c r="Y413" s="2"/>
      <c r="Z413" s="2"/>
    </row>
    <row r="414" spans="1:26" ht="7.5" customHeight="1" x14ac:dyDescent="0.3">
      <c r="A414" s="10"/>
      <c r="B414" s="6"/>
      <c r="C414" s="6"/>
      <c r="D414" s="6"/>
      <c r="E414" s="7"/>
      <c r="F414" s="2"/>
      <c r="G414" s="2"/>
      <c r="H414" s="2"/>
      <c r="I414" s="2"/>
      <c r="J414" s="2"/>
      <c r="K414" s="2"/>
      <c r="L414" s="2"/>
      <c r="M414" s="2"/>
      <c r="N414" s="2"/>
      <c r="O414" s="2"/>
      <c r="P414" s="2"/>
      <c r="Q414" s="2"/>
      <c r="R414" s="2"/>
      <c r="S414" s="2"/>
      <c r="T414" s="2"/>
      <c r="U414" s="2"/>
      <c r="V414" s="2"/>
      <c r="W414" s="2"/>
      <c r="X414" s="2"/>
      <c r="Y414" s="2"/>
      <c r="Z414" s="2"/>
    </row>
    <row r="415" spans="1:26" ht="39" customHeight="1" x14ac:dyDescent="0.3">
      <c r="A415" s="9" t="s">
        <v>7</v>
      </c>
      <c r="B415" s="577" t="s">
        <v>8</v>
      </c>
      <c r="C415" s="578"/>
      <c r="D415" s="579"/>
      <c r="E415" s="7"/>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3">
      <c r="A416" s="6"/>
      <c r="B416" s="6"/>
      <c r="C416" s="6"/>
      <c r="D416" s="6"/>
      <c r="E416" s="7"/>
      <c r="F416" s="2"/>
      <c r="G416" s="2"/>
      <c r="H416" s="2"/>
      <c r="I416" s="2"/>
      <c r="J416" s="2"/>
      <c r="K416" s="2"/>
      <c r="L416" s="2"/>
      <c r="M416" s="2"/>
      <c r="N416" s="2"/>
      <c r="O416" s="2"/>
      <c r="P416" s="2"/>
      <c r="Q416" s="2"/>
      <c r="R416" s="2"/>
      <c r="S416" s="2"/>
      <c r="T416" s="2"/>
      <c r="U416" s="2"/>
      <c r="V416" s="2"/>
      <c r="W416" s="2"/>
      <c r="X416" s="2"/>
      <c r="Y416" s="2"/>
      <c r="Z416" s="2"/>
    </row>
    <row r="417" spans="1:26" ht="16.5" customHeight="1" x14ac:dyDescent="0.3">
      <c r="A417" s="589" t="s">
        <v>9</v>
      </c>
      <c r="B417" s="570"/>
      <c r="C417" s="570"/>
      <c r="D417" s="568"/>
      <c r="E417" s="2"/>
      <c r="F417" s="2"/>
      <c r="G417" s="2"/>
      <c r="H417" s="2"/>
      <c r="I417" s="2"/>
      <c r="J417" s="2"/>
      <c r="K417" s="2"/>
      <c r="L417" s="2"/>
      <c r="M417" s="2"/>
      <c r="N417" s="2"/>
      <c r="O417" s="2"/>
      <c r="P417" s="2"/>
      <c r="Q417" s="2"/>
      <c r="R417" s="2"/>
      <c r="S417" s="2"/>
      <c r="T417" s="2"/>
      <c r="U417" s="2"/>
      <c r="V417" s="2"/>
      <c r="W417" s="2"/>
      <c r="X417" s="2"/>
      <c r="Y417" s="2"/>
      <c r="Z417" s="2"/>
    </row>
    <row r="418" spans="1:26" ht="16.5" customHeight="1" x14ac:dyDescent="0.3">
      <c r="A418" s="11" t="s">
        <v>10</v>
      </c>
      <c r="B418" s="11" t="s">
        <v>11</v>
      </c>
      <c r="C418" s="590" t="s">
        <v>12</v>
      </c>
      <c r="D418" s="575"/>
      <c r="E418" s="2"/>
      <c r="F418" s="2"/>
      <c r="G418" s="2"/>
      <c r="H418" s="2"/>
      <c r="I418" s="2"/>
      <c r="J418" s="2"/>
      <c r="K418" s="2"/>
      <c r="L418" s="2"/>
      <c r="M418" s="2"/>
      <c r="N418" s="2"/>
      <c r="O418" s="2"/>
      <c r="P418" s="2"/>
      <c r="Q418" s="2"/>
      <c r="R418" s="2"/>
      <c r="S418" s="2"/>
      <c r="T418" s="2"/>
      <c r="U418" s="2"/>
      <c r="V418" s="2"/>
      <c r="W418" s="2"/>
      <c r="X418" s="2"/>
      <c r="Y418" s="2"/>
      <c r="Z418" s="2"/>
    </row>
    <row r="419" spans="1:26" ht="306" customHeight="1" x14ac:dyDescent="0.3">
      <c r="A419" s="12" t="s">
        <v>13</v>
      </c>
      <c r="B419" s="15" t="s">
        <v>319</v>
      </c>
      <c r="C419" s="602" t="s">
        <v>320</v>
      </c>
      <c r="D419" s="568"/>
      <c r="E419" s="2"/>
      <c r="F419" s="2"/>
      <c r="G419" s="2"/>
      <c r="H419" s="2"/>
      <c r="I419" s="2"/>
      <c r="J419" s="2"/>
      <c r="K419" s="2"/>
      <c r="L419" s="2"/>
      <c r="M419" s="2"/>
      <c r="N419" s="2"/>
      <c r="O419" s="2"/>
      <c r="P419" s="2"/>
      <c r="Q419" s="2"/>
      <c r="R419" s="2"/>
      <c r="S419" s="2"/>
      <c r="T419" s="2"/>
      <c r="U419" s="2"/>
      <c r="V419" s="2"/>
      <c r="W419" s="2"/>
      <c r="X419" s="2"/>
      <c r="Y419" s="2"/>
      <c r="Z419" s="2"/>
    </row>
    <row r="420" spans="1:26" ht="211.5" customHeight="1" x14ac:dyDescent="0.3">
      <c r="A420" s="12" t="s">
        <v>16</v>
      </c>
      <c r="B420" s="14" t="s">
        <v>321</v>
      </c>
      <c r="C420" s="603" t="s">
        <v>322</v>
      </c>
      <c r="D420" s="568"/>
      <c r="E420" s="2"/>
      <c r="F420" s="2"/>
      <c r="G420" s="2"/>
      <c r="H420" s="2"/>
      <c r="I420" s="2"/>
      <c r="J420" s="2"/>
      <c r="K420" s="2"/>
      <c r="L420" s="2"/>
      <c r="M420" s="2"/>
      <c r="N420" s="2"/>
      <c r="O420" s="2"/>
      <c r="P420" s="2"/>
      <c r="Q420" s="2"/>
      <c r="R420" s="2"/>
      <c r="S420" s="2"/>
      <c r="T420" s="2"/>
      <c r="U420" s="2"/>
      <c r="V420" s="2"/>
      <c r="W420" s="2"/>
      <c r="X420" s="2"/>
      <c r="Y420" s="2"/>
      <c r="Z420" s="2"/>
    </row>
    <row r="421" spans="1:26" ht="181.5" customHeight="1" x14ac:dyDescent="0.3">
      <c r="A421" s="12" t="s">
        <v>19</v>
      </c>
      <c r="B421" s="13" t="s">
        <v>323</v>
      </c>
      <c r="C421" s="602" t="s">
        <v>324</v>
      </c>
      <c r="D421" s="568"/>
      <c r="E421" s="2"/>
      <c r="F421" s="2"/>
      <c r="G421" s="2"/>
      <c r="H421" s="2"/>
      <c r="I421" s="2"/>
      <c r="J421" s="2"/>
      <c r="K421" s="2"/>
      <c r="L421" s="2"/>
      <c r="M421" s="2"/>
      <c r="N421" s="2"/>
      <c r="O421" s="2"/>
      <c r="P421" s="2"/>
      <c r="Q421" s="2"/>
      <c r="R421" s="2"/>
      <c r="S421" s="2"/>
      <c r="T421" s="2"/>
      <c r="U421" s="2"/>
      <c r="V421" s="2"/>
      <c r="W421" s="2"/>
      <c r="X421" s="2"/>
      <c r="Y421" s="2"/>
      <c r="Z421" s="2"/>
    </row>
    <row r="422" spans="1:26" ht="180" customHeight="1" x14ac:dyDescent="0.2">
      <c r="A422" s="12" t="s">
        <v>21</v>
      </c>
      <c r="B422" s="15" t="s">
        <v>325</v>
      </c>
      <c r="C422" s="603" t="s">
        <v>326</v>
      </c>
      <c r="D422" s="568"/>
      <c r="E422" s="5"/>
      <c r="F422" s="5"/>
      <c r="G422" s="5"/>
      <c r="H422" s="5"/>
      <c r="I422" s="5"/>
      <c r="J422" s="5"/>
      <c r="K422" s="5"/>
      <c r="L422" s="5"/>
      <c r="M422" s="5"/>
      <c r="N422" s="5"/>
      <c r="O422" s="5"/>
      <c r="P422" s="5"/>
      <c r="Q422" s="5"/>
      <c r="R422" s="5"/>
      <c r="S422" s="5"/>
      <c r="T422" s="5"/>
      <c r="U422" s="5"/>
      <c r="V422" s="5"/>
      <c r="W422" s="5"/>
      <c r="X422" s="5"/>
      <c r="Y422" s="5"/>
      <c r="Z422" s="5"/>
    </row>
    <row r="423" spans="1:26" ht="130.5" customHeight="1" x14ac:dyDescent="0.2">
      <c r="A423" s="12" t="s">
        <v>24</v>
      </c>
      <c r="B423" s="14" t="s">
        <v>327</v>
      </c>
      <c r="C423" s="603" t="s">
        <v>328</v>
      </c>
      <c r="D423" s="568"/>
      <c r="E423" s="5"/>
      <c r="F423" s="5"/>
      <c r="G423" s="5"/>
      <c r="H423" s="5"/>
      <c r="I423" s="5"/>
      <c r="J423" s="5"/>
      <c r="K423" s="5"/>
      <c r="L423" s="5"/>
      <c r="M423" s="5"/>
      <c r="N423" s="5"/>
      <c r="O423" s="5"/>
      <c r="P423" s="5"/>
      <c r="Q423" s="5"/>
      <c r="R423" s="5"/>
      <c r="S423" s="5"/>
      <c r="T423" s="5"/>
      <c r="U423" s="5"/>
      <c r="V423" s="5"/>
      <c r="W423" s="5"/>
      <c r="X423" s="5"/>
      <c r="Y423" s="5"/>
      <c r="Z423" s="5"/>
    </row>
    <row r="424" spans="1:26" ht="153.75" customHeight="1" x14ac:dyDescent="0.3">
      <c r="A424" s="12" t="s">
        <v>25</v>
      </c>
      <c r="B424" s="59" t="s">
        <v>8</v>
      </c>
      <c r="C424" s="602" t="s">
        <v>329</v>
      </c>
      <c r="D424" s="568"/>
      <c r="E424" s="2"/>
      <c r="F424" s="2"/>
      <c r="G424" s="2"/>
      <c r="H424" s="2"/>
      <c r="I424" s="2"/>
      <c r="J424" s="2"/>
      <c r="K424" s="2"/>
      <c r="L424" s="2"/>
      <c r="M424" s="2"/>
      <c r="N424" s="2"/>
      <c r="O424" s="2"/>
      <c r="P424" s="2"/>
      <c r="Q424" s="2"/>
      <c r="R424" s="2"/>
      <c r="S424" s="2"/>
      <c r="T424" s="2"/>
      <c r="U424" s="2"/>
      <c r="V424" s="2"/>
      <c r="W424" s="2"/>
      <c r="X424" s="2"/>
      <c r="Y424" s="2"/>
      <c r="Z424" s="2"/>
    </row>
    <row r="425" spans="1:26" ht="115.5" customHeight="1" x14ac:dyDescent="0.3">
      <c r="A425" s="12" t="s">
        <v>27</v>
      </c>
      <c r="B425" s="14" t="s">
        <v>330</v>
      </c>
      <c r="C425" s="603" t="s">
        <v>331</v>
      </c>
      <c r="D425" s="568"/>
      <c r="E425" s="2"/>
      <c r="F425" s="2"/>
      <c r="G425" s="2"/>
      <c r="H425" s="2"/>
      <c r="I425" s="2"/>
      <c r="J425" s="2"/>
      <c r="K425" s="2"/>
      <c r="L425" s="2"/>
      <c r="M425" s="2"/>
      <c r="N425" s="2"/>
      <c r="O425" s="2"/>
      <c r="P425" s="2"/>
      <c r="Q425" s="2"/>
      <c r="R425" s="2"/>
      <c r="S425" s="2"/>
      <c r="T425" s="2"/>
      <c r="U425" s="2"/>
      <c r="V425" s="2"/>
      <c r="W425" s="2"/>
      <c r="X425" s="2"/>
      <c r="Y425" s="2"/>
      <c r="Z425" s="2"/>
    </row>
    <row r="426" spans="1:26" ht="16.5" customHeight="1" x14ac:dyDescent="0.3">
      <c r="A426" s="594" t="s">
        <v>30</v>
      </c>
      <c r="B426" s="586"/>
      <c r="C426" s="586"/>
      <c r="D426" s="575"/>
      <c r="E426" s="2"/>
      <c r="F426" s="2"/>
      <c r="G426" s="2"/>
      <c r="H426" s="2"/>
      <c r="I426" s="2"/>
      <c r="J426" s="2"/>
      <c r="K426" s="2"/>
      <c r="L426" s="2"/>
      <c r="M426" s="2"/>
      <c r="N426" s="2"/>
      <c r="O426" s="2"/>
      <c r="P426" s="2"/>
      <c r="Q426" s="2"/>
      <c r="R426" s="2"/>
      <c r="S426" s="2"/>
      <c r="T426" s="2"/>
      <c r="U426" s="2"/>
      <c r="V426" s="2"/>
      <c r="W426" s="2"/>
      <c r="X426" s="2"/>
      <c r="Y426" s="2"/>
      <c r="Z426" s="2"/>
    </row>
    <row r="427" spans="1:26" ht="16.5" customHeight="1" x14ac:dyDescent="0.3">
      <c r="A427" s="11" t="s">
        <v>10</v>
      </c>
      <c r="B427" s="16" t="s">
        <v>11</v>
      </c>
      <c r="C427" s="589" t="s">
        <v>12</v>
      </c>
      <c r="D427" s="568"/>
      <c r="E427" s="2"/>
      <c r="F427" s="2"/>
      <c r="G427" s="2"/>
      <c r="H427" s="2"/>
      <c r="I427" s="2"/>
      <c r="J427" s="2"/>
      <c r="K427" s="2"/>
      <c r="L427" s="2"/>
      <c r="M427" s="2"/>
      <c r="N427" s="2"/>
      <c r="O427" s="2"/>
      <c r="P427" s="2"/>
      <c r="Q427" s="2"/>
      <c r="R427" s="2"/>
      <c r="S427" s="2"/>
      <c r="T427" s="2"/>
      <c r="U427" s="2"/>
      <c r="V427" s="2"/>
      <c r="W427" s="2"/>
      <c r="X427" s="2"/>
      <c r="Y427" s="2"/>
      <c r="Z427" s="2"/>
    </row>
    <row r="428" spans="1:26" ht="72" customHeight="1" x14ac:dyDescent="0.3">
      <c r="A428" s="12" t="s">
        <v>31</v>
      </c>
      <c r="B428" s="49" t="s">
        <v>332</v>
      </c>
      <c r="C428" s="588" t="s">
        <v>333</v>
      </c>
      <c r="D428" s="568"/>
      <c r="E428" s="2"/>
      <c r="F428" s="2"/>
      <c r="G428" s="2"/>
      <c r="H428" s="2"/>
      <c r="I428" s="2"/>
      <c r="J428" s="2"/>
      <c r="K428" s="2"/>
      <c r="L428" s="2"/>
      <c r="M428" s="2"/>
      <c r="N428" s="2"/>
      <c r="O428" s="2"/>
      <c r="P428" s="2"/>
      <c r="Q428" s="2"/>
      <c r="R428" s="2"/>
      <c r="S428" s="2"/>
      <c r="T428" s="2"/>
      <c r="U428" s="2"/>
      <c r="V428" s="2"/>
      <c r="W428" s="2"/>
      <c r="X428" s="2"/>
      <c r="Y428" s="2"/>
      <c r="Z428" s="2"/>
    </row>
    <row r="429" spans="1:26" ht="28.5" customHeight="1" x14ac:dyDescent="0.3">
      <c r="A429" s="12" t="s">
        <v>33</v>
      </c>
      <c r="B429" s="60" t="s">
        <v>8</v>
      </c>
      <c r="C429" s="601" t="s">
        <v>8</v>
      </c>
      <c r="D429" s="568"/>
      <c r="E429" s="2"/>
      <c r="F429" s="2"/>
      <c r="G429" s="2"/>
      <c r="H429" s="2"/>
      <c r="I429" s="2"/>
      <c r="J429" s="2"/>
      <c r="K429" s="2"/>
      <c r="L429" s="2"/>
      <c r="M429" s="2"/>
      <c r="N429" s="2"/>
      <c r="O429" s="2"/>
      <c r="P429" s="2"/>
      <c r="Q429" s="2"/>
      <c r="R429" s="2"/>
      <c r="S429" s="2"/>
      <c r="T429" s="2"/>
      <c r="U429" s="2"/>
      <c r="V429" s="2"/>
      <c r="W429" s="2"/>
      <c r="X429" s="2"/>
      <c r="Y429" s="2"/>
      <c r="Z429" s="2"/>
    </row>
    <row r="430" spans="1:26" ht="28.5" customHeight="1" x14ac:dyDescent="0.3">
      <c r="A430" s="12" t="s">
        <v>36</v>
      </c>
      <c r="B430" s="61" t="s">
        <v>8</v>
      </c>
      <c r="C430" s="588" t="s">
        <v>334</v>
      </c>
      <c r="D430" s="568"/>
      <c r="E430" s="2"/>
      <c r="F430" s="2"/>
      <c r="G430" s="2"/>
      <c r="H430" s="2"/>
      <c r="I430" s="2"/>
      <c r="J430" s="2"/>
      <c r="K430" s="2"/>
      <c r="L430" s="2"/>
      <c r="M430" s="2"/>
      <c r="N430" s="2"/>
      <c r="O430" s="2"/>
      <c r="P430" s="2"/>
      <c r="Q430" s="2"/>
      <c r="R430" s="2"/>
      <c r="S430" s="2"/>
      <c r="T430" s="2"/>
      <c r="U430" s="2"/>
      <c r="V430" s="2"/>
      <c r="W430" s="2"/>
      <c r="X430" s="2"/>
      <c r="Y430" s="2"/>
      <c r="Z430" s="2"/>
    </row>
    <row r="431" spans="1:26" ht="28.5" customHeight="1" x14ac:dyDescent="0.3">
      <c r="A431" s="12" t="s">
        <v>38</v>
      </c>
      <c r="B431" s="62" t="s">
        <v>8</v>
      </c>
      <c r="C431" s="600" t="s">
        <v>8</v>
      </c>
      <c r="D431" s="568"/>
      <c r="E431" s="2"/>
      <c r="F431" s="2"/>
      <c r="G431" s="2"/>
      <c r="H431" s="2"/>
      <c r="I431" s="2"/>
      <c r="J431" s="2"/>
      <c r="K431" s="2"/>
      <c r="L431" s="2"/>
      <c r="M431" s="2"/>
      <c r="N431" s="2"/>
      <c r="O431" s="2"/>
      <c r="P431" s="2"/>
      <c r="Q431" s="2"/>
      <c r="R431" s="2"/>
      <c r="S431" s="2"/>
      <c r="T431" s="2"/>
      <c r="U431" s="2"/>
      <c r="V431" s="2"/>
      <c r="W431" s="2"/>
      <c r="X431" s="2"/>
      <c r="Y431" s="2"/>
      <c r="Z431" s="2"/>
    </row>
    <row r="432" spans="1:26" ht="28.5" customHeight="1" x14ac:dyDescent="0.3">
      <c r="A432" s="12" t="s">
        <v>40</v>
      </c>
      <c r="B432" s="49" t="s">
        <v>335</v>
      </c>
      <c r="C432" s="600" t="s">
        <v>8</v>
      </c>
      <c r="D432" s="568"/>
      <c r="E432" s="2"/>
      <c r="F432" s="2"/>
      <c r="G432" s="2"/>
      <c r="H432" s="2"/>
      <c r="I432" s="2"/>
      <c r="J432" s="2"/>
      <c r="K432" s="2"/>
      <c r="L432" s="2"/>
      <c r="M432" s="2"/>
      <c r="N432" s="2"/>
      <c r="O432" s="2"/>
      <c r="P432" s="2"/>
      <c r="Q432" s="2"/>
      <c r="R432" s="2"/>
      <c r="S432" s="2"/>
      <c r="T432" s="2"/>
      <c r="U432" s="2"/>
      <c r="V432" s="2"/>
      <c r="W432" s="2"/>
      <c r="X432" s="2"/>
      <c r="Y432" s="2"/>
      <c r="Z432" s="2"/>
    </row>
    <row r="433" spans="1:26" ht="28.5" customHeight="1" x14ac:dyDescent="0.3">
      <c r="A433" s="12" t="s">
        <v>42</v>
      </c>
      <c r="B433" s="49" t="s">
        <v>336</v>
      </c>
      <c r="C433" s="600" t="s">
        <v>8</v>
      </c>
      <c r="D433" s="568"/>
      <c r="E433" s="2"/>
      <c r="F433" s="2"/>
      <c r="G433" s="2"/>
      <c r="H433" s="2"/>
      <c r="I433" s="2"/>
      <c r="J433" s="2"/>
      <c r="K433" s="2"/>
      <c r="L433" s="2"/>
      <c r="M433" s="2"/>
      <c r="N433" s="2"/>
      <c r="O433" s="2"/>
      <c r="P433" s="2"/>
      <c r="Q433" s="2"/>
      <c r="R433" s="2"/>
      <c r="S433" s="2"/>
      <c r="T433" s="2"/>
      <c r="U433" s="2"/>
      <c r="V433" s="2"/>
      <c r="W433" s="2"/>
      <c r="X433" s="2"/>
      <c r="Y433" s="2"/>
      <c r="Z433" s="2"/>
    </row>
    <row r="434" spans="1:26" ht="28.5" customHeight="1" x14ac:dyDescent="0.3">
      <c r="A434" s="21" t="s">
        <v>43</v>
      </c>
      <c r="B434" s="62" t="s">
        <v>8</v>
      </c>
      <c r="C434" s="588" t="s">
        <v>337</v>
      </c>
      <c r="D434" s="568"/>
      <c r="E434" s="2"/>
      <c r="F434" s="2"/>
      <c r="G434" s="2"/>
      <c r="H434" s="2"/>
      <c r="I434" s="2"/>
      <c r="J434" s="2"/>
      <c r="K434" s="2"/>
      <c r="L434" s="2"/>
      <c r="M434" s="2"/>
      <c r="N434" s="2"/>
      <c r="O434" s="2"/>
      <c r="P434" s="2"/>
      <c r="Q434" s="2"/>
      <c r="R434" s="2"/>
      <c r="S434" s="2"/>
      <c r="T434" s="2"/>
      <c r="U434" s="2"/>
      <c r="V434" s="2"/>
      <c r="W434" s="2"/>
      <c r="X434" s="2"/>
      <c r="Y434" s="2"/>
      <c r="Z434" s="2"/>
    </row>
    <row r="435" spans="1:26" ht="28.5" customHeight="1" x14ac:dyDescent="0.3">
      <c r="A435" s="12" t="s">
        <v>27</v>
      </c>
      <c r="B435" s="62" t="s">
        <v>8</v>
      </c>
      <c r="C435" s="600" t="s">
        <v>8</v>
      </c>
      <c r="D435" s="568"/>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x14ac:dyDescent="0.3">
      <c r="A436" s="585" t="s">
        <v>46</v>
      </c>
      <c r="B436" s="586"/>
      <c r="C436" s="586"/>
      <c r="D436" s="575"/>
      <c r="E436" s="2"/>
      <c r="F436" s="2"/>
      <c r="G436" s="2"/>
      <c r="H436" s="2"/>
      <c r="I436" s="2"/>
      <c r="J436" s="2"/>
      <c r="K436" s="2"/>
      <c r="L436" s="2"/>
      <c r="M436" s="2"/>
      <c r="N436" s="2"/>
      <c r="O436" s="2"/>
      <c r="P436" s="2"/>
      <c r="Q436" s="2"/>
      <c r="R436" s="2"/>
      <c r="S436" s="2"/>
      <c r="T436" s="2"/>
      <c r="U436" s="2"/>
      <c r="V436" s="2"/>
      <c r="W436" s="2"/>
      <c r="X436" s="2"/>
      <c r="Y436" s="2"/>
      <c r="Z436" s="2"/>
    </row>
    <row r="437" spans="1:26" ht="21.75" customHeight="1" x14ac:dyDescent="0.3">
      <c r="A437" s="11" t="s">
        <v>10</v>
      </c>
      <c r="B437" s="22" t="s">
        <v>47</v>
      </c>
      <c r="C437" s="587" t="s">
        <v>48</v>
      </c>
      <c r="D437" s="568"/>
      <c r="E437" s="2"/>
      <c r="F437" s="2"/>
      <c r="G437" s="2"/>
      <c r="H437" s="2"/>
      <c r="I437" s="2"/>
      <c r="J437" s="2"/>
      <c r="K437" s="2"/>
      <c r="L437" s="2"/>
      <c r="M437" s="2"/>
      <c r="N437" s="2"/>
      <c r="O437" s="2"/>
      <c r="P437" s="2"/>
      <c r="Q437" s="2"/>
      <c r="R437" s="2"/>
      <c r="S437" s="2"/>
      <c r="T437" s="2"/>
      <c r="U437" s="2"/>
      <c r="V437" s="2"/>
      <c r="W437" s="2"/>
      <c r="X437" s="2"/>
      <c r="Y437" s="2"/>
      <c r="Z437" s="2"/>
    </row>
    <row r="438" spans="1:26" ht="33.75" customHeight="1" x14ac:dyDescent="0.2">
      <c r="A438" s="21" t="s">
        <v>49</v>
      </c>
      <c r="B438" s="35" t="s">
        <v>338</v>
      </c>
      <c r="C438" s="598" t="s">
        <v>8</v>
      </c>
      <c r="D438" s="568"/>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33.75" customHeight="1" x14ac:dyDescent="0.3">
      <c r="A439" s="21" t="s">
        <v>51</v>
      </c>
      <c r="B439" s="63" t="s">
        <v>8</v>
      </c>
      <c r="C439" s="598" t="s">
        <v>8</v>
      </c>
      <c r="D439" s="568"/>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79.5" customHeight="1" x14ac:dyDescent="0.3">
      <c r="A440" s="21" t="s">
        <v>53</v>
      </c>
      <c r="B440" s="36" t="s">
        <v>339</v>
      </c>
      <c r="C440" s="596" t="s">
        <v>340</v>
      </c>
      <c r="D440" s="568"/>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14" customHeight="1" x14ac:dyDescent="0.2">
      <c r="A441" s="21" t="s">
        <v>56</v>
      </c>
      <c r="B441" s="35" t="s">
        <v>341</v>
      </c>
      <c r="C441" s="596" t="s">
        <v>342</v>
      </c>
      <c r="D441" s="568"/>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66" customHeight="1" x14ac:dyDescent="0.2">
      <c r="A442" s="21" t="s">
        <v>58</v>
      </c>
      <c r="B442" s="35" t="s">
        <v>343</v>
      </c>
      <c r="C442" s="595" t="s">
        <v>344</v>
      </c>
      <c r="D442" s="568"/>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33.75" customHeight="1" x14ac:dyDescent="0.3">
      <c r="A443" s="21" t="s">
        <v>61</v>
      </c>
      <c r="B443" s="63" t="s">
        <v>8</v>
      </c>
      <c r="C443" s="598" t="s">
        <v>8</v>
      </c>
      <c r="D443" s="568"/>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33.75" customHeight="1" x14ac:dyDescent="0.3">
      <c r="A444" s="21" t="s">
        <v>27</v>
      </c>
      <c r="B444" s="63" t="s">
        <v>8</v>
      </c>
      <c r="C444" s="598" t="s">
        <v>8</v>
      </c>
      <c r="D444" s="568"/>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row>
    <row r="446" spans="1:26" ht="15.75" customHeight="1" x14ac:dyDescent="0.3">
      <c r="A446" s="569"/>
      <c r="B446" s="570"/>
      <c r="C446" s="570"/>
      <c r="D446" s="568"/>
      <c r="E446" s="2"/>
      <c r="F446" s="2"/>
      <c r="G446" s="2"/>
      <c r="H446" s="2"/>
      <c r="I446" s="2"/>
      <c r="J446" s="2"/>
      <c r="K446" s="2"/>
      <c r="L446" s="2"/>
      <c r="M446" s="2"/>
      <c r="N446" s="2"/>
      <c r="O446" s="2"/>
      <c r="P446" s="2"/>
      <c r="Q446" s="2"/>
      <c r="R446" s="2"/>
      <c r="S446" s="2"/>
      <c r="T446" s="2"/>
      <c r="U446" s="2"/>
      <c r="V446" s="2"/>
      <c r="W446" s="2"/>
      <c r="X446" s="2"/>
    </row>
    <row r="447" spans="1:26" ht="16.5" customHeight="1" x14ac:dyDescent="0.3">
      <c r="A447" s="8" t="s">
        <v>4</v>
      </c>
      <c r="B447" s="577" t="s">
        <v>345</v>
      </c>
      <c r="C447" s="578"/>
      <c r="D447" s="579"/>
      <c r="E447" s="7"/>
      <c r="F447" s="2"/>
      <c r="G447" s="2"/>
      <c r="H447" s="2"/>
      <c r="I447" s="2"/>
      <c r="J447" s="2"/>
      <c r="K447" s="2"/>
      <c r="L447" s="2"/>
      <c r="M447" s="2"/>
      <c r="N447" s="2"/>
      <c r="O447" s="2"/>
      <c r="P447" s="2"/>
      <c r="Q447" s="2"/>
      <c r="R447" s="2"/>
      <c r="S447" s="2"/>
      <c r="T447" s="2"/>
      <c r="U447" s="2"/>
      <c r="V447" s="2"/>
      <c r="W447" s="2"/>
      <c r="X447" s="2"/>
      <c r="Y447" s="2"/>
      <c r="Z447" s="2"/>
    </row>
    <row r="448" spans="1:26" ht="6" customHeight="1" x14ac:dyDescent="0.3">
      <c r="A448" s="6"/>
      <c r="B448" s="6"/>
      <c r="C448" s="6"/>
      <c r="D448" s="6"/>
      <c r="E448" s="7"/>
      <c r="F448" s="2"/>
      <c r="G448" s="2"/>
      <c r="H448" s="2"/>
      <c r="I448" s="2"/>
      <c r="J448" s="2"/>
      <c r="K448" s="2"/>
      <c r="L448" s="2"/>
      <c r="M448" s="2"/>
      <c r="N448" s="2"/>
      <c r="O448" s="2"/>
      <c r="P448" s="2"/>
      <c r="Q448" s="2"/>
      <c r="R448" s="2"/>
      <c r="S448" s="2"/>
      <c r="T448" s="2"/>
      <c r="U448" s="2"/>
      <c r="V448" s="2"/>
      <c r="W448" s="2"/>
      <c r="X448" s="2"/>
      <c r="Y448" s="2"/>
      <c r="Z448" s="2"/>
    </row>
    <row r="449" spans="1:26" ht="28.5" customHeight="1" x14ac:dyDescent="0.3">
      <c r="A449" s="9" t="s">
        <v>6</v>
      </c>
      <c r="B449" s="580">
        <v>44545</v>
      </c>
      <c r="C449" s="581"/>
      <c r="D449" s="581"/>
      <c r="E449" s="7"/>
      <c r="F449" s="2"/>
      <c r="G449" s="2"/>
      <c r="H449" s="2"/>
      <c r="I449" s="2"/>
      <c r="J449" s="2"/>
      <c r="K449" s="2"/>
      <c r="L449" s="2"/>
      <c r="M449" s="2"/>
      <c r="N449" s="2"/>
      <c r="O449" s="2"/>
      <c r="P449" s="2"/>
      <c r="Q449" s="2"/>
      <c r="R449" s="2"/>
      <c r="S449" s="2"/>
      <c r="T449" s="2"/>
      <c r="U449" s="2"/>
      <c r="V449" s="2"/>
      <c r="W449" s="2"/>
      <c r="X449" s="2"/>
      <c r="Y449" s="2"/>
      <c r="Z449" s="2"/>
    </row>
    <row r="450" spans="1:26" ht="7.5" customHeight="1" x14ac:dyDescent="0.3">
      <c r="A450" s="10"/>
      <c r="B450" s="6"/>
      <c r="C450" s="6"/>
      <c r="D450" s="6"/>
      <c r="E450" s="7"/>
      <c r="F450" s="2"/>
      <c r="G450" s="2"/>
      <c r="H450" s="2"/>
      <c r="I450" s="2"/>
      <c r="J450" s="2"/>
      <c r="K450" s="2"/>
      <c r="L450" s="2"/>
      <c r="M450" s="2"/>
      <c r="N450" s="2"/>
      <c r="O450" s="2"/>
      <c r="P450" s="2"/>
      <c r="Q450" s="2"/>
      <c r="R450" s="2"/>
      <c r="S450" s="2"/>
      <c r="T450" s="2"/>
      <c r="U450" s="2"/>
      <c r="V450" s="2"/>
      <c r="W450" s="2"/>
      <c r="X450" s="2"/>
      <c r="Y450" s="2"/>
      <c r="Z450" s="2"/>
    </row>
    <row r="451" spans="1:26" ht="39" customHeight="1" x14ac:dyDescent="0.3">
      <c r="A451" s="9" t="s">
        <v>7</v>
      </c>
      <c r="B451" s="577" t="s">
        <v>8</v>
      </c>
      <c r="C451" s="578"/>
      <c r="D451" s="579"/>
      <c r="E451" s="7"/>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3">
      <c r="A452" s="6"/>
      <c r="B452" s="6"/>
      <c r="C452" s="6"/>
      <c r="D452" s="6"/>
      <c r="E452" s="7"/>
      <c r="F452" s="2"/>
      <c r="G452" s="2"/>
      <c r="H452" s="2"/>
      <c r="I452" s="2"/>
      <c r="J452" s="2"/>
      <c r="K452" s="2"/>
      <c r="L452" s="2"/>
      <c r="M452" s="2"/>
      <c r="N452" s="2"/>
      <c r="O452" s="2"/>
      <c r="P452" s="2"/>
      <c r="Q452" s="2"/>
      <c r="R452" s="2"/>
      <c r="S452" s="2"/>
      <c r="T452" s="2"/>
      <c r="U452" s="2"/>
      <c r="V452" s="2"/>
      <c r="W452" s="2"/>
      <c r="X452" s="2"/>
      <c r="Y452" s="2"/>
      <c r="Z452" s="2"/>
    </row>
    <row r="453" spans="1:26" ht="16.5" customHeight="1" x14ac:dyDescent="0.3">
      <c r="A453" s="589" t="s">
        <v>9</v>
      </c>
      <c r="B453" s="570"/>
      <c r="C453" s="570"/>
      <c r="D453" s="568"/>
      <c r="E453" s="2"/>
      <c r="F453" s="2"/>
      <c r="G453" s="2"/>
      <c r="H453" s="2"/>
      <c r="I453" s="2"/>
      <c r="J453" s="2"/>
      <c r="K453" s="2"/>
      <c r="L453" s="2"/>
      <c r="M453" s="2"/>
      <c r="N453" s="2"/>
      <c r="O453" s="2"/>
      <c r="P453" s="2"/>
      <c r="Q453" s="2"/>
      <c r="R453" s="2"/>
      <c r="S453" s="2"/>
      <c r="T453" s="2"/>
      <c r="U453" s="2"/>
      <c r="V453" s="2"/>
      <c r="W453" s="2"/>
      <c r="X453" s="2"/>
      <c r="Y453" s="2"/>
      <c r="Z453" s="2"/>
    </row>
    <row r="454" spans="1:26" ht="16.5" customHeight="1" x14ac:dyDescent="0.3">
      <c r="A454" s="11" t="s">
        <v>10</v>
      </c>
      <c r="B454" s="11" t="s">
        <v>11</v>
      </c>
      <c r="C454" s="590" t="s">
        <v>12</v>
      </c>
      <c r="D454" s="575"/>
      <c r="E454" s="2"/>
      <c r="F454" s="2"/>
      <c r="G454" s="2"/>
      <c r="H454" s="2"/>
      <c r="I454" s="2"/>
      <c r="J454" s="2"/>
      <c r="K454" s="2"/>
      <c r="L454" s="2"/>
      <c r="M454" s="2"/>
      <c r="N454" s="2"/>
      <c r="O454" s="2"/>
      <c r="P454" s="2"/>
      <c r="Q454" s="2"/>
      <c r="R454" s="2"/>
      <c r="S454" s="2"/>
      <c r="T454" s="2"/>
      <c r="U454" s="2"/>
      <c r="V454" s="2"/>
      <c r="W454" s="2"/>
      <c r="X454" s="2"/>
      <c r="Y454" s="2"/>
      <c r="Z454" s="2"/>
    </row>
    <row r="455" spans="1:26" ht="92.25" customHeight="1" x14ac:dyDescent="0.3">
      <c r="A455" s="12" t="s">
        <v>13</v>
      </c>
      <c r="B455" s="18" t="s">
        <v>346</v>
      </c>
      <c r="C455" s="595" t="s">
        <v>347</v>
      </c>
      <c r="D455" s="568"/>
      <c r="E455" s="2"/>
      <c r="F455" s="2"/>
      <c r="G455" s="2"/>
      <c r="H455" s="2"/>
      <c r="I455" s="2"/>
      <c r="J455" s="2"/>
      <c r="K455" s="2"/>
      <c r="L455" s="2"/>
      <c r="M455" s="2"/>
      <c r="N455" s="2"/>
      <c r="O455" s="2"/>
      <c r="P455" s="2"/>
      <c r="Q455" s="2"/>
      <c r="R455" s="2"/>
      <c r="S455" s="2"/>
      <c r="T455" s="2"/>
      <c r="U455" s="2"/>
      <c r="V455" s="2"/>
      <c r="W455" s="2"/>
      <c r="X455" s="2"/>
      <c r="Y455" s="2"/>
      <c r="Z455" s="2"/>
    </row>
    <row r="456" spans="1:26" ht="174.75" customHeight="1" x14ac:dyDescent="0.3">
      <c r="A456" s="12" t="s">
        <v>16</v>
      </c>
      <c r="B456" s="23" t="s">
        <v>348</v>
      </c>
      <c r="C456" s="595" t="s">
        <v>349</v>
      </c>
      <c r="D456" s="568"/>
      <c r="E456" s="2"/>
      <c r="F456" s="2"/>
      <c r="G456" s="2"/>
      <c r="H456" s="2"/>
      <c r="I456" s="2"/>
      <c r="J456" s="2"/>
      <c r="K456" s="2"/>
      <c r="L456" s="2"/>
      <c r="M456" s="2"/>
      <c r="N456" s="2"/>
      <c r="O456" s="2"/>
      <c r="P456" s="2"/>
      <c r="Q456" s="2"/>
      <c r="R456" s="2"/>
      <c r="S456" s="2"/>
      <c r="T456" s="2"/>
      <c r="U456" s="2"/>
      <c r="V456" s="2"/>
      <c r="W456" s="2"/>
      <c r="X456" s="2"/>
      <c r="Y456" s="2"/>
      <c r="Z456" s="2"/>
    </row>
    <row r="457" spans="1:26" ht="56.25" customHeight="1" x14ac:dyDescent="0.3">
      <c r="A457" s="12" t="s">
        <v>19</v>
      </c>
      <c r="B457" s="18" t="s">
        <v>350</v>
      </c>
      <c r="C457" s="595" t="s">
        <v>351</v>
      </c>
      <c r="D457" s="568"/>
      <c r="E457" s="2"/>
      <c r="F457" s="2"/>
      <c r="G457" s="2"/>
      <c r="H457" s="2"/>
      <c r="I457" s="2"/>
      <c r="J457" s="2"/>
      <c r="K457" s="2"/>
      <c r="L457" s="2"/>
      <c r="M457" s="2"/>
      <c r="N457" s="2"/>
      <c r="O457" s="2"/>
      <c r="P457" s="2"/>
      <c r="Q457" s="2"/>
      <c r="R457" s="2"/>
      <c r="S457" s="2"/>
      <c r="T457" s="2"/>
      <c r="U457" s="2"/>
      <c r="V457" s="2"/>
      <c r="W457" s="2"/>
      <c r="X457" s="2"/>
      <c r="Y457" s="2"/>
      <c r="Z457" s="2"/>
    </row>
    <row r="458" spans="1:26" ht="30.75" customHeight="1" x14ac:dyDescent="0.3">
      <c r="A458" s="12" t="s">
        <v>21</v>
      </c>
      <c r="B458" s="18" t="s">
        <v>352</v>
      </c>
      <c r="C458" s="598" t="s">
        <v>8</v>
      </c>
      <c r="D458" s="568"/>
      <c r="E458" s="2"/>
      <c r="F458" s="2"/>
      <c r="G458" s="2"/>
      <c r="H458" s="2"/>
      <c r="I458" s="2"/>
      <c r="J458" s="2"/>
      <c r="K458" s="2"/>
      <c r="L458" s="2"/>
      <c r="M458" s="2"/>
      <c r="N458" s="2"/>
      <c r="O458" s="2"/>
      <c r="P458" s="2"/>
      <c r="Q458" s="2"/>
      <c r="R458" s="2"/>
      <c r="S458" s="2"/>
      <c r="T458" s="2"/>
      <c r="U458" s="2"/>
      <c r="V458" s="2"/>
      <c r="W458" s="2"/>
      <c r="X458" s="2"/>
      <c r="Y458" s="2"/>
      <c r="Z458" s="2"/>
    </row>
    <row r="459" spans="1:26" ht="45.75" customHeight="1" x14ac:dyDescent="0.3">
      <c r="A459" s="12" t="s">
        <v>24</v>
      </c>
      <c r="B459" s="18" t="s">
        <v>353</v>
      </c>
      <c r="C459" s="598" t="s">
        <v>354</v>
      </c>
      <c r="D459" s="568"/>
      <c r="E459" s="2"/>
      <c r="F459" s="2"/>
      <c r="G459" s="2"/>
      <c r="H459" s="2"/>
      <c r="I459" s="2"/>
      <c r="J459" s="2"/>
      <c r="K459" s="2"/>
      <c r="L459" s="2"/>
      <c r="M459" s="2"/>
      <c r="N459" s="2"/>
      <c r="O459" s="2"/>
      <c r="P459" s="2"/>
      <c r="Q459" s="2"/>
      <c r="R459" s="2"/>
      <c r="S459" s="2"/>
      <c r="T459" s="2"/>
      <c r="U459" s="2"/>
      <c r="V459" s="2"/>
      <c r="W459" s="2"/>
      <c r="X459" s="2"/>
      <c r="Y459" s="2"/>
      <c r="Z459" s="2"/>
    </row>
    <row r="460" spans="1:26" ht="38.25" customHeight="1" x14ac:dyDescent="0.3">
      <c r="A460" s="12" t="s">
        <v>25</v>
      </c>
      <c r="B460" s="64" t="s">
        <v>8</v>
      </c>
      <c r="C460" s="595" t="s">
        <v>355</v>
      </c>
      <c r="D460" s="568"/>
      <c r="E460" s="2"/>
      <c r="F460" s="2"/>
      <c r="G460" s="2"/>
      <c r="H460" s="2"/>
      <c r="I460" s="2"/>
      <c r="J460" s="2"/>
      <c r="K460" s="2"/>
      <c r="L460" s="2"/>
      <c r="M460" s="2"/>
      <c r="N460" s="2"/>
      <c r="O460" s="2"/>
      <c r="P460" s="2"/>
      <c r="Q460" s="2"/>
      <c r="R460" s="2"/>
      <c r="S460" s="2"/>
      <c r="T460" s="2"/>
      <c r="U460" s="2"/>
      <c r="V460" s="2"/>
      <c r="W460" s="2"/>
      <c r="X460" s="2"/>
      <c r="Y460" s="2"/>
      <c r="Z460" s="2"/>
    </row>
    <row r="461" spans="1:26" ht="108" customHeight="1" x14ac:dyDescent="0.3">
      <c r="A461" s="12" t="s">
        <v>27</v>
      </c>
      <c r="B461" s="32" t="s">
        <v>356</v>
      </c>
      <c r="C461" s="595" t="s">
        <v>357</v>
      </c>
      <c r="D461" s="568"/>
      <c r="E461" s="2"/>
      <c r="F461" s="2"/>
      <c r="G461" s="2"/>
      <c r="H461" s="2"/>
      <c r="I461" s="2"/>
      <c r="J461" s="2"/>
      <c r="K461" s="2"/>
      <c r="L461" s="2"/>
      <c r="M461" s="2"/>
      <c r="N461" s="2"/>
      <c r="O461" s="2"/>
      <c r="P461" s="2"/>
      <c r="Q461" s="2"/>
      <c r="R461" s="2"/>
      <c r="S461" s="2"/>
      <c r="T461" s="2"/>
      <c r="U461" s="2"/>
      <c r="V461" s="2"/>
      <c r="W461" s="2"/>
      <c r="X461" s="2"/>
      <c r="Y461" s="2"/>
      <c r="Z461" s="2"/>
    </row>
    <row r="462" spans="1:26" ht="16.5" customHeight="1" x14ac:dyDescent="0.3">
      <c r="A462" s="594" t="s">
        <v>30</v>
      </c>
      <c r="B462" s="586"/>
      <c r="C462" s="586"/>
      <c r="D462" s="575"/>
      <c r="E462" s="2"/>
      <c r="F462" s="2"/>
      <c r="G462" s="2"/>
      <c r="H462" s="2"/>
      <c r="I462" s="2"/>
      <c r="J462" s="2"/>
      <c r="K462" s="2"/>
      <c r="L462" s="2"/>
      <c r="M462" s="2"/>
      <c r="N462" s="2"/>
      <c r="O462" s="2"/>
      <c r="P462" s="2"/>
      <c r="Q462" s="2"/>
      <c r="R462" s="2"/>
      <c r="S462" s="2"/>
      <c r="T462" s="2"/>
      <c r="U462" s="2"/>
      <c r="V462" s="2"/>
      <c r="W462" s="2"/>
      <c r="X462" s="2"/>
      <c r="Y462" s="2"/>
      <c r="Z462" s="2"/>
    </row>
    <row r="463" spans="1:26" ht="16.5" customHeight="1" x14ac:dyDescent="0.3">
      <c r="A463" s="11" t="s">
        <v>10</v>
      </c>
      <c r="B463" s="16" t="s">
        <v>11</v>
      </c>
      <c r="C463" s="589" t="s">
        <v>12</v>
      </c>
      <c r="D463" s="568"/>
      <c r="E463" s="2"/>
      <c r="F463" s="2"/>
      <c r="G463" s="2"/>
      <c r="H463" s="2"/>
      <c r="I463" s="2"/>
      <c r="J463" s="2"/>
      <c r="K463" s="2"/>
      <c r="L463" s="2"/>
      <c r="M463" s="2"/>
      <c r="N463" s="2"/>
      <c r="O463" s="2"/>
      <c r="P463" s="2"/>
      <c r="Q463" s="2"/>
      <c r="R463" s="2"/>
      <c r="S463" s="2"/>
      <c r="T463" s="2"/>
      <c r="U463" s="2"/>
      <c r="V463" s="2"/>
      <c r="W463" s="2"/>
      <c r="X463" s="2"/>
      <c r="Y463" s="2"/>
      <c r="Z463" s="2"/>
    </row>
    <row r="464" spans="1:26" ht="46.5" customHeight="1" x14ac:dyDescent="0.3">
      <c r="A464" s="12" t="s">
        <v>31</v>
      </c>
      <c r="B464" s="17" t="s">
        <v>358</v>
      </c>
      <c r="C464" s="598" t="s">
        <v>8</v>
      </c>
      <c r="D464" s="568"/>
      <c r="E464" s="2"/>
      <c r="F464" s="2"/>
      <c r="G464" s="2"/>
      <c r="H464" s="2"/>
      <c r="I464" s="2"/>
      <c r="J464" s="2"/>
      <c r="K464" s="2"/>
      <c r="L464" s="2"/>
      <c r="M464" s="2"/>
      <c r="N464" s="2"/>
      <c r="O464" s="2"/>
      <c r="P464" s="2"/>
      <c r="Q464" s="2"/>
      <c r="R464" s="2"/>
      <c r="S464" s="2"/>
      <c r="T464" s="2"/>
      <c r="U464" s="2"/>
      <c r="V464" s="2"/>
      <c r="W464" s="2"/>
      <c r="X464" s="2"/>
      <c r="Y464" s="2"/>
      <c r="Z464" s="2"/>
    </row>
    <row r="465" spans="1:26" ht="81" customHeight="1" x14ac:dyDescent="0.3">
      <c r="A465" s="12" t="s">
        <v>33</v>
      </c>
      <c r="B465" s="19" t="s">
        <v>359</v>
      </c>
      <c r="C465" s="598" t="s">
        <v>8</v>
      </c>
      <c r="D465" s="568"/>
      <c r="E465" s="2"/>
      <c r="F465" s="2"/>
      <c r="G465" s="2"/>
      <c r="H465" s="2"/>
      <c r="I465" s="2"/>
      <c r="J465" s="2"/>
      <c r="K465" s="2"/>
      <c r="L465" s="2"/>
      <c r="M465" s="2"/>
      <c r="N465" s="2"/>
      <c r="O465" s="2"/>
      <c r="P465" s="2"/>
      <c r="Q465" s="2"/>
      <c r="R465" s="2"/>
      <c r="S465" s="2"/>
      <c r="T465" s="2"/>
      <c r="U465" s="2"/>
      <c r="V465" s="2"/>
      <c r="W465" s="2"/>
      <c r="X465" s="2"/>
      <c r="Y465" s="2"/>
      <c r="Z465" s="2"/>
    </row>
    <row r="466" spans="1:26" ht="34.5" customHeight="1" x14ac:dyDescent="0.3">
      <c r="A466" s="12" t="s">
        <v>36</v>
      </c>
      <c r="B466" s="17" t="s">
        <v>360</v>
      </c>
      <c r="C466" s="598" t="s">
        <v>8</v>
      </c>
      <c r="D466" s="568"/>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12" t="s">
        <v>38</v>
      </c>
      <c r="B467" s="65" t="s">
        <v>8</v>
      </c>
      <c r="C467" s="598" t="s">
        <v>8</v>
      </c>
      <c r="D467" s="568"/>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12" t="s">
        <v>40</v>
      </c>
      <c r="B468" s="65" t="s">
        <v>8</v>
      </c>
      <c r="C468" s="598" t="s">
        <v>8</v>
      </c>
      <c r="D468" s="568"/>
      <c r="E468" s="2"/>
      <c r="F468" s="2"/>
      <c r="G468" s="2"/>
      <c r="H468" s="2"/>
      <c r="I468" s="2"/>
      <c r="J468" s="2"/>
      <c r="K468" s="2"/>
      <c r="L468" s="2"/>
      <c r="M468" s="2"/>
      <c r="N468" s="2"/>
      <c r="O468" s="2"/>
      <c r="P468" s="2"/>
      <c r="Q468" s="2"/>
      <c r="R468" s="2"/>
      <c r="S468" s="2"/>
      <c r="T468" s="2"/>
      <c r="U468" s="2"/>
      <c r="V468" s="2"/>
      <c r="W468" s="2"/>
      <c r="X468" s="2"/>
      <c r="Y468" s="2"/>
      <c r="Z468" s="2"/>
    </row>
    <row r="469" spans="1:26" ht="49.5" customHeight="1" x14ac:dyDescent="0.3">
      <c r="A469" s="21" t="s">
        <v>42</v>
      </c>
      <c r="B469" s="66" t="s">
        <v>8</v>
      </c>
      <c r="C469" s="595" t="s">
        <v>361</v>
      </c>
      <c r="D469" s="568"/>
      <c r="E469" s="2"/>
      <c r="F469" s="2"/>
      <c r="G469" s="2"/>
      <c r="H469" s="2"/>
      <c r="I469" s="2"/>
      <c r="J469" s="2"/>
      <c r="K469" s="2"/>
      <c r="L469" s="2"/>
      <c r="M469" s="2"/>
      <c r="N469" s="2"/>
      <c r="O469" s="2"/>
      <c r="P469" s="2"/>
      <c r="Q469" s="2"/>
      <c r="R469" s="2"/>
      <c r="S469" s="2"/>
      <c r="T469" s="2"/>
      <c r="U469" s="2"/>
      <c r="V469" s="2"/>
      <c r="W469" s="2"/>
      <c r="X469" s="2"/>
      <c r="Y469" s="2"/>
      <c r="Z469" s="2"/>
    </row>
    <row r="470" spans="1:26" ht="27.75" customHeight="1" x14ac:dyDescent="0.3">
      <c r="A470" s="21" t="s">
        <v>43</v>
      </c>
      <c r="B470" s="20" t="s">
        <v>362</v>
      </c>
      <c r="C470" s="598" t="s">
        <v>8</v>
      </c>
      <c r="D470" s="568"/>
      <c r="E470" s="2"/>
      <c r="F470" s="2"/>
      <c r="G470" s="2"/>
      <c r="H470" s="2"/>
      <c r="I470" s="2"/>
      <c r="J470" s="2"/>
      <c r="K470" s="2"/>
      <c r="L470" s="2"/>
      <c r="M470" s="2"/>
      <c r="N470" s="2"/>
      <c r="O470" s="2"/>
      <c r="P470" s="2"/>
      <c r="Q470" s="2"/>
      <c r="R470" s="2"/>
      <c r="S470" s="2"/>
      <c r="T470" s="2"/>
      <c r="U470" s="2"/>
      <c r="V470" s="2"/>
      <c r="W470" s="2"/>
      <c r="X470" s="2"/>
      <c r="Y470" s="2"/>
      <c r="Z470" s="2"/>
    </row>
    <row r="471" spans="1:26" ht="21" customHeight="1" x14ac:dyDescent="0.3">
      <c r="A471" s="12" t="s">
        <v>27</v>
      </c>
      <c r="B471" s="66" t="s">
        <v>8</v>
      </c>
      <c r="C471" s="598" t="s">
        <v>8</v>
      </c>
      <c r="D471" s="568"/>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x14ac:dyDescent="0.3">
      <c r="A472" s="585" t="s">
        <v>46</v>
      </c>
      <c r="B472" s="586"/>
      <c r="C472" s="586"/>
      <c r="D472" s="575"/>
      <c r="E472" s="2"/>
      <c r="F472" s="2"/>
      <c r="G472" s="2"/>
      <c r="H472" s="2"/>
      <c r="I472" s="2"/>
      <c r="J472" s="2"/>
      <c r="K472" s="2"/>
      <c r="L472" s="2"/>
      <c r="M472" s="2"/>
      <c r="N472" s="2"/>
      <c r="O472" s="2"/>
      <c r="P472" s="2"/>
      <c r="Q472" s="2"/>
      <c r="R472" s="2"/>
      <c r="S472" s="2"/>
      <c r="T472" s="2"/>
      <c r="U472" s="2"/>
      <c r="V472" s="2"/>
      <c r="W472" s="2"/>
      <c r="X472" s="2"/>
      <c r="Y472" s="2"/>
      <c r="Z472" s="2"/>
    </row>
    <row r="473" spans="1:26" ht="21.75" customHeight="1" x14ac:dyDescent="0.3">
      <c r="A473" s="11" t="s">
        <v>10</v>
      </c>
      <c r="B473" s="22" t="s">
        <v>47</v>
      </c>
      <c r="C473" s="587" t="s">
        <v>48</v>
      </c>
      <c r="D473" s="568"/>
      <c r="E473" s="2"/>
      <c r="F473" s="2"/>
      <c r="G473" s="2"/>
      <c r="H473" s="2"/>
      <c r="I473" s="2"/>
      <c r="J473" s="2"/>
      <c r="K473" s="2"/>
      <c r="L473" s="2"/>
      <c r="M473" s="2"/>
      <c r="N473" s="2"/>
      <c r="O473" s="2"/>
      <c r="P473" s="2"/>
      <c r="Q473" s="2"/>
      <c r="R473" s="2"/>
      <c r="S473" s="2"/>
      <c r="T473" s="2"/>
      <c r="U473" s="2"/>
      <c r="V473" s="2"/>
      <c r="W473" s="2"/>
      <c r="X473" s="2"/>
      <c r="Y473" s="2"/>
      <c r="Z473" s="2"/>
    </row>
    <row r="474" spans="1:26" ht="36" customHeight="1" x14ac:dyDescent="0.3">
      <c r="A474" s="21" t="s">
        <v>49</v>
      </c>
      <c r="B474" s="56" t="s">
        <v>363</v>
      </c>
      <c r="C474" s="596" t="s">
        <v>364</v>
      </c>
      <c r="D474" s="568"/>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42.75" customHeight="1" x14ac:dyDescent="0.3">
      <c r="A475" s="21" t="s">
        <v>51</v>
      </c>
      <c r="B475" s="35" t="s">
        <v>365</v>
      </c>
      <c r="C475" s="596" t="s">
        <v>366</v>
      </c>
      <c r="D475" s="568"/>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61.5" customHeight="1" x14ac:dyDescent="0.3">
      <c r="A476" s="21" t="s">
        <v>53</v>
      </c>
      <c r="B476" s="35" t="s">
        <v>367</v>
      </c>
      <c r="C476" s="596" t="s">
        <v>368</v>
      </c>
      <c r="D476" s="568"/>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x14ac:dyDescent="0.3">
      <c r="A477" s="21" t="s">
        <v>56</v>
      </c>
      <c r="B477" s="56" t="s">
        <v>8</v>
      </c>
      <c r="C477" s="599" t="s">
        <v>8</v>
      </c>
      <c r="D477" s="568"/>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x14ac:dyDescent="0.3">
      <c r="A478" s="21" t="s">
        <v>58</v>
      </c>
      <c r="B478" s="56" t="s">
        <v>8</v>
      </c>
      <c r="C478" s="599" t="s">
        <v>8</v>
      </c>
      <c r="D478" s="568"/>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55.5" customHeight="1" x14ac:dyDescent="0.3">
      <c r="A479" s="21" t="s">
        <v>61</v>
      </c>
      <c r="B479" s="56" t="s">
        <v>8</v>
      </c>
      <c r="C479" s="596" t="s">
        <v>149</v>
      </c>
      <c r="D479" s="568"/>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x14ac:dyDescent="0.3">
      <c r="A480" s="21" t="s">
        <v>27</v>
      </c>
      <c r="B480" s="35" t="s">
        <v>369</v>
      </c>
      <c r="C480" s="599" t="s">
        <v>8</v>
      </c>
      <c r="D480" s="568"/>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row>
    <row r="482" spans="1:26" ht="15.75" customHeight="1" x14ac:dyDescent="0.3">
      <c r="A482" s="569"/>
      <c r="B482" s="570"/>
      <c r="C482" s="570"/>
      <c r="D482" s="568"/>
      <c r="E482" s="2"/>
      <c r="F482" s="2"/>
      <c r="G482" s="2"/>
      <c r="H482" s="2"/>
      <c r="I482" s="2"/>
      <c r="J482" s="2"/>
      <c r="K482" s="2"/>
      <c r="L482" s="2"/>
      <c r="M482" s="2"/>
      <c r="N482" s="2"/>
      <c r="O482" s="2"/>
      <c r="P482" s="2"/>
      <c r="Q482" s="2"/>
      <c r="R482" s="2"/>
      <c r="S482" s="2"/>
      <c r="T482" s="2"/>
      <c r="U482" s="2"/>
      <c r="V482" s="2"/>
      <c r="W482" s="2"/>
      <c r="X482" s="2"/>
      <c r="Y482" s="67"/>
      <c r="Z482" s="67"/>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row>
    <row r="484" spans="1:26" ht="16.5" customHeight="1" x14ac:dyDescent="0.3">
      <c r="A484" s="8" t="s">
        <v>4</v>
      </c>
      <c r="B484" s="577" t="s">
        <v>370</v>
      </c>
      <c r="C484" s="578"/>
      <c r="D484" s="579"/>
      <c r="E484" s="7"/>
      <c r="F484" s="2"/>
      <c r="G484" s="2"/>
      <c r="H484" s="2"/>
      <c r="I484" s="2"/>
      <c r="J484" s="2"/>
      <c r="K484" s="2"/>
      <c r="L484" s="2"/>
      <c r="M484" s="2"/>
      <c r="N484" s="2"/>
      <c r="O484" s="2"/>
      <c r="P484" s="2"/>
      <c r="Q484" s="2"/>
      <c r="R484" s="2"/>
      <c r="S484" s="2"/>
      <c r="T484" s="2"/>
      <c r="U484" s="2"/>
      <c r="V484" s="2"/>
      <c r="W484" s="2"/>
      <c r="X484" s="2"/>
      <c r="Y484" s="2"/>
      <c r="Z484" s="2"/>
    </row>
    <row r="485" spans="1:26" ht="6" customHeight="1" x14ac:dyDescent="0.3">
      <c r="A485" s="6"/>
      <c r="B485" s="6"/>
      <c r="C485" s="6"/>
      <c r="D485" s="6"/>
      <c r="E485" s="7"/>
      <c r="F485" s="2"/>
      <c r="G485" s="2"/>
      <c r="H485" s="2"/>
      <c r="I485" s="2"/>
      <c r="J485" s="2"/>
      <c r="K485" s="2"/>
      <c r="L485" s="2"/>
      <c r="M485" s="2"/>
      <c r="N485" s="2"/>
      <c r="O485" s="2"/>
      <c r="P485" s="2"/>
      <c r="Q485" s="2"/>
      <c r="R485" s="2"/>
      <c r="S485" s="2"/>
      <c r="T485" s="2"/>
      <c r="U485" s="2"/>
      <c r="V485" s="2"/>
      <c r="W485" s="2"/>
      <c r="X485" s="2"/>
      <c r="Y485" s="2"/>
      <c r="Z485" s="2"/>
    </row>
    <row r="486" spans="1:26" ht="28.5" customHeight="1" x14ac:dyDescent="0.3">
      <c r="A486" s="9" t="s">
        <v>6</v>
      </c>
      <c r="B486" s="580">
        <v>44557</v>
      </c>
      <c r="C486" s="581"/>
      <c r="D486" s="581"/>
      <c r="E486" s="7"/>
      <c r="F486" s="2"/>
      <c r="G486" s="2"/>
      <c r="H486" s="2"/>
      <c r="I486" s="2"/>
      <c r="J486" s="2"/>
      <c r="K486" s="2"/>
      <c r="L486" s="2"/>
      <c r="M486" s="2"/>
      <c r="N486" s="2"/>
      <c r="O486" s="2"/>
      <c r="P486" s="2"/>
      <c r="Q486" s="2"/>
      <c r="R486" s="2"/>
      <c r="S486" s="2"/>
      <c r="T486" s="2"/>
      <c r="U486" s="2"/>
      <c r="V486" s="2"/>
      <c r="W486" s="2"/>
      <c r="X486" s="2"/>
      <c r="Y486" s="2"/>
      <c r="Z486" s="2"/>
    </row>
    <row r="487" spans="1:26" ht="7.5" customHeight="1" x14ac:dyDescent="0.3">
      <c r="A487" s="10"/>
      <c r="B487" s="6"/>
      <c r="C487" s="6"/>
      <c r="D487" s="6"/>
      <c r="E487" s="7"/>
      <c r="F487" s="2"/>
      <c r="G487" s="2"/>
      <c r="H487" s="2"/>
      <c r="I487" s="2"/>
      <c r="J487" s="2"/>
      <c r="K487" s="2"/>
      <c r="L487" s="2"/>
      <c r="M487" s="2"/>
      <c r="N487" s="2"/>
      <c r="O487" s="2"/>
      <c r="P487" s="2"/>
      <c r="Q487" s="2"/>
      <c r="R487" s="2"/>
      <c r="S487" s="2"/>
      <c r="T487" s="2"/>
      <c r="U487" s="2"/>
      <c r="V487" s="2"/>
      <c r="W487" s="2"/>
      <c r="X487" s="2"/>
      <c r="Y487" s="2"/>
      <c r="Z487" s="2"/>
    </row>
    <row r="488" spans="1:26" ht="39" customHeight="1" x14ac:dyDescent="0.3">
      <c r="A488" s="9" t="s">
        <v>7</v>
      </c>
      <c r="B488" s="577" t="s">
        <v>8</v>
      </c>
      <c r="C488" s="578"/>
      <c r="D488" s="579"/>
      <c r="E488" s="7"/>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3">
      <c r="A489" s="6"/>
      <c r="B489" s="6"/>
      <c r="C489" s="6"/>
      <c r="D489" s="6"/>
      <c r="E489" s="7"/>
      <c r="F489" s="2"/>
      <c r="G489" s="2"/>
      <c r="H489" s="2"/>
      <c r="I489" s="2"/>
      <c r="J489" s="2"/>
      <c r="K489" s="2"/>
      <c r="L489" s="2"/>
      <c r="M489" s="2"/>
      <c r="N489" s="2"/>
      <c r="O489" s="2"/>
      <c r="P489" s="2"/>
      <c r="Q489" s="2"/>
      <c r="R489" s="2"/>
      <c r="S489" s="2"/>
      <c r="T489" s="2"/>
      <c r="U489" s="2"/>
      <c r="V489" s="2"/>
      <c r="W489" s="2"/>
      <c r="X489" s="2"/>
      <c r="Y489" s="2"/>
      <c r="Z489" s="2"/>
    </row>
    <row r="490" spans="1:26" ht="16.5" customHeight="1" x14ac:dyDescent="0.3">
      <c r="A490" s="589" t="s">
        <v>9</v>
      </c>
      <c r="B490" s="570"/>
      <c r="C490" s="570"/>
      <c r="D490" s="568"/>
      <c r="E490" s="2"/>
      <c r="F490" s="2"/>
      <c r="G490" s="2"/>
      <c r="H490" s="2"/>
      <c r="I490" s="2"/>
      <c r="J490" s="2"/>
      <c r="K490" s="2"/>
      <c r="L490" s="2"/>
      <c r="M490" s="2"/>
      <c r="N490" s="2"/>
      <c r="O490" s="2"/>
      <c r="P490" s="2"/>
      <c r="Q490" s="2"/>
      <c r="R490" s="2"/>
      <c r="S490" s="2"/>
      <c r="T490" s="2"/>
      <c r="U490" s="2"/>
      <c r="V490" s="2"/>
      <c r="W490" s="2"/>
      <c r="X490" s="2"/>
      <c r="Y490" s="2"/>
      <c r="Z490" s="2"/>
    </row>
    <row r="491" spans="1:26" ht="16.5" customHeight="1" x14ac:dyDescent="0.3">
      <c r="A491" s="11" t="s">
        <v>10</v>
      </c>
      <c r="B491" s="11" t="s">
        <v>11</v>
      </c>
      <c r="C491" s="590" t="s">
        <v>12</v>
      </c>
      <c r="D491" s="575"/>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12" t="s">
        <v>13</v>
      </c>
      <c r="B492" s="23" t="s">
        <v>371</v>
      </c>
      <c r="C492" s="596" t="s">
        <v>372</v>
      </c>
      <c r="D492" s="568"/>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12" t="s">
        <v>16</v>
      </c>
      <c r="B493" s="23" t="s">
        <v>373</v>
      </c>
      <c r="C493" s="596" t="s">
        <v>374</v>
      </c>
      <c r="D493" s="568"/>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12" t="s">
        <v>19</v>
      </c>
      <c r="B494" s="23" t="s">
        <v>375</v>
      </c>
      <c r="C494" s="596" t="s">
        <v>376</v>
      </c>
      <c r="D494" s="568"/>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12" t="s">
        <v>21</v>
      </c>
      <c r="B495" s="23" t="s">
        <v>377</v>
      </c>
      <c r="C495" s="596" t="s">
        <v>378</v>
      </c>
      <c r="D495" s="568"/>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
      <c r="A496" s="12" t="s">
        <v>24</v>
      </c>
      <c r="B496" s="23" t="s">
        <v>379</v>
      </c>
      <c r="C496" s="596" t="s">
        <v>380</v>
      </c>
      <c r="D496" s="568"/>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3">
      <c r="A497" s="12" t="s">
        <v>25</v>
      </c>
      <c r="B497" s="33" t="s">
        <v>8</v>
      </c>
      <c r="C497" s="595" t="s">
        <v>8</v>
      </c>
      <c r="D497" s="568"/>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12" t="s">
        <v>27</v>
      </c>
      <c r="B498" s="32" t="s">
        <v>381</v>
      </c>
      <c r="C498" s="596" t="s">
        <v>331</v>
      </c>
      <c r="D498" s="568"/>
      <c r="E498" s="2"/>
      <c r="F498" s="2"/>
      <c r="G498" s="2"/>
      <c r="H498" s="2"/>
      <c r="I498" s="2"/>
      <c r="J498" s="2"/>
      <c r="K498" s="2"/>
      <c r="L498" s="2"/>
      <c r="M498" s="2"/>
      <c r="N498" s="2"/>
      <c r="O498" s="2"/>
      <c r="P498" s="2"/>
      <c r="Q498" s="2"/>
      <c r="R498" s="2"/>
      <c r="S498" s="2"/>
      <c r="T498" s="2"/>
      <c r="U498" s="2"/>
      <c r="V498" s="2"/>
      <c r="W498" s="2"/>
      <c r="X498" s="2"/>
      <c r="Y498" s="2"/>
      <c r="Z498" s="2"/>
    </row>
    <row r="499" spans="1:26" ht="16.5" customHeight="1" x14ac:dyDescent="0.3">
      <c r="A499" s="594" t="s">
        <v>30</v>
      </c>
      <c r="B499" s="586"/>
      <c r="C499" s="586"/>
      <c r="D499" s="575"/>
      <c r="E499" s="2"/>
      <c r="F499" s="2"/>
      <c r="G499" s="2"/>
      <c r="H499" s="2"/>
      <c r="I499" s="2"/>
      <c r="J499" s="2"/>
      <c r="K499" s="2"/>
      <c r="L499" s="2"/>
      <c r="M499" s="2"/>
      <c r="N499" s="2"/>
      <c r="O499" s="2"/>
      <c r="P499" s="2"/>
      <c r="Q499" s="2"/>
      <c r="R499" s="2"/>
      <c r="S499" s="2"/>
      <c r="T499" s="2"/>
      <c r="U499" s="2"/>
      <c r="V499" s="2"/>
      <c r="W499" s="2"/>
      <c r="X499" s="2"/>
      <c r="Y499" s="2"/>
      <c r="Z499" s="2"/>
    </row>
    <row r="500" spans="1:26" ht="16.5" customHeight="1" x14ac:dyDescent="0.3">
      <c r="A500" s="11" t="s">
        <v>10</v>
      </c>
      <c r="B500" s="16" t="s">
        <v>11</v>
      </c>
      <c r="C500" s="589" t="s">
        <v>12</v>
      </c>
      <c r="D500" s="568"/>
      <c r="E500" s="2"/>
      <c r="F500" s="2"/>
      <c r="G500" s="2"/>
      <c r="H500" s="2"/>
      <c r="I500" s="2"/>
      <c r="J500" s="2"/>
      <c r="K500" s="2"/>
      <c r="L500" s="2"/>
      <c r="M500" s="2"/>
      <c r="N500" s="2"/>
      <c r="O500" s="2"/>
      <c r="P500" s="2"/>
      <c r="Q500" s="2"/>
      <c r="R500" s="2"/>
      <c r="S500" s="2"/>
      <c r="T500" s="2"/>
      <c r="U500" s="2"/>
      <c r="V500" s="2"/>
      <c r="W500" s="2"/>
      <c r="X500" s="2"/>
      <c r="Y500" s="2"/>
      <c r="Z500" s="2"/>
    </row>
    <row r="501" spans="1:26" ht="46.5" customHeight="1" x14ac:dyDescent="0.3">
      <c r="A501" s="21" t="s">
        <v>31</v>
      </c>
      <c r="B501" s="17" t="s">
        <v>382</v>
      </c>
      <c r="C501" s="595" t="s">
        <v>8</v>
      </c>
      <c r="D501" s="568"/>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46.5" customHeight="1" x14ac:dyDescent="0.3">
      <c r="A502" s="21" t="s">
        <v>33</v>
      </c>
      <c r="B502" s="25" t="s">
        <v>383</v>
      </c>
      <c r="C502" s="595" t="s">
        <v>8</v>
      </c>
      <c r="D502" s="568"/>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46.5" customHeight="1" x14ac:dyDescent="0.3">
      <c r="A503" s="21" t="s">
        <v>36</v>
      </c>
      <c r="B503" s="17" t="s">
        <v>384</v>
      </c>
      <c r="C503" s="595" t="s">
        <v>8</v>
      </c>
      <c r="D503" s="568"/>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46.5" customHeight="1" x14ac:dyDescent="0.3">
      <c r="A504" s="21" t="s">
        <v>38</v>
      </c>
      <c r="B504" s="17" t="s">
        <v>385</v>
      </c>
      <c r="C504" s="595" t="s">
        <v>8</v>
      </c>
      <c r="D504" s="568"/>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46.5" customHeight="1" x14ac:dyDescent="0.3">
      <c r="A505" s="21" t="s">
        <v>40</v>
      </c>
      <c r="B505" s="17" t="s">
        <v>8</v>
      </c>
      <c r="C505" s="595" t="s">
        <v>8</v>
      </c>
      <c r="D505" s="568"/>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46.5" customHeight="1" x14ac:dyDescent="0.3">
      <c r="A506" s="21" t="s">
        <v>42</v>
      </c>
      <c r="B506" s="17" t="s">
        <v>386</v>
      </c>
      <c r="C506" s="595" t="s">
        <v>8</v>
      </c>
      <c r="D506" s="568"/>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28.5" customHeight="1" x14ac:dyDescent="0.3">
      <c r="A507" s="21" t="s">
        <v>43</v>
      </c>
      <c r="B507" s="68" t="s">
        <v>8</v>
      </c>
      <c r="C507" s="595" t="s">
        <v>8</v>
      </c>
      <c r="D507" s="568"/>
      <c r="E507" s="2"/>
      <c r="F507" s="2"/>
      <c r="G507" s="2"/>
      <c r="H507" s="2"/>
      <c r="I507" s="2"/>
      <c r="J507" s="2"/>
      <c r="K507" s="2"/>
      <c r="L507" s="2"/>
      <c r="M507" s="2"/>
      <c r="N507" s="2"/>
      <c r="O507" s="2"/>
      <c r="P507" s="2"/>
      <c r="Q507" s="2"/>
      <c r="R507" s="2"/>
      <c r="S507" s="2"/>
      <c r="T507" s="2"/>
      <c r="U507" s="2"/>
      <c r="V507" s="2"/>
      <c r="W507" s="2"/>
      <c r="X507" s="2"/>
      <c r="Y507" s="2"/>
      <c r="Z507" s="2"/>
    </row>
    <row r="508" spans="1:26" ht="28.5" customHeight="1" x14ac:dyDescent="0.3">
      <c r="A508" s="12" t="s">
        <v>27</v>
      </c>
      <c r="B508" s="68" t="s">
        <v>8</v>
      </c>
      <c r="C508" s="595" t="s">
        <v>8</v>
      </c>
      <c r="D508" s="568"/>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x14ac:dyDescent="0.3">
      <c r="A509" s="585" t="s">
        <v>46</v>
      </c>
      <c r="B509" s="586"/>
      <c r="C509" s="586"/>
      <c r="D509" s="575"/>
      <c r="E509" s="2"/>
      <c r="F509" s="2"/>
      <c r="G509" s="2"/>
      <c r="H509" s="2"/>
      <c r="I509" s="2"/>
      <c r="J509" s="2"/>
      <c r="K509" s="2"/>
      <c r="L509" s="2"/>
      <c r="M509" s="2"/>
      <c r="N509" s="2"/>
      <c r="O509" s="2"/>
      <c r="P509" s="2"/>
      <c r="Q509" s="2"/>
      <c r="R509" s="2"/>
      <c r="S509" s="2"/>
      <c r="T509" s="2"/>
      <c r="U509" s="2"/>
      <c r="V509" s="2"/>
      <c r="W509" s="2"/>
      <c r="X509" s="2"/>
      <c r="Y509" s="2"/>
      <c r="Z509" s="2"/>
    </row>
    <row r="510" spans="1:26" ht="21.75" customHeight="1" x14ac:dyDescent="0.3">
      <c r="A510" s="11" t="s">
        <v>10</v>
      </c>
      <c r="B510" s="22" t="s">
        <v>47</v>
      </c>
      <c r="C510" s="587" t="s">
        <v>48</v>
      </c>
      <c r="D510" s="568"/>
      <c r="E510" s="2"/>
      <c r="F510" s="2"/>
      <c r="G510" s="2"/>
      <c r="H510" s="2"/>
      <c r="I510" s="2"/>
      <c r="J510" s="2"/>
      <c r="K510" s="2"/>
      <c r="L510" s="2"/>
      <c r="M510" s="2"/>
      <c r="N510" s="2"/>
      <c r="O510" s="2"/>
      <c r="P510" s="2"/>
      <c r="Q510" s="2"/>
      <c r="R510" s="2"/>
      <c r="S510" s="2"/>
      <c r="T510" s="2"/>
      <c r="U510" s="2"/>
      <c r="V510" s="2"/>
      <c r="W510" s="2"/>
      <c r="X510" s="2"/>
      <c r="Y510" s="2"/>
      <c r="Z510" s="2"/>
    </row>
    <row r="511" spans="1:26" ht="66.75" customHeight="1" x14ac:dyDescent="0.2">
      <c r="A511" s="21" t="s">
        <v>49</v>
      </c>
      <c r="B511" s="69" t="s">
        <v>387</v>
      </c>
      <c r="C511" s="595" t="s">
        <v>388</v>
      </c>
      <c r="D511" s="568"/>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78" customHeight="1" x14ac:dyDescent="0.2">
      <c r="A512" s="21" t="s">
        <v>51</v>
      </c>
      <c r="B512" s="69" t="s">
        <v>389</v>
      </c>
      <c r="C512" s="596" t="s">
        <v>390</v>
      </c>
      <c r="D512" s="568"/>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66.75" customHeight="1" x14ac:dyDescent="0.2">
      <c r="A513" s="21" t="s">
        <v>53</v>
      </c>
      <c r="B513" s="69" t="s">
        <v>391</v>
      </c>
      <c r="C513" s="596" t="s">
        <v>392</v>
      </c>
      <c r="D513" s="568"/>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66.75" customHeight="1" x14ac:dyDescent="0.2">
      <c r="A514" s="21" t="s">
        <v>56</v>
      </c>
      <c r="B514" s="69" t="s">
        <v>393</v>
      </c>
      <c r="C514" s="596" t="s">
        <v>394</v>
      </c>
      <c r="D514" s="568"/>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66.75" customHeight="1" x14ac:dyDescent="0.2">
      <c r="A515" s="21" t="s">
        <v>58</v>
      </c>
      <c r="B515" s="69" t="s">
        <v>8</v>
      </c>
      <c r="C515" s="596" t="s">
        <v>395</v>
      </c>
      <c r="D515" s="568"/>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66.75" customHeight="1" x14ac:dyDescent="0.2">
      <c r="A516" s="21" t="s">
        <v>61</v>
      </c>
      <c r="B516" s="69" t="s">
        <v>8</v>
      </c>
      <c r="C516" s="596" t="s">
        <v>396</v>
      </c>
      <c r="D516" s="568"/>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66.75" customHeight="1" x14ac:dyDescent="0.2">
      <c r="A517" s="21" t="s">
        <v>27</v>
      </c>
      <c r="B517" s="69" t="s">
        <v>397</v>
      </c>
      <c r="C517" s="596" t="s">
        <v>8</v>
      </c>
      <c r="D517" s="568"/>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x14ac:dyDescent="0.3">
      <c r="A518" s="2"/>
      <c r="B518" s="27"/>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569"/>
      <c r="B519" s="570"/>
      <c r="C519" s="570"/>
      <c r="D519" s="568"/>
      <c r="E519" s="2"/>
      <c r="F519" s="2"/>
      <c r="G519" s="2"/>
      <c r="H519" s="2"/>
      <c r="I519" s="2"/>
      <c r="J519" s="2"/>
      <c r="K519" s="2"/>
      <c r="L519" s="2"/>
      <c r="M519" s="2"/>
      <c r="N519" s="2"/>
      <c r="O519" s="2"/>
      <c r="P519" s="2"/>
      <c r="Q519" s="2"/>
      <c r="R519" s="2"/>
      <c r="S519" s="2"/>
      <c r="T519" s="2"/>
      <c r="U519" s="2"/>
      <c r="V519" s="2"/>
      <c r="W519" s="2"/>
      <c r="X519" s="2"/>
      <c r="Y519" s="67"/>
      <c r="Z519" s="67"/>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row>
    <row r="521" spans="1:26" ht="16.5" customHeight="1" x14ac:dyDescent="0.3">
      <c r="A521" s="8" t="s">
        <v>4</v>
      </c>
      <c r="B521" s="577" t="s">
        <v>398</v>
      </c>
      <c r="C521" s="578"/>
      <c r="D521" s="579"/>
      <c r="E521" s="7"/>
      <c r="F521" s="2"/>
      <c r="G521" s="2"/>
      <c r="H521" s="2"/>
      <c r="I521" s="2"/>
      <c r="J521" s="2"/>
      <c r="K521" s="2"/>
      <c r="L521" s="2"/>
      <c r="M521" s="2"/>
      <c r="N521" s="2"/>
      <c r="O521" s="2"/>
      <c r="P521" s="2"/>
      <c r="Q521" s="2"/>
      <c r="R521" s="2"/>
      <c r="S521" s="2"/>
      <c r="T521" s="2"/>
      <c r="U521" s="2"/>
      <c r="V521" s="2"/>
      <c r="W521" s="2"/>
      <c r="X521" s="2"/>
      <c r="Y521" s="2"/>
      <c r="Z521" s="2"/>
    </row>
    <row r="522" spans="1:26" ht="6" customHeight="1" x14ac:dyDescent="0.3">
      <c r="A522" s="6"/>
      <c r="B522" s="6"/>
      <c r="C522" s="6"/>
      <c r="D522" s="6"/>
      <c r="E522" s="7"/>
      <c r="F522" s="2"/>
      <c r="G522" s="2"/>
      <c r="H522" s="2"/>
      <c r="I522" s="2"/>
      <c r="J522" s="2"/>
      <c r="K522" s="2"/>
      <c r="L522" s="2"/>
      <c r="M522" s="2"/>
      <c r="N522" s="2"/>
      <c r="O522" s="2"/>
      <c r="P522" s="2"/>
      <c r="Q522" s="2"/>
      <c r="R522" s="2"/>
      <c r="S522" s="2"/>
      <c r="T522" s="2"/>
      <c r="U522" s="2"/>
      <c r="V522" s="2"/>
      <c r="W522" s="2"/>
      <c r="X522" s="2"/>
      <c r="Y522" s="2"/>
      <c r="Z522" s="2"/>
    </row>
    <row r="523" spans="1:26" ht="28.5" customHeight="1" x14ac:dyDescent="0.3">
      <c r="A523" s="9" t="s">
        <v>6</v>
      </c>
      <c r="B523" s="580">
        <v>44378</v>
      </c>
      <c r="C523" s="581"/>
      <c r="D523" s="581"/>
      <c r="E523" s="7"/>
      <c r="F523" s="2"/>
      <c r="G523" s="2"/>
      <c r="H523" s="2"/>
      <c r="I523" s="2"/>
      <c r="J523" s="2"/>
      <c r="K523" s="2"/>
      <c r="L523" s="2"/>
      <c r="M523" s="2"/>
      <c r="N523" s="2"/>
      <c r="O523" s="2"/>
      <c r="P523" s="2"/>
      <c r="Q523" s="2"/>
      <c r="R523" s="2"/>
      <c r="S523" s="2"/>
      <c r="T523" s="2"/>
      <c r="U523" s="2"/>
      <c r="V523" s="2"/>
      <c r="W523" s="2"/>
      <c r="X523" s="2"/>
      <c r="Y523" s="2"/>
      <c r="Z523" s="2"/>
    </row>
    <row r="524" spans="1:26" ht="7.5" customHeight="1" x14ac:dyDescent="0.3">
      <c r="A524" s="10"/>
      <c r="B524" s="6"/>
      <c r="C524" s="6"/>
      <c r="D524" s="6"/>
      <c r="E524" s="7"/>
      <c r="F524" s="2"/>
      <c r="G524" s="2"/>
      <c r="H524" s="2"/>
      <c r="I524" s="2"/>
      <c r="J524" s="2"/>
      <c r="K524" s="2"/>
      <c r="L524" s="2"/>
      <c r="M524" s="2"/>
      <c r="N524" s="2"/>
      <c r="O524" s="2"/>
      <c r="P524" s="2"/>
      <c r="Q524" s="2"/>
      <c r="R524" s="2"/>
      <c r="S524" s="2"/>
      <c r="T524" s="2"/>
      <c r="U524" s="2"/>
      <c r="V524" s="2"/>
      <c r="W524" s="2"/>
      <c r="X524" s="2"/>
      <c r="Y524" s="2"/>
      <c r="Z524" s="2"/>
    </row>
    <row r="525" spans="1:26" ht="39" customHeight="1" x14ac:dyDescent="0.3">
      <c r="A525" s="9" t="s">
        <v>7</v>
      </c>
      <c r="B525" s="577" t="s">
        <v>8</v>
      </c>
      <c r="C525" s="578"/>
      <c r="D525" s="579"/>
      <c r="E525" s="7"/>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3">
      <c r="A526" s="6"/>
      <c r="B526" s="6"/>
      <c r="C526" s="6"/>
      <c r="D526" s="6"/>
      <c r="E526" s="7"/>
      <c r="F526" s="2"/>
      <c r="G526" s="2"/>
      <c r="H526" s="2"/>
      <c r="I526" s="2"/>
      <c r="J526" s="2"/>
      <c r="K526" s="2"/>
      <c r="L526" s="2"/>
      <c r="M526" s="2"/>
      <c r="N526" s="2"/>
      <c r="O526" s="2"/>
      <c r="P526" s="2"/>
      <c r="Q526" s="2"/>
      <c r="R526" s="2"/>
      <c r="S526" s="2"/>
      <c r="T526" s="2"/>
      <c r="U526" s="2"/>
      <c r="V526" s="2"/>
      <c r="W526" s="2"/>
      <c r="X526" s="2"/>
      <c r="Y526" s="2"/>
      <c r="Z526" s="2"/>
    </row>
    <row r="527" spans="1:26" ht="16.5" customHeight="1" x14ac:dyDescent="0.3">
      <c r="A527" s="589" t="s">
        <v>9</v>
      </c>
      <c r="B527" s="570"/>
      <c r="C527" s="570"/>
      <c r="D527" s="568"/>
      <c r="E527" s="2"/>
      <c r="F527" s="2"/>
      <c r="G527" s="2"/>
      <c r="H527" s="2"/>
      <c r="I527" s="2"/>
      <c r="J527" s="2"/>
      <c r="K527" s="2"/>
      <c r="L527" s="2"/>
      <c r="M527" s="2"/>
      <c r="N527" s="2"/>
      <c r="O527" s="2"/>
      <c r="P527" s="2"/>
      <c r="Q527" s="2"/>
      <c r="R527" s="2"/>
      <c r="S527" s="2"/>
      <c r="T527" s="2"/>
      <c r="U527" s="2"/>
      <c r="V527" s="2"/>
      <c r="W527" s="2"/>
      <c r="X527" s="2"/>
      <c r="Y527" s="2"/>
      <c r="Z527" s="2"/>
    </row>
    <row r="528" spans="1:26" ht="16.5" customHeight="1" x14ac:dyDescent="0.3">
      <c r="A528" s="11" t="s">
        <v>10</v>
      </c>
      <c r="B528" s="11" t="s">
        <v>11</v>
      </c>
      <c r="C528" s="590" t="s">
        <v>12</v>
      </c>
      <c r="D528" s="575"/>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12" t="s">
        <v>13</v>
      </c>
      <c r="B529" s="23" t="s">
        <v>399</v>
      </c>
      <c r="C529" s="596" t="s">
        <v>400</v>
      </c>
      <c r="D529" s="568"/>
      <c r="E529" s="2"/>
      <c r="F529" s="2"/>
      <c r="G529" s="2"/>
      <c r="H529" s="2"/>
      <c r="I529" s="2"/>
      <c r="J529" s="2"/>
      <c r="K529" s="2"/>
      <c r="L529" s="2"/>
      <c r="M529" s="2"/>
      <c r="N529" s="2"/>
      <c r="O529" s="2"/>
      <c r="P529" s="2"/>
      <c r="Q529" s="2"/>
      <c r="R529" s="2"/>
      <c r="S529" s="2"/>
      <c r="T529" s="2"/>
      <c r="U529" s="2"/>
      <c r="V529" s="2"/>
      <c r="W529" s="2"/>
      <c r="X529" s="2"/>
      <c r="Y529" s="2"/>
      <c r="Z529" s="2"/>
    </row>
    <row r="530" spans="1:26" ht="150.75" customHeight="1" x14ac:dyDescent="0.3">
      <c r="A530" s="12" t="s">
        <v>16</v>
      </c>
      <c r="B530" s="23" t="s">
        <v>401</v>
      </c>
      <c r="C530" s="596" t="s">
        <v>402</v>
      </c>
      <c r="D530" s="568"/>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12" t="s">
        <v>19</v>
      </c>
      <c r="B531" s="23" t="s">
        <v>403</v>
      </c>
      <c r="C531" s="596" t="s">
        <v>404</v>
      </c>
      <c r="D531" s="568"/>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12" t="s">
        <v>21</v>
      </c>
      <c r="B532" s="23" t="s">
        <v>405</v>
      </c>
      <c r="C532" s="596" t="s">
        <v>406</v>
      </c>
      <c r="D532" s="568"/>
      <c r="E532" s="5"/>
      <c r="F532" s="5"/>
      <c r="G532" s="5"/>
      <c r="H532" s="5"/>
      <c r="I532" s="5"/>
      <c r="J532" s="5"/>
      <c r="K532" s="5"/>
      <c r="L532" s="5"/>
      <c r="M532" s="5"/>
      <c r="N532" s="5"/>
      <c r="O532" s="5"/>
      <c r="P532" s="5"/>
      <c r="Q532" s="5"/>
      <c r="R532" s="5"/>
      <c r="S532" s="5"/>
      <c r="T532" s="5"/>
      <c r="U532" s="5"/>
      <c r="V532" s="5"/>
      <c r="W532" s="5"/>
      <c r="X532" s="5"/>
      <c r="Y532" s="5"/>
      <c r="Z532" s="5"/>
    </row>
    <row r="533" spans="1:26" ht="58.5" customHeight="1" x14ac:dyDescent="0.2">
      <c r="A533" s="12" t="s">
        <v>24</v>
      </c>
      <c r="B533" s="23" t="s">
        <v>407</v>
      </c>
      <c r="C533" s="596" t="s">
        <v>408</v>
      </c>
      <c r="D533" s="568"/>
      <c r="E533" s="5"/>
      <c r="F533" s="5"/>
      <c r="G533" s="5"/>
      <c r="H533" s="5"/>
      <c r="I533" s="5"/>
      <c r="J533" s="5"/>
      <c r="K533" s="5"/>
      <c r="L533" s="5"/>
      <c r="M533" s="5"/>
      <c r="N533" s="5"/>
      <c r="O533" s="5"/>
      <c r="P533" s="5"/>
      <c r="Q533" s="5"/>
      <c r="R533" s="5"/>
      <c r="S533" s="5"/>
      <c r="T533" s="5"/>
      <c r="U533" s="5"/>
      <c r="V533" s="5"/>
      <c r="W533" s="5"/>
      <c r="X533" s="5"/>
      <c r="Y533" s="5"/>
      <c r="Z533" s="5"/>
    </row>
    <row r="534" spans="1:26" ht="58.5" customHeight="1" x14ac:dyDescent="0.3">
      <c r="A534" s="12" t="s">
        <v>25</v>
      </c>
      <c r="B534" s="70" t="s">
        <v>37</v>
      </c>
      <c r="C534" s="596" t="s">
        <v>409</v>
      </c>
      <c r="D534" s="568"/>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12" t="s">
        <v>27</v>
      </c>
      <c r="B535" s="23" t="s">
        <v>410</v>
      </c>
      <c r="C535" s="597" t="s">
        <v>411</v>
      </c>
      <c r="D535" s="568"/>
      <c r="E535" s="2"/>
      <c r="F535" s="2"/>
      <c r="G535" s="2"/>
      <c r="H535" s="2"/>
      <c r="I535" s="2"/>
      <c r="J535" s="2"/>
      <c r="K535" s="2"/>
      <c r="L535" s="2"/>
      <c r="M535" s="2"/>
      <c r="N535" s="2"/>
      <c r="O535" s="2"/>
      <c r="P535" s="2"/>
      <c r="Q535" s="2"/>
      <c r="R535" s="2"/>
      <c r="S535" s="2"/>
      <c r="T535" s="2"/>
      <c r="U535" s="2"/>
      <c r="V535" s="2"/>
      <c r="W535" s="2"/>
      <c r="X535" s="2"/>
      <c r="Y535" s="2"/>
      <c r="Z535" s="2"/>
    </row>
    <row r="536" spans="1:26" ht="16.5" customHeight="1" x14ac:dyDescent="0.3">
      <c r="A536" s="594" t="s">
        <v>30</v>
      </c>
      <c r="B536" s="586"/>
      <c r="C536" s="586"/>
      <c r="D536" s="575"/>
      <c r="E536" s="2"/>
      <c r="F536" s="2"/>
      <c r="G536" s="2"/>
      <c r="H536" s="2"/>
      <c r="I536" s="2"/>
      <c r="J536" s="2"/>
      <c r="K536" s="2"/>
      <c r="L536" s="2"/>
      <c r="M536" s="2"/>
      <c r="N536" s="2"/>
      <c r="O536" s="2"/>
      <c r="P536" s="2"/>
      <c r="Q536" s="2"/>
      <c r="R536" s="2"/>
      <c r="S536" s="2"/>
      <c r="T536" s="2"/>
      <c r="U536" s="2"/>
      <c r="V536" s="2"/>
      <c r="W536" s="2"/>
      <c r="X536" s="2"/>
      <c r="Y536" s="2"/>
      <c r="Z536" s="2"/>
    </row>
    <row r="537" spans="1:26" ht="16.5" customHeight="1" x14ac:dyDescent="0.3">
      <c r="A537" s="11" t="s">
        <v>10</v>
      </c>
      <c r="B537" s="16" t="s">
        <v>11</v>
      </c>
      <c r="C537" s="589" t="s">
        <v>12</v>
      </c>
      <c r="D537" s="568"/>
      <c r="E537" s="2"/>
      <c r="F537" s="2"/>
      <c r="G537" s="2"/>
      <c r="H537" s="2"/>
      <c r="I537" s="2"/>
      <c r="J537" s="2"/>
      <c r="K537" s="2"/>
      <c r="L537" s="2"/>
      <c r="M537" s="2"/>
      <c r="N537" s="2"/>
      <c r="O537" s="2"/>
      <c r="P537" s="2"/>
      <c r="Q537" s="2"/>
      <c r="R537" s="2"/>
      <c r="S537" s="2"/>
      <c r="T537" s="2"/>
      <c r="U537" s="2"/>
      <c r="V537" s="2"/>
      <c r="W537" s="2"/>
      <c r="X537" s="2"/>
      <c r="Y537" s="2"/>
      <c r="Z537" s="2"/>
    </row>
    <row r="538" spans="1:26" ht="51" customHeight="1" x14ac:dyDescent="0.3">
      <c r="A538" s="12" t="s">
        <v>31</v>
      </c>
      <c r="B538" s="25" t="s">
        <v>412</v>
      </c>
      <c r="C538" s="596" t="s">
        <v>413</v>
      </c>
      <c r="D538" s="568"/>
      <c r="E538" s="2"/>
      <c r="F538" s="2"/>
      <c r="G538" s="2"/>
      <c r="H538" s="2"/>
      <c r="I538" s="2"/>
      <c r="J538" s="2"/>
      <c r="K538" s="2"/>
      <c r="L538" s="2"/>
      <c r="M538" s="2"/>
      <c r="N538" s="2"/>
      <c r="O538" s="2"/>
      <c r="P538" s="2"/>
      <c r="Q538" s="2"/>
      <c r="R538" s="2"/>
      <c r="S538" s="2"/>
      <c r="T538" s="2"/>
      <c r="U538" s="2"/>
      <c r="V538" s="2"/>
      <c r="W538" s="2"/>
      <c r="X538" s="2"/>
      <c r="Y538" s="2"/>
      <c r="Z538" s="2"/>
    </row>
    <row r="539" spans="1:26" ht="51" customHeight="1" x14ac:dyDescent="0.3">
      <c r="A539" s="12" t="s">
        <v>33</v>
      </c>
      <c r="B539" s="19" t="s">
        <v>8</v>
      </c>
      <c r="C539" s="595" t="s">
        <v>8</v>
      </c>
      <c r="D539" s="568"/>
      <c r="E539" s="2"/>
      <c r="F539" s="2"/>
      <c r="G539" s="2"/>
      <c r="H539" s="2"/>
      <c r="I539" s="2"/>
      <c r="J539" s="2"/>
      <c r="K539" s="2"/>
      <c r="L539" s="2"/>
      <c r="M539" s="2"/>
      <c r="N539" s="2"/>
      <c r="O539" s="2"/>
      <c r="P539" s="2"/>
      <c r="Q539" s="2"/>
      <c r="R539" s="2"/>
      <c r="S539" s="2"/>
      <c r="T539" s="2"/>
      <c r="U539" s="2"/>
      <c r="V539" s="2"/>
      <c r="W539" s="2"/>
      <c r="X539" s="2"/>
      <c r="Y539" s="2"/>
      <c r="Z539" s="2"/>
    </row>
    <row r="540" spans="1:26" ht="51" customHeight="1" x14ac:dyDescent="0.3">
      <c r="A540" s="12" t="s">
        <v>36</v>
      </c>
      <c r="B540" s="17" t="s">
        <v>8</v>
      </c>
      <c r="C540" s="595" t="s">
        <v>8</v>
      </c>
      <c r="D540" s="568"/>
      <c r="E540" s="2"/>
      <c r="F540" s="2"/>
      <c r="G540" s="2"/>
      <c r="H540" s="2"/>
      <c r="I540" s="2"/>
      <c r="J540" s="2"/>
      <c r="K540" s="2"/>
      <c r="L540" s="2"/>
      <c r="M540" s="2"/>
      <c r="N540" s="2"/>
      <c r="O540" s="2"/>
      <c r="P540" s="2"/>
      <c r="Q540" s="2"/>
      <c r="R540" s="2"/>
      <c r="S540" s="2"/>
      <c r="T540" s="2"/>
      <c r="U540" s="2"/>
      <c r="V540" s="2"/>
      <c r="W540" s="2"/>
      <c r="X540" s="2"/>
      <c r="Y540" s="2"/>
      <c r="Z540" s="2"/>
    </row>
    <row r="541" spans="1:26" ht="78.75" customHeight="1" x14ac:dyDescent="0.3">
      <c r="A541" s="12" t="s">
        <v>38</v>
      </c>
      <c r="B541" s="25" t="s">
        <v>414</v>
      </c>
      <c r="C541" s="596" t="s">
        <v>415</v>
      </c>
      <c r="D541" s="568"/>
      <c r="E541" s="2"/>
      <c r="F541" s="2"/>
      <c r="G541" s="2"/>
      <c r="H541" s="2"/>
      <c r="I541" s="2"/>
      <c r="J541" s="2"/>
      <c r="K541" s="2"/>
      <c r="L541" s="2"/>
      <c r="M541" s="2"/>
      <c r="N541" s="2"/>
      <c r="O541" s="2"/>
      <c r="P541" s="2"/>
      <c r="Q541" s="2"/>
      <c r="R541" s="2"/>
      <c r="S541" s="2"/>
      <c r="T541" s="2"/>
      <c r="U541" s="2"/>
      <c r="V541" s="2"/>
      <c r="W541" s="2"/>
      <c r="X541" s="2"/>
      <c r="Y541" s="2"/>
      <c r="Z541" s="2"/>
    </row>
    <row r="542" spans="1:26" ht="117.75" customHeight="1" x14ac:dyDescent="0.3">
      <c r="A542" s="12" t="s">
        <v>40</v>
      </c>
      <c r="B542" s="17" t="s">
        <v>416</v>
      </c>
      <c r="C542" s="595" t="s">
        <v>417</v>
      </c>
      <c r="D542" s="568"/>
      <c r="E542" s="2"/>
      <c r="F542" s="2"/>
      <c r="G542" s="2"/>
      <c r="H542" s="2"/>
      <c r="I542" s="2"/>
      <c r="J542" s="2"/>
      <c r="K542" s="2"/>
      <c r="L542" s="2"/>
      <c r="M542" s="2"/>
      <c r="N542" s="2"/>
      <c r="O542" s="2"/>
      <c r="P542" s="2"/>
      <c r="Q542" s="2"/>
      <c r="R542" s="2"/>
      <c r="S542" s="2"/>
      <c r="T542" s="2"/>
      <c r="U542" s="2"/>
      <c r="V542" s="2"/>
      <c r="W542" s="2"/>
      <c r="X542" s="2"/>
      <c r="Y542" s="2"/>
      <c r="Z542" s="2"/>
    </row>
    <row r="543" spans="1:26" ht="51" customHeight="1" x14ac:dyDescent="0.3">
      <c r="A543" s="12" t="s">
        <v>42</v>
      </c>
      <c r="B543" s="20" t="s">
        <v>8</v>
      </c>
      <c r="C543" s="595"/>
      <c r="D543" s="568"/>
      <c r="E543" s="2"/>
      <c r="F543" s="2"/>
      <c r="G543" s="2"/>
      <c r="H543" s="2"/>
      <c r="I543" s="2"/>
      <c r="J543" s="2"/>
      <c r="K543" s="2"/>
      <c r="L543" s="2"/>
      <c r="M543" s="2"/>
      <c r="N543" s="2"/>
      <c r="O543" s="2"/>
      <c r="P543" s="2"/>
      <c r="Q543" s="2"/>
      <c r="R543" s="2"/>
      <c r="S543" s="2"/>
      <c r="T543" s="2"/>
      <c r="U543" s="2"/>
      <c r="V543" s="2"/>
      <c r="W543" s="2"/>
      <c r="X543" s="2"/>
      <c r="Y543" s="2"/>
      <c r="Z543" s="2"/>
    </row>
    <row r="544" spans="1:26" ht="93" customHeight="1" x14ac:dyDescent="0.3">
      <c r="A544" s="21" t="s">
        <v>43</v>
      </c>
      <c r="B544" s="20" t="s">
        <v>8</v>
      </c>
      <c r="C544" s="595" t="s">
        <v>418</v>
      </c>
      <c r="D544" s="568"/>
      <c r="E544" s="2"/>
      <c r="F544" s="2"/>
      <c r="G544" s="2"/>
      <c r="H544" s="2"/>
      <c r="I544" s="2"/>
      <c r="J544" s="2"/>
      <c r="K544" s="2"/>
      <c r="L544" s="2"/>
      <c r="M544" s="2"/>
      <c r="N544" s="2"/>
      <c r="O544" s="2"/>
      <c r="P544" s="2"/>
      <c r="Q544" s="2"/>
      <c r="R544" s="2"/>
      <c r="S544" s="2"/>
      <c r="T544" s="2"/>
      <c r="U544" s="2"/>
      <c r="V544" s="2"/>
      <c r="W544" s="2"/>
      <c r="X544" s="2"/>
      <c r="Y544" s="2"/>
      <c r="Z544" s="2"/>
    </row>
    <row r="545" spans="1:26" ht="58.5" customHeight="1" x14ac:dyDescent="0.3">
      <c r="A545" s="12" t="s">
        <v>27</v>
      </c>
      <c r="B545" s="20" t="s">
        <v>8</v>
      </c>
      <c r="C545" s="596" t="s">
        <v>419</v>
      </c>
      <c r="D545" s="568"/>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x14ac:dyDescent="0.3">
      <c r="A546" s="585" t="s">
        <v>46</v>
      </c>
      <c r="B546" s="586"/>
      <c r="C546" s="586"/>
      <c r="D546" s="575"/>
      <c r="E546" s="2"/>
      <c r="F546" s="2"/>
      <c r="G546" s="2"/>
      <c r="H546" s="2"/>
      <c r="I546" s="2"/>
      <c r="J546" s="2"/>
      <c r="K546" s="2"/>
      <c r="L546" s="2"/>
      <c r="M546" s="2"/>
      <c r="N546" s="2"/>
      <c r="O546" s="2"/>
      <c r="P546" s="2"/>
      <c r="Q546" s="2"/>
      <c r="R546" s="2"/>
      <c r="S546" s="2"/>
      <c r="T546" s="2"/>
      <c r="U546" s="2"/>
      <c r="V546" s="2"/>
      <c r="W546" s="2"/>
      <c r="X546" s="2"/>
      <c r="Y546" s="2"/>
      <c r="Z546" s="2"/>
    </row>
    <row r="547" spans="1:26" ht="21.75" customHeight="1" x14ac:dyDescent="0.3">
      <c r="A547" s="11" t="s">
        <v>10</v>
      </c>
      <c r="B547" s="22" t="s">
        <v>47</v>
      </c>
      <c r="C547" s="587" t="s">
        <v>48</v>
      </c>
      <c r="D547" s="568"/>
      <c r="E547" s="2"/>
      <c r="F547" s="2"/>
      <c r="G547" s="2"/>
      <c r="H547" s="2"/>
      <c r="I547" s="2"/>
      <c r="J547" s="2"/>
      <c r="K547" s="2"/>
      <c r="L547" s="2"/>
      <c r="M547" s="2"/>
      <c r="N547" s="2"/>
      <c r="O547" s="2"/>
      <c r="P547" s="2"/>
      <c r="Q547" s="2"/>
      <c r="R547" s="2"/>
      <c r="S547" s="2"/>
      <c r="T547" s="2"/>
      <c r="U547" s="2"/>
      <c r="V547" s="2"/>
      <c r="W547" s="2"/>
      <c r="X547" s="2"/>
      <c r="Y547" s="2"/>
      <c r="Z547" s="2"/>
    </row>
    <row r="548" spans="1:26" ht="115.5" customHeight="1" x14ac:dyDescent="0.3">
      <c r="A548" s="21" t="s">
        <v>49</v>
      </c>
      <c r="B548" s="36" t="s">
        <v>8</v>
      </c>
      <c r="C548" s="596" t="s">
        <v>420</v>
      </c>
      <c r="D548" s="568"/>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27" customHeight="1" x14ac:dyDescent="0.3">
      <c r="A549" s="21" t="s">
        <v>51</v>
      </c>
      <c r="B549" s="36" t="s">
        <v>8</v>
      </c>
      <c r="C549" s="596" t="s">
        <v>421</v>
      </c>
      <c r="D549" s="568"/>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73.5" customHeight="1" x14ac:dyDescent="0.2">
      <c r="A550" s="21" t="s">
        <v>53</v>
      </c>
      <c r="B550" s="35" t="s">
        <v>391</v>
      </c>
      <c r="C550" s="595" t="s">
        <v>422</v>
      </c>
      <c r="D550" s="568"/>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x14ac:dyDescent="0.3">
      <c r="A551" s="21" t="s">
        <v>56</v>
      </c>
      <c r="B551" s="36" t="s">
        <v>8</v>
      </c>
      <c r="C551" s="595" t="s">
        <v>8</v>
      </c>
      <c r="D551" s="568"/>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73.5" customHeight="1" x14ac:dyDescent="0.3">
      <c r="A552" s="21" t="s">
        <v>58</v>
      </c>
      <c r="B552" s="36" t="s">
        <v>8</v>
      </c>
      <c r="C552" s="596" t="s">
        <v>423</v>
      </c>
      <c r="D552" s="568"/>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x14ac:dyDescent="0.3">
      <c r="A553" s="21" t="s">
        <v>61</v>
      </c>
      <c r="B553" s="36" t="s">
        <v>8</v>
      </c>
      <c r="C553" s="595" t="s">
        <v>8</v>
      </c>
      <c r="D553" s="568"/>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73.5" customHeight="1" x14ac:dyDescent="0.2">
      <c r="A554" s="21" t="s">
        <v>27</v>
      </c>
      <c r="B554" s="35" t="s">
        <v>424</v>
      </c>
      <c r="C554" s="595" t="s">
        <v>8</v>
      </c>
      <c r="D554" s="568"/>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x14ac:dyDescent="0.3">
      <c r="A555" s="2"/>
      <c r="B555" s="27"/>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569"/>
      <c r="B556" s="570"/>
      <c r="C556" s="570"/>
      <c r="D556" s="568"/>
      <c r="E556" s="2"/>
      <c r="F556" s="2"/>
      <c r="G556" s="2"/>
      <c r="H556" s="2"/>
      <c r="I556" s="2"/>
      <c r="J556" s="2"/>
      <c r="K556" s="2"/>
      <c r="L556" s="2"/>
      <c r="M556" s="2"/>
      <c r="N556" s="2"/>
      <c r="O556" s="2"/>
      <c r="P556" s="2"/>
      <c r="Q556" s="2"/>
      <c r="R556" s="2"/>
      <c r="S556" s="2"/>
      <c r="T556" s="2"/>
      <c r="U556" s="2"/>
      <c r="V556" s="2"/>
      <c r="W556" s="2"/>
      <c r="X556" s="2"/>
      <c r="Y556" s="67"/>
      <c r="Z556" s="67"/>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row>
    <row r="558" spans="1:26" ht="16.5" customHeight="1" x14ac:dyDescent="0.3">
      <c r="A558" s="8" t="s">
        <v>4</v>
      </c>
      <c r="B558" s="577" t="s">
        <v>250</v>
      </c>
      <c r="C558" s="578"/>
      <c r="D558" s="579"/>
      <c r="E558" s="7"/>
      <c r="F558" s="2"/>
      <c r="G558" s="2"/>
      <c r="H558" s="2"/>
      <c r="I558" s="2"/>
      <c r="J558" s="2"/>
      <c r="K558" s="2"/>
      <c r="L558" s="2"/>
      <c r="M558" s="2"/>
      <c r="N558" s="2"/>
      <c r="O558" s="2"/>
      <c r="P558" s="2"/>
      <c r="Q558" s="2"/>
      <c r="R558" s="2"/>
      <c r="S558" s="2"/>
      <c r="T558" s="2"/>
      <c r="U558" s="2"/>
      <c r="V558" s="2"/>
      <c r="W558" s="2"/>
      <c r="X558" s="2"/>
      <c r="Y558" s="2"/>
      <c r="Z558" s="2"/>
    </row>
    <row r="559" spans="1:26" ht="6" customHeight="1" x14ac:dyDescent="0.3">
      <c r="A559" s="6"/>
      <c r="B559" s="6"/>
      <c r="C559" s="6"/>
      <c r="D559" s="6"/>
      <c r="E559" s="7"/>
      <c r="F559" s="2"/>
      <c r="G559" s="2"/>
      <c r="H559" s="2"/>
      <c r="I559" s="2"/>
      <c r="J559" s="2"/>
      <c r="K559" s="2"/>
      <c r="L559" s="2"/>
      <c r="M559" s="2"/>
      <c r="N559" s="2"/>
      <c r="O559" s="2"/>
      <c r="P559" s="2"/>
      <c r="Q559" s="2"/>
      <c r="R559" s="2"/>
      <c r="S559" s="2"/>
      <c r="T559" s="2"/>
      <c r="U559" s="2"/>
      <c r="V559" s="2"/>
      <c r="W559" s="2"/>
      <c r="X559" s="2"/>
      <c r="Y559" s="2"/>
      <c r="Z559" s="2"/>
    </row>
    <row r="560" spans="1:26" ht="28.5" customHeight="1" x14ac:dyDescent="0.3">
      <c r="A560" s="9" t="s">
        <v>6</v>
      </c>
      <c r="B560" s="580">
        <v>44558</v>
      </c>
      <c r="C560" s="581"/>
      <c r="D560" s="581"/>
      <c r="E560" s="7"/>
      <c r="F560" s="2"/>
      <c r="G560" s="2"/>
      <c r="H560" s="2"/>
      <c r="I560" s="2"/>
      <c r="J560" s="2"/>
      <c r="K560" s="2"/>
      <c r="L560" s="2"/>
      <c r="M560" s="2"/>
      <c r="N560" s="2"/>
      <c r="O560" s="2"/>
      <c r="P560" s="2"/>
      <c r="Q560" s="2"/>
      <c r="R560" s="2"/>
      <c r="S560" s="2"/>
      <c r="T560" s="2"/>
      <c r="U560" s="2"/>
      <c r="V560" s="2"/>
      <c r="W560" s="2"/>
      <c r="X560" s="2"/>
      <c r="Y560" s="2"/>
      <c r="Z560" s="2"/>
    </row>
    <row r="561" spans="1:26" ht="7.5" customHeight="1" x14ac:dyDescent="0.3">
      <c r="A561" s="10"/>
      <c r="B561" s="6"/>
      <c r="C561" s="6"/>
      <c r="D561" s="6"/>
      <c r="E561" s="7"/>
      <c r="F561" s="2"/>
      <c r="G561" s="2"/>
      <c r="H561" s="2"/>
      <c r="I561" s="2"/>
      <c r="J561" s="2"/>
      <c r="K561" s="2"/>
      <c r="L561" s="2"/>
      <c r="M561" s="2"/>
      <c r="N561" s="2"/>
      <c r="O561" s="2"/>
      <c r="P561" s="2"/>
      <c r="Q561" s="2"/>
      <c r="R561" s="2"/>
      <c r="S561" s="2"/>
      <c r="T561" s="2"/>
      <c r="U561" s="2"/>
      <c r="V561" s="2"/>
      <c r="W561" s="2"/>
      <c r="X561" s="2"/>
      <c r="Y561" s="2"/>
      <c r="Z561" s="2"/>
    </row>
    <row r="562" spans="1:26" ht="39" customHeight="1" x14ac:dyDescent="0.3">
      <c r="A562" s="9" t="s">
        <v>7</v>
      </c>
      <c r="B562" s="577" t="s">
        <v>8</v>
      </c>
      <c r="C562" s="578"/>
      <c r="D562" s="579"/>
      <c r="E562" s="7"/>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3">
      <c r="A563" s="6"/>
      <c r="B563" s="6"/>
      <c r="C563" s="6"/>
      <c r="D563" s="6"/>
      <c r="E563" s="7"/>
      <c r="F563" s="2"/>
      <c r="G563" s="2"/>
      <c r="H563" s="2"/>
      <c r="I563" s="2"/>
      <c r="J563" s="2"/>
      <c r="K563" s="2"/>
      <c r="L563" s="2"/>
      <c r="M563" s="2"/>
      <c r="N563" s="2"/>
      <c r="O563" s="2"/>
      <c r="P563" s="2"/>
      <c r="Q563" s="2"/>
      <c r="R563" s="2"/>
      <c r="S563" s="2"/>
      <c r="T563" s="2"/>
      <c r="U563" s="2"/>
      <c r="V563" s="2"/>
      <c r="W563" s="2"/>
      <c r="X563" s="2"/>
      <c r="Y563" s="2"/>
      <c r="Z563" s="2"/>
    </row>
    <row r="564" spans="1:26" ht="16.5" customHeight="1" x14ac:dyDescent="0.3">
      <c r="A564" s="589" t="s">
        <v>9</v>
      </c>
      <c r="B564" s="570"/>
      <c r="C564" s="570"/>
      <c r="D564" s="568"/>
      <c r="E564" s="2"/>
      <c r="F564" s="2"/>
      <c r="G564" s="2"/>
      <c r="H564" s="2"/>
      <c r="I564" s="2"/>
      <c r="J564" s="2"/>
      <c r="K564" s="2"/>
      <c r="L564" s="2"/>
      <c r="M564" s="2"/>
      <c r="N564" s="2"/>
      <c r="O564" s="2"/>
      <c r="P564" s="2"/>
      <c r="Q564" s="2"/>
      <c r="R564" s="2"/>
      <c r="S564" s="2"/>
      <c r="T564" s="2"/>
      <c r="U564" s="2"/>
      <c r="V564" s="2"/>
      <c r="W564" s="2"/>
      <c r="X564" s="2"/>
      <c r="Y564" s="2"/>
      <c r="Z564" s="2"/>
    </row>
    <row r="565" spans="1:26" ht="16.5" customHeight="1" x14ac:dyDescent="0.3">
      <c r="A565" s="11" t="s">
        <v>10</v>
      </c>
      <c r="B565" s="11" t="s">
        <v>11</v>
      </c>
      <c r="C565" s="590" t="s">
        <v>12</v>
      </c>
      <c r="D565" s="575"/>
      <c r="E565" s="2"/>
      <c r="F565" s="2"/>
      <c r="G565" s="2"/>
      <c r="H565" s="2"/>
      <c r="I565" s="2"/>
      <c r="J565" s="2"/>
      <c r="K565" s="2"/>
      <c r="L565" s="2"/>
      <c r="M565" s="2"/>
      <c r="N565" s="2"/>
      <c r="O565" s="2"/>
      <c r="P565" s="2"/>
      <c r="Q565" s="2"/>
      <c r="R565" s="2"/>
      <c r="S565" s="2"/>
      <c r="T565" s="2"/>
      <c r="U565" s="2"/>
      <c r="V565" s="2"/>
      <c r="W565" s="2"/>
      <c r="X565" s="2"/>
      <c r="Y565" s="2"/>
      <c r="Z565" s="2"/>
    </row>
    <row r="566" spans="1:26" ht="264.75" customHeight="1" x14ac:dyDescent="0.3">
      <c r="A566" s="12" t="s">
        <v>13</v>
      </c>
      <c r="B566" s="19" t="s">
        <v>251</v>
      </c>
      <c r="C566" s="591" t="s">
        <v>425</v>
      </c>
      <c r="D566" s="568"/>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12" t="s">
        <v>16</v>
      </c>
      <c r="B567" s="55" t="s">
        <v>426</v>
      </c>
      <c r="C567" s="592" t="s">
        <v>427</v>
      </c>
      <c r="D567" s="568"/>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12" t="s">
        <v>19</v>
      </c>
      <c r="B568" s="55" t="s">
        <v>255</v>
      </c>
      <c r="C568" s="592" t="s">
        <v>256</v>
      </c>
      <c r="D568" s="568"/>
      <c r="E568" s="2"/>
      <c r="F568" s="2"/>
      <c r="G568" s="2"/>
      <c r="H568" s="2"/>
      <c r="I568" s="2"/>
      <c r="J568" s="2"/>
      <c r="K568" s="2"/>
      <c r="L568" s="2"/>
      <c r="M568" s="2"/>
      <c r="N568" s="2"/>
      <c r="O568" s="2"/>
      <c r="P568" s="2"/>
      <c r="Q568" s="2"/>
      <c r="R568" s="2"/>
      <c r="S568" s="2"/>
      <c r="T568" s="2"/>
      <c r="U568" s="2"/>
      <c r="V568" s="2"/>
      <c r="W568" s="2"/>
      <c r="X568" s="2"/>
      <c r="Y568" s="2"/>
      <c r="Z568" s="2"/>
    </row>
    <row r="569" spans="1:26" ht="93" customHeight="1" x14ac:dyDescent="0.2">
      <c r="A569" s="12" t="s">
        <v>21</v>
      </c>
      <c r="B569" s="55" t="s">
        <v>428</v>
      </c>
      <c r="C569" s="588" t="s">
        <v>258</v>
      </c>
      <c r="D569" s="568"/>
      <c r="E569" s="5"/>
      <c r="F569" s="5"/>
      <c r="G569" s="5"/>
      <c r="H569" s="5"/>
      <c r="I569" s="5"/>
      <c r="J569" s="5"/>
      <c r="K569" s="5"/>
      <c r="L569" s="5"/>
      <c r="M569" s="5"/>
      <c r="N569" s="5"/>
      <c r="O569" s="5"/>
      <c r="P569" s="5"/>
      <c r="Q569" s="5"/>
      <c r="R569" s="5"/>
      <c r="S569" s="5"/>
      <c r="T569" s="5"/>
      <c r="U569" s="5"/>
      <c r="V569" s="5"/>
      <c r="W569" s="5"/>
      <c r="X569" s="5"/>
      <c r="Y569" s="5"/>
      <c r="Z569" s="5"/>
    </row>
    <row r="570" spans="1:26" ht="144.75" customHeight="1" x14ac:dyDescent="0.2">
      <c r="A570" s="12" t="s">
        <v>24</v>
      </c>
      <c r="B570" s="55" t="s">
        <v>259</v>
      </c>
      <c r="C570" s="588" t="s">
        <v>260</v>
      </c>
      <c r="D570" s="568"/>
      <c r="E570" s="5"/>
      <c r="F570" s="5"/>
      <c r="G570" s="5"/>
      <c r="H570" s="5"/>
      <c r="I570" s="5"/>
      <c r="J570" s="5"/>
      <c r="K570" s="5"/>
      <c r="L570" s="5"/>
      <c r="M570" s="5"/>
      <c r="N570" s="5"/>
      <c r="O570" s="5"/>
      <c r="P570" s="5"/>
      <c r="Q570" s="5"/>
      <c r="R570" s="5"/>
      <c r="S570" s="5"/>
      <c r="T570" s="5"/>
      <c r="U570" s="5"/>
      <c r="V570" s="5"/>
      <c r="W570" s="5"/>
      <c r="X570" s="5"/>
      <c r="Y570" s="5"/>
      <c r="Z570" s="5"/>
    </row>
    <row r="571" spans="1:26" ht="123" customHeight="1" x14ac:dyDescent="0.3">
      <c r="A571" s="12" t="s">
        <v>25</v>
      </c>
      <c r="B571" s="55" t="s">
        <v>261</v>
      </c>
      <c r="C571" s="588" t="s">
        <v>262</v>
      </c>
      <c r="D571" s="568"/>
      <c r="E571" s="2"/>
      <c r="F571" s="2"/>
      <c r="G571" s="2"/>
      <c r="H571" s="2"/>
      <c r="I571" s="2"/>
      <c r="J571" s="2"/>
      <c r="K571" s="2"/>
      <c r="L571" s="2"/>
      <c r="M571" s="2"/>
      <c r="N571" s="2"/>
      <c r="O571" s="2"/>
      <c r="P571" s="2"/>
      <c r="Q571" s="2"/>
      <c r="R571" s="2"/>
      <c r="S571" s="2"/>
      <c r="T571" s="2"/>
      <c r="U571" s="2"/>
      <c r="V571" s="2"/>
      <c r="W571" s="2"/>
      <c r="X571" s="2"/>
      <c r="Y571" s="2"/>
      <c r="Z571" s="2"/>
    </row>
    <row r="572" spans="1:26" ht="117" customHeight="1" x14ac:dyDescent="0.3">
      <c r="A572" s="12" t="s">
        <v>27</v>
      </c>
      <c r="B572" s="35" t="s">
        <v>263</v>
      </c>
      <c r="C572" s="593" t="s">
        <v>264</v>
      </c>
      <c r="D572" s="568"/>
      <c r="E572" s="2"/>
      <c r="F572" s="2"/>
      <c r="G572" s="2"/>
      <c r="H572" s="2"/>
      <c r="I572" s="2"/>
      <c r="J572" s="2"/>
      <c r="K572" s="2"/>
      <c r="L572" s="2"/>
      <c r="M572" s="2"/>
      <c r="N572" s="2"/>
      <c r="O572" s="2"/>
      <c r="P572" s="2"/>
      <c r="Q572" s="2"/>
      <c r="R572" s="2"/>
      <c r="S572" s="2"/>
      <c r="T572" s="2"/>
      <c r="U572" s="2"/>
      <c r="V572" s="2"/>
      <c r="W572" s="2"/>
      <c r="X572" s="2"/>
      <c r="Y572" s="2"/>
      <c r="Z572" s="2"/>
    </row>
    <row r="573" spans="1:26" ht="16.5" customHeight="1" x14ac:dyDescent="0.3">
      <c r="A573" s="594" t="s">
        <v>30</v>
      </c>
      <c r="B573" s="586"/>
      <c r="C573" s="586"/>
      <c r="D573" s="575"/>
      <c r="E573" s="2"/>
      <c r="F573" s="2"/>
      <c r="G573" s="2"/>
      <c r="H573" s="2"/>
      <c r="I573" s="2"/>
      <c r="J573" s="2"/>
      <c r="K573" s="2"/>
      <c r="L573" s="2"/>
      <c r="M573" s="2"/>
      <c r="N573" s="2"/>
      <c r="O573" s="2"/>
      <c r="P573" s="2"/>
      <c r="Q573" s="2"/>
      <c r="R573" s="2"/>
      <c r="S573" s="2"/>
      <c r="T573" s="2"/>
      <c r="U573" s="2"/>
      <c r="V573" s="2"/>
      <c r="W573" s="2"/>
      <c r="X573" s="2"/>
      <c r="Y573" s="2"/>
      <c r="Z573" s="2"/>
    </row>
    <row r="574" spans="1:26" ht="16.5" customHeight="1" x14ac:dyDescent="0.3">
      <c r="A574" s="11" t="s">
        <v>10</v>
      </c>
      <c r="B574" s="16" t="s">
        <v>11</v>
      </c>
      <c r="C574" s="589" t="s">
        <v>12</v>
      </c>
      <c r="D574" s="568"/>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12" t="s">
        <v>31</v>
      </c>
      <c r="B575" s="55" t="s">
        <v>265</v>
      </c>
      <c r="C575" s="588" t="s">
        <v>8</v>
      </c>
      <c r="D575" s="568"/>
      <c r="E575" s="2"/>
      <c r="F575" s="2"/>
      <c r="G575" s="2"/>
      <c r="H575" s="2"/>
      <c r="I575" s="2"/>
      <c r="J575" s="2"/>
      <c r="K575" s="2"/>
      <c r="L575" s="2"/>
      <c r="M575" s="2"/>
      <c r="N575" s="2"/>
      <c r="O575" s="2"/>
      <c r="P575" s="2"/>
      <c r="Q575" s="2"/>
      <c r="R575" s="2"/>
      <c r="S575" s="2"/>
      <c r="T575" s="2"/>
      <c r="U575" s="2"/>
      <c r="V575" s="2"/>
      <c r="W575" s="2"/>
      <c r="X575" s="2"/>
      <c r="Y575" s="2"/>
      <c r="Z575" s="2"/>
    </row>
    <row r="576" spans="1:26" ht="106.5" customHeight="1" x14ac:dyDescent="0.3">
      <c r="A576" s="12" t="s">
        <v>33</v>
      </c>
      <c r="B576" s="55" t="s">
        <v>8</v>
      </c>
      <c r="C576" s="588" t="s">
        <v>429</v>
      </c>
      <c r="D576" s="568"/>
      <c r="E576" s="2"/>
      <c r="F576" s="2"/>
      <c r="G576" s="2"/>
      <c r="H576" s="2"/>
      <c r="I576" s="2"/>
      <c r="J576" s="2"/>
      <c r="K576" s="2"/>
      <c r="L576" s="2"/>
      <c r="M576" s="2"/>
      <c r="N576" s="2"/>
      <c r="O576" s="2"/>
      <c r="P576" s="2"/>
      <c r="Q576" s="2"/>
      <c r="R576" s="2"/>
      <c r="S576" s="2"/>
      <c r="T576" s="2"/>
      <c r="U576" s="2"/>
      <c r="V576" s="2"/>
      <c r="W576" s="2"/>
      <c r="X576" s="2"/>
      <c r="Y576" s="2"/>
      <c r="Z576" s="2"/>
    </row>
    <row r="577" spans="1:26" ht="90.75" customHeight="1" x14ac:dyDescent="0.3">
      <c r="A577" s="12" t="s">
        <v>36</v>
      </c>
      <c r="B577" s="55" t="s">
        <v>267</v>
      </c>
      <c r="C577" s="588" t="s">
        <v>268</v>
      </c>
      <c r="D577" s="568"/>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12" t="s">
        <v>38</v>
      </c>
      <c r="B578" s="55" t="s">
        <v>8</v>
      </c>
      <c r="C578" s="588" t="s">
        <v>8</v>
      </c>
      <c r="D578" s="568"/>
      <c r="E578" s="2"/>
      <c r="F578" s="2"/>
      <c r="G578" s="2"/>
      <c r="H578" s="2"/>
      <c r="I578" s="2"/>
      <c r="J578" s="2"/>
      <c r="K578" s="2"/>
      <c r="L578" s="2"/>
      <c r="M578" s="2"/>
      <c r="N578" s="2"/>
      <c r="O578" s="2"/>
      <c r="P578" s="2"/>
      <c r="Q578" s="2"/>
      <c r="R578" s="2"/>
      <c r="S578" s="2"/>
      <c r="T578" s="2"/>
      <c r="U578" s="2"/>
      <c r="V578" s="2"/>
      <c r="W578" s="2"/>
      <c r="X578" s="2"/>
      <c r="Y578" s="2"/>
      <c r="Z578" s="2"/>
    </row>
    <row r="579" spans="1:26" ht="63.75" customHeight="1" x14ac:dyDescent="0.3">
      <c r="A579" s="12" t="s">
        <v>40</v>
      </c>
      <c r="B579" s="55" t="s">
        <v>269</v>
      </c>
      <c r="C579" s="588" t="s">
        <v>270</v>
      </c>
      <c r="D579" s="568"/>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12" t="s">
        <v>42</v>
      </c>
      <c r="B580" s="55" t="s">
        <v>271</v>
      </c>
      <c r="C580" s="588" t="s">
        <v>8</v>
      </c>
      <c r="D580" s="568"/>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1" t="s">
        <v>43</v>
      </c>
      <c r="B581" s="55" t="s">
        <v>272</v>
      </c>
      <c r="C581" s="588" t="s">
        <v>273</v>
      </c>
      <c r="D581" s="568"/>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12" t="s">
        <v>27</v>
      </c>
      <c r="B582" s="55" t="s">
        <v>274</v>
      </c>
      <c r="C582" s="588" t="s">
        <v>8</v>
      </c>
      <c r="D582" s="568"/>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x14ac:dyDescent="0.3">
      <c r="A583" s="585" t="s">
        <v>46</v>
      </c>
      <c r="B583" s="586"/>
      <c r="C583" s="586"/>
      <c r="D583" s="575"/>
      <c r="E583" s="2"/>
      <c r="F583" s="2"/>
      <c r="G583" s="2"/>
      <c r="H583" s="2"/>
      <c r="I583" s="2"/>
      <c r="J583" s="2"/>
      <c r="K583" s="2"/>
      <c r="L583" s="2"/>
      <c r="M583" s="2"/>
      <c r="N583" s="2"/>
      <c r="O583" s="2"/>
      <c r="P583" s="2"/>
      <c r="Q583" s="2"/>
      <c r="R583" s="2"/>
      <c r="S583" s="2"/>
      <c r="T583" s="2"/>
      <c r="U583" s="2"/>
      <c r="V583" s="2"/>
      <c r="W583" s="2"/>
      <c r="X583" s="2"/>
      <c r="Y583" s="2"/>
      <c r="Z583" s="2"/>
    </row>
    <row r="584" spans="1:26" ht="21.75" customHeight="1" x14ac:dyDescent="0.3">
      <c r="A584" s="11" t="s">
        <v>10</v>
      </c>
      <c r="B584" s="22" t="s">
        <v>47</v>
      </c>
      <c r="C584" s="587" t="s">
        <v>48</v>
      </c>
      <c r="D584" s="568"/>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1" t="s">
        <v>49</v>
      </c>
      <c r="B585" s="55" t="s">
        <v>430</v>
      </c>
      <c r="C585" s="588" t="s">
        <v>276</v>
      </c>
      <c r="D585" s="568"/>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x14ac:dyDescent="0.2">
      <c r="A586" s="21" t="s">
        <v>51</v>
      </c>
      <c r="B586" s="55" t="s">
        <v>431</v>
      </c>
      <c r="C586" s="588" t="s">
        <v>278</v>
      </c>
      <c r="D586" s="568"/>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x14ac:dyDescent="0.2">
      <c r="A587" s="21" t="s">
        <v>53</v>
      </c>
      <c r="B587" s="55" t="s">
        <v>279</v>
      </c>
      <c r="C587" s="588" t="s">
        <v>280</v>
      </c>
      <c r="D587" s="568"/>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x14ac:dyDescent="0.2">
      <c r="A588" s="21" t="s">
        <v>56</v>
      </c>
      <c r="B588" s="55" t="s">
        <v>281</v>
      </c>
      <c r="C588" s="588" t="s">
        <v>282</v>
      </c>
      <c r="D588" s="568"/>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x14ac:dyDescent="0.2">
      <c r="A589" s="21" t="s">
        <v>58</v>
      </c>
      <c r="B589" s="55" t="s">
        <v>432</v>
      </c>
      <c r="C589" s="588" t="s">
        <v>284</v>
      </c>
      <c r="D589" s="568"/>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x14ac:dyDescent="0.2">
      <c r="A590" s="21" t="s">
        <v>61</v>
      </c>
      <c r="B590" s="55" t="s">
        <v>285</v>
      </c>
      <c r="C590" s="588" t="s">
        <v>433</v>
      </c>
      <c r="D590" s="568"/>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x14ac:dyDescent="0.2">
      <c r="A591" s="21" t="s">
        <v>27</v>
      </c>
      <c r="B591" s="55" t="s">
        <v>434</v>
      </c>
      <c r="C591" s="588" t="s">
        <v>288</v>
      </c>
      <c r="D591" s="568"/>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x14ac:dyDescent="0.3">
      <c r="A592" s="2"/>
      <c r="B592" s="27"/>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569"/>
      <c r="B594" s="570"/>
      <c r="C594" s="570"/>
      <c r="D594" s="568"/>
      <c r="E594" s="2"/>
      <c r="F594" s="2"/>
      <c r="G594" s="2"/>
      <c r="H594" s="2"/>
      <c r="I594" s="2"/>
      <c r="J594" s="2"/>
      <c r="K594" s="2"/>
      <c r="L594" s="2"/>
      <c r="M594" s="2"/>
      <c r="N594" s="2"/>
      <c r="O594" s="2"/>
      <c r="P594" s="2"/>
      <c r="Q594" s="2"/>
      <c r="R594" s="2"/>
      <c r="S594" s="2"/>
      <c r="T594" s="2"/>
      <c r="U594" s="2"/>
      <c r="V594" s="2"/>
      <c r="W594" s="2"/>
      <c r="X594" s="2"/>
      <c r="Y594" s="67"/>
      <c r="Z594" s="67"/>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row>
    <row r="596" spans="1:26" ht="16.5" customHeight="1" x14ac:dyDescent="0.3">
      <c r="A596" s="8" t="s">
        <v>4</v>
      </c>
      <c r="B596" s="577" t="s">
        <v>435</v>
      </c>
      <c r="C596" s="578"/>
      <c r="D596" s="579"/>
      <c r="E596" s="7"/>
      <c r="F596" s="2"/>
      <c r="G596" s="2"/>
      <c r="H596" s="2"/>
      <c r="I596" s="2"/>
      <c r="J596" s="2"/>
      <c r="K596" s="2"/>
      <c r="L596" s="2"/>
      <c r="M596" s="2"/>
      <c r="N596" s="2"/>
      <c r="O596" s="2"/>
      <c r="P596" s="2"/>
      <c r="Q596" s="2"/>
      <c r="R596" s="2"/>
      <c r="S596" s="2"/>
      <c r="T596" s="2"/>
      <c r="U596" s="2"/>
      <c r="V596" s="2"/>
      <c r="W596" s="2"/>
      <c r="X596" s="2"/>
      <c r="Y596" s="2"/>
      <c r="Z596" s="2"/>
    </row>
    <row r="597" spans="1:26" ht="6" customHeight="1" x14ac:dyDescent="0.3">
      <c r="A597" s="6"/>
      <c r="B597" s="6"/>
      <c r="C597" s="6"/>
      <c r="D597" s="6"/>
      <c r="E597" s="7"/>
      <c r="F597" s="2"/>
      <c r="G597" s="2"/>
      <c r="H597" s="2"/>
      <c r="I597" s="2"/>
      <c r="J597" s="2"/>
      <c r="K597" s="2"/>
      <c r="L597" s="2"/>
      <c r="M597" s="2"/>
      <c r="N597" s="2"/>
      <c r="O597" s="2"/>
      <c r="P597" s="2"/>
      <c r="Q597" s="2"/>
      <c r="R597" s="2"/>
      <c r="S597" s="2"/>
      <c r="T597" s="2"/>
      <c r="U597" s="2"/>
      <c r="V597" s="2"/>
      <c r="W597" s="2"/>
      <c r="X597" s="2"/>
      <c r="Y597" s="2"/>
      <c r="Z597" s="2"/>
    </row>
    <row r="598" spans="1:26" ht="28.5" customHeight="1" x14ac:dyDescent="0.3">
      <c r="A598" s="9" t="s">
        <v>6</v>
      </c>
      <c r="B598" s="580">
        <v>44558</v>
      </c>
      <c r="C598" s="581"/>
      <c r="D598" s="581"/>
      <c r="E598" s="7"/>
      <c r="F598" s="2"/>
      <c r="G598" s="2"/>
      <c r="H598" s="2"/>
      <c r="I598" s="2"/>
      <c r="J598" s="2"/>
      <c r="K598" s="2"/>
      <c r="L598" s="2"/>
      <c r="M598" s="2"/>
      <c r="N598" s="2"/>
      <c r="O598" s="2"/>
      <c r="P598" s="2"/>
      <c r="Q598" s="2"/>
      <c r="R598" s="2"/>
      <c r="S598" s="2"/>
      <c r="T598" s="2"/>
      <c r="U598" s="2"/>
      <c r="V598" s="2"/>
      <c r="W598" s="2"/>
      <c r="X598" s="2"/>
      <c r="Y598" s="2"/>
      <c r="Z598" s="2"/>
    </row>
    <row r="599" spans="1:26" ht="7.5" customHeight="1" x14ac:dyDescent="0.3">
      <c r="A599" s="10"/>
      <c r="B599" s="6"/>
      <c r="C599" s="6"/>
      <c r="D599" s="6"/>
      <c r="E599" s="7"/>
      <c r="F599" s="2"/>
      <c r="G599" s="2"/>
      <c r="H599" s="2"/>
      <c r="I599" s="2"/>
      <c r="J599" s="2"/>
      <c r="K599" s="2"/>
      <c r="L599" s="2"/>
      <c r="M599" s="2"/>
      <c r="N599" s="2"/>
      <c r="O599" s="2"/>
      <c r="P599" s="2"/>
      <c r="Q599" s="2"/>
      <c r="R599" s="2"/>
      <c r="S599" s="2"/>
      <c r="T599" s="2"/>
      <c r="U599" s="2"/>
      <c r="V599" s="2"/>
      <c r="W599" s="2"/>
      <c r="X599" s="2"/>
      <c r="Y599" s="2"/>
      <c r="Z599" s="2"/>
    </row>
    <row r="600" spans="1:26" ht="39" customHeight="1" x14ac:dyDescent="0.3">
      <c r="A600" s="9" t="s">
        <v>7</v>
      </c>
      <c r="B600" s="577" t="s">
        <v>8</v>
      </c>
      <c r="C600" s="578"/>
      <c r="D600" s="579"/>
      <c r="E600" s="7"/>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3">
      <c r="A601" s="6"/>
      <c r="B601" s="6"/>
      <c r="C601" s="6"/>
      <c r="D601" s="6"/>
      <c r="E601" s="7"/>
      <c r="F601" s="2"/>
      <c r="G601" s="2"/>
      <c r="H601" s="2"/>
      <c r="I601" s="2"/>
      <c r="J601" s="2"/>
      <c r="K601" s="2"/>
      <c r="L601" s="2"/>
      <c r="M601" s="2"/>
      <c r="N601" s="2"/>
      <c r="O601" s="2"/>
      <c r="P601" s="2"/>
      <c r="Q601" s="2"/>
      <c r="R601" s="2"/>
      <c r="S601" s="2"/>
      <c r="T601" s="2"/>
      <c r="U601" s="2"/>
      <c r="V601" s="2"/>
      <c r="W601" s="2"/>
      <c r="X601" s="2"/>
      <c r="Y601" s="2"/>
      <c r="Z601" s="2"/>
    </row>
    <row r="602" spans="1:26" ht="16.5" customHeight="1" x14ac:dyDescent="0.3">
      <c r="A602" s="582" t="s">
        <v>436</v>
      </c>
      <c r="B602" s="570"/>
      <c r="C602" s="570"/>
      <c r="D602" s="568"/>
      <c r="E602" s="2"/>
      <c r="F602" s="2"/>
      <c r="G602" s="2"/>
      <c r="H602" s="2"/>
      <c r="I602" s="2"/>
      <c r="J602" s="2"/>
      <c r="K602" s="2"/>
      <c r="L602" s="2"/>
      <c r="M602" s="2"/>
      <c r="N602" s="2"/>
      <c r="O602" s="2"/>
      <c r="P602" s="2"/>
      <c r="Q602" s="2"/>
      <c r="R602" s="2"/>
      <c r="S602" s="2"/>
      <c r="T602" s="2"/>
      <c r="U602" s="2"/>
      <c r="V602" s="2"/>
      <c r="W602" s="2"/>
      <c r="X602" s="2"/>
      <c r="Y602" s="2"/>
      <c r="Z602" s="2"/>
    </row>
    <row r="603" spans="1:26" ht="16.5" customHeight="1" x14ac:dyDescent="0.3">
      <c r="A603" s="71" t="s">
        <v>10</v>
      </c>
      <c r="B603" s="72" t="s">
        <v>11</v>
      </c>
      <c r="C603" s="583" t="s">
        <v>12</v>
      </c>
      <c r="D603" s="575"/>
      <c r="E603" s="2"/>
      <c r="F603" s="2"/>
      <c r="G603" s="2"/>
      <c r="H603" s="2"/>
      <c r="I603" s="2"/>
      <c r="J603" s="2"/>
      <c r="K603" s="2"/>
      <c r="L603" s="2"/>
      <c r="M603" s="2"/>
      <c r="N603" s="2"/>
      <c r="O603" s="2"/>
      <c r="P603" s="2"/>
      <c r="Q603" s="2"/>
      <c r="R603" s="2"/>
      <c r="S603" s="2"/>
      <c r="T603" s="2"/>
      <c r="U603" s="2"/>
      <c r="V603" s="2"/>
      <c r="W603" s="2"/>
      <c r="X603" s="2"/>
      <c r="Y603" s="2"/>
      <c r="Z603" s="2"/>
    </row>
    <row r="604" spans="1:26" ht="264.75" customHeight="1" x14ac:dyDescent="0.3">
      <c r="A604" s="73" t="s">
        <v>13</v>
      </c>
      <c r="B604" s="74" t="s">
        <v>437</v>
      </c>
      <c r="C604" s="584" t="s">
        <v>438</v>
      </c>
      <c r="D604" s="568"/>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75" t="s">
        <v>439</v>
      </c>
      <c r="B605" s="76" t="s">
        <v>440</v>
      </c>
      <c r="C605" s="567" t="s">
        <v>441</v>
      </c>
      <c r="D605" s="568"/>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75" t="s">
        <v>19</v>
      </c>
      <c r="B606" s="76" t="s">
        <v>442</v>
      </c>
      <c r="C606" s="567" t="s">
        <v>443</v>
      </c>
      <c r="D606" s="568"/>
      <c r="E606" s="2"/>
      <c r="F606" s="2"/>
      <c r="G606" s="2"/>
      <c r="H606" s="2"/>
      <c r="I606" s="2"/>
      <c r="J606" s="2"/>
      <c r="K606" s="2"/>
      <c r="L606" s="2"/>
      <c r="M606" s="2"/>
      <c r="N606" s="2"/>
      <c r="O606" s="2"/>
      <c r="P606" s="2"/>
      <c r="Q606" s="2"/>
      <c r="R606" s="2"/>
      <c r="S606" s="2"/>
      <c r="T606" s="2"/>
      <c r="U606" s="2"/>
      <c r="V606" s="2"/>
      <c r="W606" s="2"/>
      <c r="X606" s="2"/>
      <c r="Y606" s="2"/>
      <c r="Z606" s="2"/>
    </row>
    <row r="607" spans="1:26" ht="93" customHeight="1" x14ac:dyDescent="0.2">
      <c r="A607" s="75" t="s">
        <v>21</v>
      </c>
      <c r="B607" s="76" t="s">
        <v>444</v>
      </c>
      <c r="C607" s="567" t="s">
        <v>445</v>
      </c>
      <c r="D607" s="568"/>
      <c r="E607" s="5"/>
      <c r="F607" s="5"/>
      <c r="G607" s="5"/>
      <c r="H607" s="5"/>
      <c r="I607" s="5"/>
      <c r="J607" s="5"/>
      <c r="K607" s="5"/>
      <c r="L607" s="5"/>
      <c r="M607" s="5"/>
      <c r="N607" s="5"/>
      <c r="O607" s="5"/>
      <c r="P607" s="5"/>
      <c r="Q607" s="5"/>
      <c r="R607" s="5"/>
      <c r="S607" s="5"/>
      <c r="T607" s="5"/>
      <c r="U607" s="5"/>
      <c r="V607" s="5"/>
      <c r="W607" s="5"/>
      <c r="X607" s="5"/>
      <c r="Y607" s="5"/>
      <c r="Z607" s="5"/>
    </row>
    <row r="608" spans="1:26" ht="144.75" customHeight="1" x14ac:dyDescent="0.2">
      <c r="A608" s="75" t="s">
        <v>446</v>
      </c>
      <c r="B608" s="76" t="s">
        <v>447</v>
      </c>
      <c r="C608" s="567" t="s">
        <v>448</v>
      </c>
      <c r="D608" s="568"/>
      <c r="E608" s="5"/>
      <c r="F608" s="5"/>
      <c r="G608" s="5"/>
      <c r="H608" s="5"/>
      <c r="I608" s="5"/>
      <c r="J608" s="5"/>
      <c r="K608" s="5"/>
      <c r="L608" s="5"/>
      <c r="M608" s="5"/>
      <c r="N608" s="5"/>
      <c r="O608" s="5"/>
      <c r="P608" s="5"/>
      <c r="Q608" s="5"/>
      <c r="R608" s="5"/>
      <c r="S608" s="5"/>
      <c r="T608" s="5"/>
      <c r="U608" s="5"/>
      <c r="V608" s="5"/>
      <c r="W608" s="5"/>
      <c r="X608" s="5"/>
      <c r="Y608" s="5"/>
      <c r="Z608" s="5"/>
    </row>
    <row r="609" spans="1:26" ht="123" customHeight="1" x14ac:dyDescent="0.3">
      <c r="A609" s="75" t="s">
        <v>25</v>
      </c>
      <c r="B609" s="76" t="s">
        <v>449</v>
      </c>
      <c r="C609" s="567" t="s">
        <v>450</v>
      </c>
      <c r="D609" s="568"/>
      <c r="E609" s="2"/>
      <c r="F609" s="2"/>
      <c r="G609" s="2"/>
      <c r="H609" s="2"/>
      <c r="I609" s="2"/>
      <c r="J609" s="2"/>
      <c r="K609" s="2"/>
      <c r="L609" s="2"/>
      <c r="M609" s="2"/>
      <c r="N609" s="2"/>
      <c r="O609" s="2"/>
      <c r="P609" s="2"/>
      <c r="Q609" s="2"/>
      <c r="R609" s="2"/>
      <c r="S609" s="2"/>
      <c r="T609" s="2"/>
      <c r="U609" s="2"/>
      <c r="V609" s="2"/>
      <c r="W609" s="2"/>
      <c r="X609" s="2"/>
      <c r="Y609" s="2"/>
      <c r="Z609" s="2"/>
    </row>
    <row r="610" spans="1:26" ht="117" customHeight="1" x14ac:dyDescent="0.3">
      <c r="A610" s="75" t="s">
        <v>27</v>
      </c>
      <c r="B610" s="76" t="s">
        <v>451</v>
      </c>
      <c r="C610" s="567" t="s">
        <v>452</v>
      </c>
      <c r="D610" s="568"/>
      <c r="E610" s="2"/>
      <c r="F610" s="2"/>
      <c r="G610" s="2"/>
      <c r="H610" s="2"/>
      <c r="I610" s="2"/>
      <c r="J610" s="2"/>
      <c r="K610" s="2"/>
      <c r="L610" s="2"/>
      <c r="M610" s="2"/>
      <c r="N610" s="2"/>
      <c r="O610" s="2"/>
      <c r="P610" s="2"/>
      <c r="Q610" s="2"/>
      <c r="R610" s="2"/>
      <c r="S610" s="2"/>
      <c r="T610" s="2"/>
      <c r="U610" s="2"/>
      <c r="V610" s="2"/>
      <c r="W610" s="2"/>
      <c r="X610" s="2"/>
      <c r="Y610" s="2"/>
      <c r="Z610" s="2"/>
    </row>
    <row r="611" spans="1:26" ht="16.5" customHeight="1" x14ac:dyDescent="0.3">
      <c r="A611" s="576" t="s">
        <v>30</v>
      </c>
      <c r="B611" s="572"/>
      <c r="C611" s="572"/>
      <c r="D611" s="573"/>
      <c r="E611" s="2"/>
      <c r="F611" s="2"/>
      <c r="G611" s="2"/>
      <c r="H611" s="2"/>
      <c r="I611" s="2"/>
      <c r="J611" s="2"/>
      <c r="K611" s="2"/>
      <c r="L611" s="2"/>
      <c r="M611" s="2"/>
      <c r="N611" s="2"/>
      <c r="O611" s="2"/>
      <c r="P611" s="2"/>
      <c r="Q611" s="2"/>
      <c r="R611" s="2"/>
      <c r="S611" s="2"/>
      <c r="T611" s="2"/>
      <c r="U611" s="2"/>
      <c r="V611" s="2"/>
      <c r="W611" s="2"/>
      <c r="X611" s="2"/>
      <c r="Y611" s="2"/>
      <c r="Z611" s="2"/>
    </row>
    <row r="612" spans="1:26" ht="16.5" customHeight="1" x14ac:dyDescent="0.3">
      <c r="A612" s="77" t="s">
        <v>10</v>
      </c>
      <c r="B612" s="78" t="s">
        <v>11</v>
      </c>
      <c r="C612" s="574" t="s">
        <v>12</v>
      </c>
      <c r="D612" s="575"/>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79" t="s">
        <v>31</v>
      </c>
      <c r="B613" s="74" t="s">
        <v>265</v>
      </c>
      <c r="C613" s="567" t="s">
        <v>8</v>
      </c>
      <c r="D613" s="568"/>
      <c r="E613" s="2"/>
      <c r="F613" s="2"/>
      <c r="G613" s="2"/>
      <c r="H613" s="2"/>
      <c r="I613" s="2"/>
      <c r="J613" s="2"/>
      <c r="K613" s="2"/>
      <c r="L613" s="2"/>
      <c r="M613" s="2"/>
      <c r="N613" s="2"/>
      <c r="O613" s="2"/>
      <c r="P613" s="2"/>
      <c r="Q613" s="2"/>
      <c r="R613" s="2"/>
      <c r="S613" s="2"/>
      <c r="T613" s="2"/>
      <c r="U613" s="2"/>
      <c r="V613" s="2"/>
      <c r="W613" s="2"/>
      <c r="X613" s="2"/>
      <c r="Y613" s="2"/>
      <c r="Z613" s="2"/>
    </row>
    <row r="614" spans="1:26" ht="106.5" customHeight="1" x14ac:dyDescent="0.3">
      <c r="A614" s="75" t="s">
        <v>33</v>
      </c>
      <c r="B614" s="76" t="s">
        <v>8</v>
      </c>
      <c r="C614" s="567" t="s">
        <v>453</v>
      </c>
      <c r="D614" s="568"/>
      <c r="E614" s="2"/>
      <c r="F614" s="2"/>
      <c r="G614" s="2"/>
      <c r="H614" s="2"/>
      <c r="I614" s="2"/>
      <c r="J614" s="2"/>
      <c r="K614" s="2"/>
      <c r="L614" s="2"/>
      <c r="M614" s="2"/>
      <c r="N614" s="2"/>
      <c r="O614" s="2"/>
      <c r="P614" s="2"/>
      <c r="Q614" s="2"/>
      <c r="R614" s="2"/>
      <c r="S614" s="2"/>
      <c r="T614" s="2"/>
      <c r="U614" s="2"/>
      <c r="V614" s="2"/>
      <c r="W614" s="2"/>
      <c r="X614" s="2"/>
      <c r="Y614" s="2"/>
      <c r="Z614" s="2"/>
    </row>
    <row r="615" spans="1:26" ht="90.75" customHeight="1" x14ac:dyDescent="0.3">
      <c r="A615" s="75" t="s">
        <v>36</v>
      </c>
      <c r="B615" s="76" t="s">
        <v>267</v>
      </c>
      <c r="C615" s="567" t="s">
        <v>454</v>
      </c>
      <c r="D615" s="568"/>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75" t="s">
        <v>38</v>
      </c>
      <c r="B616" s="76" t="s">
        <v>8</v>
      </c>
      <c r="C616" s="567" t="s">
        <v>8</v>
      </c>
      <c r="D616" s="568"/>
      <c r="E616" s="2"/>
      <c r="F616" s="2"/>
      <c r="G616" s="2"/>
      <c r="H616" s="2"/>
      <c r="I616" s="2"/>
      <c r="J616" s="2"/>
      <c r="K616" s="2"/>
      <c r="L616" s="2"/>
      <c r="M616" s="2"/>
      <c r="N616" s="2"/>
      <c r="O616" s="2"/>
      <c r="P616" s="2"/>
      <c r="Q616" s="2"/>
      <c r="R616" s="2"/>
      <c r="S616" s="2"/>
      <c r="T616" s="2"/>
      <c r="U616" s="2"/>
      <c r="V616" s="2"/>
      <c r="W616" s="2"/>
      <c r="X616" s="2"/>
      <c r="Y616" s="2"/>
      <c r="Z616" s="2"/>
    </row>
    <row r="617" spans="1:26" ht="63.75" customHeight="1" x14ac:dyDescent="0.3">
      <c r="A617" s="75" t="s">
        <v>40</v>
      </c>
      <c r="B617" s="76" t="s">
        <v>269</v>
      </c>
      <c r="C617" s="567" t="s">
        <v>270</v>
      </c>
      <c r="D617" s="568"/>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75" t="s">
        <v>42</v>
      </c>
      <c r="B618" s="76" t="s">
        <v>455</v>
      </c>
      <c r="C618" s="567" t="s">
        <v>8</v>
      </c>
      <c r="D618" s="568"/>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75" t="s">
        <v>43</v>
      </c>
      <c r="B619" s="76" t="s">
        <v>456</v>
      </c>
      <c r="C619" s="567" t="s">
        <v>273</v>
      </c>
      <c r="D619" s="568"/>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75" t="s">
        <v>27</v>
      </c>
      <c r="B620" s="76" t="s">
        <v>274</v>
      </c>
      <c r="C620" s="567" t="s">
        <v>8</v>
      </c>
      <c r="D620" s="568"/>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x14ac:dyDescent="0.3">
      <c r="A621" s="571" t="s">
        <v>457</v>
      </c>
      <c r="B621" s="572"/>
      <c r="C621" s="572"/>
      <c r="D621" s="573"/>
      <c r="E621" s="2"/>
      <c r="F621" s="2"/>
      <c r="G621" s="2"/>
      <c r="H621" s="2"/>
      <c r="I621" s="2"/>
      <c r="J621" s="2"/>
      <c r="K621" s="2"/>
      <c r="L621" s="2"/>
      <c r="M621" s="2"/>
      <c r="N621" s="2"/>
      <c r="O621" s="2"/>
      <c r="P621" s="2"/>
      <c r="Q621" s="2"/>
      <c r="R621" s="2"/>
      <c r="S621" s="2"/>
      <c r="T621" s="2"/>
      <c r="U621" s="2"/>
      <c r="V621" s="2"/>
      <c r="W621" s="2"/>
      <c r="X621" s="2"/>
      <c r="Y621" s="2"/>
      <c r="Z621" s="2"/>
    </row>
    <row r="622" spans="1:26" ht="21.75" customHeight="1" x14ac:dyDescent="0.3">
      <c r="A622" s="77" t="s">
        <v>10</v>
      </c>
      <c r="B622" s="78" t="s">
        <v>458</v>
      </c>
      <c r="C622" s="574" t="s">
        <v>459</v>
      </c>
      <c r="D622" s="575"/>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79" t="s">
        <v>49</v>
      </c>
      <c r="B623" s="74" t="s">
        <v>460</v>
      </c>
      <c r="C623" s="567" t="s">
        <v>461</v>
      </c>
      <c r="D623" s="568"/>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x14ac:dyDescent="0.2">
      <c r="A624" s="75" t="s">
        <v>462</v>
      </c>
      <c r="B624" s="76" t="s">
        <v>463</v>
      </c>
      <c r="C624" s="567" t="s">
        <v>464</v>
      </c>
      <c r="D624" s="568"/>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x14ac:dyDescent="0.2">
      <c r="A625" s="75" t="s">
        <v>53</v>
      </c>
      <c r="B625" s="76" t="s">
        <v>465</v>
      </c>
      <c r="C625" s="567" t="s">
        <v>466</v>
      </c>
      <c r="D625" s="568"/>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x14ac:dyDescent="0.2">
      <c r="A626" s="75" t="s">
        <v>56</v>
      </c>
      <c r="B626" s="76" t="s">
        <v>467</v>
      </c>
      <c r="C626" s="567" t="s">
        <v>468</v>
      </c>
      <c r="D626" s="568"/>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x14ac:dyDescent="0.2">
      <c r="A627" s="75" t="s">
        <v>58</v>
      </c>
      <c r="B627" s="76" t="s">
        <v>469</v>
      </c>
      <c r="C627" s="567" t="s">
        <v>470</v>
      </c>
      <c r="D627" s="568"/>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x14ac:dyDescent="0.2">
      <c r="A628" s="75" t="s">
        <v>471</v>
      </c>
      <c r="B628" s="76" t="s">
        <v>472</v>
      </c>
      <c r="C628" s="567" t="s">
        <v>473</v>
      </c>
      <c r="D628" s="568"/>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x14ac:dyDescent="0.2">
      <c r="A629" s="75" t="s">
        <v>474</v>
      </c>
      <c r="B629" s="76" t="s">
        <v>475</v>
      </c>
      <c r="C629" s="567" t="s">
        <v>476</v>
      </c>
      <c r="D629" s="568"/>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569"/>
      <c r="B632" s="570"/>
      <c r="C632" s="570"/>
      <c r="D632" s="568"/>
      <c r="E632" s="2"/>
      <c r="F632" s="2"/>
      <c r="G632" s="2"/>
      <c r="H632" s="2"/>
      <c r="I632" s="2"/>
      <c r="J632" s="2"/>
      <c r="K632" s="2"/>
      <c r="L632" s="2"/>
      <c r="M632" s="2"/>
      <c r="N632" s="2"/>
      <c r="O632" s="2"/>
      <c r="P632" s="2"/>
      <c r="Q632" s="2"/>
      <c r="R632" s="2"/>
      <c r="S632" s="2"/>
      <c r="T632" s="2"/>
      <c r="U632" s="2"/>
      <c r="V632" s="2"/>
      <c r="W632" s="2"/>
      <c r="X632" s="2"/>
      <c r="Y632" s="67"/>
      <c r="Z632" s="67"/>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row>
    <row r="634" spans="1:26" ht="16.5" customHeight="1" x14ac:dyDescent="0.3">
      <c r="A634" s="8" t="s">
        <v>4</v>
      </c>
      <c r="B634" s="577" t="s">
        <v>8</v>
      </c>
      <c r="C634" s="578"/>
      <c r="D634" s="579"/>
      <c r="E634" s="7"/>
      <c r="F634" s="2"/>
      <c r="G634" s="2"/>
      <c r="H634" s="2"/>
      <c r="I634" s="2"/>
      <c r="J634" s="2"/>
      <c r="K634" s="2"/>
      <c r="L634" s="2"/>
      <c r="M634" s="2"/>
      <c r="N634" s="2"/>
      <c r="O634" s="2"/>
      <c r="P634" s="2"/>
      <c r="Q634" s="2"/>
      <c r="R634" s="2"/>
      <c r="S634" s="2"/>
      <c r="T634" s="2"/>
      <c r="U634" s="2"/>
      <c r="V634" s="2"/>
      <c r="W634" s="2"/>
      <c r="X634" s="2"/>
      <c r="Y634" s="2"/>
      <c r="Z634" s="2"/>
    </row>
    <row r="635" spans="1:26" ht="6" customHeight="1" x14ac:dyDescent="0.3">
      <c r="A635" s="6"/>
      <c r="B635" s="6"/>
      <c r="C635" s="6"/>
      <c r="D635" s="6"/>
      <c r="E635" s="7"/>
      <c r="F635" s="2"/>
      <c r="G635" s="2"/>
      <c r="H635" s="2"/>
      <c r="I635" s="2"/>
      <c r="J635" s="2"/>
      <c r="K635" s="2"/>
      <c r="L635" s="2"/>
      <c r="M635" s="2"/>
      <c r="N635" s="2"/>
      <c r="O635" s="2"/>
      <c r="P635" s="2"/>
      <c r="Q635" s="2"/>
      <c r="R635" s="2"/>
      <c r="S635" s="2"/>
      <c r="T635" s="2"/>
      <c r="U635" s="2"/>
      <c r="V635" s="2"/>
      <c r="W635" s="2"/>
      <c r="X635" s="2"/>
      <c r="Y635" s="2"/>
      <c r="Z635" s="2"/>
    </row>
    <row r="636" spans="1:26" ht="28.5" customHeight="1" x14ac:dyDescent="0.3">
      <c r="A636" s="9" t="s">
        <v>6</v>
      </c>
      <c r="B636" s="580">
        <v>44036</v>
      </c>
      <c r="C636" s="581"/>
      <c r="D636" s="581"/>
      <c r="E636" s="7"/>
      <c r="F636" s="2"/>
      <c r="G636" s="2"/>
      <c r="H636" s="2"/>
      <c r="I636" s="2"/>
      <c r="J636" s="2"/>
      <c r="K636" s="2"/>
      <c r="L636" s="2"/>
      <c r="M636" s="2"/>
      <c r="N636" s="2"/>
      <c r="O636" s="2"/>
      <c r="P636" s="2"/>
      <c r="Q636" s="2"/>
      <c r="R636" s="2"/>
      <c r="S636" s="2"/>
      <c r="T636" s="2"/>
      <c r="U636" s="2"/>
      <c r="V636" s="2"/>
      <c r="W636" s="2"/>
      <c r="X636" s="2"/>
      <c r="Y636" s="2"/>
      <c r="Z636" s="2"/>
    </row>
    <row r="637" spans="1:26" ht="7.5" customHeight="1" x14ac:dyDescent="0.3">
      <c r="A637" s="10"/>
      <c r="B637" s="6"/>
      <c r="C637" s="6"/>
      <c r="D637" s="6"/>
      <c r="E637" s="7"/>
      <c r="F637" s="2"/>
      <c r="G637" s="2"/>
      <c r="H637" s="2"/>
      <c r="I637" s="2"/>
      <c r="J637" s="2"/>
      <c r="K637" s="2"/>
      <c r="L637" s="2"/>
      <c r="M637" s="2"/>
      <c r="N637" s="2"/>
      <c r="O637" s="2"/>
      <c r="P637" s="2"/>
      <c r="Q637" s="2"/>
      <c r="R637" s="2"/>
      <c r="S637" s="2"/>
      <c r="T637" s="2"/>
      <c r="U637" s="2"/>
      <c r="V637" s="2"/>
      <c r="W637" s="2"/>
      <c r="X637" s="2"/>
      <c r="Y637" s="2"/>
      <c r="Z637" s="2"/>
    </row>
    <row r="638" spans="1:26" ht="39" customHeight="1" x14ac:dyDescent="0.3">
      <c r="A638" s="9" t="s">
        <v>7</v>
      </c>
      <c r="B638" s="623" t="s">
        <v>477</v>
      </c>
      <c r="C638" s="578"/>
      <c r="D638" s="579"/>
      <c r="E638" s="7"/>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3">
      <c r="A639" s="6"/>
      <c r="B639" s="6"/>
      <c r="C639" s="6"/>
      <c r="D639" s="6"/>
      <c r="E639" s="7"/>
      <c r="F639" s="2"/>
      <c r="G639" s="2"/>
      <c r="H639" s="2"/>
      <c r="I639" s="2"/>
      <c r="J639" s="2"/>
      <c r="K639" s="2"/>
      <c r="L639" s="2"/>
      <c r="M639" s="2"/>
      <c r="N639" s="2"/>
      <c r="O639" s="2"/>
      <c r="P639" s="2"/>
      <c r="Q639" s="2"/>
      <c r="R639" s="2"/>
      <c r="S639" s="2"/>
      <c r="T639" s="2"/>
      <c r="U639" s="2"/>
      <c r="V639" s="2"/>
      <c r="W639" s="2"/>
      <c r="X639" s="2"/>
      <c r="Y639" s="2"/>
      <c r="Z639" s="2"/>
    </row>
    <row r="640" spans="1:26" ht="16.5" customHeight="1" x14ac:dyDescent="0.3">
      <c r="A640" s="589" t="s">
        <v>9</v>
      </c>
      <c r="B640" s="570"/>
      <c r="C640" s="570"/>
      <c r="D640" s="568"/>
      <c r="E640" s="2"/>
      <c r="F640" s="2"/>
      <c r="G640" s="2"/>
      <c r="H640" s="2"/>
      <c r="I640" s="2"/>
      <c r="J640" s="2"/>
      <c r="K640" s="2"/>
      <c r="L640" s="2"/>
      <c r="M640" s="2"/>
      <c r="N640" s="2"/>
      <c r="O640" s="2"/>
      <c r="P640" s="2"/>
      <c r="Q640" s="2"/>
      <c r="R640" s="2"/>
      <c r="S640" s="2"/>
      <c r="T640" s="2"/>
      <c r="U640" s="2"/>
      <c r="V640" s="2"/>
      <c r="W640" s="2"/>
      <c r="X640" s="2"/>
      <c r="Y640" s="2"/>
      <c r="Z640" s="2"/>
    </row>
    <row r="641" spans="1:26" ht="16.5" customHeight="1" x14ac:dyDescent="0.3">
      <c r="A641" s="11" t="s">
        <v>10</v>
      </c>
      <c r="B641" s="11" t="s">
        <v>11</v>
      </c>
      <c r="C641" s="590" t="s">
        <v>12</v>
      </c>
      <c r="D641" s="575"/>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3">
      <c r="A642" s="12" t="s">
        <v>13</v>
      </c>
      <c r="B642" s="23" t="s">
        <v>478</v>
      </c>
      <c r="C642" s="596" t="s">
        <v>479</v>
      </c>
      <c r="D642" s="568"/>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12" t="s">
        <v>16</v>
      </c>
      <c r="B643" s="18" t="s">
        <v>480</v>
      </c>
      <c r="C643" s="618" t="s">
        <v>481</v>
      </c>
      <c r="D643" s="568"/>
      <c r="E643" s="2"/>
      <c r="F643" s="2"/>
      <c r="G643" s="2"/>
      <c r="H643" s="2"/>
      <c r="I643" s="2"/>
      <c r="J643" s="2"/>
      <c r="K643" s="2"/>
      <c r="L643" s="2"/>
      <c r="M643" s="2"/>
      <c r="N643" s="2"/>
      <c r="O643" s="2"/>
      <c r="P643" s="2"/>
      <c r="Q643" s="2"/>
      <c r="R643" s="2"/>
      <c r="S643" s="2"/>
      <c r="T643" s="2"/>
      <c r="U643" s="2"/>
      <c r="V643" s="2"/>
      <c r="W643" s="2"/>
      <c r="X643" s="2"/>
      <c r="Y643" s="2"/>
      <c r="Z643" s="2"/>
    </row>
    <row r="644" spans="1:26" ht="114" customHeight="1" x14ac:dyDescent="0.3">
      <c r="A644" s="12" t="s">
        <v>19</v>
      </c>
      <c r="B644" s="80" t="s">
        <v>482</v>
      </c>
      <c r="C644" s="595" t="s">
        <v>483</v>
      </c>
      <c r="D644" s="568"/>
      <c r="E644" s="2"/>
      <c r="F644" s="2"/>
      <c r="G644" s="2"/>
      <c r="H644" s="2"/>
      <c r="I644" s="2"/>
      <c r="J644" s="2"/>
      <c r="K644" s="2"/>
      <c r="L644" s="2"/>
      <c r="M644" s="2"/>
      <c r="N644" s="2"/>
      <c r="O644" s="2"/>
      <c r="P644" s="2"/>
      <c r="Q644" s="2"/>
      <c r="R644" s="2"/>
      <c r="S644" s="2"/>
      <c r="T644" s="2"/>
      <c r="U644" s="2"/>
      <c r="V644" s="2"/>
      <c r="W644" s="2"/>
      <c r="X644" s="2"/>
      <c r="Y644" s="2"/>
      <c r="Z644" s="2"/>
    </row>
    <row r="645" spans="1:26" ht="160.5" customHeight="1" x14ac:dyDescent="0.2">
      <c r="A645" s="12" t="s">
        <v>21</v>
      </c>
      <c r="B645" s="80" t="s">
        <v>484</v>
      </c>
      <c r="C645" s="618" t="s">
        <v>485</v>
      </c>
      <c r="D645" s="568"/>
      <c r="E645" s="5"/>
      <c r="F645" s="5"/>
      <c r="G645" s="5"/>
      <c r="H645" s="5"/>
      <c r="I645" s="5"/>
      <c r="J645" s="5"/>
      <c r="K645" s="5"/>
      <c r="L645" s="5"/>
      <c r="M645" s="5"/>
      <c r="N645" s="5"/>
      <c r="O645" s="5"/>
      <c r="P645" s="5"/>
      <c r="Q645" s="5"/>
      <c r="R645" s="5"/>
      <c r="S645" s="5"/>
      <c r="T645" s="5"/>
      <c r="U645" s="5"/>
      <c r="V645" s="5"/>
      <c r="W645" s="5"/>
      <c r="X645" s="5"/>
      <c r="Y645" s="5"/>
      <c r="Z645" s="5"/>
    </row>
    <row r="646" spans="1:26" ht="79.5" customHeight="1" x14ac:dyDescent="0.2">
      <c r="A646" s="12" t="s">
        <v>24</v>
      </c>
      <c r="B646" s="80" t="s">
        <v>486</v>
      </c>
      <c r="C646" s="595" t="s">
        <v>487</v>
      </c>
      <c r="D646" s="568"/>
      <c r="E646" s="5"/>
      <c r="F646" s="5"/>
      <c r="G646" s="5"/>
      <c r="H646" s="5"/>
      <c r="I646" s="5"/>
      <c r="J646" s="5"/>
      <c r="K646" s="5"/>
      <c r="L646" s="5"/>
      <c r="M646" s="5"/>
      <c r="N646" s="5"/>
      <c r="O646" s="5"/>
      <c r="P646" s="5"/>
      <c r="Q646" s="5"/>
      <c r="R646" s="5"/>
      <c r="S646" s="5"/>
      <c r="T646" s="5"/>
      <c r="U646" s="5"/>
      <c r="V646" s="5"/>
      <c r="W646" s="5"/>
      <c r="X646" s="5"/>
      <c r="Y646" s="5"/>
      <c r="Z646" s="5"/>
    </row>
    <row r="647" spans="1:26" ht="75.75" customHeight="1" x14ac:dyDescent="0.3">
      <c r="A647" s="12" t="s">
        <v>25</v>
      </c>
      <c r="B647" s="18" t="s">
        <v>488</v>
      </c>
      <c r="C647" s="595" t="s">
        <v>489</v>
      </c>
      <c r="D647" s="568"/>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12" t="s">
        <v>27</v>
      </c>
      <c r="B648" s="81" t="s">
        <v>490</v>
      </c>
      <c r="C648" s="618" t="s">
        <v>491</v>
      </c>
      <c r="D648" s="568"/>
      <c r="E648" s="2"/>
      <c r="F648" s="2"/>
      <c r="G648" s="2"/>
      <c r="H648" s="2"/>
      <c r="I648" s="2"/>
      <c r="J648" s="2"/>
      <c r="K648" s="2"/>
      <c r="L648" s="2"/>
      <c r="M648" s="2"/>
      <c r="N648" s="2"/>
      <c r="O648" s="2"/>
      <c r="P648" s="2"/>
      <c r="Q648" s="2"/>
      <c r="R648" s="2"/>
      <c r="S648" s="2"/>
      <c r="T648" s="2"/>
      <c r="U648" s="2"/>
      <c r="V648" s="2"/>
      <c r="W648" s="2"/>
      <c r="X648" s="2"/>
      <c r="Y648" s="2"/>
      <c r="Z648" s="2"/>
    </row>
    <row r="649" spans="1:26" ht="16.5" customHeight="1" x14ac:dyDescent="0.3">
      <c r="A649" s="594" t="s">
        <v>30</v>
      </c>
      <c r="B649" s="586"/>
      <c r="C649" s="586"/>
      <c r="D649" s="575"/>
      <c r="E649" s="2"/>
      <c r="F649" s="2"/>
      <c r="G649" s="2"/>
      <c r="H649" s="2"/>
      <c r="I649" s="2"/>
      <c r="J649" s="2"/>
      <c r="K649" s="2"/>
      <c r="L649" s="2"/>
      <c r="M649" s="2"/>
      <c r="N649" s="2"/>
      <c r="O649" s="2"/>
      <c r="P649" s="2"/>
      <c r="Q649" s="2"/>
      <c r="R649" s="2"/>
      <c r="S649" s="2"/>
      <c r="T649" s="2"/>
      <c r="U649" s="2"/>
      <c r="V649" s="2"/>
      <c r="W649" s="2"/>
      <c r="X649" s="2"/>
      <c r="Y649" s="2"/>
      <c r="Z649" s="2"/>
    </row>
    <row r="650" spans="1:26" ht="16.5" customHeight="1" x14ac:dyDescent="0.3">
      <c r="A650" s="11" t="s">
        <v>10</v>
      </c>
      <c r="B650" s="16" t="s">
        <v>11</v>
      </c>
      <c r="C650" s="589" t="s">
        <v>12</v>
      </c>
      <c r="D650" s="568"/>
      <c r="E650" s="2"/>
      <c r="F650" s="2"/>
      <c r="G650" s="2"/>
      <c r="H650" s="2"/>
      <c r="I650" s="2"/>
      <c r="J650" s="2"/>
      <c r="K650" s="2"/>
      <c r="L650" s="2"/>
      <c r="M650" s="2"/>
      <c r="N650" s="2"/>
      <c r="O650" s="2"/>
      <c r="P650" s="2"/>
      <c r="Q650" s="2"/>
      <c r="R650" s="2"/>
      <c r="S650" s="2"/>
      <c r="T650" s="2"/>
      <c r="U650" s="2"/>
      <c r="V650" s="2"/>
      <c r="W650" s="2"/>
      <c r="X650" s="2"/>
      <c r="Y650" s="2"/>
      <c r="Z650" s="2"/>
    </row>
    <row r="651" spans="1:26" ht="28.5" customHeight="1" x14ac:dyDescent="0.3">
      <c r="A651" s="12" t="s">
        <v>31</v>
      </c>
      <c r="B651" s="65" t="s">
        <v>8</v>
      </c>
      <c r="C651" s="598" t="s">
        <v>8</v>
      </c>
      <c r="D651" s="568"/>
      <c r="E651" s="2"/>
      <c r="F651" s="2"/>
      <c r="G651" s="2"/>
      <c r="H651" s="2"/>
      <c r="I651" s="2"/>
      <c r="J651" s="2"/>
      <c r="K651" s="2"/>
      <c r="L651" s="2"/>
      <c r="M651" s="2"/>
      <c r="N651" s="2"/>
      <c r="O651" s="2"/>
      <c r="P651" s="2"/>
      <c r="Q651" s="2"/>
      <c r="R651" s="2"/>
      <c r="S651" s="2"/>
      <c r="T651" s="2"/>
      <c r="U651" s="2"/>
      <c r="V651" s="2"/>
      <c r="W651" s="2"/>
      <c r="X651" s="2"/>
      <c r="Y651" s="2"/>
      <c r="Z651" s="2"/>
    </row>
    <row r="652" spans="1:26" ht="28.5" customHeight="1" x14ac:dyDescent="0.3">
      <c r="A652" s="12" t="s">
        <v>33</v>
      </c>
      <c r="B652" s="65" t="s">
        <v>8</v>
      </c>
      <c r="C652" s="598" t="s">
        <v>8</v>
      </c>
      <c r="D652" s="568"/>
      <c r="E652" s="2"/>
      <c r="F652" s="2"/>
      <c r="G652" s="2"/>
      <c r="H652" s="2"/>
      <c r="I652" s="2"/>
      <c r="J652" s="2"/>
      <c r="K652" s="2"/>
      <c r="L652" s="2"/>
      <c r="M652" s="2"/>
      <c r="N652" s="2"/>
      <c r="O652" s="2"/>
      <c r="P652" s="2"/>
      <c r="Q652" s="2"/>
      <c r="R652" s="2"/>
      <c r="S652" s="2"/>
      <c r="T652" s="2"/>
      <c r="U652" s="2"/>
      <c r="V652" s="2"/>
      <c r="W652" s="2"/>
      <c r="X652" s="2"/>
      <c r="Y652" s="2"/>
      <c r="Z652" s="2"/>
    </row>
    <row r="653" spans="1:26" ht="28.5" customHeight="1" x14ac:dyDescent="0.3">
      <c r="A653" s="12" t="s">
        <v>36</v>
      </c>
      <c r="B653" s="65" t="s">
        <v>8</v>
      </c>
      <c r="C653" s="598" t="s">
        <v>8</v>
      </c>
      <c r="D653" s="568"/>
      <c r="E653" s="2"/>
      <c r="F653" s="2"/>
      <c r="G653" s="2"/>
      <c r="H653" s="2"/>
      <c r="I653" s="2"/>
      <c r="J653" s="2"/>
      <c r="K653" s="2"/>
      <c r="L653" s="2"/>
      <c r="M653" s="2"/>
      <c r="N653" s="2"/>
      <c r="O653" s="2"/>
      <c r="P653" s="2"/>
      <c r="Q653" s="2"/>
      <c r="R653" s="2"/>
      <c r="S653" s="2"/>
      <c r="T653" s="2"/>
      <c r="U653" s="2"/>
      <c r="V653" s="2"/>
      <c r="W653" s="2"/>
      <c r="X653" s="2"/>
      <c r="Y653" s="2"/>
      <c r="Z653" s="2"/>
    </row>
    <row r="654" spans="1:26" ht="28.5" customHeight="1" x14ac:dyDescent="0.3">
      <c r="A654" s="12" t="s">
        <v>38</v>
      </c>
      <c r="B654" s="65" t="s">
        <v>8</v>
      </c>
      <c r="C654" s="598" t="s">
        <v>8</v>
      </c>
      <c r="D654" s="568"/>
      <c r="E654" s="2"/>
      <c r="F654" s="2"/>
      <c r="G654" s="2"/>
      <c r="H654" s="2"/>
      <c r="I654" s="2"/>
      <c r="J654" s="2"/>
      <c r="K654" s="2"/>
      <c r="L654" s="2"/>
      <c r="M654" s="2"/>
      <c r="N654" s="2"/>
      <c r="O654" s="2"/>
      <c r="P654" s="2"/>
      <c r="Q654" s="2"/>
      <c r="R654" s="2"/>
      <c r="S654" s="2"/>
      <c r="T654" s="2"/>
      <c r="U654" s="2"/>
      <c r="V654" s="2"/>
      <c r="W654" s="2"/>
      <c r="X654" s="2"/>
      <c r="Y654" s="2"/>
      <c r="Z654" s="2"/>
    </row>
    <row r="655" spans="1:26" ht="28.5" customHeight="1" x14ac:dyDescent="0.3">
      <c r="A655" s="12" t="s">
        <v>40</v>
      </c>
      <c r="B655" s="65" t="s">
        <v>8</v>
      </c>
      <c r="C655" s="598" t="s">
        <v>8</v>
      </c>
      <c r="D655" s="568"/>
      <c r="E655" s="2"/>
      <c r="F655" s="2"/>
      <c r="G655" s="2"/>
      <c r="H655" s="2"/>
      <c r="I655" s="2"/>
      <c r="J655" s="2"/>
      <c r="K655" s="2"/>
      <c r="L655" s="2"/>
      <c r="M655" s="2"/>
      <c r="N655" s="2"/>
      <c r="O655" s="2"/>
      <c r="P655" s="2"/>
      <c r="Q655" s="2"/>
      <c r="R655" s="2"/>
      <c r="S655" s="2"/>
      <c r="T655" s="2"/>
      <c r="U655" s="2"/>
      <c r="V655" s="2"/>
      <c r="W655" s="2"/>
      <c r="X655" s="2"/>
      <c r="Y655" s="2"/>
      <c r="Z655" s="2"/>
    </row>
    <row r="656" spans="1:26" ht="28.5" customHeight="1" x14ac:dyDescent="0.3">
      <c r="A656" s="12" t="s">
        <v>42</v>
      </c>
      <c r="B656" s="65" t="s">
        <v>8</v>
      </c>
      <c r="C656" s="598" t="s">
        <v>8</v>
      </c>
      <c r="D656" s="568"/>
      <c r="E656" s="2"/>
      <c r="F656" s="2"/>
      <c r="G656" s="2"/>
      <c r="H656" s="2"/>
      <c r="I656" s="2"/>
      <c r="J656" s="2"/>
      <c r="K656" s="2"/>
      <c r="L656" s="2"/>
      <c r="M656" s="2"/>
      <c r="N656" s="2"/>
      <c r="O656" s="2"/>
      <c r="P656" s="2"/>
      <c r="Q656" s="2"/>
      <c r="R656" s="2"/>
      <c r="S656" s="2"/>
      <c r="T656" s="2"/>
      <c r="U656" s="2"/>
      <c r="V656" s="2"/>
      <c r="W656" s="2"/>
      <c r="X656" s="2"/>
      <c r="Y656" s="2"/>
      <c r="Z656" s="2"/>
    </row>
    <row r="657" spans="1:26" ht="28.5" customHeight="1" x14ac:dyDescent="0.3">
      <c r="A657" s="21" t="s">
        <v>43</v>
      </c>
      <c r="B657" s="65" t="s">
        <v>8</v>
      </c>
      <c r="C657" s="598" t="s">
        <v>8</v>
      </c>
      <c r="D657" s="568"/>
      <c r="E657" s="2"/>
      <c r="F657" s="2"/>
      <c r="G657" s="2"/>
      <c r="H657" s="2"/>
      <c r="I657" s="2"/>
      <c r="J657" s="2"/>
      <c r="K657" s="2"/>
      <c r="L657" s="2"/>
      <c r="M657" s="2"/>
      <c r="N657" s="2"/>
      <c r="O657" s="2"/>
      <c r="P657" s="2"/>
      <c r="Q657" s="2"/>
      <c r="R657" s="2"/>
      <c r="S657" s="2"/>
      <c r="T657" s="2"/>
      <c r="U657" s="2"/>
      <c r="V657" s="2"/>
      <c r="W657" s="2"/>
      <c r="X657" s="2"/>
      <c r="Y657" s="2"/>
      <c r="Z657" s="2"/>
    </row>
    <row r="658" spans="1:26" ht="28.5" customHeight="1" x14ac:dyDescent="0.3">
      <c r="A658" s="12" t="s">
        <v>27</v>
      </c>
      <c r="B658" s="65" t="s">
        <v>8</v>
      </c>
      <c r="C658" s="598" t="s">
        <v>8</v>
      </c>
      <c r="D658" s="568"/>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x14ac:dyDescent="0.3">
      <c r="A659" s="585" t="s">
        <v>46</v>
      </c>
      <c r="B659" s="586"/>
      <c r="C659" s="586"/>
      <c r="D659" s="575"/>
      <c r="E659" s="2"/>
      <c r="F659" s="2"/>
      <c r="G659" s="2"/>
      <c r="H659" s="2"/>
      <c r="I659" s="2"/>
      <c r="J659" s="2"/>
      <c r="K659" s="2"/>
      <c r="L659" s="2"/>
      <c r="M659" s="2"/>
      <c r="N659" s="2"/>
      <c r="O659" s="2"/>
      <c r="P659" s="2"/>
      <c r="Q659" s="2"/>
      <c r="R659" s="2"/>
      <c r="S659" s="2"/>
      <c r="T659" s="2"/>
      <c r="U659" s="2"/>
      <c r="V659" s="2"/>
      <c r="W659" s="2"/>
      <c r="X659" s="2"/>
      <c r="Y659" s="2"/>
      <c r="Z659" s="2"/>
    </row>
    <row r="660" spans="1:26" ht="21.75" customHeight="1" x14ac:dyDescent="0.3">
      <c r="A660" s="11" t="s">
        <v>10</v>
      </c>
      <c r="B660" s="22" t="s">
        <v>47</v>
      </c>
      <c r="C660" s="587" t="s">
        <v>48</v>
      </c>
      <c r="D660" s="568"/>
      <c r="E660" s="2"/>
      <c r="F660" s="2"/>
      <c r="G660" s="2"/>
      <c r="H660" s="2"/>
      <c r="I660" s="2"/>
      <c r="J660" s="2"/>
      <c r="K660" s="2"/>
      <c r="L660" s="2"/>
      <c r="M660" s="2"/>
      <c r="N660" s="2"/>
      <c r="O660" s="2"/>
      <c r="P660" s="2"/>
      <c r="Q660" s="2"/>
      <c r="R660" s="2"/>
      <c r="S660" s="2"/>
      <c r="T660" s="2"/>
      <c r="U660" s="2"/>
      <c r="V660" s="2"/>
      <c r="W660" s="2"/>
      <c r="X660" s="2"/>
      <c r="Y660" s="2"/>
      <c r="Z660" s="2"/>
    </row>
    <row r="661" spans="1:26" ht="124.5" customHeight="1" x14ac:dyDescent="0.2">
      <c r="A661" s="21" t="s">
        <v>49</v>
      </c>
      <c r="B661" s="35" t="s">
        <v>492</v>
      </c>
      <c r="C661" s="595" t="s">
        <v>493</v>
      </c>
      <c r="D661" s="568"/>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79.5" customHeight="1" x14ac:dyDescent="0.2">
      <c r="A662" s="21" t="s">
        <v>51</v>
      </c>
      <c r="B662" s="35" t="s">
        <v>494</v>
      </c>
      <c r="C662" s="595" t="s">
        <v>495</v>
      </c>
      <c r="D662" s="568"/>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x14ac:dyDescent="0.2">
      <c r="A663" s="21" t="s">
        <v>53</v>
      </c>
      <c r="B663" s="35" t="s">
        <v>496</v>
      </c>
      <c r="C663" s="595" t="s">
        <v>497</v>
      </c>
      <c r="D663" s="568"/>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x14ac:dyDescent="0.2">
      <c r="A664" s="21" t="s">
        <v>56</v>
      </c>
      <c r="B664" s="25" t="s">
        <v>498</v>
      </c>
      <c r="C664" s="596" t="s">
        <v>499</v>
      </c>
      <c r="D664" s="568"/>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x14ac:dyDescent="0.2">
      <c r="A665" s="21" t="s">
        <v>58</v>
      </c>
      <c r="B665" s="25" t="s">
        <v>20</v>
      </c>
      <c r="C665" s="595" t="s">
        <v>500</v>
      </c>
      <c r="D665" s="568"/>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x14ac:dyDescent="0.2">
      <c r="A666" s="21" t="s">
        <v>61</v>
      </c>
      <c r="B666" s="35" t="s">
        <v>501</v>
      </c>
      <c r="C666" s="596" t="s">
        <v>502</v>
      </c>
      <c r="D666" s="568"/>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24.75" customHeight="1" x14ac:dyDescent="0.2">
      <c r="A667" s="21" t="s">
        <v>27</v>
      </c>
      <c r="B667" s="25" t="s">
        <v>20</v>
      </c>
      <c r="C667" s="596" t="s">
        <v>8</v>
      </c>
      <c r="D667" s="568"/>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x14ac:dyDescent="0.3">
      <c r="A668" s="2"/>
      <c r="B668" s="27"/>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569"/>
      <c r="B669" s="570"/>
      <c r="C669" s="570"/>
      <c r="D669" s="568"/>
      <c r="E669" s="2"/>
      <c r="F669" s="2"/>
      <c r="G669" s="2"/>
      <c r="H669" s="2"/>
      <c r="I669" s="2"/>
      <c r="J669" s="2"/>
      <c r="K669" s="2"/>
      <c r="L669" s="2"/>
      <c r="M669" s="2"/>
      <c r="N669" s="2"/>
      <c r="O669" s="2"/>
      <c r="P669" s="2"/>
      <c r="Q669" s="2"/>
      <c r="R669" s="2"/>
      <c r="S669" s="2"/>
      <c r="T669" s="2"/>
      <c r="U669" s="2"/>
      <c r="V669" s="2"/>
      <c r="W669" s="2"/>
      <c r="X669" s="2"/>
      <c r="Y669" s="67"/>
      <c r="Z669" s="67"/>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row>
    <row r="671" spans="1:26" ht="16.5" customHeight="1" x14ac:dyDescent="0.3">
      <c r="A671" s="8" t="s">
        <v>4</v>
      </c>
      <c r="B671" s="577" t="s">
        <v>8</v>
      </c>
      <c r="C671" s="578"/>
      <c r="D671" s="579"/>
      <c r="E671" s="7"/>
      <c r="F671" s="2"/>
      <c r="G671" s="2"/>
      <c r="H671" s="2"/>
      <c r="I671" s="2"/>
      <c r="J671" s="2"/>
      <c r="K671" s="2"/>
      <c r="L671" s="2"/>
      <c r="M671" s="2"/>
      <c r="N671" s="2"/>
      <c r="O671" s="2"/>
      <c r="P671" s="2"/>
      <c r="Q671" s="2"/>
      <c r="R671" s="2"/>
      <c r="S671" s="2"/>
      <c r="T671" s="2"/>
      <c r="U671" s="2"/>
      <c r="V671" s="2"/>
      <c r="W671" s="2"/>
      <c r="X671" s="2"/>
      <c r="Y671" s="2"/>
      <c r="Z671" s="2"/>
    </row>
    <row r="672" spans="1:26" ht="6" customHeight="1" x14ac:dyDescent="0.3">
      <c r="A672" s="6"/>
      <c r="B672" s="6"/>
      <c r="C672" s="6"/>
      <c r="D672" s="6"/>
      <c r="E672" s="7"/>
      <c r="F672" s="2"/>
      <c r="G672" s="2"/>
      <c r="H672" s="2"/>
      <c r="I672" s="2"/>
      <c r="J672" s="2"/>
      <c r="K672" s="2"/>
      <c r="L672" s="2"/>
      <c r="M672" s="2"/>
      <c r="N672" s="2"/>
      <c r="O672" s="2"/>
      <c r="P672" s="2"/>
      <c r="Q672" s="2"/>
      <c r="R672" s="2"/>
      <c r="S672" s="2"/>
      <c r="T672" s="2"/>
      <c r="U672" s="2"/>
      <c r="V672" s="2"/>
      <c r="W672" s="2"/>
      <c r="X672" s="2"/>
      <c r="Y672" s="2"/>
      <c r="Z672" s="2"/>
    </row>
    <row r="673" spans="1:26" ht="28.5" customHeight="1" x14ac:dyDescent="0.3">
      <c r="A673" s="9" t="s">
        <v>6</v>
      </c>
      <c r="B673" s="580">
        <v>44530</v>
      </c>
      <c r="C673" s="581"/>
      <c r="D673" s="581"/>
      <c r="E673" s="7"/>
      <c r="F673" s="2"/>
      <c r="G673" s="2"/>
      <c r="H673" s="2"/>
      <c r="I673" s="2"/>
      <c r="J673" s="2"/>
      <c r="K673" s="2"/>
      <c r="L673" s="2"/>
      <c r="M673" s="2"/>
      <c r="N673" s="2"/>
      <c r="O673" s="2"/>
      <c r="P673" s="2"/>
      <c r="Q673" s="2"/>
      <c r="R673" s="2"/>
      <c r="S673" s="2"/>
      <c r="T673" s="2"/>
      <c r="U673" s="2"/>
      <c r="V673" s="2"/>
      <c r="W673" s="2"/>
      <c r="X673" s="2"/>
      <c r="Y673" s="2"/>
      <c r="Z673" s="2"/>
    </row>
    <row r="674" spans="1:26" ht="7.5" customHeight="1" x14ac:dyDescent="0.3">
      <c r="A674" s="10"/>
      <c r="B674" s="6"/>
      <c r="C674" s="6"/>
      <c r="D674" s="6"/>
      <c r="E674" s="7"/>
      <c r="F674" s="2"/>
      <c r="G674" s="2"/>
      <c r="H674" s="2"/>
      <c r="I674" s="2"/>
      <c r="J674" s="2"/>
      <c r="K674" s="2"/>
      <c r="L674" s="2"/>
      <c r="M674" s="2"/>
      <c r="N674" s="2"/>
      <c r="O674" s="2"/>
      <c r="P674" s="2"/>
      <c r="Q674" s="2"/>
      <c r="R674" s="2"/>
      <c r="S674" s="2"/>
      <c r="T674" s="2"/>
      <c r="U674" s="2"/>
      <c r="V674" s="2"/>
      <c r="W674" s="2"/>
      <c r="X674" s="2"/>
      <c r="Y674" s="2"/>
      <c r="Z674" s="2"/>
    </row>
    <row r="675" spans="1:26" ht="39" customHeight="1" x14ac:dyDescent="0.3">
      <c r="A675" s="9" t="s">
        <v>7</v>
      </c>
      <c r="B675" s="577" t="s">
        <v>503</v>
      </c>
      <c r="C675" s="578"/>
      <c r="D675" s="579"/>
      <c r="E675" s="7"/>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3">
      <c r="A676" s="6"/>
      <c r="B676" s="6"/>
      <c r="C676" s="6"/>
      <c r="D676" s="6"/>
      <c r="E676" s="7"/>
      <c r="F676" s="2"/>
      <c r="G676" s="2"/>
      <c r="H676" s="2"/>
      <c r="I676" s="2"/>
      <c r="J676" s="2"/>
      <c r="K676" s="2"/>
      <c r="L676" s="2"/>
      <c r="M676" s="2"/>
      <c r="N676" s="2"/>
      <c r="O676" s="2"/>
      <c r="P676" s="2"/>
      <c r="Q676" s="2"/>
      <c r="R676" s="2"/>
      <c r="S676" s="2"/>
      <c r="T676" s="2"/>
      <c r="U676" s="2"/>
      <c r="V676" s="2"/>
      <c r="W676" s="2"/>
      <c r="X676" s="2"/>
      <c r="Y676" s="2"/>
      <c r="Z676" s="2"/>
    </row>
    <row r="677" spans="1:26" ht="16.5" customHeight="1" x14ac:dyDescent="0.3">
      <c r="A677" s="589" t="s">
        <v>9</v>
      </c>
      <c r="B677" s="570"/>
      <c r="C677" s="570"/>
      <c r="D677" s="568"/>
      <c r="E677" s="2"/>
      <c r="F677" s="2"/>
      <c r="G677" s="2"/>
      <c r="H677" s="2"/>
      <c r="I677" s="2"/>
      <c r="J677" s="2"/>
      <c r="K677" s="2"/>
      <c r="L677" s="2"/>
      <c r="M677" s="2"/>
      <c r="N677" s="2"/>
      <c r="O677" s="2"/>
      <c r="P677" s="2"/>
      <c r="Q677" s="2"/>
      <c r="R677" s="2"/>
      <c r="S677" s="2"/>
      <c r="T677" s="2"/>
      <c r="U677" s="2"/>
      <c r="V677" s="2"/>
      <c r="W677" s="2"/>
      <c r="X677" s="2"/>
      <c r="Y677" s="2"/>
      <c r="Z677" s="2"/>
    </row>
    <row r="678" spans="1:26" ht="16.5" customHeight="1" x14ac:dyDescent="0.3">
      <c r="A678" s="11" t="s">
        <v>10</v>
      </c>
      <c r="B678" s="11" t="s">
        <v>11</v>
      </c>
      <c r="C678" s="590" t="s">
        <v>12</v>
      </c>
      <c r="D678" s="575"/>
      <c r="E678" s="2"/>
      <c r="F678" s="2"/>
      <c r="G678" s="2"/>
      <c r="H678" s="2"/>
      <c r="I678" s="2"/>
      <c r="J678" s="2"/>
      <c r="K678" s="2"/>
      <c r="L678" s="2"/>
      <c r="M678" s="2"/>
      <c r="N678" s="2"/>
      <c r="O678" s="2"/>
      <c r="P678" s="2"/>
      <c r="Q678" s="2"/>
      <c r="R678" s="2"/>
      <c r="S678" s="2"/>
      <c r="T678" s="2"/>
      <c r="U678" s="2"/>
      <c r="V678" s="2"/>
      <c r="W678" s="2"/>
      <c r="X678" s="2"/>
      <c r="Y678" s="2"/>
      <c r="Z678" s="2"/>
    </row>
    <row r="679" spans="1:26" ht="238.5" customHeight="1" x14ac:dyDescent="0.3">
      <c r="A679" s="12" t="s">
        <v>13</v>
      </c>
      <c r="B679" s="82" t="s">
        <v>504</v>
      </c>
      <c r="C679" s="596" t="s">
        <v>505</v>
      </c>
      <c r="D679" s="568"/>
      <c r="E679" s="2"/>
      <c r="F679" s="2"/>
      <c r="G679" s="2"/>
      <c r="H679" s="2"/>
      <c r="I679" s="2"/>
      <c r="J679" s="2"/>
      <c r="K679" s="2"/>
      <c r="L679" s="2"/>
      <c r="M679" s="2"/>
      <c r="N679" s="2"/>
      <c r="O679" s="2"/>
      <c r="P679" s="2"/>
      <c r="Q679" s="2"/>
      <c r="R679" s="2"/>
      <c r="S679" s="2"/>
      <c r="T679" s="2"/>
      <c r="U679" s="2"/>
      <c r="V679" s="2"/>
      <c r="W679" s="2"/>
      <c r="X679" s="2"/>
      <c r="Y679" s="2"/>
      <c r="Z679" s="2"/>
    </row>
    <row r="680" spans="1:26" ht="190.5" customHeight="1" x14ac:dyDescent="0.3">
      <c r="A680" s="12" t="s">
        <v>16</v>
      </c>
      <c r="B680" s="83" t="s">
        <v>506</v>
      </c>
      <c r="C680" s="622" t="s">
        <v>507</v>
      </c>
      <c r="D680" s="615"/>
      <c r="E680" s="2"/>
      <c r="F680" s="2"/>
      <c r="G680" s="2"/>
      <c r="H680" s="2"/>
      <c r="I680" s="2"/>
      <c r="J680" s="2"/>
      <c r="K680" s="2"/>
      <c r="L680" s="2"/>
      <c r="M680" s="2"/>
      <c r="N680" s="2"/>
      <c r="O680" s="2"/>
      <c r="P680" s="2"/>
      <c r="Q680" s="2"/>
      <c r="R680" s="2"/>
      <c r="S680" s="2"/>
      <c r="T680" s="2"/>
      <c r="U680" s="2"/>
      <c r="V680" s="2"/>
      <c r="W680" s="2"/>
      <c r="X680" s="2"/>
      <c r="Y680" s="2"/>
      <c r="Z680" s="2"/>
    </row>
    <row r="681" spans="1:26" ht="139.5" customHeight="1" x14ac:dyDescent="0.3">
      <c r="A681" s="12" t="s">
        <v>19</v>
      </c>
      <c r="B681" s="83" t="s">
        <v>508</v>
      </c>
      <c r="C681" s="619" t="s">
        <v>509</v>
      </c>
      <c r="D681" s="620"/>
      <c r="E681" s="2"/>
      <c r="F681" s="2"/>
      <c r="G681" s="2"/>
      <c r="H681" s="2"/>
      <c r="I681" s="2"/>
      <c r="J681" s="2"/>
      <c r="K681" s="2"/>
      <c r="L681" s="2"/>
      <c r="M681" s="2"/>
      <c r="N681" s="2"/>
      <c r="O681" s="2"/>
      <c r="P681" s="2"/>
      <c r="Q681" s="2"/>
      <c r="R681" s="2"/>
      <c r="S681" s="2"/>
      <c r="T681" s="2"/>
      <c r="U681" s="2"/>
      <c r="V681" s="2"/>
      <c r="W681" s="2"/>
      <c r="X681" s="2"/>
      <c r="Y681" s="2"/>
      <c r="Z681" s="2"/>
    </row>
    <row r="682" spans="1:26" ht="225.75" customHeight="1" x14ac:dyDescent="0.2">
      <c r="A682" s="12" t="s">
        <v>21</v>
      </c>
      <c r="B682" s="83" t="s">
        <v>510</v>
      </c>
      <c r="C682" s="619" t="s">
        <v>511</v>
      </c>
      <c r="D682" s="620"/>
      <c r="E682" s="5"/>
      <c r="F682" s="5"/>
      <c r="G682" s="5"/>
      <c r="H682" s="5"/>
      <c r="I682" s="5"/>
      <c r="J682" s="5"/>
      <c r="K682" s="5"/>
      <c r="L682" s="5"/>
      <c r="M682" s="5"/>
      <c r="N682" s="5"/>
      <c r="O682" s="5"/>
      <c r="P682" s="5"/>
      <c r="Q682" s="5"/>
      <c r="R682" s="5"/>
      <c r="S682" s="5"/>
      <c r="T682" s="5"/>
      <c r="U682" s="5"/>
      <c r="V682" s="5"/>
      <c r="W682" s="5"/>
      <c r="X682" s="5"/>
      <c r="Y682" s="5"/>
      <c r="Z682" s="5"/>
    </row>
    <row r="683" spans="1:26" ht="190.5" customHeight="1" x14ac:dyDescent="0.2">
      <c r="A683" s="12" t="s">
        <v>24</v>
      </c>
      <c r="B683" s="83" t="s">
        <v>512</v>
      </c>
      <c r="C683" s="595" t="s">
        <v>513</v>
      </c>
      <c r="D683" s="568"/>
      <c r="E683" s="5"/>
      <c r="F683" s="5"/>
      <c r="G683" s="5"/>
      <c r="H683" s="5"/>
      <c r="I683" s="5"/>
      <c r="J683" s="5"/>
      <c r="K683" s="5"/>
      <c r="L683" s="5"/>
      <c r="M683" s="5"/>
      <c r="N683" s="5"/>
      <c r="O683" s="5"/>
      <c r="P683" s="5"/>
      <c r="Q683" s="5"/>
      <c r="R683" s="5"/>
      <c r="S683" s="5"/>
      <c r="T683" s="5"/>
      <c r="U683" s="5"/>
      <c r="V683" s="5"/>
      <c r="W683" s="5"/>
      <c r="X683" s="5"/>
      <c r="Y683" s="5"/>
      <c r="Z683" s="5"/>
    </row>
    <row r="684" spans="1:26" ht="33" customHeight="1" x14ac:dyDescent="0.3">
      <c r="A684" s="12" t="s">
        <v>25</v>
      </c>
      <c r="B684" s="83" t="s">
        <v>37</v>
      </c>
      <c r="C684" s="619" t="s">
        <v>37</v>
      </c>
      <c r="D684" s="620"/>
      <c r="E684" s="2"/>
      <c r="F684" s="2"/>
      <c r="G684" s="2"/>
      <c r="H684" s="2"/>
      <c r="I684" s="2"/>
      <c r="J684" s="2"/>
      <c r="K684" s="2"/>
      <c r="L684" s="2"/>
      <c r="M684" s="2"/>
      <c r="N684" s="2"/>
      <c r="O684" s="2"/>
      <c r="P684" s="2"/>
      <c r="Q684" s="2"/>
      <c r="R684" s="2"/>
      <c r="S684" s="2"/>
      <c r="T684" s="2"/>
      <c r="U684" s="2"/>
      <c r="V684" s="2"/>
      <c r="W684" s="2"/>
      <c r="X684" s="2"/>
      <c r="Y684" s="2"/>
      <c r="Z684" s="2"/>
    </row>
    <row r="685" spans="1:26" ht="285.75" customHeight="1" x14ac:dyDescent="0.3">
      <c r="A685" s="12" t="s">
        <v>27</v>
      </c>
      <c r="B685" s="83" t="s">
        <v>514</v>
      </c>
      <c r="C685" s="619" t="s">
        <v>515</v>
      </c>
      <c r="D685" s="620"/>
      <c r="E685" s="2"/>
      <c r="F685" s="2"/>
      <c r="G685" s="2"/>
      <c r="H685" s="2"/>
      <c r="I685" s="2"/>
      <c r="J685" s="2"/>
      <c r="K685" s="2"/>
      <c r="L685" s="2"/>
      <c r="M685" s="2"/>
      <c r="N685" s="2"/>
      <c r="O685" s="2"/>
      <c r="P685" s="2"/>
      <c r="Q685" s="2"/>
      <c r="R685" s="2"/>
      <c r="S685" s="2"/>
      <c r="T685" s="2"/>
      <c r="U685" s="2"/>
      <c r="V685" s="2"/>
      <c r="W685" s="2"/>
      <c r="X685" s="2"/>
      <c r="Y685" s="2"/>
      <c r="Z685" s="2"/>
    </row>
    <row r="686" spans="1:26" ht="16.5" customHeight="1" x14ac:dyDescent="0.3">
      <c r="A686" s="594" t="s">
        <v>30</v>
      </c>
      <c r="B686" s="586"/>
      <c r="C686" s="586"/>
      <c r="D686" s="575"/>
      <c r="E686" s="2"/>
      <c r="F686" s="2"/>
      <c r="G686" s="2"/>
      <c r="H686" s="2"/>
      <c r="I686" s="2"/>
      <c r="J686" s="2"/>
      <c r="K686" s="2"/>
      <c r="L686" s="2"/>
      <c r="M686" s="2"/>
      <c r="N686" s="2"/>
      <c r="O686" s="2"/>
      <c r="P686" s="2"/>
      <c r="Q686" s="2"/>
      <c r="R686" s="2"/>
      <c r="S686" s="2"/>
      <c r="T686" s="2"/>
      <c r="U686" s="2"/>
      <c r="V686" s="2"/>
      <c r="W686" s="2"/>
      <c r="X686" s="2"/>
      <c r="Y686" s="2"/>
      <c r="Z686" s="2"/>
    </row>
    <row r="687" spans="1:26" ht="16.5" customHeight="1" x14ac:dyDescent="0.3">
      <c r="A687" s="11" t="s">
        <v>10</v>
      </c>
      <c r="B687" s="16" t="s">
        <v>11</v>
      </c>
      <c r="C687" s="589" t="s">
        <v>12</v>
      </c>
      <c r="D687" s="568"/>
      <c r="E687" s="2"/>
      <c r="F687" s="2"/>
      <c r="G687" s="2"/>
      <c r="H687" s="2"/>
      <c r="I687" s="2"/>
      <c r="J687" s="2"/>
      <c r="K687" s="2"/>
      <c r="L687" s="2"/>
      <c r="M687" s="2"/>
      <c r="N687" s="2"/>
      <c r="O687" s="2"/>
      <c r="P687" s="2"/>
      <c r="Q687" s="2"/>
      <c r="R687" s="2"/>
      <c r="S687" s="2"/>
      <c r="T687" s="2"/>
      <c r="U687" s="2"/>
      <c r="V687" s="2"/>
      <c r="W687" s="2"/>
      <c r="X687" s="2"/>
      <c r="Y687" s="2"/>
      <c r="Z687" s="2"/>
    </row>
    <row r="688" spans="1:26" ht="28.5" customHeight="1" x14ac:dyDescent="0.3">
      <c r="A688" s="12" t="s">
        <v>31</v>
      </c>
      <c r="B688" s="83" t="s">
        <v>37</v>
      </c>
      <c r="C688" s="619" t="s">
        <v>37</v>
      </c>
      <c r="D688" s="620"/>
      <c r="E688" s="2"/>
      <c r="F688" s="2"/>
      <c r="G688" s="2"/>
      <c r="H688" s="2"/>
      <c r="I688" s="2"/>
      <c r="J688" s="2"/>
      <c r="K688" s="2"/>
      <c r="L688" s="2"/>
      <c r="M688" s="2"/>
      <c r="N688" s="2"/>
      <c r="O688" s="2"/>
      <c r="P688" s="2"/>
      <c r="Q688" s="2"/>
      <c r="R688" s="2"/>
      <c r="S688" s="2"/>
      <c r="T688" s="2"/>
      <c r="U688" s="2"/>
      <c r="V688" s="2"/>
      <c r="W688" s="2"/>
      <c r="X688" s="2"/>
      <c r="Y688" s="2"/>
      <c r="Z688" s="2"/>
    </row>
    <row r="689" spans="1:26" ht="28.5" customHeight="1" x14ac:dyDescent="0.3">
      <c r="A689" s="12" t="s">
        <v>33</v>
      </c>
      <c r="B689" s="83" t="s">
        <v>37</v>
      </c>
      <c r="C689" s="619" t="s">
        <v>37</v>
      </c>
      <c r="D689" s="620"/>
      <c r="E689" s="2"/>
      <c r="F689" s="2"/>
      <c r="G689" s="2"/>
      <c r="H689" s="2"/>
      <c r="I689" s="2"/>
      <c r="J689" s="2"/>
      <c r="K689" s="2"/>
      <c r="L689" s="2"/>
      <c r="M689" s="2"/>
      <c r="N689" s="2"/>
      <c r="O689" s="2"/>
      <c r="P689" s="2"/>
      <c r="Q689" s="2"/>
      <c r="R689" s="2"/>
      <c r="S689" s="2"/>
      <c r="T689" s="2"/>
      <c r="U689" s="2"/>
      <c r="V689" s="2"/>
      <c r="W689" s="2"/>
      <c r="X689" s="2"/>
      <c r="Y689" s="2"/>
      <c r="Z689" s="2"/>
    </row>
    <row r="690" spans="1:26" ht="28.5" customHeight="1" x14ac:dyDescent="0.3">
      <c r="A690" s="12" t="s">
        <v>36</v>
      </c>
      <c r="B690" s="83" t="s">
        <v>37</v>
      </c>
      <c r="C690" s="619" t="s">
        <v>37</v>
      </c>
      <c r="D690" s="620"/>
      <c r="E690" s="2"/>
      <c r="F690" s="2"/>
      <c r="G690" s="2"/>
      <c r="H690" s="2"/>
      <c r="I690" s="2"/>
      <c r="J690" s="2"/>
      <c r="K690" s="2"/>
      <c r="L690" s="2"/>
      <c r="M690" s="2"/>
      <c r="N690" s="2"/>
      <c r="O690" s="2"/>
      <c r="P690" s="2"/>
      <c r="Q690" s="2"/>
      <c r="R690" s="2"/>
      <c r="S690" s="2"/>
      <c r="T690" s="2"/>
      <c r="U690" s="2"/>
      <c r="V690" s="2"/>
      <c r="W690" s="2"/>
      <c r="X690" s="2"/>
      <c r="Y690" s="2"/>
      <c r="Z690" s="2"/>
    </row>
    <row r="691" spans="1:26" ht="28.5" customHeight="1" x14ac:dyDescent="0.3">
      <c r="A691" s="12" t="s">
        <v>38</v>
      </c>
      <c r="B691" s="83" t="s">
        <v>37</v>
      </c>
      <c r="C691" s="619" t="s">
        <v>37</v>
      </c>
      <c r="D691" s="620"/>
      <c r="E691" s="2"/>
      <c r="F691" s="2"/>
      <c r="G691" s="2"/>
      <c r="H691" s="2"/>
      <c r="I691" s="2"/>
      <c r="J691" s="2"/>
      <c r="K691" s="2"/>
      <c r="L691" s="2"/>
      <c r="M691" s="2"/>
      <c r="N691" s="2"/>
      <c r="O691" s="2"/>
      <c r="P691" s="2"/>
      <c r="Q691" s="2"/>
      <c r="R691" s="2"/>
      <c r="S691" s="2"/>
      <c r="T691" s="2"/>
      <c r="U691" s="2"/>
      <c r="V691" s="2"/>
      <c r="W691" s="2"/>
      <c r="X691" s="2"/>
      <c r="Y691" s="2"/>
      <c r="Z691" s="2"/>
    </row>
    <row r="692" spans="1:26" ht="28.5" customHeight="1" x14ac:dyDescent="0.3">
      <c r="A692" s="12" t="s">
        <v>40</v>
      </c>
      <c r="B692" s="83" t="s">
        <v>37</v>
      </c>
      <c r="C692" s="619" t="s">
        <v>37</v>
      </c>
      <c r="D692" s="620"/>
      <c r="E692" s="2"/>
      <c r="F692" s="2"/>
      <c r="G692" s="2"/>
      <c r="H692" s="2"/>
      <c r="I692" s="2"/>
      <c r="J692" s="2"/>
      <c r="K692" s="2"/>
      <c r="L692" s="2"/>
      <c r="M692" s="2"/>
      <c r="N692" s="2"/>
      <c r="O692" s="2"/>
      <c r="P692" s="2"/>
      <c r="Q692" s="2"/>
      <c r="R692" s="2"/>
      <c r="S692" s="2"/>
      <c r="T692" s="2"/>
      <c r="U692" s="2"/>
      <c r="V692" s="2"/>
      <c r="W692" s="2"/>
      <c r="X692" s="2"/>
      <c r="Y692" s="2"/>
      <c r="Z692" s="2"/>
    </row>
    <row r="693" spans="1:26" ht="28.5" customHeight="1" x14ac:dyDescent="0.3">
      <c r="A693" s="12" t="s">
        <v>42</v>
      </c>
      <c r="B693" s="83" t="s">
        <v>37</v>
      </c>
      <c r="C693" s="619" t="s">
        <v>37</v>
      </c>
      <c r="D693" s="620"/>
      <c r="E693" s="2"/>
      <c r="F693" s="2"/>
      <c r="G693" s="2"/>
      <c r="H693" s="2"/>
      <c r="I693" s="2"/>
      <c r="J693" s="2"/>
      <c r="K693" s="2"/>
      <c r="L693" s="2"/>
      <c r="M693" s="2"/>
      <c r="N693" s="2"/>
      <c r="O693" s="2"/>
      <c r="P693" s="2"/>
      <c r="Q693" s="2"/>
      <c r="R693" s="2"/>
      <c r="S693" s="2"/>
      <c r="T693" s="2"/>
      <c r="U693" s="2"/>
      <c r="V693" s="2"/>
      <c r="W693" s="2"/>
      <c r="X693" s="2"/>
      <c r="Y693" s="2"/>
      <c r="Z693" s="2"/>
    </row>
    <row r="694" spans="1:26" ht="28.5" customHeight="1" x14ac:dyDescent="0.3">
      <c r="A694" s="21" t="s">
        <v>43</v>
      </c>
      <c r="B694" s="83" t="s">
        <v>37</v>
      </c>
      <c r="C694" s="619" t="s">
        <v>37</v>
      </c>
      <c r="D694" s="620"/>
      <c r="E694" s="2"/>
      <c r="F694" s="2"/>
      <c r="G694" s="2"/>
      <c r="H694" s="2"/>
      <c r="I694" s="2"/>
      <c r="J694" s="2"/>
      <c r="K694" s="2"/>
      <c r="L694" s="2"/>
      <c r="M694" s="2"/>
      <c r="N694" s="2"/>
      <c r="O694" s="2"/>
      <c r="P694" s="2"/>
      <c r="Q694" s="2"/>
      <c r="R694" s="2"/>
      <c r="S694" s="2"/>
      <c r="T694" s="2"/>
      <c r="U694" s="2"/>
      <c r="V694" s="2"/>
      <c r="W694" s="2"/>
      <c r="X694" s="2"/>
      <c r="Y694" s="2"/>
      <c r="Z694" s="2"/>
    </row>
    <row r="695" spans="1:26" ht="28.5" customHeight="1" x14ac:dyDescent="0.3">
      <c r="A695" s="12" t="s">
        <v>27</v>
      </c>
      <c r="B695" s="83" t="s">
        <v>37</v>
      </c>
      <c r="C695" s="619" t="s">
        <v>37</v>
      </c>
      <c r="D695" s="620"/>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x14ac:dyDescent="0.3">
      <c r="A696" s="585" t="s">
        <v>46</v>
      </c>
      <c r="B696" s="586"/>
      <c r="C696" s="586"/>
      <c r="D696" s="575"/>
      <c r="E696" s="2"/>
      <c r="F696" s="2"/>
      <c r="G696" s="2"/>
      <c r="H696" s="2"/>
      <c r="I696" s="2"/>
      <c r="J696" s="2"/>
      <c r="K696" s="2"/>
      <c r="L696" s="2"/>
      <c r="M696" s="2"/>
      <c r="N696" s="2"/>
      <c r="O696" s="2"/>
      <c r="P696" s="2"/>
      <c r="Q696" s="2"/>
      <c r="R696" s="2"/>
      <c r="S696" s="2"/>
      <c r="T696" s="2"/>
      <c r="U696" s="2"/>
      <c r="V696" s="2"/>
      <c r="W696" s="2"/>
      <c r="X696" s="2"/>
      <c r="Y696" s="2"/>
      <c r="Z696" s="2"/>
    </row>
    <row r="697" spans="1:26" ht="21.75" customHeight="1" x14ac:dyDescent="0.3">
      <c r="A697" s="11" t="s">
        <v>10</v>
      </c>
      <c r="B697" s="22" t="s">
        <v>47</v>
      </c>
      <c r="C697" s="587" t="s">
        <v>48</v>
      </c>
      <c r="D697" s="568"/>
      <c r="E697" s="2"/>
      <c r="F697" s="2"/>
      <c r="G697" s="2"/>
      <c r="H697" s="2"/>
      <c r="I697" s="2"/>
      <c r="J697" s="2"/>
      <c r="K697" s="2"/>
      <c r="L697" s="2"/>
      <c r="M697" s="2"/>
      <c r="N697" s="2"/>
      <c r="O697" s="2"/>
      <c r="P697" s="2"/>
      <c r="Q697" s="2"/>
      <c r="R697" s="2"/>
      <c r="S697" s="2"/>
      <c r="T697" s="2"/>
      <c r="U697" s="2"/>
      <c r="V697" s="2"/>
      <c r="W697" s="2"/>
      <c r="X697" s="2"/>
      <c r="Y697" s="2"/>
      <c r="Z697" s="2"/>
    </row>
    <row r="698" spans="1:26" ht="177.75" customHeight="1" x14ac:dyDescent="0.2">
      <c r="A698" s="21" t="s">
        <v>49</v>
      </c>
      <c r="B698" s="25" t="s">
        <v>516</v>
      </c>
      <c r="C698" s="595" t="s">
        <v>517</v>
      </c>
      <c r="D698" s="568"/>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x14ac:dyDescent="0.2">
      <c r="A699" s="21" t="s">
        <v>51</v>
      </c>
      <c r="B699" s="25" t="s">
        <v>518</v>
      </c>
      <c r="C699" s="619" t="s">
        <v>519</v>
      </c>
      <c r="D699" s="620"/>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x14ac:dyDescent="0.2">
      <c r="A700" s="21" t="s">
        <v>53</v>
      </c>
      <c r="B700" s="25" t="s">
        <v>520</v>
      </c>
      <c r="C700" s="619" t="s">
        <v>521</v>
      </c>
      <c r="D700" s="620"/>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05.75" customHeight="1" x14ac:dyDescent="0.2">
      <c r="A701" s="21" t="s">
        <v>56</v>
      </c>
      <c r="B701" s="25" t="s">
        <v>522</v>
      </c>
      <c r="C701" s="619" t="s">
        <v>523</v>
      </c>
      <c r="D701" s="620"/>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x14ac:dyDescent="0.2">
      <c r="A702" s="21" t="s">
        <v>58</v>
      </c>
      <c r="B702" s="25" t="s">
        <v>524</v>
      </c>
      <c r="C702" s="619" t="s">
        <v>525</v>
      </c>
      <c r="D702" s="620"/>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x14ac:dyDescent="0.2">
      <c r="A703" s="21" t="s">
        <v>61</v>
      </c>
      <c r="B703" s="25" t="s">
        <v>526</v>
      </c>
      <c r="C703" s="619" t="s">
        <v>527</v>
      </c>
      <c r="D703" s="620"/>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x14ac:dyDescent="0.2">
      <c r="A704" s="21" t="s">
        <v>27</v>
      </c>
      <c r="B704" s="25" t="s">
        <v>123</v>
      </c>
      <c r="C704" s="595" t="s">
        <v>528</v>
      </c>
      <c r="D704" s="568"/>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x14ac:dyDescent="0.3">
      <c r="A705" s="2"/>
      <c r="B705" s="27"/>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569"/>
      <c r="B707" s="570"/>
      <c r="C707" s="570"/>
      <c r="D707" s="568"/>
      <c r="E707" s="2"/>
      <c r="F707" s="2"/>
      <c r="G707" s="2"/>
      <c r="H707" s="2"/>
      <c r="I707" s="2"/>
      <c r="J707" s="2"/>
      <c r="K707" s="2"/>
      <c r="L707" s="2"/>
      <c r="M707" s="2"/>
      <c r="N707" s="2"/>
      <c r="O707" s="2"/>
      <c r="P707" s="2"/>
      <c r="Q707" s="2"/>
      <c r="R707" s="2"/>
      <c r="S707" s="2"/>
      <c r="T707" s="2"/>
      <c r="U707" s="2"/>
      <c r="V707" s="2"/>
      <c r="W707" s="2"/>
      <c r="X707" s="2"/>
      <c r="Y707" s="67"/>
      <c r="Z707" s="67"/>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row>
    <row r="709" spans="1:26" ht="16.5" customHeight="1" x14ac:dyDescent="0.3">
      <c r="A709" s="8" t="s">
        <v>4</v>
      </c>
      <c r="B709" s="577" t="s">
        <v>8</v>
      </c>
      <c r="C709" s="578"/>
      <c r="D709" s="579"/>
      <c r="E709" s="7"/>
      <c r="F709" s="2"/>
      <c r="G709" s="2"/>
      <c r="H709" s="2"/>
      <c r="I709" s="2"/>
      <c r="J709" s="2"/>
      <c r="K709" s="2"/>
      <c r="L709" s="2"/>
      <c r="M709" s="2"/>
      <c r="N709" s="2"/>
      <c r="O709" s="2"/>
      <c r="P709" s="2"/>
      <c r="Q709" s="2"/>
      <c r="R709" s="2"/>
      <c r="S709" s="2"/>
      <c r="T709" s="2"/>
      <c r="U709" s="2"/>
      <c r="V709" s="2"/>
      <c r="W709" s="2"/>
      <c r="X709" s="2"/>
      <c r="Y709" s="2"/>
      <c r="Z709" s="2"/>
    </row>
    <row r="710" spans="1:26" ht="6" customHeight="1" x14ac:dyDescent="0.3">
      <c r="A710" s="6"/>
      <c r="B710" s="6"/>
      <c r="C710" s="6"/>
      <c r="D710" s="6"/>
      <c r="E710" s="7"/>
      <c r="F710" s="2"/>
      <c r="G710" s="2"/>
      <c r="H710" s="2"/>
      <c r="I710" s="2"/>
      <c r="J710" s="2"/>
      <c r="K710" s="2"/>
      <c r="L710" s="2"/>
      <c r="M710" s="2"/>
      <c r="N710" s="2"/>
      <c r="O710" s="2"/>
      <c r="P710" s="2"/>
      <c r="Q710" s="2"/>
      <c r="R710" s="2"/>
      <c r="S710" s="2"/>
      <c r="T710" s="2"/>
      <c r="U710" s="2"/>
      <c r="V710" s="2"/>
      <c r="W710" s="2"/>
      <c r="X710" s="2"/>
      <c r="Y710" s="2"/>
      <c r="Z710" s="2"/>
    </row>
    <row r="711" spans="1:26" ht="28.5" customHeight="1" x14ac:dyDescent="0.3">
      <c r="A711" s="9" t="s">
        <v>6</v>
      </c>
      <c r="B711" s="580">
        <v>44558</v>
      </c>
      <c r="C711" s="581"/>
      <c r="D711" s="581"/>
      <c r="E711" s="7"/>
      <c r="F711" s="2"/>
      <c r="G711" s="2"/>
      <c r="H711" s="2"/>
      <c r="I711" s="2"/>
      <c r="J711" s="2"/>
      <c r="K711" s="2"/>
      <c r="L711" s="2"/>
      <c r="M711" s="2"/>
      <c r="N711" s="2"/>
      <c r="O711" s="2"/>
      <c r="P711" s="2"/>
      <c r="Q711" s="2"/>
      <c r="R711" s="2"/>
      <c r="S711" s="2"/>
      <c r="T711" s="2"/>
      <c r="U711" s="2"/>
      <c r="V711" s="2"/>
      <c r="W711" s="2"/>
      <c r="X711" s="2"/>
      <c r="Y711" s="2"/>
      <c r="Z711" s="2"/>
    </row>
    <row r="712" spans="1:26" ht="7.5" customHeight="1" x14ac:dyDescent="0.3">
      <c r="A712" s="10"/>
      <c r="B712" s="6"/>
      <c r="C712" s="6"/>
      <c r="D712" s="6"/>
      <c r="E712" s="7"/>
      <c r="F712" s="2"/>
      <c r="G712" s="2"/>
      <c r="H712" s="2"/>
      <c r="I712" s="2"/>
      <c r="J712" s="2"/>
      <c r="K712" s="2"/>
      <c r="L712" s="2"/>
      <c r="M712" s="2"/>
      <c r="N712" s="2"/>
      <c r="O712" s="2"/>
      <c r="P712" s="2"/>
      <c r="Q712" s="2"/>
      <c r="R712" s="2"/>
      <c r="S712" s="2"/>
      <c r="T712" s="2"/>
      <c r="U712" s="2"/>
      <c r="V712" s="2"/>
      <c r="W712" s="2"/>
      <c r="X712" s="2"/>
      <c r="Y712" s="2"/>
      <c r="Z712" s="2"/>
    </row>
    <row r="713" spans="1:26" ht="39" customHeight="1" x14ac:dyDescent="0.3">
      <c r="A713" s="9" t="s">
        <v>7</v>
      </c>
      <c r="B713" s="577" t="s">
        <v>529</v>
      </c>
      <c r="C713" s="578"/>
      <c r="D713" s="579"/>
      <c r="E713" s="7"/>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3">
      <c r="A714" s="6"/>
      <c r="B714" s="6"/>
      <c r="C714" s="6"/>
      <c r="D714" s="6"/>
      <c r="E714" s="7"/>
      <c r="F714" s="2"/>
      <c r="G714" s="2"/>
      <c r="H714" s="2"/>
      <c r="I714" s="2"/>
      <c r="J714" s="2"/>
      <c r="K714" s="2"/>
      <c r="L714" s="2"/>
      <c r="M714" s="2"/>
      <c r="N714" s="2"/>
      <c r="O714" s="2"/>
      <c r="P714" s="2"/>
      <c r="Q714" s="2"/>
      <c r="R714" s="2"/>
      <c r="S714" s="2"/>
      <c r="T714" s="2"/>
      <c r="U714" s="2"/>
      <c r="V714" s="2"/>
      <c r="W714" s="2"/>
      <c r="X714" s="2"/>
      <c r="Y714" s="2"/>
      <c r="Z714" s="2"/>
    </row>
    <row r="715" spans="1:26" ht="16.5" customHeight="1" x14ac:dyDescent="0.3">
      <c r="A715" s="589" t="s">
        <v>9</v>
      </c>
      <c r="B715" s="570"/>
      <c r="C715" s="570"/>
      <c r="D715" s="568"/>
      <c r="E715" s="2"/>
      <c r="F715" s="2"/>
      <c r="G715" s="2"/>
      <c r="H715" s="2"/>
      <c r="I715" s="2"/>
      <c r="J715" s="2"/>
      <c r="K715" s="2"/>
      <c r="L715" s="2"/>
      <c r="M715" s="2"/>
      <c r="N715" s="2"/>
      <c r="O715" s="2"/>
      <c r="P715" s="2"/>
      <c r="Q715" s="2"/>
      <c r="R715" s="2"/>
      <c r="S715" s="2"/>
      <c r="T715" s="2"/>
      <c r="U715" s="2"/>
      <c r="V715" s="2"/>
      <c r="W715" s="2"/>
      <c r="X715" s="2"/>
      <c r="Y715" s="2"/>
      <c r="Z715" s="2"/>
    </row>
    <row r="716" spans="1:26" ht="16.5" customHeight="1" x14ac:dyDescent="0.3">
      <c r="A716" s="11" t="s">
        <v>10</v>
      </c>
      <c r="B716" s="11" t="s">
        <v>11</v>
      </c>
      <c r="C716" s="590" t="s">
        <v>12</v>
      </c>
      <c r="D716" s="575"/>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12" t="s">
        <v>13</v>
      </c>
      <c r="B717" s="18" t="s">
        <v>530</v>
      </c>
      <c r="C717" s="595" t="s">
        <v>531</v>
      </c>
      <c r="D717" s="568"/>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12" t="s">
        <v>16</v>
      </c>
      <c r="B718" s="23" t="s">
        <v>532</v>
      </c>
      <c r="C718" s="618" t="s">
        <v>533</v>
      </c>
      <c r="D718" s="568"/>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12" t="s">
        <v>19</v>
      </c>
      <c r="B719" s="80" t="s">
        <v>534</v>
      </c>
      <c r="C719" s="595" t="s">
        <v>535</v>
      </c>
      <c r="D719" s="568"/>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12" t="s">
        <v>21</v>
      </c>
      <c r="B720" s="18" t="s">
        <v>536</v>
      </c>
      <c r="C720" s="595" t="s">
        <v>537</v>
      </c>
      <c r="D720" s="568"/>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
      <c r="A721" s="12" t="s">
        <v>24</v>
      </c>
      <c r="B721" s="18" t="s">
        <v>538</v>
      </c>
      <c r="C721" s="595" t="s">
        <v>539</v>
      </c>
      <c r="D721" s="568"/>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3">
      <c r="A722" s="12" t="s">
        <v>25</v>
      </c>
      <c r="B722" s="34" t="s">
        <v>540</v>
      </c>
      <c r="C722" s="595" t="s">
        <v>541</v>
      </c>
      <c r="D722" s="568"/>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12" t="s">
        <v>27</v>
      </c>
      <c r="B723" s="81" t="s">
        <v>542</v>
      </c>
      <c r="C723" s="618" t="s">
        <v>543</v>
      </c>
      <c r="D723" s="568"/>
      <c r="E723" s="2"/>
      <c r="F723" s="2"/>
      <c r="G723" s="2"/>
      <c r="H723" s="2"/>
      <c r="I723" s="2"/>
      <c r="J723" s="2"/>
      <c r="K723" s="2"/>
      <c r="L723" s="2"/>
      <c r="M723" s="2"/>
      <c r="N723" s="2"/>
      <c r="O723" s="2"/>
      <c r="P723" s="2"/>
      <c r="Q723" s="2"/>
      <c r="R723" s="2"/>
      <c r="S723" s="2"/>
      <c r="T723" s="2"/>
      <c r="U723" s="2"/>
      <c r="V723" s="2"/>
      <c r="W723" s="2"/>
      <c r="X723" s="2"/>
      <c r="Y723" s="2"/>
      <c r="Z723" s="2"/>
    </row>
    <row r="724" spans="1:26" ht="16.5" customHeight="1" x14ac:dyDescent="0.3">
      <c r="A724" s="594" t="s">
        <v>30</v>
      </c>
      <c r="B724" s="586"/>
      <c r="C724" s="586"/>
      <c r="D724" s="575"/>
      <c r="E724" s="2"/>
      <c r="F724" s="2"/>
      <c r="G724" s="2"/>
      <c r="H724" s="2"/>
      <c r="I724" s="2"/>
      <c r="J724" s="2"/>
      <c r="K724" s="2"/>
      <c r="L724" s="2"/>
      <c r="M724" s="2"/>
      <c r="N724" s="2"/>
      <c r="O724" s="2"/>
      <c r="P724" s="2"/>
      <c r="Q724" s="2"/>
      <c r="R724" s="2"/>
      <c r="S724" s="2"/>
      <c r="T724" s="2"/>
      <c r="U724" s="2"/>
      <c r="V724" s="2"/>
      <c r="W724" s="2"/>
      <c r="X724" s="2"/>
      <c r="Y724" s="2"/>
      <c r="Z724" s="2"/>
    </row>
    <row r="725" spans="1:26" ht="16.5" customHeight="1" x14ac:dyDescent="0.3">
      <c r="A725" s="11" t="s">
        <v>10</v>
      </c>
      <c r="B725" s="16" t="s">
        <v>11</v>
      </c>
      <c r="C725" s="589" t="s">
        <v>12</v>
      </c>
      <c r="D725" s="568"/>
      <c r="E725" s="2"/>
      <c r="F725" s="2"/>
      <c r="G725" s="2"/>
      <c r="H725" s="2"/>
      <c r="I725" s="2"/>
      <c r="J725" s="2"/>
      <c r="K725" s="2"/>
      <c r="L725" s="2"/>
      <c r="M725" s="2"/>
      <c r="N725" s="2"/>
      <c r="O725" s="2"/>
      <c r="P725" s="2"/>
      <c r="Q725" s="2"/>
      <c r="R725" s="2"/>
      <c r="S725" s="2"/>
      <c r="T725" s="2"/>
      <c r="U725" s="2"/>
      <c r="V725" s="2"/>
      <c r="W725" s="2"/>
      <c r="X725" s="2"/>
      <c r="Y725" s="2"/>
      <c r="Z725" s="2"/>
    </row>
    <row r="726" spans="1:26" ht="28.5" customHeight="1" x14ac:dyDescent="0.3">
      <c r="A726" s="12" t="s">
        <v>31</v>
      </c>
      <c r="B726" s="65" t="s">
        <v>8</v>
      </c>
      <c r="C726" s="598" t="s">
        <v>8</v>
      </c>
      <c r="D726" s="568"/>
      <c r="E726" s="2"/>
      <c r="F726" s="2"/>
      <c r="G726" s="2"/>
      <c r="H726" s="2"/>
      <c r="I726" s="2"/>
      <c r="J726" s="2"/>
      <c r="K726" s="2"/>
      <c r="L726" s="2"/>
      <c r="M726" s="2"/>
      <c r="N726" s="2"/>
      <c r="O726" s="2"/>
      <c r="P726" s="2"/>
      <c r="Q726" s="2"/>
      <c r="R726" s="2"/>
      <c r="S726" s="2"/>
      <c r="T726" s="2"/>
      <c r="U726" s="2"/>
      <c r="V726" s="2"/>
      <c r="W726" s="2"/>
      <c r="X726" s="2"/>
      <c r="Y726" s="2"/>
      <c r="Z726" s="2"/>
    </row>
    <row r="727" spans="1:26" ht="28.5" customHeight="1" x14ac:dyDescent="0.3">
      <c r="A727" s="12" t="s">
        <v>33</v>
      </c>
      <c r="B727" s="65" t="s">
        <v>8</v>
      </c>
      <c r="C727" s="598" t="s">
        <v>8</v>
      </c>
      <c r="D727" s="568"/>
      <c r="E727" s="2"/>
      <c r="F727" s="2"/>
      <c r="G727" s="2"/>
      <c r="H727" s="2"/>
      <c r="I727" s="2"/>
      <c r="J727" s="2"/>
      <c r="K727" s="2"/>
      <c r="L727" s="2"/>
      <c r="M727" s="2"/>
      <c r="N727" s="2"/>
      <c r="O727" s="2"/>
      <c r="P727" s="2"/>
      <c r="Q727" s="2"/>
      <c r="R727" s="2"/>
      <c r="S727" s="2"/>
      <c r="T727" s="2"/>
      <c r="U727" s="2"/>
      <c r="V727" s="2"/>
      <c r="W727" s="2"/>
      <c r="X727" s="2"/>
      <c r="Y727" s="2"/>
      <c r="Z727" s="2"/>
    </row>
    <row r="728" spans="1:26" ht="28.5" customHeight="1" x14ac:dyDescent="0.3">
      <c r="A728" s="12" t="s">
        <v>36</v>
      </c>
      <c r="B728" s="65" t="s">
        <v>8</v>
      </c>
      <c r="C728" s="598" t="s">
        <v>8</v>
      </c>
      <c r="D728" s="568"/>
      <c r="E728" s="2"/>
      <c r="F728" s="2"/>
      <c r="G728" s="2"/>
      <c r="H728" s="2"/>
      <c r="I728" s="2"/>
      <c r="J728" s="2"/>
      <c r="K728" s="2"/>
      <c r="L728" s="2"/>
      <c r="M728" s="2"/>
      <c r="N728" s="2"/>
      <c r="O728" s="2"/>
      <c r="P728" s="2"/>
      <c r="Q728" s="2"/>
      <c r="R728" s="2"/>
      <c r="S728" s="2"/>
      <c r="T728" s="2"/>
      <c r="U728" s="2"/>
      <c r="V728" s="2"/>
      <c r="W728" s="2"/>
      <c r="X728" s="2"/>
      <c r="Y728" s="2"/>
      <c r="Z728" s="2"/>
    </row>
    <row r="729" spans="1:26" ht="28.5" customHeight="1" x14ac:dyDescent="0.3">
      <c r="A729" s="12" t="s">
        <v>38</v>
      </c>
      <c r="B729" s="65" t="s">
        <v>8</v>
      </c>
      <c r="C729" s="598" t="s">
        <v>8</v>
      </c>
      <c r="D729" s="568"/>
      <c r="E729" s="2"/>
      <c r="F729" s="2"/>
      <c r="G729" s="2"/>
      <c r="H729" s="2"/>
      <c r="I729" s="2"/>
      <c r="J729" s="2"/>
      <c r="K729" s="2"/>
      <c r="L729" s="2"/>
      <c r="M729" s="2"/>
      <c r="N729" s="2"/>
      <c r="O729" s="2"/>
      <c r="P729" s="2"/>
      <c r="Q729" s="2"/>
      <c r="R729" s="2"/>
      <c r="S729" s="2"/>
      <c r="T729" s="2"/>
      <c r="U729" s="2"/>
      <c r="V729" s="2"/>
      <c r="W729" s="2"/>
      <c r="X729" s="2"/>
      <c r="Y729" s="2"/>
      <c r="Z729" s="2"/>
    </row>
    <row r="730" spans="1:26" ht="28.5" customHeight="1" x14ac:dyDescent="0.3">
      <c r="A730" s="12" t="s">
        <v>40</v>
      </c>
      <c r="B730" s="65" t="s">
        <v>8</v>
      </c>
      <c r="C730" s="598" t="s">
        <v>8</v>
      </c>
      <c r="D730" s="568"/>
      <c r="E730" s="2"/>
      <c r="F730" s="2"/>
      <c r="G730" s="2"/>
      <c r="H730" s="2"/>
      <c r="I730" s="2"/>
      <c r="J730" s="2"/>
      <c r="K730" s="2"/>
      <c r="L730" s="2"/>
      <c r="M730" s="2"/>
      <c r="N730" s="2"/>
      <c r="O730" s="2"/>
      <c r="P730" s="2"/>
      <c r="Q730" s="2"/>
      <c r="R730" s="2"/>
      <c r="S730" s="2"/>
      <c r="T730" s="2"/>
      <c r="U730" s="2"/>
      <c r="V730" s="2"/>
      <c r="W730" s="2"/>
      <c r="X730" s="2"/>
      <c r="Y730" s="2"/>
      <c r="Z730" s="2"/>
    </row>
    <row r="731" spans="1:26" ht="28.5" customHeight="1" x14ac:dyDescent="0.3">
      <c r="A731" s="12" t="s">
        <v>42</v>
      </c>
      <c r="B731" s="65" t="s">
        <v>8</v>
      </c>
      <c r="C731" s="598" t="s">
        <v>8</v>
      </c>
      <c r="D731" s="568"/>
      <c r="E731" s="2"/>
      <c r="F731" s="2"/>
      <c r="G731" s="2"/>
      <c r="H731" s="2"/>
      <c r="I731" s="2"/>
      <c r="J731" s="2"/>
      <c r="K731" s="2"/>
      <c r="L731" s="2"/>
      <c r="M731" s="2"/>
      <c r="N731" s="2"/>
      <c r="O731" s="2"/>
      <c r="P731" s="2"/>
      <c r="Q731" s="2"/>
      <c r="R731" s="2"/>
      <c r="S731" s="2"/>
      <c r="T731" s="2"/>
      <c r="U731" s="2"/>
      <c r="V731" s="2"/>
      <c r="W731" s="2"/>
      <c r="X731" s="2"/>
      <c r="Y731" s="2"/>
      <c r="Z731" s="2"/>
    </row>
    <row r="732" spans="1:26" ht="28.5" customHeight="1" x14ac:dyDescent="0.3">
      <c r="A732" s="21" t="s">
        <v>43</v>
      </c>
      <c r="B732" s="65" t="s">
        <v>8</v>
      </c>
      <c r="C732" s="598" t="s">
        <v>8</v>
      </c>
      <c r="D732" s="568"/>
      <c r="E732" s="2"/>
      <c r="F732" s="2"/>
      <c r="G732" s="2"/>
      <c r="H732" s="2"/>
      <c r="I732" s="2"/>
      <c r="J732" s="2"/>
      <c r="K732" s="2"/>
      <c r="L732" s="2"/>
      <c r="M732" s="2"/>
      <c r="N732" s="2"/>
      <c r="O732" s="2"/>
      <c r="P732" s="2"/>
      <c r="Q732" s="2"/>
      <c r="R732" s="2"/>
      <c r="S732" s="2"/>
      <c r="T732" s="2"/>
      <c r="U732" s="2"/>
      <c r="V732" s="2"/>
      <c r="W732" s="2"/>
      <c r="X732" s="2"/>
      <c r="Y732" s="2"/>
      <c r="Z732" s="2"/>
    </row>
    <row r="733" spans="1:26" ht="28.5" customHeight="1" x14ac:dyDescent="0.3">
      <c r="A733" s="12" t="s">
        <v>27</v>
      </c>
      <c r="B733" s="65" t="s">
        <v>8</v>
      </c>
      <c r="C733" s="598" t="s">
        <v>8</v>
      </c>
      <c r="D733" s="568"/>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x14ac:dyDescent="0.3">
      <c r="A734" s="585" t="s">
        <v>46</v>
      </c>
      <c r="B734" s="586"/>
      <c r="C734" s="586"/>
      <c r="D734" s="575"/>
      <c r="E734" s="2"/>
      <c r="F734" s="2"/>
      <c r="G734" s="2"/>
      <c r="H734" s="2"/>
      <c r="I734" s="2"/>
      <c r="J734" s="2"/>
      <c r="K734" s="2"/>
      <c r="L734" s="2"/>
      <c r="M734" s="2"/>
      <c r="N734" s="2"/>
      <c r="O734" s="2"/>
      <c r="P734" s="2"/>
      <c r="Q734" s="2"/>
      <c r="R734" s="2"/>
      <c r="S734" s="2"/>
      <c r="T734" s="2"/>
      <c r="U734" s="2"/>
      <c r="V734" s="2"/>
      <c r="W734" s="2"/>
      <c r="X734" s="2"/>
      <c r="Y734" s="2"/>
      <c r="Z734" s="2"/>
    </row>
    <row r="735" spans="1:26" ht="21.75" customHeight="1" x14ac:dyDescent="0.3">
      <c r="A735" s="11" t="s">
        <v>10</v>
      </c>
      <c r="B735" s="22" t="s">
        <v>47</v>
      </c>
      <c r="C735" s="587" t="s">
        <v>48</v>
      </c>
      <c r="D735" s="568"/>
      <c r="E735" s="2"/>
      <c r="F735" s="2"/>
      <c r="G735" s="2"/>
      <c r="H735" s="2"/>
      <c r="I735" s="2"/>
      <c r="J735" s="2"/>
      <c r="K735" s="2"/>
      <c r="L735" s="2"/>
      <c r="M735" s="2"/>
      <c r="N735" s="2"/>
      <c r="O735" s="2"/>
      <c r="P735" s="2"/>
      <c r="Q735" s="2"/>
      <c r="R735" s="2"/>
      <c r="S735" s="2"/>
      <c r="T735" s="2"/>
      <c r="U735" s="2"/>
      <c r="V735" s="2"/>
      <c r="W735" s="2"/>
      <c r="X735" s="2"/>
      <c r="Y735" s="2"/>
      <c r="Z735" s="2"/>
    </row>
    <row r="736" spans="1:26" ht="93.75" customHeight="1" x14ac:dyDescent="0.2">
      <c r="A736" s="21" t="s">
        <v>49</v>
      </c>
      <c r="B736" s="35" t="s">
        <v>544</v>
      </c>
      <c r="C736" s="621" t="s">
        <v>545</v>
      </c>
      <c r="D736" s="568"/>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93.75" customHeight="1" x14ac:dyDescent="0.2">
      <c r="A737" s="21" t="s">
        <v>51</v>
      </c>
      <c r="B737" s="35" t="s">
        <v>546</v>
      </c>
      <c r="C737" s="596" t="s">
        <v>547</v>
      </c>
      <c r="D737" s="568"/>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93.75" customHeight="1" x14ac:dyDescent="0.2">
      <c r="A738" s="21" t="s">
        <v>53</v>
      </c>
      <c r="B738" s="84" t="s">
        <v>548</v>
      </c>
      <c r="C738" s="621" t="s">
        <v>549</v>
      </c>
      <c r="D738" s="568"/>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93.75" customHeight="1" x14ac:dyDescent="0.2">
      <c r="A739" s="21" t="s">
        <v>56</v>
      </c>
      <c r="B739" s="35" t="s">
        <v>550</v>
      </c>
      <c r="C739" s="596" t="s">
        <v>551</v>
      </c>
      <c r="D739" s="568"/>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93.75" customHeight="1" x14ac:dyDescent="0.2">
      <c r="A740" s="21" t="s">
        <v>58</v>
      </c>
      <c r="B740" s="35" t="s">
        <v>552</v>
      </c>
      <c r="C740" s="596" t="s">
        <v>553</v>
      </c>
      <c r="D740" s="568"/>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86" customHeight="1" x14ac:dyDescent="0.2">
      <c r="A741" s="21" t="s">
        <v>61</v>
      </c>
      <c r="B741" s="25" t="s">
        <v>554</v>
      </c>
      <c r="C741" s="595" t="s">
        <v>555</v>
      </c>
      <c r="D741" s="568"/>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93.75" customHeight="1" x14ac:dyDescent="0.2">
      <c r="A742" s="21" t="s">
        <v>27</v>
      </c>
      <c r="B742" s="35" t="s">
        <v>556</v>
      </c>
      <c r="C742" s="595" t="s">
        <v>557</v>
      </c>
      <c r="D742" s="568"/>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6.5" customHeight="1" x14ac:dyDescent="0.2">
      <c r="A743" s="85"/>
      <c r="B743" s="86"/>
      <c r="C743" s="87"/>
      <c r="D743" s="88"/>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x14ac:dyDescent="0.3">
      <c r="A744" s="2"/>
      <c r="B744" s="27"/>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3">
      <c r="A745" s="569"/>
      <c r="B745" s="570"/>
      <c r="C745" s="570"/>
      <c r="D745" s="568"/>
      <c r="E745" s="2"/>
      <c r="F745" s="89"/>
      <c r="G745" s="89"/>
      <c r="H745" s="2"/>
      <c r="I745" s="2"/>
      <c r="J745" s="2"/>
      <c r="K745" s="2"/>
      <c r="L745" s="2"/>
      <c r="M745" s="2"/>
      <c r="N745" s="2"/>
      <c r="O745" s="2"/>
      <c r="P745" s="2"/>
      <c r="Q745" s="2"/>
      <c r="R745" s="2"/>
      <c r="S745" s="2"/>
      <c r="T745" s="2"/>
      <c r="U745" s="2"/>
      <c r="V745" s="2"/>
      <c r="W745" s="2"/>
      <c r="X745" s="2"/>
      <c r="Y745" s="2"/>
      <c r="Z745" s="2"/>
    </row>
    <row r="746" spans="1:26" ht="15.75" customHeight="1" x14ac:dyDescent="0.3">
      <c r="A746" s="8" t="s">
        <v>4</v>
      </c>
      <c r="B746" s="577" t="s">
        <v>8</v>
      </c>
      <c r="C746" s="578"/>
      <c r="D746" s="579"/>
      <c r="E746" s="2"/>
      <c r="F746" s="2"/>
      <c r="G746" s="2"/>
      <c r="H746" s="2"/>
      <c r="I746" s="2"/>
      <c r="J746" s="2"/>
      <c r="K746" s="2"/>
      <c r="L746" s="2"/>
      <c r="M746" s="2"/>
      <c r="N746" s="2"/>
      <c r="O746" s="2"/>
      <c r="P746" s="2"/>
      <c r="Q746" s="2"/>
      <c r="R746" s="2"/>
      <c r="S746" s="2"/>
      <c r="T746" s="2"/>
      <c r="U746" s="2"/>
      <c r="V746" s="2"/>
      <c r="W746" s="2"/>
      <c r="X746" s="2"/>
    </row>
    <row r="747" spans="1:26" ht="15.75" customHeight="1" x14ac:dyDescent="0.3">
      <c r="A747" s="6"/>
      <c r="B747" s="6"/>
      <c r="C747" s="6"/>
      <c r="D747" s="6"/>
      <c r="E747" s="2"/>
      <c r="F747" s="2"/>
      <c r="G747" s="2"/>
      <c r="H747" s="2"/>
      <c r="I747" s="2"/>
      <c r="J747" s="2"/>
      <c r="K747" s="2"/>
      <c r="L747" s="2"/>
      <c r="M747" s="2"/>
      <c r="N747" s="2"/>
      <c r="O747" s="2"/>
      <c r="P747" s="2"/>
      <c r="Q747" s="2"/>
      <c r="R747" s="2"/>
      <c r="S747" s="2"/>
      <c r="T747" s="2"/>
      <c r="U747" s="2"/>
      <c r="V747" s="2"/>
      <c r="W747" s="2"/>
      <c r="X747" s="2"/>
    </row>
    <row r="748" spans="1:26" ht="15.75" customHeight="1" x14ac:dyDescent="0.3">
      <c r="A748" s="9" t="s">
        <v>6</v>
      </c>
      <c r="B748" s="580">
        <v>44039</v>
      </c>
      <c r="C748" s="581"/>
      <c r="D748" s="581"/>
      <c r="E748" s="2"/>
      <c r="F748" s="2"/>
      <c r="G748" s="2"/>
      <c r="H748" s="2"/>
      <c r="I748" s="2"/>
      <c r="J748" s="2"/>
      <c r="K748" s="2"/>
      <c r="L748" s="2"/>
      <c r="M748" s="2"/>
      <c r="N748" s="2"/>
      <c r="O748" s="2"/>
      <c r="P748" s="2"/>
      <c r="Q748" s="2"/>
      <c r="R748" s="2"/>
      <c r="S748" s="2"/>
      <c r="T748" s="2"/>
      <c r="U748" s="2"/>
      <c r="V748" s="2"/>
      <c r="W748" s="2"/>
      <c r="X748" s="2"/>
    </row>
    <row r="749" spans="1:26" ht="15.75" customHeight="1" x14ac:dyDescent="0.3">
      <c r="A749" s="10"/>
      <c r="B749" s="6"/>
      <c r="C749" s="6"/>
      <c r="D749" s="6"/>
      <c r="E749" s="2"/>
      <c r="F749" s="2"/>
      <c r="G749" s="2"/>
      <c r="H749" s="2"/>
      <c r="I749" s="2"/>
      <c r="J749" s="2"/>
      <c r="K749" s="2"/>
      <c r="L749" s="2"/>
      <c r="M749" s="2"/>
      <c r="N749" s="2"/>
      <c r="O749" s="2"/>
      <c r="P749" s="2"/>
      <c r="Q749" s="2"/>
      <c r="R749" s="2"/>
      <c r="S749" s="2"/>
      <c r="T749" s="2"/>
      <c r="U749" s="2"/>
      <c r="V749" s="2"/>
      <c r="W749" s="2"/>
      <c r="X749" s="2"/>
    </row>
    <row r="750" spans="1:26" ht="15.75" customHeight="1" x14ac:dyDescent="0.3">
      <c r="A750" s="9" t="s">
        <v>7</v>
      </c>
      <c r="B750" s="577" t="s">
        <v>558</v>
      </c>
      <c r="C750" s="578"/>
      <c r="D750" s="579"/>
      <c r="E750" s="2"/>
      <c r="F750" s="2"/>
      <c r="G750" s="2"/>
      <c r="H750" s="2"/>
      <c r="I750" s="2"/>
      <c r="J750" s="2"/>
      <c r="K750" s="2"/>
      <c r="L750" s="2"/>
      <c r="M750" s="2"/>
      <c r="N750" s="2"/>
      <c r="O750" s="2"/>
      <c r="P750" s="2"/>
      <c r="Q750" s="2"/>
      <c r="R750" s="2"/>
      <c r="S750" s="2"/>
      <c r="T750" s="2"/>
      <c r="U750" s="2"/>
      <c r="V750" s="2"/>
      <c r="W750" s="2"/>
      <c r="X750" s="2"/>
    </row>
    <row r="751" spans="1:26" ht="15.75" customHeight="1" x14ac:dyDescent="0.3">
      <c r="A751" s="6"/>
      <c r="B751" s="6"/>
      <c r="C751" s="6"/>
      <c r="D751" s="6"/>
      <c r="E751" s="2"/>
      <c r="F751" s="2"/>
      <c r="G751" s="2"/>
      <c r="H751" s="2"/>
      <c r="I751" s="2"/>
      <c r="J751" s="2"/>
      <c r="K751" s="2"/>
      <c r="L751" s="2"/>
      <c r="M751" s="2"/>
      <c r="N751" s="2"/>
      <c r="O751" s="2"/>
      <c r="P751" s="2"/>
      <c r="Q751" s="2"/>
      <c r="R751" s="2"/>
      <c r="S751" s="2"/>
      <c r="T751" s="2"/>
      <c r="U751" s="2"/>
      <c r="V751" s="2"/>
      <c r="W751" s="2"/>
      <c r="X751" s="2"/>
    </row>
    <row r="752" spans="1:26" ht="15.75" customHeight="1" x14ac:dyDescent="0.3">
      <c r="A752" s="589" t="s">
        <v>9</v>
      </c>
      <c r="B752" s="570"/>
      <c r="C752" s="570"/>
      <c r="D752" s="568"/>
      <c r="E752" s="2"/>
      <c r="F752" s="2"/>
      <c r="G752" s="2"/>
      <c r="H752" s="2"/>
      <c r="I752" s="2"/>
      <c r="J752" s="2"/>
      <c r="K752" s="2"/>
      <c r="L752" s="2"/>
      <c r="M752" s="2"/>
      <c r="N752" s="2"/>
      <c r="O752" s="2"/>
      <c r="P752" s="2"/>
      <c r="Q752" s="2"/>
      <c r="R752" s="2"/>
      <c r="S752" s="2"/>
      <c r="T752" s="2"/>
      <c r="U752" s="2"/>
      <c r="V752" s="2"/>
      <c r="W752" s="2"/>
      <c r="X752" s="2"/>
    </row>
    <row r="753" spans="1:24" ht="15.75" customHeight="1" x14ac:dyDescent="0.3">
      <c r="A753" s="11" t="s">
        <v>10</v>
      </c>
      <c r="B753" s="11" t="s">
        <v>11</v>
      </c>
      <c r="C753" s="590" t="s">
        <v>12</v>
      </c>
      <c r="D753" s="575"/>
      <c r="E753" s="2"/>
      <c r="F753" s="2"/>
      <c r="G753" s="2"/>
      <c r="H753" s="2"/>
      <c r="I753" s="2"/>
      <c r="J753" s="2"/>
      <c r="K753" s="2"/>
      <c r="L753" s="2"/>
      <c r="M753" s="2"/>
      <c r="N753" s="2"/>
      <c r="O753" s="2"/>
      <c r="P753" s="2"/>
      <c r="Q753" s="2"/>
      <c r="R753" s="2"/>
      <c r="S753" s="2"/>
      <c r="T753" s="2"/>
      <c r="U753" s="2"/>
      <c r="V753" s="2"/>
      <c r="W753" s="2"/>
      <c r="X753" s="2"/>
    </row>
    <row r="754" spans="1:24" ht="69.75" customHeight="1" x14ac:dyDescent="0.3">
      <c r="A754" s="12" t="s">
        <v>13</v>
      </c>
      <c r="B754" s="80" t="s">
        <v>559</v>
      </c>
      <c r="C754" s="618" t="s">
        <v>560</v>
      </c>
      <c r="D754" s="568"/>
      <c r="E754" s="2"/>
      <c r="F754" s="2"/>
      <c r="G754" s="2"/>
      <c r="H754" s="2"/>
      <c r="I754" s="2"/>
      <c r="J754" s="2"/>
      <c r="K754" s="2"/>
      <c r="L754" s="2"/>
      <c r="M754" s="2"/>
      <c r="N754" s="2"/>
      <c r="O754" s="2"/>
      <c r="P754" s="2"/>
      <c r="Q754" s="2"/>
      <c r="R754" s="2"/>
      <c r="S754" s="2"/>
      <c r="T754" s="2"/>
      <c r="U754" s="2"/>
      <c r="V754" s="2"/>
      <c r="W754" s="2"/>
      <c r="X754" s="2"/>
    </row>
    <row r="755" spans="1:24" ht="409.5" customHeight="1" x14ac:dyDescent="0.3">
      <c r="A755" s="12" t="s">
        <v>16</v>
      </c>
      <c r="B755" s="90" t="s">
        <v>561</v>
      </c>
      <c r="C755" s="618" t="s">
        <v>562</v>
      </c>
      <c r="D755" s="568"/>
      <c r="E755" s="2"/>
      <c r="F755" s="2"/>
      <c r="G755" s="2"/>
      <c r="H755" s="2"/>
      <c r="I755" s="2"/>
      <c r="J755" s="2"/>
      <c r="K755" s="2"/>
      <c r="L755" s="2"/>
      <c r="M755" s="2"/>
      <c r="N755" s="2"/>
      <c r="O755" s="2"/>
      <c r="P755" s="2"/>
      <c r="Q755" s="2"/>
      <c r="R755" s="2"/>
      <c r="S755" s="2"/>
      <c r="T755" s="2"/>
      <c r="U755" s="2"/>
      <c r="V755" s="2"/>
      <c r="W755" s="2"/>
      <c r="X755" s="2"/>
    </row>
    <row r="756" spans="1:24" ht="409.5" customHeight="1" x14ac:dyDescent="0.3">
      <c r="A756" s="12" t="s">
        <v>19</v>
      </c>
      <c r="B756" s="91" t="s">
        <v>563</v>
      </c>
      <c r="C756" s="618" t="s">
        <v>564</v>
      </c>
      <c r="D756" s="568"/>
      <c r="E756" s="2"/>
      <c r="F756" s="2"/>
      <c r="G756" s="2"/>
      <c r="H756" s="2"/>
      <c r="I756" s="2"/>
      <c r="J756" s="2"/>
      <c r="K756" s="2"/>
      <c r="L756" s="2"/>
      <c r="M756" s="2"/>
      <c r="N756" s="2"/>
      <c r="O756" s="2"/>
      <c r="P756" s="2"/>
      <c r="Q756" s="2"/>
      <c r="R756" s="2"/>
      <c r="S756" s="2"/>
      <c r="T756" s="2"/>
      <c r="U756" s="2"/>
      <c r="V756" s="2"/>
      <c r="W756" s="2"/>
      <c r="X756" s="2"/>
    </row>
    <row r="757" spans="1:24" ht="15.75" customHeight="1" x14ac:dyDescent="0.3">
      <c r="A757" s="12" t="s">
        <v>21</v>
      </c>
      <c r="B757" s="90" t="s">
        <v>565</v>
      </c>
      <c r="C757" s="618" t="s">
        <v>566</v>
      </c>
      <c r="D757" s="568"/>
      <c r="E757" s="2"/>
      <c r="F757" s="2"/>
      <c r="G757" s="2"/>
      <c r="H757" s="2"/>
      <c r="I757" s="2"/>
      <c r="J757" s="2"/>
      <c r="K757" s="2"/>
      <c r="L757" s="2"/>
      <c r="M757" s="2"/>
      <c r="N757" s="2"/>
      <c r="O757" s="2"/>
      <c r="P757" s="2"/>
      <c r="Q757" s="2"/>
      <c r="R757" s="2"/>
      <c r="S757" s="2"/>
      <c r="T757" s="2"/>
      <c r="U757" s="2"/>
      <c r="V757" s="2"/>
      <c r="W757" s="2"/>
      <c r="X757" s="2"/>
    </row>
    <row r="758" spans="1:24" ht="15.75" customHeight="1" x14ac:dyDescent="0.3">
      <c r="A758" s="12" t="s">
        <v>24</v>
      </c>
      <c r="B758" s="91" t="s">
        <v>567</v>
      </c>
      <c r="C758" s="618" t="s">
        <v>568</v>
      </c>
      <c r="D758" s="568"/>
      <c r="E758" s="2"/>
      <c r="F758" s="2"/>
      <c r="G758" s="2"/>
      <c r="H758" s="2"/>
      <c r="I758" s="2"/>
      <c r="J758" s="2"/>
      <c r="K758" s="2"/>
      <c r="L758" s="2"/>
      <c r="M758" s="2"/>
      <c r="N758" s="2"/>
      <c r="O758" s="2"/>
      <c r="P758" s="2"/>
      <c r="Q758" s="2"/>
      <c r="R758" s="2"/>
      <c r="S758" s="2"/>
      <c r="T758" s="2"/>
      <c r="U758" s="2"/>
      <c r="V758" s="2"/>
      <c r="W758" s="2"/>
      <c r="X758" s="2"/>
    </row>
    <row r="759" spans="1:24" ht="225.75" customHeight="1" x14ac:dyDescent="0.3">
      <c r="A759" s="12" t="s">
        <v>25</v>
      </c>
      <c r="B759" s="90" t="s">
        <v>569</v>
      </c>
      <c r="C759" s="618" t="s">
        <v>570</v>
      </c>
      <c r="D759" s="568"/>
      <c r="E759" s="2"/>
      <c r="F759" s="2"/>
      <c r="G759" s="2"/>
      <c r="H759" s="2"/>
      <c r="I759" s="2"/>
      <c r="J759" s="2"/>
      <c r="K759" s="2"/>
      <c r="L759" s="2"/>
      <c r="M759" s="2"/>
      <c r="N759" s="2"/>
      <c r="O759" s="2"/>
      <c r="P759" s="2"/>
      <c r="Q759" s="2"/>
      <c r="R759" s="2"/>
      <c r="S759" s="2"/>
      <c r="T759" s="2"/>
      <c r="U759" s="2"/>
      <c r="V759" s="2"/>
      <c r="W759" s="2"/>
      <c r="X759" s="2"/>
    </row>
    <row r="760" spans="1:24" ht="409.5" customHeight="1" x14ac:dyDescent="0.3">
      <c r="A760" s="12" t="s">
        <v>27</v>
      </c>
      <c r="B760" s="19" t="s">
        <v>571</v>
      </c>
      <c r="C760" s="595" t="s">
        <v>572</v>
      </c>
      <c r="D760" s="568"/>
      <c r="E760" s="2"/>
      <c r="F760" s="2"/>
      <c r="G760" s="2"/>
      <c r="H760" s="2"/>
      <c r="I760" s="2"/>
      <c r="J760" s="2"/>
      <c r="K760" s="2"/>
      <c r="L760" s="2"/>
      <c r="M760" s="2"/>
      <c r="N760" s="2"/>
      <c r="O760" s="2"/>
      <c r="P760" s="2"/>
      <c r="Q760" s="2"/>
      <c r="R760" s="2"/>
      <c r="S760" s="2"/>
      <c r="T760" s="2"/>
      <c r="U760" s="2"/>
      <c r="V760" s="2"/>
      <c r="W760" s="2"/>
      <c r="X760" s="2"/>
    </row>
    <row r="761" spans="1:24" ht="15.75" customHeight="1" x14ac:dyDescent="0.3">
      <c r="A761" s="594" t="s">
        <v>30</v>
      </c>
      <c r="B761" s="586"/>
      <c r="C761" s="586"/>
      <c r="D761" s="575"/>
      <c r="E761" s="2"/>
      <c r="F761" s="2"/>
      <c r="G761" s="2"/>
      <c r="H761" s="2"/>
      <c r="I761" s="2"/>
      <c r="J761" s="2"/>
      <c r="K761" s="2"/>
      <c r="L761" s="2"/>
      <c r="M761" s="2"/>
      <c r="N761" s="2"/>
      <c r="O761" s="2"/>
      <c r="P761" s="2"/>
      <c r="Q761" s="2"/>
      <c r="R761" s="2"/>
      <c r="S761" s="2"/>
      <c r="T761" s="2"/>
      <c r="U761" s="2"/>
      <c r="V761" s="2"/>
      <c r="W761" s="2"/>
      <c r="X761" s="2"/>
    </row>
    <row r="762" spans="1:24" ht="15.75" customHeight="1" x14ac:dyDescent="0.3">
      <c r="A762" s="11" t="s">
        <v>10</v>
      </c>
      <c r="B762" s="16" t="s">
        <v>11</v>
      </c>
      <c r="C762" s="589" t="s">
        <v>12</v>
      </c>
      <c r="D762" s="568"/>
      <c r="E762" s="2"/>
      <c r="F762" s="2"/>
      <c r="G762" s="2"/>
      <c r="H762" s="2"/>
      <c r="I762" s="2"/>
      <c r="J762" s="2"/>
      <c r="K762" s="2"/>
      <c r="L762" s="2"/>
      <c r="M762" s="2"/>
      <c r="N762" s="2"/>
      <c r="O762" s="2"/>
      <c r="P762" s="2"/>
      <c r="Q762" s="2"/>
      <c r="R762" s="2"/>
      <c r="S762" s="2"/>
      <c r="T762" s="2"/>
      <c r="U762" s="2"/>
      <c r="V762" s="2"/>
      <c r="W762" s="2"/>
      <c r="X762" s="2"/>
    </row>
    <row r="763" spans="1:24" ht="15.75" customHeight="1" x14ac:dyDescent="0.3">
      <c r="A763" s="12" t="s">
        <v>31</v>
      </c>
      <c r="B763" s="17" t="s">
        <v>8</v>
      </c>
      <c r="C763" s="595" t="s">
        <v>8</v>
      </c>
      <c r="D763" s="568"/>
      <c r="E763" s="2"/>
      <c r="F763" s="2"/>
      <c r="G763" s="2"/>
      <c r="H763" s="2"/>
      <c r="I763" s="2"/>
      <c r="J763" s="2"/>
      <c r="K763" s="2"/>
      <c r="L763" s="2"/>
      <c r="M763" s="2"/>
      <c r="N763" s="2"/>
      <c r="O763" s="2"/>
      <c r="P763" s="2"/>
      <c r="Q763" s="2"/>
      <c r="R763" s="2"/>
      <c r="S763" s="2"/>
      <c r="T763" s="2"/>
      <c r="U763" s="2"/>
      <c r="V763" s="2"/>
      <c r="W763" s="2"/>
      <c r="X763" s="2"/>
    </row>
    <row r="764" spans="1:24" ht="15.75" customHeight="1" x14ac:dyDescent="0.3">
      <c r="A764" s="12" t="s">
        <v>33</v>
      </c>
      <c r="B764" s="17" t="s">
        <v>8</v>
      </c>
      <c r="C764" s="595" t="s">
        <v>8</v>
      </c>
      <c r="D764" s="568"/>
      <c r="E764" s="2"/>
      <c r="F764" s="2"/>
      <c r="G764" s="2"/>
      <c r="H764" s="2"/>
      <c r="I764" s="2"/>
      <c r="J764" s="2"/>
      <c r="K764" s="2"/>
      <c r="L764" s="2"/>
      <c r="M764" s="2"/>
      <c r="N764" s="2"/>
      <c r="O764" s="2"/>
      <c r="P764" s="2"/>
      <c r="Q764" s="2"/>
      <c r="R764" s="2"/>
      <c r="S764" s="2"/>
      <c r="T764" s="2"/>
      <c r="U764" s="2"/>
      <c r="V764" s="2"/>
      <c r="W764" s="2"/>
      <c r="X764" s="2"/>
    </row>
    <row r="765" spans="1:24" ht="15.75" customHeight="1" x14ac:dyDescent="0.3">
      <c r="A765" s="12" t="s">
        <v>36</v>
      </c>
      <c r="B765" s="17" t="s">
        <v>8</v>
      </c>
      <c r="C765" s="595" t="s">
        <v>8</v>
      </c>
      <c r="D765" s="568"/>
      <c r="E765" s="2"/>
      <c r="F765" s="2"/>
      <c r="G765" s="2"/>
      <c r="H765" s="2"/>
      <c r="I765" s="2"/>
      <c r="J765" s="2"/>
      <c r="K765" s="2"/>
      <c r="L765" s="2"/>
      <c r="M765" s="2"/>
      <c r="N765" s="2"/>
      <c r="O765" s="2"/>
      <c r="P765" s="2"/>
      <c r="Q765" s="2"/>
      <c r="R765" s="2"/>
      <c r="S765" s="2"/>
      <c r="T765" s="2"/>
      <c r="U765" s="2"/>
      <c r="V765" s="2"/>
      <c r="W765" s="2"/>
      <c r="X765" s="2"/>
    </row>
    <row r="766" spans="1:24" ht="15.75" customHeight="1" x14ac:dyDescent="0.3">
      <c r="A766" s="12" t="s">
        <v>38</v>
      </c>
      <c r="B766" s="17" t="s">
        <v>8</v>
      </c>
      <c r="C766" s="595" t="s">
        <v>8</v>
      </c>
      <c r="D766" s="568"/>
      <c r="E766" s="2"/>
      <c r="F766" s="2"/>
      <c r="G766" s="2"/>
      <c r="H766" s="2"/>
      <c r="I766" s="2"/>
      <c r="J766" s="2"/>
      <c r="K766" s="2"/>
      <c r="L766" s="2"/>
      <c r="M766" s="2"/>
      <c r="N766" s="2"/>
      <c r="O766" s="2"/>
      <c r="P766" s="2"/>
      <c r="Q766" s="2"/>
      <c r="R766" s="2"/>
      <c r="S766" s="2"/>
      <c r="T766" s="2"/>
      <c r="U766" s="2"/>
      <c r="V766" s="2"/>
      <c r="W766" s="2"/>
      <c r="X766" s="2"/>
    </row>
    <row r="767" spans="1:24" ht="15.75" customHeight="1" x14ac:dyDescent="0.3">
      <c r="A767" s="12" t="s">
        <v>40</v>
      </c>
      <c r="B767" s="17" t="s">
        <v>8</v>
      </c>
      <c r="C767" s="595" t="s">
        <v>8</v>
      </c>
      <c r="D767" s="568"/>
      <c r="E767" s="2"/>
      <c r="F767" s="2"/>
      <c r="G767" s="2"/>
      <c r="H767" s="2"/>
      <c r="I767" s="2"/>
      <c r="J767" s="2"/>
      <c r="K767" s="2"/>
      <c r="L767" s="2"/>
      <c r="M767" s="2"/>
      <c r="N767" s="2"/>
      <c r="O767" s="2"/>
      <c r="P767" s="2"/>
      <c r="Q767" s="2"/>
      <c r="R767" s="2"/>
      <c r="S767" s="2"/>
      <c r="T767" s="2"/>
      <c r="U767" s="2"/>
      <c r="V767" s="2"/>
      <c r="W767" s="2"/>
      <c r="X767" s="2"/>
    </row>
    <row r="768" spans="1:24" ht="15.75" customHeight="1" x14ac:dyDescent="0.3">
      <c r="A768" s="12" t="s">
        <v>42</v>
      </c>
      <c r="B768" s="17" t="s">
        <v>8</v>
      </c>
      <c r="C768" s="595" t="s">
        <v>8</v>
      </c>
      <c r="D768" s="568"/>
      <c r="E768" s="2"/>
      <c r="F768" s="2"/>
      <c r="G768" s="2"/>
      <c r="H768" s="2"/>
      <c r="I768" s="2"/>
      <c r="J768" s="2"/>
      <c r="K768" s="2"/>
      <c r="L768" s="2"/>
      <c r="M768" s="2"/>
      <c r="N768" s="2"/>
      <c r="O768" s="2"/>
      <c r="P768" s="2"/>
      <c r="Q768" s="2"/>
      <c r="R768" s="2"/>
      <c r="S768" s="2"/>
      <c r="T768" s="2"/>
      <c r="U768" s="2"/>
      <c r="V768" s="2"/>
      <c r="W768" s="2"/>
      <c r="X768" s="2"/>
    </row>
    <row r="769" spans="1:24" ht="15.75" customHeight="1" x14ac:dyDescent="0.3">
      <c r="A769" s="21" t="s">
        <v>43</v>
      </c>
      <c r="B769" s="17" t="s">
        <v>8</v>
      </c>
      <c r="C769" s="595" t="s">
        <v>8</v>
      </c>
      <c r="D769" s="568"/>
      <c r="E769" s="2"/>
      <c r="F769" s="2"/>
      <c r="G769" s="2"/>
      <c r="H769" s="2"/>
      <c r="I769" s="2"/>
      <c r="J769" s="2"/>
      <c r="K769" s="2"/>
      <c r="L769" s="2"/>
      <c r="M769" s="2"/>
      <c r="N769" s="2"/>
      <c r="O769" s="2"/>
      <c r="P769" s="2"/>
      <c r="Q769" s="2"/>
      <c r="R769" s="2"/>
      <c r="S769" s="2"/>
      <c r="T769" s="2"/>
      <c r="U769" s="2"/>
      <c r="V769" s="2"/>
      <c r="W769" s="2"/>
      <c r="X769" s="2"/>
    </row>
    <row r="770" spans="1:24" ht="15.75" customHeight="1" x14ac:dyDescent="0.3">
      <c r="A770" s="12" t="s">
        <v>27</v>
      </c>
      <c r="B770" s="17" t="s">
        <v>8</v>
      </c>
      <c r="C770" s="595" t="s">
        <v>8</v>
      </c>
      <c r="D770" s="568"/>
      <c r="E770" s="2"/>
      <c r="F770" s="2"/>
      <c r="G770" s="2"/>
      <c r="H770" s="2"/>
      <c r="I770" s="2"/>
      <c r="J770" s="2"/>
      <c r="K770" s="2"/>
      <c r="L770" s="2"/>
      <c r="M770" s="2"/>
      <c r="N770" s="2"/>
      <c r="O770" s="2"/>
      <c r="P770" s="2"/>
      <c r="Q770" s="2"/>
      <c r="R770" s="2"/>
      <c r="S770" s="2"/>
      <c r="T770" s="2"/>
      <c r="U770" s="2"/>
      <c r="V770" s="2"/>
      <c r="W770" s="2"/>
      <c r="X770" s="2"/>
    </row>
    <row r="771" spans="1:24" ht="15.75" customHeight="1" x14ac:dyDescent="0.3">
      <c r="A771" s="585" t="s">
        <v>46</v>
      </c>
      <c r="B771" s="586"/>
      <c r="C771" s="586"/>
      <c r="D771" s="575"/>
      <c r="E771" s="2"/>
      <c r="F771" s="2"/>
      <c r="G771" s="2"/>
      <c r="H771" s="2"/>
      <c r="I771" s="2"/>
      <c r="J771" s="2"/>
      <c r="K771" s="2"/>
      <c r="L771" s="2"/>
      <c r="M771" s="2"/>
      <c r="N771" s="2"/>
      <c r="O771" s="2"/>
      <c r="P771" s="2"/>
      <c r="Q771" s="2"/>
      <c r="R771" s="2"/>
      <c r="S771" s="2"/>
      <c r="T771" s="2"/>
      <c r="U771" s="2"/>
      <c r="V771" s="2"/>
      <c r="W771" s="2"/>
      <c r="X771" s="2"/>
    </row>
    <row r="772" spans="1:24" ht="15.75" customHeight="1" x14ac:dyDescent="0.3">
      <c r="A772" s="11" t="s">
        <v>10</v>
      </c>
      <c r="B772" s="22" t="s">
        <v>47</v>
      </c>
      <c r="C772" s="587" t="s">
        <v>48</v>
      </c>
      <c r="D772" s="568"/>
      <c r="E772" s="2"/>
      <c r="F772" s="2"/>
      <c r="G772" s="2"/>
      <c r="H772" s="2"/>
      <c r="I772" s="2"/>
      <c r="J772" s="2"/>
      <c r="K772" s="2"/>
      <c r="L772" s="2"/>
      <c r="M772" s="2"/>
      <c r="N772" s="2"/>
      <c r="O772" s="2"/>
      <c r="P772" s="2"/>
      <c r="Q772" s="2"/>
      <c r="R772" s="2"/>
      <c r="S772" s="2"/>
      <c r="T772" s="2"/>
      <c r="U772" s="2"/>
      <c r="V772" s="2"/>
      <c r="W772" s="2"/>
      <c r="X772" s="2"/>
    </row>
    <row r="773" spans="1:24" ht="15.75" customHeight="1" x14ac:dyDescent="0.3">
      <c r="A773" s="21" t="s">
        <v>49</v>
      </c>
      <c r="B773" s="19" t="s">
        <v>573</v>
      </c>
      <c r="C773" s="618" t="s">
        <v>574</v>
      </c>
      <c r="D773" s="568"/>
      <c r="E773" s="2"/>
      <c r="F773" s="2"/>
      <c r="G773" s="2"/>
      <c r="H773" s="2"/>
      <c r="I773" s="2"/>
      <c r="J773" s="2"/>
      <c r="K773" s="2"/>
      <c r="L773" s="2"/>
      <c r="M773" s="2"/>
      <c r="N773" s="2"/>
      <c r="O773" s="2"/>
      <c r="P773" s="2"/>
      <c r="Q773" s="2"/>
      <c r="R773" s="2"/>
      <c r="S773" s="2"/>
      <c r="T773" s="2"/>
      <c r="U773" s="2"/>
      <c r="V773" s="2"/>
      <c r="W773" s="2"/>
      <c r="X773" s="2"/>
    </row>
    <row r="774" spans="1:24" ht="15.75" customHeight="1" x14ac:dyDescent="0.3">
      <c r="A774" s="21" t="s">
        <v>51</v>
      </c>
      <c r="B774" s="19" t="s">
        <v>575</v>
      </c>
      <c r="C774" s="595" t="s">
        <v>576</v>
      </c>
      <c r="D774" s="568"/>
      <c r="E774" s="2"/>
      <c r="F774" s="2"/>
      <c r="G774" s="2"/>
      <c r="H774" s="2"/>
      <c r="I774" s="2"/>
      <c r="J774" s="2"/>
      <c r="K774" s="2"/>
      <c r="L774" s="2"/>
      <c r="M774" s="2"/>
      <c r="N774" s="2"/>
      <c r="O774" s="2"/>
      <c r="P774" s="2"/>
      <c r="Q774" s="2"/>
      <c r="R774" s="2"/>
      <c r="S774" s="2"/>
      <c r="T774" s="2"/>
      <c r="U774" s="2"/>
      <c r="V774" s="2"/>
      <c r="W774" s="2"/>
      <c r="X774" s="2"/>
    </row>
    <row r="775" spans="1:24" ht="51" customHeight="1" x14ac:dyDescent="0.3">
      <c r="A775" s="21" t="s">
        <v>53</v>
      </c>
      <c r="B775" s="19" t="s">
        <v>577</v>
      </c>
      <c r="C775" s="596" t="s">
        <v>8</v>
      </c>
      <c r="D775" s="568"/>
      <c r="E775" s="2"/>
      <c r="F775" s="2"/>
      <c r="G775" s="2"/>
      <c r="H775" s="2"/>
      <c r="I775" s="2"/>
      <c r="J775" s="2"/>
      <c r="K775" s="2"/>
      <c r="L775" s="2"/>
      <c r="M775" s="2"/>
      <c r="N775" s="2"/>
      <c r="O775" s="2"/>
      <c r="P775" s="2"/>
      <c r="Q775" s="2"/>
      <c r="R775" s="2"/>
      <c r="S775" s="2"/>
      <c r="T775" s="2"/>
      <c r="U775" s="2"/>
      <c r="V775" s="2"/>
      <c r="W775" s="2"/>
      <c r="X775" s="2"/>
    </row>
    <row r="776" spans="1:24" ht="155.25" customHeight="1" x14ac:dyDescent="0.3">
      <c r="A776" s="21" t="s">
        <v>56</v>
      </c>
      <c r="B776" s="92" t="s">
        <v>578</v>
      </c>
      <c r="C776" s="595" t="s">
        <v>579</v>
      </c>
      <c r="D776" s="568"/>
      <c r="E776" s="2"/>
      <c r="F776" s="2"/>
      <c r="G776" s="2"/>
      <c r="H776" s="2"/>
      <c r="I776" s="2"/>
      <c r="J776" s="2"/>
      <c r="K776" s="2"/>
      <c r="L776" s="2"/>
      <c r="M776" s="2"/>
      <c r="N776" s="2"/>
      <c r="O776" s="2"/>
      <c r="P776" s="2"/>
      <c r="Q776" s="2"/>
      <c r="R776" s="2"/>
      <c r="S776" s="2"/>
      <c r="T776" s="2"/>
      <c r="U776" s="2"/>
      <c r="V776" s="2"/>
      <c r="W776" s="2"/>
      <c r="X776" s="2"/>
    </row>
    <row r="777" spans="1:24" ht="72" customHeight="1" x14ac:dyDescent="0.3">
      <c r="A777" s="21" t="s">
        <v>58</v>
      </c>
      <c r="B777" s="92" t="s">
        <v>580</v>
      </c>
      <c r="C777" s="595" t="s">
        <v>581</v>
      </c>
      <c r="D777" s="568"/>
      <c r="E777" s="2"/>
      <c r="F777" s="2"/>
      <c r="G777" s="2"/>
      <c r="H777" s="2"/>
      <c r="I777" s="2"/>
      <c r="J777" s="2"/>
      <c r="K777" s="2"/>
      <c r="L777" s="2"/>
      <c r="M777" s="2"/>
      <c r="N777" s="2"/>
      <c r="O777" s="2"/>
      <c r="P777" s="2"/>
      <c r="Q777" s="2"/>
      <c r="R777" s="2"/>
      <c r="S777" s="2"/>
      <c r="T777" s="2"/>
      <c r="U777" s="2"/>
      <c r="V777" s="2"/>
      <c r="W777" s="2"/>
      <c r="X777" s="2"/>
    </row>
    <row r="778" spans="1:24" ht="174" customHeight="1" x14ac:dyDescent="0.3">
      <c r="A778" s="21" t="s">
        <v>61</v>
      </c>
      <c r="B778" s="19" t="s">
        <v>582</v>
      </c>
      <c r="C778" s="595" t="s">
        <v>583</v>
      </c>
      <c r="D778" s="568"/>
      <c r="E778" s="2"/>
      <c r="F778" s="2"/>
      <c r="G778" s="2"/>
      <c r="H778" s="2"/>
      <c r="I778" s="2"/>
      <c r="J778" s="2"/>
      <c r="K778" s="2"/>
      <c r="L778" s="2"/>
      <c r="M778" s="2"/>
      <c r="N778" s="2"/>
      <c r="O778" s="2"/>
      <c r="P778" s="2"/>
      <c r="Q778" s="2"/>
      <c r="R778" s="2"/>
      <c r="S778" s="2"/>
      <c r="T778" s="2"/>
      <c r="U778" s="2"/>
      <c r="V778" s="2"/>
      <c r="W778" s="2"/>
      <c r="X778" s="2"/>
    </row>
    <row r="779" spans="1:24" ht="15.75" customHeight="1" x14ac:dyDescent="0.3">
      <c r="A779" s="21" t="s">
        <v>27</v>
      </c>
      <c r="B779" s="36" t="s">
        <v>584</v>
      </c>
      <c r="C779" s="595" t="s">
        <v>8</v>
      </c>
      <c r="D779" s="568"/>
      <c r="E779" s="2"/>
      <c r="F779" s="2"/>
      <c r="G779" s="2"/>
      <c r="H779" s="2"/>
      <c r="I779" s="2"/>
      <c r="J779" s="2"/>
      <c r="K779" s="2"/>
      <c r="L779" s="2"/>
      <c r="M779" s="2"/>
      <c r="N779" s="2"/>
      <c r="O779" s="2"/>
      <c r="P779" s="2"/>
      <c r="Q779" s="2"/>
      <c r="R779" s="2"/>
      <c r="S779" s="2"/>
      <c r="T779" s="2"/>
      <c r="U779" s="2"/>
      <c r="V779" s="2"/>
      <c r="W779" s="2"/>
      <c r="X779" s="2"/>
    </row>
    <row r="780" spans="1:24"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row>
    <row r="781" spans="1:24"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row>
    <row r="782" spans="1:24" ht="15.75" customHeight="1" x14ac:dyDescent="0.3">
      <c r="A782" s="569"/>
      <c r="B782" s="570"/>
      <c r="C782" s="570"/>
      <c r="D782" s="568"/>
      <c r="E782" s="2"/>
      <c r="F782" s="89"/>
      <c r="G782" s="2"/>
      <c r="H782" s="2"/>
      <c r="I782" s="2"/>
      <c r="J782" s="2"/>
      <c r="K782" s="2"/>
      <c r="L782" s="2"/>
      <c r="M782" s="2"/>
      <c r="N782" s="2"/>
      <c r="O782" s="2"/>
      <c r="P782" s="2"/>
      <c r="Q782" s="2"/>
      <c r="R782" s="2"/>
      <c r="S782" s="2"/>
      <c r="T782" s="2"/>
      <c r="U782" s="2"/>
      <c r="V782" s="2"/>
      <c r="W782" s="2"/>
      <c r="X782" s="2"/>
    </row>
    <row r="783" spans="1:24" ht="15.75" customHeight="1" x14ac:dyDescent="0.3">
      <c r="A783" s="93" t="s">
        <v>4</v>
      </c>
      <c r="B783" s="577" t="s">
        <v>8</v>
      </c>
      <c r="C783" s="578"/>
      <c r="D783" s="579"/>
      <c r="E783" s="2"/>
      <c r="F783" s="2"/>
      <c r="G783" s="2"/>
      <c r="H783" s="2"/>
      <c r="I783" s="2"/>
      <c r="J783" s="2"/>
      <c r="K783" s="2"/>
      <c r="L783" s="2"/>
      <c r="M783" s="2"/>
      <c r="N783" s="2"/>
      <c r="O783" s="2"/>
      <c r="P783" s="2"/>
      <c r="Q783" s="2"/>
      <c r="R783" s="2"/>
      <c r="S783" s="2"/>
      <c r="T783" s="2"/>
      <c r="U783" s="2"/>
      <c r="V783" s="2"/>
      <c r="W783" s="2"/>
      <c r="X783" s="2"/>
    </row>
    <row r="784" spans="1:24" ht="15.75" customHeight="1" x14ac:dyDescent="0.3">
      <c r="A784" s="6"/>
      <c r="B784" s="6"/>
      <c r="C784" s="6"/>
      <c r="D784" s="6"/>
      <c r="E784" s="2"/>
      <c r="F784" s="2"/>
      <c r="G784" s="2"/>
      <c r="H784" s="2"/>
      <c r="I784" s="2"/>
      <c r="J784" s="2"/>
      <c r="K784" s="2"/>
      <c r="L784" s="2"/>
      <c r="M784" s="2"/>
      <c r="N784" s="2"/>
      <c r="O784" s="2"/>
      <c r="P784" s="2"/>
      <c r="Q784" s="2"/>
      <c r="R784" s="2"/>
      <c r="S784" s="2"/>
      <c r="T784" s="2"/>
      <c r="U784" s="2"/>
      <c r="V784" s="2"/>
      <c r="W784" s="2"/>
      <c r="X784" s="2"/>
    </row>
    <row r="785" spans="1:24" ht="15.75" customHeight="1" x14ac:dyDescent="0.3">
      <c r="A785" s="10" t="s">
        <v>585</v>
      </c>
      <c r="B785" s="580">
        <v>44440</v>
      </c>
      <c r="C785" s="581"/>
      <c r="D785" s="581"/>
      <c r="E785" s="2"/>
      <c r="F785" s="2"/>
      <c r="G785" s="2"/>
      <c r="H785" s="2"/>
      <c r="I785" s="2"/>
      <c r="J785" s="2"/>
      <c r="K785" s="2"/>
      <c r="L785" s="2"/>
      <c r="M785" s="2"/>
      <c r="N785" s="2"/>
      <c r="O785" s="2"/>
      <c r="P785" s="2"/>
      <c r="Q785" s="2"/>
      <c r="R785" s="2"/>
      <c r="S785" s="2"/>
      <c r="T785" s="2"/>
      <c r="U785" s="2"/>
      <c r="V785" s="2"/>
      <c r="W785" s="2"/>
      <c r="X785" s="2"/>
    </row>
    <row r="786" spans="1:24" ht="15.75" customHeight="1" x14ac:dyDescent="0.3">
      <c r="A786" s="10"/>
      <c r="B786" s="6"/>
      <c r="C786" s="6"/>
      <c r="D786" s="6"/>
      <c r="E786" s="2"/>
      <c r="F786" s="2"/>
      <c r="G786" s="2"/>
      <c r="H786" s="2"/>
      <c r="I786" s="2"/>
      <c r="J786" s="2"/>
      <c r="K786" s="2"/>
      <c r="L786" s="2"/>
      <c r="M786" s="2"/>
      <c r="N786" s="2"/>
      <c r="O786" s="2"/>
      <c r="P786" s="2"/>
      <c r="Q786" s="2"/>
      <c r="R786" s="2"/>
      <c r="S786" s="2"/>
      <c r="T786" s="2"/>
      <c r="U786" s="2"/>
      <c r="V786" s="2"/>
      <c r="W786" s="2"/>
      <c r="X786" s="2"/>
    </row>
    <row r="787" spans="1:24" ht="15.75" customHeight="1" x14ac:dyDescent="0.3">
      <c r="A787" s="94" t="s">
        <v>7</v>
      </c>
      <c r="B787" s="577" t="s">
        <v>586</v>
      </c>
      <c r="C787" s="578"/>
      <c r="D787" s="579"/>
      <c r="E787" s="2"/>
      <c r="F787" s="2"/>
      <c r="G787" s="2"/>
      <c r="H787" s="2"/>
      <c r="I787" s="2"/>
      <c r="J787" s="2"/>
      <c r="K787" s="2"/>
      <c r="L787" s="2"/>
      <c r="M787" s="2"/>
      <c r="N787" s="2"/>
      <c r="O787" s="2"/>
      <c r="P787" s="2"/>
      <c r="Q787" s="2"/>
      <c r="R787" s="2"/>
      <c r="S787" s="2"/>
      <c r="T787" s="2"/>
      <c r="U787" s="2"/>
      <c r="V787" s="2"/>
      <c r="W787" s="2"/>
      <c r="X787" s="2"/>
    </row>
    <row r="788" spans="1:24" ht="15.75" customHeight="1" x14ac:dyDescent="0.3">
      <c r="A788" s="6"/>
      <c r="B788" s="6"/>
      <c r="C788" s="6"/>
      <c r="D788" s="6"/>
      <c r="E788" s="2"/>
      <c r="F788" s="2"/>
      <c r="G788" s="2"/>
      <c r="H788" s="2"/>
      <c r="I788" s="2"/>
      <c r="J788" s="2"/>
      <c r="K788" s="2"/>
      <c r="L788" s="2"/>
      <c r="M788" s="2"/>
      <c r="N788" s="2"/>
      <c r="O788" s="2"/>
      <c r="P788" s="2"/>
      <c r="Q788" s="2"/>
      <c r="R788" s="2"/>
      <c r="S788" s="2"/>
      <c r="T788" s="2"/>
      <c r="U788" s="2"/>
      <c r="V788" s="2"/>
      <c r="W788" s="2"/>
      <c r="X788" s="2"/>
    </row>
    <row r="789" spans="1:24" ht="15.75" customHeight="1" x14ac:dyDescent="0.3">
      <c r="A789" s="6"/>
      <c r="B789" s="6"/>
      <c r="C789" s="6"/>
      <c r="D789" s="6"/>
      <c r="E789" s="2"/>
      <c r="F789" s="2"/>
      <c r="G789" s="2"/>
      <c r="H789" s="2"/>
      <c r="I789" s="2"/>
      <c r="J789" s="2"/>
      <c r="K789" s="2"/>
      <c r="L789" s="2"/>
      <c r="M789" s="2"/>
      <c r="N789" s="2"/>
      <c r="O789" s="2"/>
      <c r="P789" s="2"/>
      <c r="Q789" s="2"/>
      <c r="R789" s="2"/>
      <c r="S789" s="2"/>
      <c r="T789" s="2"/>
      <c r="U789" s="2"/>
      <c r="V789" s="2"/>
      <c r="W789" s="2"/>
      <c r="X789" s="2"/>
    </row>
    <row r="790" spans="1:24" ht="15.75" customHeight="1" x14ac:dyDescent="0.3">
      <c r="A790" s="589" t="s">
        <v>9</v>
      </c>
      <c r="B790" s="570"/>
      <c r="C790" s="570"/>
      <c r="D790" s="568"/>
      <c r="E790" s="2"/>
      <c r="F790" s="2"/>
      <c r="G790" s="2"/>
      <c r="H790" s="2"/>
      <c r="I790" s="2"/>
      <c r="J790" s="2"/>
      <c r="K790" s="2"/>
      <c r="L790" s="2"/>
      <c r="M790" s="2"/>
      <c r="N790" s="2"/>
      <c r="O790" s="2"/>
      <c r="P790" s="2"/>
      <c r="Q790" s="2"/>
      <c r="R790" s="2"/>
      <c r="S790" s="2"/>
      <c r="T790" s="2"/>
      <c r="U790" s="2"/>
      <c r="V790" s="2"/>
      <c r="W790" s="2"/>
      <c r="X790" s="2"/>
    </row>
    <row r="791" spans="1:24" ht="15.75" customHeight="1" x14ac:dyDescent="0.3">
      <c r="A791" s="11" t="s">
        <v>10</v>
      </c>
      <c r="B791" s="11" t="s">
        <v>11</v>
      </c>
      <c r="C791" s="590" t="s">
        <v>12</v>
      </c>
      <c r="D791" s="575"/>
      <c r="E791" s="2"/>
      <c r="F791" s="2"/>
      <c r="G791" s="2"/>
      <c r="H791" s="2"/>
      <c r="I791" s="2"/>
      <c r="J791" s="2"/>
      <c r="K791" s="2"/>
      <c r="L791" s="2"/>
      <c r="M791" s="2"/>
      <c r="N791" s="2"/>
      <c r="O791" s="2"/>
      <c r="P791" s="2"/>
      <c r="Q791" s="2"/>
      <c r="R791" s="2"/>
      <c r="S791" s="2"/>
      <c r="T791" s="2"/>
      <c r="U791" s="2"/>
      <c r="V791" s="2"/>
      <c r="W791" s="2"/>
      <c r="X791" s="2"/>
    </row>
    <row r="792" spans="1:24" ht="255.75" customHeight="1" x14ac:dyDescent="0.3">
      <c r="A792" s="12" t="s">
        <v>13</v>
      </c>
      <c r="B792" s="18" t="s">
        <v>587</v>
      </c>
      <c r="C792" s="595" t="s">
        <v>588</v>
      </c>
      <c r="D792" s="568"/>
      <c r="E792" s="2"/>
      <c r="F792" s="2"/>
      <c r="G792" s="2"/>
      <c r="H792" s="2"/>
      <c r="I792" s="2"/>
      <c r="J792" s="2"/>
      <c r="K792" s="2"/>
      <c r="L792" s="2"/>
      <c r="M792" s="2"/>
      <c r="N792" s="2"/>
      <c r="O792" s="2"/>
      <c r="P792" s="2"/>
      <c r="Q792" s="2"/>
      <c r="R792" s="2"/>
      <c r="S792" s="2"/>
      <c r="T792" s="2"/>
      <c r="U792" s="2"/>
      <c r="V792" s="2"/>
      <c r="W792" s="2"/>
      <c r="X792" s="2"/>
    </row>
    <row r="793" spans="1:24" ht="197.25" customHeight="1" x14ac:dyDescent="0.3">
      <c r="A793" s="12" t="s">
        <v>16</v>
      </c>
      <c r="B793" s="23" t="s">
        <v>589</v>
      </c>
      <c r="C793" s="595" t="s">
        <v>590</v>
      </c>
      <c r="D793" s="568"/>
      <c r="E793" s="2"/>
      <c r="F793" s="2"/>
      <c r="G793" s="2"/>
      <c r="H793" s="2"/>
      <c r="I793" s="2"/>
      <c r="J793" s="2"/>
      <c r="K793" s="2"/>
      <c r="L793" s="2"/>
      <c r="M793" s="2"/>
      <c r="N793" s="2"/>
      <c r="O793" s="2"/>
      <c r="P793" s="2"/>
      <c r="Q793" s="2"/>
      <c r="R793" s="2"/>
      <c r="S793" s="2"/>
      <c r="T793" s="2"/>
      <c r="U793" s="2"/>
      <c r="V793" s="2"/>
      <c r="W793" s="2"/>
      <c r="X793" s="2"/>
    </row>
    <row r="794" spans="1:24" ht="246" customHeight="1" x14ac:dyDescent="0.3">
      <c r="A794" s="12" t="s">
        <v>19</v>
      </c>
      <c r="B794" s="23" t="s">
        <v>591</v>
      </c>
      <c r="C794" s="595" t="s">
        <v>592</v>
      </c>
      <c r="D794" s="568"/>
      <c r="E794" s="2"/>
      <c r="F794" s="2"/>
      <c r="G794" s="2"/>
      <c r="H794" s="2"/>
      <c r="I794" s="2"/>
      <c r="J794" s="2"/>
      <c r="K794" s="2"/>
      <c r="L794" s="2"/>
      <c r="M794" s="2"/>
      <c r="N794" s="2"/>
      <c r="O794" s="2"/>
      <c r="P794" s="2"/>
      <c r="Q794" s="2"/>
      <c r="R794" s="2"/>
      <c r="S794" s="2"/>
      <c r="T794" s="2"/>
      <c r="U794" s="2"/>
      <c r="V794" s="2"/>
      <c r="W794" s="2"/>
      <c r="X794" s="2"/>
    </row>
    <row r="795" spans="1:24" ht="195.75" customHeight="1" x14ac:dyDescent="0.3">
      <c r="A795" s="12" t="s">
        <v>21</v>
      </c>
      <c r="B795" s="18" t="s">
        <v>593</v>
      </c>
      <c r="C795" s="595" t="s">
        <v>594</v>
      </c>
      <c r="D795" s="568"/>
      <c r="E795" s="2"/>
      <c r="F795" s="2"/>
      <c r="G795" s="2"/>
      <c r="H795" s="2"/>
      <c r="I795" s="2"/>
      <c r="J795" s="2"/>
      <c r="K795" s="2"/>
      <c r="L795" s="2"/>
      <c r="M795" s="2"/>
      <c r="N795" s="2"/>
      <c r="O795" s="2"/>
      <c r="P795" s="2"/>
      <c r="Q795" s="2"/>
      <c r="R795" s="2"/>
      <c r="S795" s="2"/>
      <c r="T795" s="2"/>
      <c r="U795" s="2"/>
      <c r="V795" s="2"/>
      <c r="W795" s="2"/>
      <c r="X795" s="2"/>
    </row>
    <row r="796" spans="1:24" ht="120.75" customHeight="1" x14ac:dyDescent="0.3">
      <c r="A796" s="12" t="s">
        <v>24</v>
      </c>
      <c r="B796" s="18" t="s">
        <v>595</v>
      </c>
      <c r="C796" s="595" t="s">
        <v>596</v>
      </c>
      <c r="D796" s="568"/>
      <c r="E796" s="2"/>
      <c r="F796" s="2"/>
      <c r="G796" s="2"/>
      <c r="H796" s="2"/>
      <c r="I796" s="2"/>
      <c r="J796" s="2"/>
      <c r="K796" s="2"/>
      <c r="L796" s="2"/>
      <c r="M796" s="2"/>
      <c r="N796" s="2"/>
      <c r="O796" s="2"/>
      <c r="P796" s="2"/>
      <c r="Q796" s="2"/>
      <c r="R796" s="2"/>
      <c r="S796" s="2"/>
      <c r="T796" s="2"/>
      <c r="U796" s="2"/>
      <c r="V796" s="2"/>
      <c r="W796" s="2"/>
      <c r="X796" s="2"/>
    </row>
    <row r="797" spans="1:24" ht="127.5" customHeight="1" x14ac:dyDescent="0.3">
      <c r="A797" s="12" t="s">
        <v>25</v>
      </c>
      <c r="B797" s="32" t="s">
        <v>597</v>
      </c>
      <c r="C797" s="595" t="s">
        <v>598</v>
      </c>
      <c r="D797" s="568"/>
      <c r="E797" s="2"/>
      <c r="F797" s="2"/>
      <c r="G797" s="2"/>
      <c r="H797" s="2"/>
      <c r="I797" s="2"/>
      <c r="J797" s="2"/>
      <c r="K797" s="2"/>
      <c r="L797" s="2"/>
      <c r="M797" s="2"/>
      <c r="N797" s="2"/>
      <c r="O797" s="2"/>
      <c r="P797" s="2"/>
      <c r="Q797" s="2"/>
      <c r="R797" s="2"/>
      <c r="S797" s="2"/>
      <c r="T797" s="2"/>
      <c r="U797" s="2"/>
      <c r="V797" s="2"/>
      <c r="W797" s="2"/>
      <c r="X797" s="2"/>
    </row>
    <row r="798" spans="1:24" ht="224.25" customHeight="1" x14ac:dyDescent="0.3">
      <c r="A798" s="12" t="s">
        <v>27</v>
      </c>
      <c r="B798" s="32" t="s">
        <v>599</v>
      </c>
      <c r="C798" s="595" t="s">
        <v>600</v>
      </c>
      <c r="D798" s="568"/>
      <c r="E798" s="2"/>
      <c r="F798" s="2"/>
      <c r="G798" s="2"/>
      <c r="H798" s="2"/>
      <c r="I798" s="2"/>
      <c r="J798" s="2"/>
      <c r="K798" s="2"/>
      <c r="L798" s="2"/>
      <c r="M798" s="2"/>
      <c r="N798" s="2"/>
      <c r="O798" s="2"/>
      <c r="P798" s="2"/>
      <c r="Q798" s="2"/>
      <c r="R798" s="2"/>
      <c r="S798" s="2"/>
      <c r="T798" s="2"/>
      <c r="U798" s="2"/>
      <c r="V798" s="2"/>
      <c r="W798" s="2"/>
      <c r="X798" s="2"/>
    </row>
    <row r="799" spans="1:24" ht="15.75" customHeight="1" x14ac:dyDescent="0.3">
      <c r="A799" s="594" t="s">
        <v>30</v>
      </c>
      <c r="B799" s="586"/>
      <c r="C799" s="586"/>
      <c r="D799" s="575"/>
      <c r="E799" s="2"/>
      <c r="F799" s="2"/>
      <c r="G799" s="2"/>
      <c r="H799" s="2"/>
      <c r="I799" s="2"/>
      <c r="J799" s="2"/>
      <c r="K799" s="2"/>
      <c r="L799" s="2"/>
      <c r="M799" s="2"/>
      <c r="N799" s="2"/>
      <c r="O799" s="2"/>
      <c r="P799" s="2"/>
      <c r="Q799" s="2"/>
      <c r="R799" s="2"/>
      <c r="S799" s="2"/>
      <c r="T799" s="2"/>
      <c r="U799" s="2"/>
      <c r="V799" s="2"/>
      <c r="W799" s="2"/>
      <c r="X799" s="2"/>
    </row>
    <row r="800" spans="1:24" ht="15.75" customHeight="1" x14ac:dyDescent="0.3">
      <c r="A800" s="11" t="s">
        <v>10</v>
      </c>
      <c r="B800" s="16" t="s">
        <v>11</v>
      </c>
      <c r="C800" s="589" t="s">
        <v>12</v>
      </c>
      <c r="D800" s="568"/>
      <c r="E800" s="2"/>
      <c r="F800" s="2"/>
      <c r="G800" s="2"/>
      <c r="H800" s="2"/>
      <c r="I800" s="2"/>
      <c r="J800" s="2"/>
      <c r="K800" s="2"/>
      <c r="L800" s="2"/>
      <c r="M800" s="2"/>
      <c r="N800" s="2"/>
      <c r="O800" s="2"/>
      <c r="P800" s="2"/>
      <c r="Q800" s="2"/>
      <c r="R800" s="2"/>
      <c r="S800" s="2"/>
      <c r="T800" s="2"/>
      <c r="U800" s="2"/>
      <c r="V800" s="2"/>
      <c r="W800" s="2"/>
      <c r="X800" s="2"/>
    </row>
    <row r="801" spans="1:24" ht="15.75" customHeight="1" x14ac:dyDescent="0.3">
      <c r="A801" s="12" t="s">
        <v>31</v>
      </c>
      <c r="B801" s="65" t="s">
        <v>8</v>
      </c>
      <c r="C801" s="598" t="s">
        <v>8</v>
      </c>
      <c r="D801" s="568"/>
      <c r="E801" s="2"/>
      <c r="F801" s="2"/>
      <c r="G801" s="2"/>
      <c r="H801" s="2"/>
      <c r="I801" s="2"/>
      <c r="J801" s="2"/>
      <c r="K801" s="2"/>
      <c r="L801" s="2"/>
      <c r="M801" s="2"/>
      <c r="N801" s="2"/>
      <c r="O801" s="2"/>
      <c r="P801" s="2"/>
      <c r="Q801" s="2"/>
      <c r="R801" s="2"/>
      <c r="S801" s="2"/>
      <c r="T801" s="2"/>
      <c r="U801" s="2"/>
      <c r="V801" s="2"/>
      <c r="W801" s="2"/>
      <c r="X801" s="2"/>
    </row>
    <row r="802" spans="1:24" ht="15.75" customHeight="1" x14ac:dyDescent="0.3">
      <c r="A802" s="12" t="s">
        <v>33</v>
      </c>
      <c r="B802" s="65" t="s">
        <v>8</v>
      </c>
      <c r="C802" s="598" t="s">
        <v>8</v>
      </c>
      <c r="D802" s="568"/>
      <c r="E802" s="2"/>
      <c r="F802" s="2"/>
      <c r="G802" s="2"/>
      <c r="H802" s="2"/>
      <c r="I802" s="2"/>
      <c r="J802" s="2"/>
      <c r="K802" s="2"/>
      <c r="L802" s="2"/>
      <c r="M802" s="2"/>
      <c r="N802" s="2"/>
      <c r="O802" s="2"/>
      <c r="P802" s="2"/>
      <c r="Q802" s="2"/>
      <c r="R802" s="2"/>
      <c r="S802" s="2"/>
      <c r="T802" s="2"/>
      <c r="U802" s="2"/>
      <c r="V802" s="2"/>
      <c r="W802" s="2"/>
      <c r="X802" s="2"/>
    </row>
    <row r="803" spans="1:24" ht="15.75" customHeight="1" x14ac:dyDescent="0.3">
      <c r="A803" s="12" t="s">
        <v>36</v>
      </c>
      <c r="B803" s="65" t="s">
        <v>8</v>
      </c>
      <c r="C803" s="598" t="s">
        <v>8</v>
      </c>
      <c r="D803" s="568"/>
      <c r="E803" s="2"/>
      <c r="F803" s="2"/>
      <c r="G803" s="2"/>
      <c r="H803" s="2"/>
      <c r="I803" s="2"/>
      <c r="J803" s="2"/>
      <c r="K803" s="2"/>
      <c r="L803" s="2"/>
      <c r="M803" s="2"/>
      <c r="N803" s="2"/>
      <c r="O803" s="2"/>
      <c r="P803" s="2"/>
      <c r="Q803" s="2"/>
      <c r="R803" s="2"/>
      <c r="S803" s="2"/>
      <c r="T803" s="2"/>
      <c r="U803" s="2"/>
      <c r="V803" s="2"/>
      <c r="W803" s="2"/>
      <c r="X803" s="2"/>
    </row>
    <row r="804" spans="1:24" ht="15.75" customHeight="1" x14ac:dyDescent="0.3">
      <c r="A804" s="12" t="s">
        <v>38</v>
      </c>
      <c r="B804" s="65" t="s">
        <v>8</v>
      </c>
      <c r="C804" s="598" t="s">
        <v>8</v>
      </c>
      <c r="D804" s="568"/>
      <c r="E804" s="2"/>
      <c r="F804" s="2"/>
      <c r="G804" s="2"/>
      <c r="H804" s="2"/>
      <c r="I804" s="2"/>
      <c r="J804" s="2"/>
      <c r="K804" s="2"/>
      <c r="L804" s="2"/>
      <c r="M804" s="2"/>
      <c r="N804" s="2"/>
      <c r="O804" s="2"/>
      <c r="P804" s="2"/>
      <c r="Q804" s="2"/>
      <c r="R804" s="2"/>
      <c r="S804" s="2"/>
      <c r="T804" s="2"/>
      <c r="U804" s="2"/>
      <c r="V804" s="2"/>
      <c r="W804" s="2"/>
      <c r="X804" s="2"/>
    </row>
    <row r="805" spans="1:24" ht="15.75" customHeight="1" x14ac:dyDescent="0.3">
      <c r="A805" s="12" t="s">
        <v>40</v>
      </c>
      <c r="B805" s="65" t="s">
        <v>8</v>
      </c>
      <c r="C805" s="598" t="s">
        <v>8</v>
      </c>
      <c r="D805" s="568"/>
      <c r="E805" s="2"/>
      <c r="F805" s="2"/>
      <c r="G805" s="2"/>
      <c r="H805" s="2"/>
      <c r="I805" s="2"/>
      <c r="J805" s="2"/>
      <c r="K805" s="2"/>
      <c r="L805" s="2"/>
      <c r="M805" s="2"/>
      <c r="N805" s="2"/>
      <c r="O805" s="2"/>
      <c r="P805" s="2"/>
      <c r="Q805" s="2"/>
      <c r="R805" s="2"/>
      <c r="S805" s="2"/>
      <c r="T805" s="2"/>
      <c r="U805" s="2"/>
      <c r="V805" s="2"/>
      <c r="W805" s="2"/>
      <c r="X805" s="2"/>
    </row>
    <row r="806" spans="1:24" ht="15.75" customHeight="1" x14ac:dyDescent="0.3">
      <c r="A806" s="12" t="s">
        <v>42</v>
      </c>
      <c r="B806" s="65" t="s">
        <v>8</v>
      </c>
      <c r="C806" s="598" t="s">
        <v>8</v>
      </c>
      <c r="D806" s="568"/>
      <c r="E806" s="2"/>
      <c r="F806" s="2"/>
      <c r="G806" s="2"/>
      <c r="H806" s="2"/>
      <c r="I806" s="2"/>
      <c r="J806" s="2"/>
      <c r="K806" s="2"/>
      <c r="L806" s="2"/>
      <c r="M806" s="2"/>
      <c r="N806" s="2"/>
      <c r="O806" s="2"/>
      <c r="P806" s="2"/>
      <c r="Q806" s="2"/>
      <c r="R806" s="2"/>
      <c r="S806" s="2"/>
      <c r="T806" s="2"/>
      <c r="U806" s="2"/>
      <c r="V806" s="2"/>
      <c r="W806" s="2"/>
      <c r="X806" s="2"/>
    </row>
    <row r="807" spans="1:24" ht="15.75" customHeight="1" x14ac:dyDescent="0.3">
      <c r="A807" s="21" t="s">
        <v>43</v>
      </c>
      <c r="B807" s="65" t="s">
        <v>8</v>
      </c>
      <c r="C807" s="598" t="s">
        <v>8</v>
      </c>
      <c r="D807" s="568"/>
      <c r="E807" s="2"/>
      <c r="F807" s="2"/>
      <c r="G807" s="2"/>
      <c r="H807" s="2"/>
      <c r="I807" s="2"/>
      <c r="J807" s="2"/>
      <c r="K807" s="2"/>
      <c r="L807" s="2"/>
      <c r="M807" s="2"/>
      <c r="N807" s="2"/>
      <c r="O807" s="2"/>
      <c r="P807" s="2"/>
      <c r="Q807" s="2"/>
      <c r="R807" s="2"/>
      <c r="S807" s="2"/>
      <c r="T807" s="2"/>
      <c r="U807" s="2"/>
      <c r="V807" s="2"/>
      <c r="W807" s="2"/>
      <c r="X807" s="2"/>
    </row>
    <row r="808" spans="1:24" ht="15.75" customHeight="1" x14ac:dyDescent="0.3">
      <c r="A808" s="12" t="s">
        <v>27</v>
      </c>
      <c r="B808" s="65" t="s">
        <v>8</v>
      </c>
      <c r="C808" s="598" t="s">
        <v>8</v>
      </c>
      <c r="D808" s="568"/>
      <c r="E808" s="2"/>
      <c r="F808" s="2"/>
      <c r="G808" s="2"/>
      <c r="H808" s="2"/>
      <c r="I808" s="2"/>
      <c r="J808" s="2"/>
      <c r="K808" s="2"/>
      <c r="L808" s="2"/>
      <c r="M808" s="2"/>
      <c r="N808" s="2"/>
      <c r="O808" s="2"/>
      <c r="P808" s="2"/>
      <c r="Q808" s="2"/>
      <c r="R808" s="2"/>
      <c r="S808" s="2"/>
      <c r="T808" s="2"/>
      <c r="U808" s="2"/>
      <c r="V808" s="2"/>
      <c r="W808" s="2"/>
      <c r="X808" s="2"/>
    </row>
    <row r="809" spans="1:24" ht="15.75" customHeight="1" x14ac:dyDescent="0.3">
      <c r="A809" s="585" t="s">
        <v>46</v>
      </c>
      <c r="B809" s="586"/>
      <c r="C809" s="586"/>
      <c r="D809" s="575"/>
      <c r="E809" s="2"/>
      <c r="F809" s="2"/>
      <c r="G809" s="2"/>
      <c r="H809" s="2"/>
      <c r="I809" s="2"/>
      <c r="J809" s="2"/>
      <c r="K809" s="2"/>
      <c r="L809" s="2"/>
      <c r="M809" s="2"/>
      <c r="N809" s="2"/>
      <c r="O809" s="2"/>
      <c r="P809" s="2"/>
      <c r="Q809" s="2"/>
      <c r="R809" s="2"/>
      <c r="S809" s="2"/>
      <c r="T809" s="2"/>
      <c r="U809" s="2"/>
      <c r="V809" s="2"/>
      <c r="W809" s="2"/>
      <c r="X809" s="2"/>
    </row>
    <row r="810" spans="1:24" ht="15.75" customHeight="1" x14ac:dyDescent="0.3">
      <c r="A810" s="11" t="s">
        <v>10</v>
      </c>
      <c r="B810" s="22" t="s">
        <v>47</v>
      </c>
      <c r="C810" s="587" t="s">
        <v>48</v>
      </c>
      <c r="D810" s="568"/>
      <c r="E810" s="2"/>
      <c r="F810" s="2"/>
      <c r="G810" s="2"/>
      <c r="H810" s="2"/>
      <c r="I810" s="2"/>
      <c r="J810" s="2"/>
      <c r="K810" s="2"/>
      <c r="L810" s="2"/>
      <c r="M810" s="2"/>
      <c r="N810" s="2"/>
      <c r="O810" s="2"/>
      <c r="P810" s="2"/>
      <c r="Q810" s="2"/>
      <c r="R810" s="2"/>
      <c r="S810" s="2"/>
      <c r="T810" s="2"/>
      <c r="U810" s="2"/>
      <c r="V810" s="2"/>
      <c r="W810" s="2"/>
      <c r="X810" s="2"/>
    </row>
    <row r="811" spans="1:24" ht="290.25" customHeight="1" x14ac:dyDescent="0.3">
      <c r="A811" s="12" t="s">
        <v>49</v>
      </c>
      <c r="B811" s="35" t="s">
        <v>601</v>
      </c>
      <c r="C811" s="595" t="s">
        <v>602</v>
      </c>
      <c r="D811" s="568"/>
      <c r="E811" s="2"/>
      <c r="F811" s="2"/>
      <c r="G811" s="2"/>
      <c r="H811" s="2"/>
      <c r="I811" s="2"/>
      <c r="J811" s="2"/>
      <c r="K811" s="2"/>
      <c r="L811" s="2"/>
      <c r="M811" s="2"/>
      <c r="N811" s="2"/>
      <c r="O811" s="2"/>
      <c r="P811" s="2"/>
      <c r="Q811" s="2"/>
      <c r="R811" s="2"/>
      <c r="S811" s="2"/>
      <c r="T811" s="2"/>
      <c r="U811" s="2"/>
      <c r="V811" s="2"/>
      <c r="W811" s="2"/>
      <c r="X811" s="2"/>
    </row>
    <row r="812" spans="1:24" ht="206.25" customHeight="1" x14ac:dyDescent="0.3">
      <c r="A812" s="12" t="s">
        <v>51</v>
      </c>
      <c r="B812" s="35" t="s">
        <v>603</v>
      </c>
      <c r="C812" s="595" t="s">
        <v>604</v>
      </c>
      <c r="D812" s="568"/>
      <c r="E812" s="2"/>
      <c r="F812" s="2"/>
      <c r="G812" s="2"/>
      <c r="H812" s="2"/>
      <c r="I812" s="2"/>
      <c r="J812" s="2"/>
      <c r="K812" s="2"/>
      <c r="L812" s="2"/>
      <c r="M812" s="2"/>
      <c r="N812" s="2"/>
      <c r="O812" s="2"/>
      <c r="P812" s="2"/>
      <c r="Q812" s="2"/>
      <c r="R812" s="2"/>
      <c r="S812" s="2"/>
      <c r="T812" s="2"/>
      <c r="U812" s="2"/>
      <c r="V812" s="2"/>
      <c r="W812" s="2"/>
      <c r="X812" s="2"/>
    </row>
    <row r="813" spans="1:24" ht="153.75" customHeight="1" x14ac:dyDescent="0.3">
      <c r="A813" s="12" t="s">
        <v>53</v>
      </c>
      <c r="B813" s="35" t="s">
        <v>605</v>
      </c>
      <c r="C813" s="596" t="s">
        <v>606</v>
      </c>
      <c r="D813" s="568"/>
      <c r="E813" s="2"/>
      <c r="F813" s="2"/>
      <c r="G813" s="2"/>
      <c r="H813" s="2"/>
      <c r="I813" s="2"/>
      <c r="J813" s="2"/>
      <c r="K813" s="2"/>
      <c r="L813" s="2"/>
      <c r="M813" s="2"/>
      <c r="N813" s="2"/>
      <c r="O813" s="2"/>
      <c r="P813" s="2"/>
      <c r="Q813" s="2"/>
      <c r="R813" s="2"/>
      <c r="S813" s="2"/>
      <c r="T813" s="2"/>
      <c r="U813" s="2"/>
      <c r="V813" s="2"/>
      <c r="W813" s="2"/>
      <c r="X813" s="2"/>
    </row>
    <row r="814" spans="1:24" ht="123" customHeight="1" x14ac:dyDescent="0.3">
      <c r="A814" s="12" t="s">
        <v>56</v>
      </c>
      <c r="B814" s="36" t="s">
        <v>607</v>
      </c>
      <c r="C814" s="595" t="s">
        <v>608</v>
      </c>
      <c r="D814" s="568"/>
      <c r="E814" s="2"/>
      <c r="F814" s="2"/>
      <c r="G814" s="2"/>
      <c r="H814" s="2"/>
      <c r="I814" s="2"/>
      <c r="J814" s="2"/>
      <c r="K814" s="2"/>
      <c r="L814" s="2"/>
      <c r="M814" s="2"/>
      <c r="N814" s="2"/>
      <c r="O814" s="2"/>
      <c r="P814" s="2"/>
      <c r="Q814" s="2"/>
      <c r="R814" s="2"/>
      <c r="S814" s="2"/>
      <c r="T814" s="2"/>
      <c r="U814" s="2"/>
      <c r="V814" s="2"/>
      <c r="W814" s="2"/>
      <c r="X814" s="2"/>
    </row>
    <row r="815" spans="1:24" ht="15.75" customHeight="1" x14ac:dyDescent="0.3">
      <c r="A815" s="12" t="s">
        <v>58</v>
      </c>
      <c r="B815" s="35" t="s">
        <v>609</v>
      </c>
      <c r="C815" s="595" t="s">
        <v>610</v>
      </c>
      <c r="D815" s="568"/>
      <c r="E815" s="2"/>
      <c r="F815" s="2"/>
      <c r="G815" s="2"/>
      <c r="H815" s="2"/>
      <c r="I815" s="2"/>
      <c r="J815" s="2"/>
      <c r="K815" s="2"/>
      <c r="L815" s="2"/>
      <c r="M815" s="2"/>
      <c r="N815" s="2"/>
      <c r="O815" s="2"/>
      <c r="P815" s="2"/>
      <c r="Q815" s="2"/>
      <c r="R815" s="2"/>
      <c r="S815" s="2"/>
      <c r="T815" s="2"/>
      <c r="U815" s="2"/>
      <c r="V815" s="2"/>
      <c r="W815" s="2"/>
      <c r="X815" s="2"/>
    </row>
    <row r="816" spans="1:24" ht="15.75" customHeight="1" x14ac:dyDescent="0.3">
      <c r="A816" s="12" t="s">
        <v>61</v>
      </c>
      <c r="B816" s="35" t="s">
        <v>611</v>
      </c>
      <c r="C816" s="595" t="s">
        <v>612</v>
      </c>
      <c r="D816" s="568"/>
      <c r="E816" s="2"/>
      <c r="F816" s="2"/>
      <c r="G816" s="2"/>
      <c r="H816" s="2"/>
      <c r="I816" s="2"/>
      <c r="J816" s="2"/>
      <c r="K816" s="2"/>
      <c r="L816" s="2"/>
      <c r="M816" s="2"/>
      <c r="N816" s="2"/>
      <c r="O816" s="2"/>
      <c r="P816" s="2"/>
      <c r="Q816" s="2"/>
      <c r="R816" s="2"/>
      <c r="S816" s="2"/>
      <c r="T816" s="2"/>
      <c r="U816" s="2"/>
      <c r="V816" s="2"/>
      <c r="W816" s="2"/>
      <c r="X816" s="2"/>
    </row>
    <row r="817" spans="1:26" ht="15.75" customHeight="1" x14ac:dyDescent="0.3">
      <c r="A817" s="12" t="s">
        <v>27</v>
      </c>
      <c r="B817" s="35" t="s">
        <v>613</v>
      </c>
      <c r="C817" s="595" t="s">
        <v>614</v>
      </c>
      <c r="D817" s="568"/>
      <c r="E817" s="2"/>
      <c r="F817" s="2"/>
      <c r="G817" s="2"/>
      <c r="H817" s="2"/>
      <c r="I817" s="2"/>
      <c r="J817" s="2"/>
      <c r="K817" s="2"/>
      <c r="L817" s="2"/>
      <c r="M817" s="2"/>
      <c r="N817" s="2"/>
      <c r="O817" s="2"/>
      <c r="P817" s="2"/>
      <c r="Q817" s="2"/>
      <c r="R817" s="2"/>
      <c r="S817" s="2"/>
      <c r="T817" s="2"/>
      <c r="U817" s="2"/>
      <c r="V817" s="2"/>
      <c r="W817" s="2"/>
      <c r="X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row>
    <row r="820" spans="1:26" ht="15.75" customHeight="1" x14ac:dyDescent="0.3">
      <c r="A820" s="569"/>
      <c r="B820" s="570"/>
      <c r="C820" s="570"/>
      <c r="D820" s="568"/>
      <c r="E820" s="2"/>
      <c r="F820" s="89"/>
      <c r="G820" s="2"/>
      <c r="H820" s="2"/>
      <c r="I820" s="2"/>
      <c r="J820" s="2"/>
      <c r="K820" s="2"/>
      <c r="L820" s="2"/>
      <c r="M820" s="2"/>
      <c r="N820" s="2"/>
      <c r="O820" s="2"/>
      <c r="P820" s="2"/>
      <c r="Q820" s="2"/>
      <c r="R820" s="2"/>
      <c r="S820" s="2"/>
      <c r="T820" s="2"/>
      <c r="U820" s="2"/>
      <c r="V820" s="2"/>
      <c r="W820" s="2"/>
      <c r="X820" s="2"/>
    </row>
    <row r="821" spans="1:26" ht="16.5" customHeight="1" x14ac:dyDescent="0.3">
      <c r="A821" s="8" t="s">
        <v>4</v>
      </c>
      <c r="B821" s="577" t="s">
        <v>615</v>
      </c>
      <c r="C821" s="578"/>
      <c r="D821" s="579"/>
      <c r="E821" s="7"/>
      <c r="F821" s="2"/>
      <c r="G821" s="2"/>
      <c r="H821" s="2"/>
      <c r="I821" s="2"/>
      <c r="J821" s="2"/>
      <c r="K821" s="2"/>
      <c r="L821" s="2"/>
      <c r="M821" s="2"/>
      <c r="N821" s="2"/>
      <c r="O821" s="2"/>
      <c r="P821" s="2"/>
      <c r="Q821" s="2"/>
      <c r="R821" s="2"/>
      <c r="S821" s="2"/>
      <c r="T821" s="2"/>
      <c r="U821" s="2"/>
      <c r="V821" s="2"/>
      <c r="W821" s="2"/>
      <c r="X821" s="2"/>
      <c r="Y821" s="2"/>
      <c r="Z821" s="2"/>
    </row>
    <row r="822" spans="1:26" ht="6" customHeight="1" x14ac:dyDescent="0.3">
      <c r="A822" s="6"/>
      <c r="B822" s="6"/>
      <c r="C822" s="6"/>
      <c r="D822" s="6"/>
      <c r="E822" s="7"/>
      <c r="F822" s="2"/>
      <c r="G822" s="2"/>
      <c r="H822" s="2"/>
      <c r="I822" s="2"/>
      <c r="J822" s="2"/>
      <c r="K822" s="2"/>
      <c r="L822" s="2"/>
      <c r="M822" s="2"/>
      <c r="N822" s="2"/>
      <c r="O822" s="2"/>
      <c r="P822" s="2"/>
      <c r="Q822" s="2"/>
      <c r="R822" s="2"/>
      <c r="S822" s="2"/>
      <c r="T822" s="2"/>
      <c r="U822" s="2"/>
      <c r="V822" s="2"/>
      <c r="W822" s="2"/>
      <c r="X822" s="2"/>
      <c r="Y822" s="2"/>
      <c r="Z822" s="2"/>
    </row>
    <row r="823" spans="1:26" ht="28.5" customHeight="1" x14ac:dyDescent="0.3">
      <c r="A823" s="9" t="s">
        <v>6</v>
      </c>
      <c r="B823" s="604">
        <v>44531</v>
      </c>
      <c r="C823" s="578"/>
      <c r="D823" s="579"/>
      <c r="E823" s="7"/>
      <c r="F823" s="89"/>
      <c r="G823" s="2"/>
      <c r="H823" s="2"/>
      <c r="I823" s="2"/>
      <c r="J823" s="2"/>
      <c r="K823" s="2"/>
      <c r="L823" s="2"/>
      <c r="M823" s="2"/>
      <c r="N823" s="2"/>
      <c r="O823" s="2"/>
      <c r="P823" s="2"/>
      <c r="Q823" s="2"/>
      <c r="R823" s="2"/>
      <c r="S823" s="2"/>
      <c r="T823" s="2"/>
      <c r="U823" s="2"/>
      <c r="V823" s="2"/>
      <c r="W823" s="2"/>
      <c r="X823" s="2"/>
      <c r="Y823" s="2"/>
      <c r="Z823" s="2"/>
    </row>
    <row r="824" spans="1:26" ht="7.5" customHeight="1" x14ac:dyDescent="0.3">
      <c r="A824" s="10"/>
      <c r="B824" s="6"/>
      <c r="C824" s="6"/>
      <c r="D824" s="6"/>
      <c r="E824" s="7"/>
      <c r="F824" s="2"/>
      <c r="G824" s="2"/>
      <c r="H824" s="2"/>
      <c r="I824" s="2"/>
      <c r="J824" s="2"/>
      <c r="K824" s="2"/>
      <c r="L824" s="2"/>
      <c r="M824" s="2"/>
      <c r="N824" s="2"/>
      <c r="O824" s="2"/>
      <c r="P824" s="2"/>
      <c r="Q824" s="2"/>
      <c r="R824" s="2"/>
      <c r="S824" s="2"/>
      <c r="T824" s="2"/>
      <c r="U824" s="2"/>
      <c r="V824" s="2"/>
      <c r="W824" s="2"/>
      <c r="X824" s="2"/>
      <c r="Y824" s="2"/>
      <c r="Z824" s="2"/>
    </row>
    <row r="825" spans="1:26" ht="39" customHeight="1" x14ac:dyDescent="0.3">
      <c r="A825" s="9" t="s">
        <v>7</v>
      </c>
      <c r="B825" s="577" t="s">
        <v>8</v>
      </c>
      <c r="C825" s="578"/>
      <c r="D825" s="579"/>
      <c r="E825" s="7"/>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3">
      <c r="A826" s="6"/>
      <c r="B826" s="6"/>
      <c r="C826" s="6"/>
      <c r="D826" s="6"/>
      <c r="E826" s="7"/>
      <c r="F826" s="2"/>
      <c r="G826" s="2"/>
      <c r="H826" s="2"/>
      <c r="I826" s="2"/>
      <c r="J826" s="2"/>
      <c r="K826" s="2"/>
      <c r="L826" s="2"/>
      <c r="M826" s="2"/>
      <c r="N826" s="2"/>
      <c r="O826" s="2"/>
      <c r="P826" s="2"/>
      <c r="Q826" s="2"/>
      <c r="R826" s="2"/>
      <c r="S826" s="2"/>
      <c r="T826" s="2"/>
      <c r="U826" s="2"/>
      <c r="V826" s="2"/>
      <c r="W826" s="2"/>
      <c r="X826" s="2"/>
      <c r="Y826" s="2"/>
      <c r="Z826" s="2"/>
    </row>
    <row r="827" spans="1:26" ht="16.5" customHeight="1" x14ac:dyDescent="0.3">
      <c r="A827" s="589" t="s">
        <v>9</v>
      </c>
      <c r="B827" s="570"/>
      <c r="C827" s="570"/>
      <c r="D827" s="568"/>
      <c r="E827" s="2"/>
      <c r="F827" s="2"/>
      <c r="G827" s="2"/>
      <c r="H827" s="2"/>
      <c r="I827" s="2"/>
      <c r="J827" s="2"/>
      <c r="K827" s="2"/>
      <c r="L827" s="2"/>
      <c r="M827" s="2"/>
      <c r="N827" s="2"/>
      <c r="O827" s="2"/>
      <c r="P827" s="2"/>
      <c r="Q827" s="2"/>
      <c r="R827" s="2"/>
      <c r="S827" s="2"/>
      <c r="T827" s="2"/>
      <c r="U827" s="2"/>
      <c r="V827" s="2"/>
      <c r="W827" s="2"/>
      <c r="X827" s="2"/>
      <c r="Y827" s="2"/>
      <c r="Z827" s="2"/>
    </row>
    <row r="828" spans="1:26" ht="16.5" customHeight="1" x14ac:dyDescent="0.3">
      <c r="A828" s="11" t="s">
        <v>10</v>
      </c>
      <c r="B828" s="11" t="s">
        <v>11</v>
      </c>
      <c r="C828" s="590" t="s">
        <v>12</v>
      </c>
      <c r="D828" s="575"/>
      <c r="E828" s="2"/>
      <c r="F828" s="2"/>
      <c r="G828" s="2"/>
      <c r="H828" s="2"/>
      <c r="I828" s="2"/>
      <c r="J828" s="2"/>
      <c r="K828" s="2"/>
      <c r="L828" s="2"/>
      <c r="M828" s="2"/>
      <c r="N828" s="2"/>
      <c r="O828" s="2"/>
      <c r="P828" s="2"/>
      <c r="Q828" s="2"/>
      <c r="R828" s="2"/>
      <c r="S828" s="2"/>
      <c r="T828" s="2"/>
      <c r="U828" s="2"/>
      <c r="V828" s="2"/>
      <c r="W828" s="2"/>
      <c r="X828" s="2"/>
      <c r="Y828" s="2"/>
      <c r="Z828" s="2"/>
    </row>
    <row r="829" spans="1:26" ht="406.5" customHeight="1" x14ac:dyDescent="0.3">
      <c r="A829" s="12" t="s">
        <v>13</v>
      </c>
      <c r="B829" s="23" t="s">
        <v>616</v>
      </c>
      <c r="C829" s="596" t="s">
        <v>617</v>
      </c>
      <c r="D829" s="568"/>
      <c r="E829" s="2"/>
      <c r="F829" s="2"/>
      <c r="G829" s="2"/>
      <c r="H829" s="2"/>
      <c r="I829" s="2"/>
      <c r="J829" s="2"/>
      <c r="K829" s="2"/>
      <c r="L829" s="2"/>
      <c r="M829" s="2"/>
      <c r="N829" s="2"/>
      <c r="O829" s="2"/>
      <c r="P829" s="2"/>
      <c r="Q829" s="2"/>
      <c r="R829" s="2"/>
      <c r="S829" s="2"/>
      <c r="T829" s="2"/>
      <c r="U829" s="2"/>
      <c r="V829" s="2"/>
      <c r="W829" s="2"/>
      <c r="X829" s="2"/>
      <c r="Y829" s="2"/>
      <c r="Z829" s="2"/>
    </row>
    <row r="830" spans="1:26" ht="147" customHeight="1" x14ac:dyDescent="0.3">
      <c r="A830" s="12" t="s">
        <v>16</v>
      </c>
      <c r="B830" s="23" t="s">
        <v>618</v>
      </c>
      <c r="C830" s="596" t="s">
        <v>619</v>
      </c>
      <c r="D830" s="568"/>
      <c r="E830" s="2"/>
      <c r="F830" s="2"/>
      <c r="G830" s="2"/>
      <c r="H830" s="2"/>
      <c r="I830" s="2"/>
      <c r="J830" s="2"/>
      <c r="K830" s="2"/>
      <c r="L830" s="2"/>
      <c r="M830" s="2"/>
      <c r="N830" s="2"/>
      <c r="O830" s="2"/>
      <c r="P830" s="2"/>
      <c r="Q830" s="2"/>
      <c r="R830" s="2"/>
      <c r="S830" s="2"/>
      <c r="T830" s="2"/>
      <c r="U830" s="2"/>
      <c r="V830" s="2"/>
      <c r="W830" s="2"/>
      <c r="X830" s="2"/>
      <c r="Y830" s="2"/>
      <c r="Z830" s="2"/>
    </row>
    <row r="831" spans="1:26" ht="236.25" customHeight="1" x14ac:dyDescent="0.3">
      <c r="A831" s="12" t="s">
        <v>19</v>
      </c>
      <c r="B831" s="18" t="s">
        <v>620</v>
      </c>
      <c r="C831" s="596" t="s">
        <v>621</v>
      </c>
      <c r="D831" s="568"/>
      <c r="E831" s="2"/>
      <c r="F831" s="2"/>
      <c r="G831" s="2"/>
      <c r="H831" s="2"/>
      <c r="I831" s="2"/>
      <c r="J831" s="2"/>
      <c r="K831" s="2"/>
      <c r="L831" s="2"/>
      <c r="M831" s="2"/>
      <c r="N831" s="2"/>
      <c r="O831" s="2"/>
      <c r="P831" s="2"/>
      <c r="Q831" s="2"/>
      <c r="R831" s="2"/>
      <c r="S831" s="2"/>
      <c r="T831" s="2"/>
      <c r="U831" s="2"/>
      <c r="V831" s="2"/>
      <c r="W831" s="2"/>
      <c r="X831" s="2"/>
      <c r="Y831" s="2"/>
      <c r="Z831" s="2"/>
    </row>
    <row r="832" spans="1:26" ht="102" customHeight="1" x14ac:dyDescent="0.2">
      <c r="A832" s="12" t="s">
        <v>21</v>
      </c>
      <c r="B832" s="23" t="s">
        <v>622</v>
      </c>
      <c r="C832" s="595" t="s">
        <v>8</v>
      </c>
      <c r="D832" s="568"/>
      <c r="E832" s="5"/>
      <c r="F832" s="5"/>
      <c r="G832" s="5"/>
      <c r="H832" s="5"/>
      <c r="I832" s="5"/>
      <c r="J832" s="5"/>
      <c r="K832" s="5"/>
      <c r="L832" s="5"/>
      <c r="M832" s="5"/>
      <c r="N832" s="5"/>
      <c r="O832" s="5"/>
      <c r="P832" s="5"/>
      <c r="Q832" s="5"/>
      <c r="R832" s="5"/>
      <c r="S832" s="5"/>
      <c r="T832" s="5"/>
      <c r="U832" s="5"/>
      <c r="V832" s="5"/>
      <c r="W832" s="5"/>
      <c r="X832" s="5"/>
      <c r="Y832" s="5"/>
      <c r="Z832" s="5"/>
    </row>
    <row r="833" spans="1:26" ht="108.75" customHeight="1" x14ac:dyDescent="0.2">
      <c r="A833" s="12" t="s">
        <v>24</v>
      </c>
      <c r="B833" s="23" t="s">
        <v>623</v>
      </c>
      <c r="C833" s="596" t="s">
        <v>624</v>
      </c>
      <c r="D833" s="568"/>
      <c r="E833" s="5"/>
      <c r="F833" s="5"/>
      <c r="G833" s="5"/>
      <c r="H833" s="5"/>
      <c r="I833" s="5"/>
      <c r="J833" s="5"/>
      <c r="K833" s="5"/>
      <c r="L833" s="5"/>
      <c r="M833" s="5"/>
      <c r="N833" s="5"/>
      <c r="O833" s="5"/>
      <c r="P833" s="5"/>
      <c r="Q833" s="5"/>
      <c r="R833" s="5"/>
      <c r="S833" s="5"/>
      <c r="T833" s="5"/>
      <c r="U833" s="5"/>
      <c r="V833" s="5"/>
      <c r="W833" s="5"/>
      <c r="X833" s="5"/>
      <c r="Y833" s="5"/>
      <c r="Z833" s="5"/>
    </row>
    <row r="834" spans="1:26" ht="33" customHeight="1" x14ac:dyDescent="0.3">
      <c r="A834" s="12" t="s">
        <v>25</v>
      </c>
      <c r="B834" s="33" t="s">
        <v>8</v>
      </c>
      <c r="C834" s="595" t="s">
        <v>625</v>
      </c>
      <c r="D834" s="568"/>
      <c r="E834" s="2"/>
      <c r="F834" s="2"/>
      <c r="G834" s="2"/>
      <c r="H834" s="2"/>
      <c r="I834" s="2"/>
      <c r="J834" s="2"/>
      <c r="K834" s="2"/>
      <c r="L834" s="2"/>
      <c r="M834" s="2"/>
      <c r="N834" s="2"/>
      <c r="O834" s="2"/>
      <c r="P834" s="2"/>
      <c r="Q834" s="2"/>
      <c r="R834" s="2"/>
      <c r="S834" s="2"/>
      <c r="T834" s="2"/>
      <c r="U834" s="2"/>
      <c r="V834" s="2"/>
      <c r="W834" s="2"/>
      <c r="X834" s="2"/>
      <c r="Y834" s="2"/>
      <c r="Z834" s="2"/>
    </row>
    <row r="835" spans="1:26" ht="133.5" customHeight="1" x14ac:dyDescent="0.3">
      <c r="A835" s="12" t="s">
        <v>27</v>
      </c>
      <c r="B835" s="32" t="s">
        <v>626</v>
      </c>
      <c r="C835" s="596" t="s">
        <v>627</v>
      </c>
      <c r="D835" s="568"/>
      <c r="E835" s="2"/>
      <c r="F835" s="2"/>
      <c r="G835" s="2"/>
      <c r="H835" s="2"/>
      <c r="I835" s="2"/>
      <c r="J835" s="2"/>
      <c r="K835" s="2"/>
      <c r="L835" s="2"/>
      <c r="M835" s="2"/>
      <c r="N835" s="2"/>
      <c r="O835" s="2"/>
      <c r="P835" s="2"/>
      <c r="Q835" s="2"/>
      <c r="R835" s="2"/>
      <c r="S835" s="2"/>
      <c r="T835" s="2"/>
      <c r="U835" s="2"/>
      <c r="V835" s="2"/>
      <c r="W835" s="2"/>
      <c r="X835" s="2"/>
      <c r="Y835" s="2"/>
      <c r="Z835" s="2"/>
    </row>
    <row r="836" spans="1:26" ht="16.5" customHeight="1" x14ac:dyDescent="0.3">
      <c r="A836" s="594" t="s">
        <v>30</v>
      </c>
      <c r="B836" s="586"/>
      <c r="C836" s="586"/>
      <c r="D836" s="575"/>
      <c r="E836" s="2"/>
      <c r="F836" s="2"/>
      <c r="G836" s="2"/>
      <c r="H836" s="2"/>
      <c r="I836" s="2"/>
      <c r="J836" s="2"/>
      <c r="K836" s="2"/>
      <c r="L836" s="2"/>
      <c r="M836" s="2"/>
      <c r="N836" s="2"/>
      <c r="O836" s="2"/>
      <c r="P836" s="2"/>
      <c r="Q836" s="2"/>
      <c r="R836" s="2"/>
      <c r="S836" s="2"/>
      <c r="T836" s="2"/>
      <c r="U836" s="2"/>
      <c r="V836" s="2"/>
      <c r="W836" s="2"/>
      <c r="X836" s="2"/>
      <c r="Y836" s="2"/>
      <c r="Z836" s="2"/>
    </row>
    <row r="837" spans="1:26" ht="16.5" customHeight="1" x14ac:dyDescent="0.3">
      <c r="A837" s="11" t="s">
        <v>10</v>
      </c>
      <c r="B837" s="16" t="s">
        <v>11</v>
      </c>
      <c r="C837" s="589" t="s">
        <v>12</v>
      </c>
      <c r="D837" s="568"/>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12" t="s">
        <v>31</v>
      </c>
      <c r="B838" s="17" t="s">
        <v>628</v>
      </c>
      <c r="C838" s="595" t="s">
        <v>629</v>
      </c>
      <c r="D838" s="568"/>
      <c r="E838" s="2"/>
      <c r="F838" s="2"/>
      <c r="G838" s="2"/>
      <c r="H838" s="2"/>
      <c r="I838" s="2"/>
      <c r="J838" s="2"/>
      <c r="K838" s="2"/>
      <c r="L838" s="2"/>
      <c r="M838" s="2"/>
      <c r="N838" s="2"/>
      <c r="O838" s="2"/>
      <c r="P838" s="2"/>
      <c r="Q838" s="2"/>
      <c r="R838" s="2"/>
      <c r="S838" s="2"/>
      <c r="T838" s="2"/>
      <c r="U838" s="2"/>
      <c r="V838" s="2"/>
      <c r="W838" s="2"/>
      <c r="X838" s="2"/>
      <c r="Y838" s="2"/>
      <c r="Z838" s="2"/>
    </row>
    <row r="839" spans="1:26" ht="28.5" customHeight="1" x14ac:dyDescent="0.3">
      <c r="A839" s="12" t="s">
        <v>33</v>
      </c>
      <c r="B839" s="17" t="s">
        <v>8</v>
      </c>
      <c r="C839" s="595" t="s">
        <v>8</v>
      </c>
      <c r="D839" s="568"/>
      <c r="E839" s="2"/>
      <c r="F839" s="2"/>
      <c r="G839" s="2"/>
      <c r="H839" s="2"/>
      <c r="I839" s="2"/>
      <c r="J839" s="2"/>
      <c r="K839" s="2"/>
      <c r="L839" s="2"/>
      <c r="M839" s="2"/>
      <c r="N839" s="2"/>
      <c r="O839" s="2"/>
      <c r="P839" s="2"/>
      <c r="Q839" s="2"/>
      <c r="R839" s="2"/>
      <c r="S839" s="2"/>
      <c r="T839" s="2"/>
      <c r="U839" s="2"/>
      <c r="V839" s="2"/>
      <c r="W839" s="2"/>
      <c r="X839" s="2"/>
      <c r="Y839" s="2"/>
      <c r="Z839" s="2"/>
    </row>
    <row r="840" spans="1:26" ht="58.5" customHeight="1" x14ac:dyDescent="0.3">
      <c r="A840" s="12" t="s">
        <v>36</v>
      </c>
      <c r="B840" s="25" t="s">
        <v>630</v>
      </c>
      <c r="C840" s="596" t="s">
        <v>631</v>
      </c>
      <c r="D840" s="568"/>
      <c r="E840" s="2"/>
      <c r="F840" s="2"/>
      <c r="G840" s="2"/>
      <c r="H840" s="2"/>
      <c r="I840" s="2"/>
      <c r="J840" s="2"/>
      <c r="K840" s="2"/>
      <c r="L840" s="2"/>
      <c r="M840" s="2"/>
      <c r="N840" s="2"/>
      <c r="O840" s="2"/>
      <c r="P840" s="2"/>
      <c r="Q840" s="2"/>
      <c r="R840" s="2"/>
      <c r="S840" s="2"/>
      <c r="T840" s="2"/>
      <c r="U840" s="2"/>
      <c r="V840" s="2"/>
      <c r="W840" s="2"/>
      <c r="X840" s="2"/>
      <c r="Y840" s="2"/>
      <c r="Z840" s="2"/>
    </row>
    <row r="841" spans="1:26" ht="28.5" customHeight="1" x14ac:dyDescent="0.3">
      <c r="A841" s="12" t="s">
        <v>38</v>
      </c>
      <c r="B841" s="17" t="s">
        <v>8</v>
      </c>
      <c r="C841" s="595" t="s">
        <v>8</v>
      </c>
      <c r="D841" s="568"/>
      <c r="E841" s="2"/>
      <c r="F841" s="2"/>
      <c r="G841" s="2"/>
      <c r="H841" s="2"/>
      <c r="I841" s="2"/>
      <c r="J841" s="2"/>
      <c r="K841" s="2"/>
      <c r="L841" s="2"/>
      <c r="M841" s="2"/>
      <c r="N841" s="2"/>
      <c r="O841" s="2"/>
      <c r="P841" s="2"/>
      <c r="Q841" s="2"/>
      <c r="R841" s="2"/>
      <c r="S841" s="2"/>
      <c r="T841" s="2"/>
      <c r="U841" s="2"/>
      <c r="V841" s="2"/>
      <c r="W841" s="2"/>
      <c r="X841" s="2"/>
      <c r="Y841" s="2"/>
      <c r="Z841" s="2"/>
    </row>
    <row r="842" spans="1:26" ht="40.5" customHeight="1" x14ac:dyDescent="0.3">
      <c r="A842" s="12" t="s">
        <v>40</v>
      </c>
      <c r="B842" s="25" t="s">
        <v>632</v>
      </c>
      <c r="C842" s="595" t="s">
        <v>633</v>
      </c>
      <c r="D842" s="568"/>
      <c r="E842" s="2"/>
      <c r="F842" s="2"/>
      <c r="G842" s="2"/>
      <c r="H842" s="2"/>
      <c r="I842" s="2"/>
      <c r="J842" s="2"/>
      <c r="K842" s="2"/>
      <c r="L842" s="2"/>
      <c r="M842" s="2"/>
      <c r="N842" s="2"/>
      <c r="O842" s="2"/>
      <c r="P842" s="2"/>
      <c r="Q842" s="2"/>
      <c r="R842" s="2"/>
      <c r="S842" s="2"/>
      <c r="T842" s="2"/>
      <c r="U842" s="2"/>
      <c r="V842" s="2"/>
      <c r="W842" s="2"/>
      <c r="X842" s="2"/>
      <c r="Y842" s="2"/>
      <c r="Z842" s="2"/>
    </row>
    <row r="843" spans="1:26" ht="40.5" customHeight="1" x14ac:dyDescent="0.3">
      <c r="A843" s="12" t="s">
        <v>42</v>
      </c>
      <c r="B843" s="68" t="s">
        <v>8</v>
      </c>
      <c r="C843" s="595" t="s">
        <v>634</v>
      </c>
      <c r="D843" s="568"/>
      <c r="E843" s="2"/>
      <c r="F843" s="2"/>
      <c r="G843" s="2"/>
      <c r="H843" s="2"/>
      <c r="I843" s="2"/>
      <c r="J843" s="2"/>
      <c r="K843" s="2"/>
      <c r="L843" s="2"/>
      <c r="M843" s="2"/>
      <c r="N843" s="2"/>
      <c r="O843" s="2"/>
      <c r="P843" s="2"/>
      <c r="Q843" s="2"/>
      <c r="R843" s="2"/>
      <c r="S843" s="2"/>
      <c r="T843" s="2"/>
      <c r="U843" s="2"/>
      <c r="V843" s="2"/>
      <c r="W843" s="2"/>
      <c r="X843" s="2"/>
      <c r="Y843" s="2"/>
      <c r="Z843" s="2"/>
    </row>
    <row r="844" spans="1:26" ht="40.5" customHeight="1" x14ac:dyDescent="0.3">
      <c r="A844" s="21" t="s">
        <v>43</v>
      </c>
      <c r="B844" s="17" t="s">
        <v>8</v>
      </c>
      <c r="C844" s="595" t="s">
        <v>635</v>
      </c>
      <c r="D844" s="568"/>
      <c r="E844" s="2"/>
      <c r="F844" s="2"/>
      <c r="G844" s="2"/>
      <c r="H844" s="2"/>
      <c r="I844" s="2"/>
      <c r="J844" s="2"/>
      <c r="K844" s="2"/>
      <c r="L844" s="2"/>
      <c r="M844" s="2"/>
      <c r="N844" s="2"/>
      <c r="O844" s="2"/>
      <c r="P844" s="2"/>
      <c r="Q844" s="2"/>
      <c r="R844" s="2"/>
      <c r="S844" s="2"/>
      <c r="T844" s="2"/>
      <c r="U844" s="2"/>
      <c r="V844" s="2"/>
      <c r="W844" s="2"/>
      <c r="X844" s="2"/>
      <c r="Y844" s="2"/>
      <c r="Z844" s="2"/>
    </row>
    <row r="845" spans="1:26" ht="28.5" customHeight="1" x14ac:dyDescent="0.3">
      <c r="A845" s="12" t="s">
        <v>27</v>
      </c>
      <c r="B845" s="68" t="s">
        <v>8</v>
      </c>
      <c r="C845" s="595" t="s">
        <v>8</v>
      </c>
      <c r="D845" s="568"/>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x14ac:dyDescent="0.3">
      <c r="A846" s="585" t="s">
        <v>46</v>
      </c>
      <c r="B846" s="586"/>
      <c r="C846" s="586"/>
      <c r="D846" s="575"/>
      <c r="E846" s="2"/>
      <c r="F846" s="2"/>
      <c r="G846" s="2"/>
      <c r="H846" s="2"/>
      <c r="I846" s="2"/>
      <c r="J846" s="2"/>
      <c r="K846" s="2"/>
      <c r="L846" s="2"/>
      <c r="M846" s="2"/>
      <c r="N846" s="2"/>
      <c r="O846" s="2"/>
      <c r="P846" s="2"/>
      <c r="Q846" s="2"/>
      <c r="R846" s="2"/>
      <c r="S846" s="2"/>
      <c r="T846" s="2"/>
      <c r="U846" s="2"/>
      <c r="V846" s="2"/>
      <c r="W846" s="2"/>
      <c r="X846" s="2"/>
      <c r="Y846" s="2"/>
      <c r="Z846" s="2"/>
    </row>
    <row r="847" spans="1:26" ht="21.75" customHeight="1" x14ac:dyDescent="0.3">
      <c r="A847" s="11" t="s">
        <v>10</v>
      </c>
      <c r="B847" s="22" t="s">
        <v>47</v>
      </c>
      <c r="C847" s="587" t="s">
        <v>48</v>
      </c>
      <c r="D847" s="568"/>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1" t="s">
        <v>49</v>
      </c>
      <c r="B848" s="25" t="s">
        <v>636</v>
      </c>
      <c r="C848" s="595" t="s">
        <v>637</v>
      </c>
      <c r="D848" s="568"/>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03.5" customHeight="1" x14ac:dyDescent="0.2">
      <c r="A849" s="21" t="s">
        <v>51</v>
      </c>
      <c r="B849" s="25" t="s">
        <v>638</v>
      </c>
      <c r="C849" s="596" t="s">
        <v>639</v>
      </c>
      <c r="D849" s="568"/>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79.5" customHeight="1" x14ac:dyDescent="0.2">
      <c r="A850" s="21" t="s">
        <v>53</v>
      </c>
      <c r="B850" s="35" t="s">
        <v>8</v>
      </c>
      <c r="C850" s="617" t="s">
        <v>640</v>
      </c>
      <c r="D850" s="568"/>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79.5" customHeight="1" x14ac:dyDescent="0.2">
      <c r="A851" s="21" t="s">
        <v>56</v>
      </c>
      <c r="B851" s="25" t="s">
        <v>638</v>
      </c>
      <c r="C851" s="595" t="s">
        <v>641</v>
      </c>
      <c r="D851" s="568"/>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55.5" customHeight="1" x14ac:dyDescent="0.3">
      <c r="A852" s="21" t="s">
        <v>58</v>
      </c>
      <c r="B852" s="36" t="s">
        <v>8</v>
      </c>
      <c r="C852" s="596" t="s">
        <v>642</v>
      </c>
      <c r="D852" s="568"/>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94.5" customHeight="1" x14ac:dyDescent="0.2">
      <c r="A853" s="21" t="s">
        <v>61</v>
      </c>
      <c r="B853" s="35" t="s">
        <v>643</v>
      </c>
      <c r="C853" s="596" t="s">
        <v>644</v>
      </c>
      <c r="D853" s="568"/>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87.75" customHeight="1" x14ac:dyDescent="0.2">
      <c r="A854" s="21" t="s">
        <v>27</v>
      </c>
      <c r="B854" s="35" t="s">
        <v>645</v>
      </c>
      <c r="C854" s="596" t="s">
        <v>646</v>
      </c>
      <c r="D854" s="568"/>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x14ac:dyDescent="0.3">
      <c r="A855" s="2"/>
      <c r="B855" s="27"/>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row>
    <row r="857" spans="1:26" ht="15.75" customHeight="1" x14ac:dyDescent="0.3">
      <c r="A857" s="569"/>
      <c r="B857" s="570"/>
      <c r="C857" s="570"/>
      <c r="D857" s="568"/>
      <c r="E857" s="2"/>
      <c r="F857" s="89"/>
      <c r="G857" s="2"/>
      <c r="H857" s="2"/>
      <c r="I857" s="2"/>
      <c r="J857" s="2"/>
      <c r="K857" s="2"/>
      <c r="L857" s="2"/>
      <c r="M857" s="2"/>
      <c r="N857" s="2"/>
      <c r="O857" s="2"/>
      <c r="P857" s="2"/>
      <c r="Q857" s="2"/>
      <c r="R857" s="2"/>
      <c r="S857" s="2"/>
      <c r="T857" s="2"/>
      <c r="U857" s="2"/>
      <c r="V857" s="2"/>
      <c r="W857" s="2"/>
      <c r="X857" s="2"/>
    </row>
    <row r="858" spans="1:26" ht="15.75" customHeight="1" x14ac:dyDescent="0.3">
      <c r="A858" s="8" t="s">
        <v>4</v>
      </c>
      <c r="B858" s="577" t="s">
        <v>647</v>
      </c>
      <c r="C858" s="578"/>
      <c r="D858" s="579"/>
      <c r="E858" s="2"/>
      <c r="F858" s="2"/>
      <c r="G858" s="2"/>
      <c r="H858" s="2"/>
      <c r="I858" s="2"/>
      <c r="J858" s="2"/>
      <c r="K858" s="2"/>
      <c r="L858" s="2"/>
      <c r="M858" s="2"/>
      <c r="N858" s="2"/>
      <c r="O858" s="2"/>
      <c r="P858" s="2"/>
      <c r="Q858" s="2"/>
      <c r="R858" s="2"/>
      <c r="S858" s="2"/>
      <c r="T858" s="2"/>
      <c r="U858" s="2"/>
      <c r="V858" s="2"/>
      <c r="W858" s="2"/>
      <c r="X858" s="2"/>
    </row>
    <row r="859" spans="1:26" ht="15.75" customHeight="1" x14ac:dyDescent="0.3">
      <c r="A859" s="6"/>
      <c r="B859" s="6"/>
      <c r="C859" s="6"/>
      <c r="D859" s="6"/>
      <c r="E859" s="2"/>
      <c r="F859" s="2"/>
      <c r="G859" s="2"/>
      <c r="H859" s="2"/>
      <c r="I859" s="2"/>
      <c r="J859" s="2"/>
      <c r="K859" s="2"/>
      <c r="L859" s="2"/>
      <c r="M859" s="2"/>
      <c r="N859" s="2"/>
      <c r="O859" s="2"/>
      <c r="P859" s="2"/>
      <c r="Q859" s="2"/>
      <c r="R859" s="2"/>
      <c r="S859" s="2"/>
      <c r="T859" s="2"/>
      <c r="U859" s="2"/>
      <c r="V859" s="2"/>
      <c r="W859" s="2"/>
      <c r="X859" s="2"/>
    </row>
    <row r="860" spans="1:26" ht="15.75" customHeight="1" x14ac:dyDescent="0.3">
      <c r="A860" s="9" t="s">
        <v>6</v>
      </c>
      <c r="B860" s="580">
        <v>44389</v>
      </c>
      <c r="C860" s="581"/>
      <c r="D860" s="581"/>
      <c r="E860" s="2"/>
      <c r="F860" s="2"/>
      <c r="G860" s="2"/>
      <c r="H860" s="2"/>
      <c r="I860" s="2"/>
      <c r="J860" s="2"/>
      <c r="K860" s="2"/>
      <c r="L860" s="2"/>
      <c r="M860" s="2"/>
      <c r="N860" s="2"/>
      <c r="O860" s="2"/>
      <c r="P860" s="2"/>
      <c r="Q860" s="2"/>
      <c r="R860" s="2"/>
      <c r="S860" s="2"/>
      <c r="T860" s="2"/>
      <c r="U860" s="2"/>
      <c r="V860" s="2"/>
      <c r="W860" s="2"/>
      <c r="X860" s="2"/>
    </row>
    <row r="861" spans="1:26" ht="15.75" customHeight="1" x14ac:dyDescent="0.3">
      <c r="A861" s="10"/>
      <c r="B861" s="6"/>
      <c r="C861" s="6"/>
      <c r="D861" s="6"/>
      <c r="E861" s="2"/>
      <c r="F861" s="2"/>
      <c r="G861" s="2"/>
      <c r="H861" s="2"/>
      <c r="I861" s="2"/>
      <c r="J861" s="2"/>
      <c r="K861" s="2"/>
      <c r="L861" s="2"/>
      <c r="M861" s="2"/>
      <c r="N861" s="2"/>
      <c r="O861" s="2"/>
      <c r="P861" s="2"/>
      <c r="Q861" s="2"/>
      <c r="R861" s="2"/>
      <c r="S861" s="2"/>
      <c r="T861" s="2"/>
      <c r="U861" s="2"/>
      <c r="V861" s="2"/>
      <c r="W861" s="2"/>
      <c r="X861" s="2"/>
    </row>
    <row r="862" spans="1:26" ht="15.75" customHeight="1" x14ac:dyDescent="0.3">
      <c r="A862" s="9" t="s">
        <v>7</v>
      </c>
      <c r="B862" s="577" t="s">
        <v>8</v>
      </c>
      <c r="C862" s="578"/>
      <c r="D862" s="579"/>
      <c r="E862" s="2"/>
      <c r="F862" s="2"/>
      <c r="G862" s="2"/>
      <c r="H862" s="2"/>
      <c r="I862" s="2"/>
      <c r="J862" s="2"/>
      <c r="K862" s="2"/>
      <c r="L862" s="2"/>
      <c r="M862" s="2"/>
      <c r="N862" s="2"/>
      <c r="O862" s="2"/>
      <c r="P862" s="2"/>
      <c r="Q862" s="2"/>
      <c r="R862" s="2"/>
      <c r="S862" s="2"/>
      <c r="T862" s="2"/>
      <c r="U862" s="2"/>
      <c r="V862" s="2"/>
      <c r="W862" s="2"/>
      <c r="X862" s="2"/>
    </row>
    <row r="863" spans="1:26" ht="15.75" customHeight="1" x14ac:dyDescent="0.3">
      <c r="A863" s="6"/>
      <c r="B863" s="6"/>
      <c r="C863" s="6"/>
      <c r="D863" s="6"/>
      <c r="E863" s="2"/>
      <c r="F863" s="2"/>
      <c r="G863" s="2"/>
      <c r="H863" s="2"/>
      <c r="I863" s="2"/>
      <c r="J863" s="2"/>
      <c r="K863" s="2"/>
      <c r="L863" s="2"/>
      <c r="M863" s="2"/>
      <c r="N863" s="2"/>
      <c r="O863" s="2"/>
      <c r="P863" s="2"/>
      <c r="Q863" s="2"/>
      <c r="R863" s="2"/>
      <c r="S863" s="2"/>
      <c r="T863" s="2"/>
      <c r="U863" s="2"/>
      <c r="V863" s="2"/>
      <c r="W863" s="2"/>
      <c r="X863" s="2"/>
    </row>
    <row r="864" spans="1:26" ht="15.75" customHeight="1" x14ac:dyDescent="0.3">
      <c r="A864" s="589" t="s">
        <v>9</v>
      </c>
      <c r="B864" s="570"/>
      <c r="C864" s="570"/>
      <c r="D864" s="568"/>
      <c r="E864" s="2"/>
      <c r="F864" s="2"/>
      <c r="G864" s="2"/>
      <c r="H864" s="2"/>
      <c r="I864" s="2"/>
      <c r="J864" s="2"/>
      <c r="K864" s="2"/>
      <c r="L864" s="2"/>
      <c r="M864" s="2"/>
      <c r="N864" s="2"/>
      <c r="O864" s="2"/>
      <c r="P864" s="2"/>
      <c r="Q864" s="2"/>
      <c r="R864" s="2"/>
      <c r="S864" s="2"/>
      <c r="T864" s="2"/>
      <c r="U864" s="2"/>
      <c r="V864" s="2"/>
      <c r="W864" s="2"/>
      <c r="X864" s="2"/>
    </row>
    <row r="865" spans="1:24" ht="15.75" customHeight="1" x14ac:dyDescent="0.3">
      <c r="A865" s="11" t="s">
        <v>10</v>
      </c>
      <c r="B865" s="11" t="s">
        <v>11</v>
      </c>
      <c r="C865" s="590" t="s">
        <v>12</v>
      </c>
      <c r="D865" s="575"/>
      <c r="E865" s="2"/>
      <c r="F865" s="2"/>
      <c r="G865" s="2"/>
      <c r="H865" s="2"/>
      <c r="I865" s="2"/>
      <c r="J865" s="2"/>
      <c r="K865" s="2"/>
      <c r="L865" s="2"/>
      <c r="M865" s="2"/>
      <c r="N865" s="2"/>
      <c r="O865" s="2"/>
      <c r="P865" s="2"/>
      <c r="Q865" s="2"/>
      <c r="R865" s="2"/>
      <c r="S865" s="2"/>
      <c r="T865" s="2"/>
      <c r="U865" s="2"/>
      <c r="V865" s="2"/>
      <c r="W865" s="2"/>
      <c r="X865" s="2"/>
    </row>
    <row r="866" spans="1:24" ht="106.5" customHeight="1" x14ac:dyDescent="0.3">
      <c r="A866" s="12" t="s">
        <v>13</v>
      </c>
      <c r="B866" s="18" t="s">
        <v>648</v>
      </c>
      <c r="C866" s="595" t="s">
        <v>649</v>
      </c>
      <c r="D866" s="568"/>
      <c r="E866" s="2"/>
      <c r="F866" s="2"/>
      <c r="G866" s="2"/>
      <c r="H866" s="2"/>
      <c r="I866" s="2"/>
      <c r="J866" s="2"/>
      <c r="K866" s="2"/>
      <c r="L866" s="2"/>
      <c r="M866" s="2"/>
      <c r="N866" s="2"/>
      <c r="O866" s="2"/>
      <c r="P866" s="2"/>
      <c r="Q866" s="2"/>
      <c r="R866" s="2"/>
      <c r="S866" s="2"/>
      <c r="T866" s="2"/>
      <c r="U866" s="2"/>
      <c r="V866" s="2"/>
      <c r="W866" s="2"/>
      <c r="X866" s="2"/>
    </row>
    <row r="867" spans="1:24" ht="269.25" customHeight="1" x14ac:dyDescent="0.3">
      <c r="A867" s="12" t="s">
        <v>16</v>
      </c>
      <c r="B867" s="32" t="s">
        <v>650</v>
      </c>
      <c r="C867" s="595" t="s">
        <v>651</v>
      </c>
      <c r="D867" s="568"/>
      <c r="E867" s="2"/>
      <c r="F867" s="2"/>
      <c r="G867" s="2"/>
      <c r="H867" s="2"/>
      <c r="I867" s="2"/>
      <c r="J867" s="2"/>
      <c r="K867" s="2"/>
      <c r="L867" s="2"/>
      <c r="M867" s="2"/>
      <c r="N867" s="2"/>
      <c r="O867" s="2"/>
      <c r="P867" s="2"/>
      <c r="Q867" s="2"/>
      <c r="R867" s="2"/>
      <c r="S867" s="2"/>
      <c r="T867" s="2"/>
      <c r="U867" s="2"/>
      <c r="V867" s="2"/>
      <c r="W867" s="2"/>
      <c r="X867" s="2"/>
    </row>
    <row r="868" spans="1:24" ht="28.5" customHeight="1" x14ac:dyDescent="0.3">
      <c r="A868" s="12" t="s">
        <v>19</v>
      </c>
      <c r="B868" s="18" t="s">
        <v>37</v>
      </c>
      <c r="C868" s="595" t="s">
        <v>652</v>
      </c>
      <c r="D868" s="568"/>
      <c r="E868" s="2"/>
      <c r="F868" s="2"/>
      <c r="G868" s="2"/>
      <c r="H868" s="2"/>
      <c r="I868" s="2"/>
      <c r="J868" s="2"/>
      <c r="K868" s="2"/>
      <c r="L868" s="2"/>
      <c r="M868" s="2"/>
      <c r="N868" s="2"/>
      <c r="O868" s="2"/>
      <c r="P868" s="2"/>
      <c r="Q868" s="2"/>
      <c r="R868" s="2"/>
      <c r="S868" s="2"/>
      <c r="T868" s="2"/>
      <c r="U868" s="2"/>
      <c r="V868" s="2"/>
      <c r="W868" s="2"/>
      <c r="X868" s="2"/>
    </row>
    <row r="869" spans="1:24" ht="15.75" customHeight="1" x14ac:dyDescent="0.3">
      <c r="A869" s="12" t="s">
        <v>21</v>
      </c>
      <c r="B869" s="18" t="s">
        <v>37</v>
      </c>
      <c r="C869" s="595" t="s">
        <v>8</v>
      </c>
      <c r="D869" s="568"/>
      <c r="E869" s="2"/>
      <c r="F869" s="2"/>
      <c r="G869" s="2"/>
      <c r="H869" s="2"/>
      <c r="I869" s="2"/>
      <c r="J869" s="2"/>
      <c r="K869" s="2"/>
      <c r="L869" s="2"/>
      <c r="M869" s="2"/>
      <c r="N869" s="2"/>
      <c r="O869" s="2"/>
      <c r="P869" s="2"/>
      <c r="Q869" s="2"/>
      <c r="R869" s="2"/>
      <c r="S869" s="2"/>
      <c r="T869" s="2"/>
      <c r="U869" s="2"/>
      <c r="V869" s="2"/>
      <c r="W869" s="2"/>
      <c r="X869" s="2"/>
    </row>
    <row r="870" spans="1:24" ht="42.75" customHeight="1" x14ac:dyDescent="0.3">
      <c r="A870" s="12" t="s">
        <v>24</v>
      </c>
      <c r="B870" s="18" t="s">
        <v>37</v>
      </c>
      <c r="C870" s="595" t="s">
        <v>653</v>
      </c>
      <c r="D870" s="568"/>
      <c r="E870" s="2"/>
      <c r="F870" s="2"/>
      <c r="G870" s="2"/>
      <c r="H870" s="2"/>
      <c r="I870" s="2"/>
      <c r="J870" s="2"/>
      <c r="K870" s="2"/>
      <c r="L870" s="2"/>
      <c r="M870" s="2"/>
      <c r="N870" s="2"/>
      <c r="O870" s="2"/>
      <c r="P870" s="2"/>
      <c r="Q870" s="2"/>
      <c r="R870" s="2"/>
      <c r="S870" s="2"/>
      <c r="T870" s="2"/>
      <c r="U870" s="2"/>
      <c r="V870" s="2"/>
      <c r="W870" s="2"/>
      <c r="X870" s="2"/>
    </row>
    <row r="871" spans="1:24" ht="15.75" customHeight="1" x14ac:dyDescent="0.3">
      <c r="A871" s="12" t="s">
        <v>25</v>
      </c>
      <c r="B871" s="33" t="s">
        <v>37</v>
      </c>
      <c r="C871" s="595" t="s">
        <v>8</v>
      </c>
      <c r="D871" s="568"/>
      <c r="E871" s="2"/>
      <c r="F871" s="2"/>
      <c r="G871" s="2"/>
      <c r="H871" s="2"/>
      <c r="I871" s="2"/>
      <c r="J871" s="2"/>
      <c r="K871" s="2"/>
      <c r="L871" s="2"/>
      <c r="M871" s="2"/>
      <c r="N871" s="2"/>
      <c r="O871" s="2"/>
      <c r="P871" s="2"/>
      <c r="Q871" s="2"/>
      <c r="R871" s="2"/>
      <c r="S871" s="2"/>
      <c r="T871" s="2"/>
      <c r="U871" s="2"/>
      <c r="V871" s="2"/>
      <c r="W871" s="2"/>
      <c r="X871" s="2"/>
    </row>
    <row r="872" spans="1:24" ht="24" customHeight="1" x14ac:dyDescent="0.3">
      <c r="A872" s="12" t="s">
        <v>27</v>
      </c>
      <c r="B872" s="20" t="s">
        <v>654</v>
      </c>
      <c r="C872" s="595" t="s">
        <v>655</v>
      </c>
      <c r="D872" s="568"/>
      <c r="E872" s="2"/>
      <c r="F872" s="2"/>
      <c r="G872" s="2"/>
      <c r="H872" s="2"/>
      <c r="I872" s="2"/>
      <c r="J872" s="2"/>
      <c r="K872" s="2"/>
      <c r="L872" s="2"/>
      <c r="M872" s="2"/>
      <c r="N872" s="2"/>
      <c r="O872" s="2"/>
      <c r="P872" s="2"/>
      <c r="Q872" s="2"/>
      <c r="R872" s="2"/>
      <c r="S872" s="2"/>
      <c r="T872" s="2"/>
      <c r="U872" s="2"/>
      <c r="V872" s="2"/>
      <c r="W872" s="2"/>
      <c r="X872" s="2"/>
    </row>
    <row r="873" spans="1:24" ht="15.75" customHeight="1" x14ac:dyDescent="0.3">
      <c r="A873" s="594" t="s">
        <v>30</v>
      </c>
      <c r="B873" s="586"/>
      <c r="C873" s="586"/>
      <c r="D873" s="575"/>
      <c r="E873" s="2"/>
      <c r="F873" s="2"/>
      <c r="G873" s="2"/>
      <c r="H873" s="2"/>
      <c r="I873" s="2"/>
      <c r="J873" s="2"/>
      <c r="K873" s="2"/>
      <c r="L873" s="2"/>
      <c r="M873" s="2"/>
      <c r="N873" s="2"/>
      <c r="O873" s="2"/>
      <c r="P873" s="2"/>
      <c r="Q873" s="2"/>
      <c r="R873" s="2"/>
      <c r="S873" s="2"/>
      <c r="T873" s="2"/>
      <c r="U873" s="2"/>
      <c r="V873" s="2"/>
      <c r="W873" s="2"/>
      <c r="X873" s="2"/>
    </row>
    <row r="874" spans="1:24" ht="15.75" customHeight="1" x14ac:dyDescent="0.3">
      <c r="A874" s="11" t="s">
        <v>10</v>
      </c>
      <c r="B874" s="16" t="s">
        <v>11</v>
      </c>
      <c r="C874" s="589" t="s">
        <v>12</v>
      </c>
      <c r="D874" s="568"/>
      <c r="E874" s="2"/>
      <c r="F874" s="2"/>
      <c r="G874" s="2"/>
      <c r="H874" s="2"/>
      <c r="I874" s="2"/>
      <c r="J874" s="2"/>
      <c r="K874" s="2"/>
      <c r="L874" s="2"/>
      <c r="M874" s="2"/>
      <c r="N874" s="2"/>
      <c r="O874" s="2"/>
      <c r="P874" s="2"/>
      <c r="Q874" s="2"/>
      <c r="R874" s="2"/>
      <c r="S874" s="2"/>
      <c r="T874" s="2"/>
      <c r="U874" s="2"/>
      <c r="V874" s="2"/>
      <c r="W874" s="2"/>
      <c r="X874" s="2"/>
    </row>
    <row r="875" spans="1:24" ht="15.75" customHeight="1" x14ac:dyDescent="0.3">
      <c r="A875" s="12" t="s">
        <v>31</v>
      </c>
      <c r="B875" s="95" t="s">
        <v>37</v>
      </c>
      <c r="C875" s="609" t="s">
        <v>8</v>
      </c>
      <c r="D875" s="568"/>
      <c r="E875" s="2"/>
      <c r="F875" s="2"/>
      <c r="G875" s="2"/>
      <c r="H875" s="2"/>
      <c r="I875" s="2"/>
      <c r="J875" s="2"/>
      <c r="K875" s="2"/>
      <c r="L875" s="2"/>
      <c r="M875" s="2"/>
      <c r="N875" s="2"/>
      <c r="O875" s="2"/>
      <c r="P875" s="2"/>
      <c r="Q875" s="2"/>
      <c r="R875" s="2"/>
      <c r="S875" s="2"/>
      <c r="T875" s="2"/>
      <c r="U875" s="2"/>
      <c r="V875" s="2"/>
      <c r="W875" s="2"/>
      <c r="X875" s="2"/>
    </row>
    <row r="876" spans="1:24" ht="15.75" customHeight="1" x14ac:dyDescent="0.3">
      <c r="A876" s="12" t="s">
        <v>33</v>
      </c>
      <c r="B876" s="96" t="s">
        <v>37</v>
      </c>
      <c r="C876" s="609" t="s">
        <v>8</v>
      </c>
      <c r="D876" s="568"/>
      <c r="E876" s="2"/>
      <c r="F876" s="2"/>
      <c r="G876" s="2"/>
      <c r="H876" s="2"/>
      <c r="I876" s="2"/>
      <c r="J876" s="2"/>
      <c r="K876" s="2"/>
      <c r="L876" s="2"/>
      <c r="M876" s="2"/>
      <c r="N876" s="2"/>
      <c r="O876" s="2"/>
      <c r="P876" s="2"/>
      <c r="Q876" s="2"/>
      <c r="R876" s="2"/>
      <c r="S876" s="2"/>
      <c r="T876" s="2"/>
      <c r="U876" s="2"/>
      <c r="V876" s="2"/>
      <c r="W876" s="2"/>
      <c r="X876" s="2"/>
    </row>
    <row r="877" spans="1:24" ht="15.75" customHeight="1" x14ac:dyDescent="0.3">
      <c r="A877" s="12" t="s">
        <v>36</v>
      </c>
      <c r="B877" s="97" t="s">
        <v>37</v>
      </c>
      <c r="C877" s="609" t="s">
        <v>8</v>
      </c>
      <c r="D877" s="568"/>
      <c r="E877" s="2"/>
      <c r="F877" s="2"/>
      <c r="G877" s="2"/>
      <c r="H877" s="2"/>
      <c r="I877" s="2"/>
      <c r="J877" s="2"/>
      <c r="K877" s="2"/>
      <c r="L877" s="2"/>
      <c r="M877" s="2"/>
      <c r="N877" s="2"/>
      <c r="O877" s="2"/>
      <c r="P877" s="2"/>
      <c r="Q877" s="2"/>
      <c r="R877" s="2"/>
      <c r="S877" s="2"/>
      <c r="T877" s="2"/>
      <c r="U877" s="2"/>
      <c r="V877" s="2"/>
      <c r="W877" s="2"/>
      <c r="X877" s="2"/>
    </row>
    <row r="878" spans="1:24" ht="15.75" customHeight="1" x14ac:dyDescent="0.3">
      <c r="A878" s="12" t="s">
        <v>38</v>
      </c>
      <c r="B878" s="97" t="s">
        <v>37</v>
      </c>
      <c r="C878" s="609" t="s">
        <v>8</v>
      </c>
      <c r="D878" s="568"/>
      <c r="E878" s="2"/>
      <c r="F878" s="2"/>
      <c r="G878" s="2"/>
      <c r="H878" s="2"/>
      <c r="I878" s="2"/>
      <c r="J878" s="2"/>
      <c r="K878" s="2"/>
      <c r="L878" s="2"/>
      <c r="M878" s="2"/>
      <c r="N878" s="2"/>
      <c r="O878" s="2"/>
      <c r="P878" s="2"/>
      <c r="Q878" s="2"/>
      <c r="R878" s="2"/>
      <c r="S878" s="2"/>
      <c r="T878" s="2"/>
      <c r="U878" s="2"/>
      <c r="V878" s="2"/>
      <c r="W878" s="2"/>
      <c r="X878" s="2"/>
    </row>
    <row r="879" spans="1:24" ht="15.75" customHeight="1" x14ac:dyDescent="0.3">
      <c r="A879" s="12" t="s">
        <v>40</v>
      </c>
      <c r="B879" s="97" t="s">
        <v>37</v>
      </c>
      <c r="C879" s="609" t="s">
        <v>8</v>
      </c>
      <c r="D879" s="568"/>
      <c r="E879" s="2"/>
      <c r="F879" s="2"/>
      <c r="G879" s="2"/>
      <c r="H879" s="2"/>
      <c r="I879" s="2"/>
      <c r="J879" s="2"/>
      <c r="K879" s="2"/>
      <c r="L879" s="2"/>
      <c r="M879" s="2"/>
      <c r="N879" s="2"/>
      <c r="O879" s="2"/>
      <c r="P879" s="2"/>
      <c r="Q879" s="2"/>
      <c r="R879" s="2"/>
      <c r="S879" s="2"/>
      <c r="T879" s="2"/>
      <c r="U879" s="2"/>
      <c r="V879" s="2"/>
      <c r="W879" s="2"/>
      <c r="X879" s="2"/>
    </row>
    <row r="880" spans="1:24" ht="15.75" customHeight="1" x14ac:dyDescent="0.3">
      <c r="A880" s="12" t="s">
        <v>42</v>
      </c>
      <c r="B880" s="98" t="s">
        <v>37</v>
      </c>
      <c r="C880" s="609" t="s">
        <v>8</v>
      </c>
      <c r="D880" s="568"/>
      <c r="E880" s="2"/>
      <c r="F880" s="2"/>
      <c r="G880" s="2"/>
      <c r="H880" s="2"/>
      <c r="I880" s="2"/>
      <c r="J880" s="2"/>
      <c r="K880" s="2"/>
      <c r="L880" s="2"/>
      <c r="M880" s="2"/>
      <c r="N880" s="2"/>
      <c r="O880" s="2"/>
      <c r="P880" s="2"/>
      <c r="Q880" s="2"/>
      <c r="R880" s="2"/>
      <c r="S880" s="2"/>
      <c r="T880" s="2"/>
      <c r="U880" s="2"/>
      <c r="V880" s="2"/>
      <c r="W880" s="2"/>
      <c r="X880" s="2"/>
    </row>
    <row r="881" spans="1:24" ht="15.75" customHeight="1" x14ac:dyDescent="0.3">
      <c r="A881" s="21" t="s">
        <v>43</v>
      </c>
      <c r="B881" s="98" t="s">
        <v>37</v>
      </c>
      <c r="C881" s="609" t="s">
        <v>8</v>
      </c>
      <c r="D881" s="568"/>
      <c r="E881" s="2"/>
      <c r="F881" s="2"/>
      <c r="G881" s="2"/>
      <c r="H881" s="2"/>
      <c r="I881" s="2"/>
      <c r="J881" s="2"/>
      <c r="K881" s="2"/>
      <c r="L881" s="2"/>
      <c r="M881" s="2"/>
      <c r="N881" s="2"/>
      <c r="O881" s="2"/>
      <c r="P881" s="2"/>
      <c r="Q881" s="2"/>
      <c r="R881" s="2"/>
      <c r="S881" s="2"/>
      <c r="T881" s="2"/>
      <c r="U881" s="2"/>
      <c r="V881" s="2"/>
      <c r="W881" s="2"/>
      <c r="X881" s="2"/>
    </row>
    <row r="882" spans="1:24" ht="15.75" customHeight="1" x14ac:dyDescent="0.3">
      <c r="A882" s="12" t="s">
        <v>27</v>
      </c>
      <c r="B882" s="98" t="s">
        <v>37</v>
      </c>
      <c r="C882" s="609" t="s">
        <v>8</v>
      </c>
      <c r="D882" s="568"/>
      <c r="E882" s="2"/>
      <c r="F882" s="2"/>
      <c r="G882" s="2"/>
      <c r="H882" s="2"/>
      <c r="I882" s="2"/>
      <c r="J882" s="2"/>
      <c r="K882" s="2"/>
      <c r="L882" s="2"/>
      <c r="M882" s="2"/>
      <c r="N882" s="2"/>
      <c r="O882" s="2"/>
      <c r="P882" s="2"/>
      <c r="Q882" s="2"/>
      <c r="R882" s="2"/>
      <c r="S882" s="2"/>
      <c r="T882" s="2"/>
      <c r="U882" s="2"/>
      <c r="V882" s="2"/>
      <c r="W882" s="2"/>
      <c r="X882" s="2"/>
    </row>
    <row r="883" spans="1:24" ht="15.75" customHeight="1" x14ac:dyDescent="0.3">
      <c r="A883" s="585" t="s">
        <v>46</v>
      </c>
      <c r="B883" s="586"/>
      <c r="C883" s="586"/>
      <c r="D883" s="575"/>
      <c r="E883" s="2"/>
      <c r="F883" s="2"/>
      <c r="G883" s="2"/>
      <c r="H883" s="2"/>
      <c r="I883" s="2"/>
      <c r="J883" s="2"/>
      <c r="K883" s="2"/>
      <c r="L883" s="2"/>
      <c r="M883" s="2"/>
      <c r="N883" s="2"/>
      <c r="O883" s="2"/>
      <c r="P883" s="2"/>
      <c r="Q883" s="2"/>
      <c r="R883" s="2"/>
      <c r="S883" s="2"/>
      <c r="T883" s="2"/>
      <c r="U883" s="2"/>
      <c r="V883" s="2"/>
      <c r="W883" s="2"/>
      <c r="X883" s="2"/>
    </row>
    <row r="884" spans="1:24" ht="15.75" customHeight="1" x14ac:dyDescent="0.3">
      <c r="A884" s="11" t="s">
        <v>10</v>
      </c>
      <c r="B884" s="22" t="s">
        <v>47</v>
      </c>
      <c r="C884" s="587" t="s">
        <v>48</v>
      </c>
      <c r="D884" s="568"/>
      <c r="E884" s="2"/>
      <c r="F884" s="2"/>
      <c r="G884" s="2"/>
      <c r="H884" s="2"/>
      <c r="I884" s="2"/>
      <c r="J884" s="2"/>
      <c r="K884" s="2"/>
      <c r="L884" s="2"/>
      <c r="M884" s="2"/>
      <c r="N884" s="2"/>
      <c r="O884" s="2"/>
      <c r="P884" s="2"/>
      <c r="Q884" s="2"/>
      <c r="R884" s="2"/>
      <c r="S884" s="2"/>
      <c r="T884" s="2"/>
      <c r="U884" s="2"/>
      <c r="V884" s="2"/>
      <c r="W884" s="2"/>
      <c r="X884" s="2"/>
    </row>
    <row r="885" spans="1:24" ht="15.75" customHeight="1" x14ac:dyDescent="0.3">
      <c r="A885" s="12" t="s">
        <v>49</v>
      </c>
      <c r="B885" s="36" t="s">
        <v>37</v>
      </c>
      <c r="C885" s="595" t="s">
        <v>8</v>
      </c>
      <c r="D885" s="568"/>
      <c r="E885" s="2"/>
      <c r="F885" s="2"/>
      <c r="G885" s="2"/>
      <c r="H885" s="2"/>
      <c r="I885" s="2"/>
      <c r="J885" s="2"/>
      <c r="K885" s="2"/>
      <c r="L885" s="2"/>
      <c r="M885" s="2"/>
      <c r="N885" s="2"/>
      <c r="O885" s="2"/>
      <c r="P885" s="2"/>
      <c r="Q885" s="2"/>
      <c r="R885" s="2"/>
      <c r="S885" s="2"/>
      <c r="T885" s="2"/>
      <c r="U885" s="2"/>
      <c r="V885" s="2"/>
      <c r="W885" s="2"/>
      <c r="X885" s="2"/>
    </row>
    <row r="886" spans="1:24" ht="15.75" customHeight="1" x14ac:dyDescent="0.3">
      <c r="A886" s="12" t="s">
        <v>51</v>
      </c>
      <c r="B886" s="36" t="s">
        <v>37</v>
      </c>
      <c r="C886" s="595" t="s">
        <v>8</v>
      </c>
      <c r="D886" s="568"/>
      <c r="E886" s="2"/>
      <c r="F886" s="2"/>
      <c r="G886" s="2"/>
      <c r="H886" s="2"/>
      <c r="I886" s="2"/>
      <c r="J886" s="2"/>
      <c r="K886" s="2"/>
      <c r="L886" s="2"/>
      <c r="M886" s="2"/>
      <c r="N886" s="2"/>
      <c r="O886" s="2"/>
      <c r="P886" s="2"/>
      <c r="Q886" s="2"/>
      <c r="R886" s="2"/>
      <c r="S886" s="2"/>
      <c r="T886" s="2"/>
      <c r="U886" s="2"/>
      <c r="V886" s="2"/>
      <c r="W886" s="2"/>
      <c r="X886" s="2"/>
    </row>
    <row r="887" spans="1:24" ht="118.5" customHeight="1" x14ac:dyDescent="0.3">
      <c r="A887" s="12" t="s">
        <v>53</v>
      </c>
      <c r="B887" s="36" t="s">
        <v>656</v>
      </c>
      <c r="C887" s="595" t="s">
        <v>657</v>
      </c>
      <c r="D887" s="568"/>
      <c r="E887" s="2"/>
      <c r="F887" s="2"/>
      <c r="G887" s="2"/>
      <c r="H887" s="2"/>
      <c r="I887" s="2"/>
      <c r="J887" s="2"/>
      <c r="K887" s="2"/>
      <c r="L887" s="2"/>
      <c r="M887" s="2"/>
      <c r="N887" s="2"/>
      <c r="O887" s="2"/>
      <c r="P887" s="2"/>
      <c r="Q887" s="2"/>
      <c r="R887" s="2"/>
      <c r="S887" s="2"/>
      <c r="T887" s="2"/>
      <c r="U887" s="2"/>
      <c r="V887" s="2"/>
      <c r="W887" s="2"/>
      <c r="X887" s="2"/>
    </row>
    <row r="888" spans="1:24" ht="15.75" customHeight="1" x14ac:dyDescent="0.3">
      <c r="A888" s="12" t="s">
        <v>56</v>
      </c>
      <c r="B888" s="36" t="s">
        <v>37</v>
      </c>
      <c r="C888" s="595" t="s">
        <v>8</v>
      </c>
      <c r="D888" s="568"/>
      <c r="E888" s="2"/>
      <c r="F888" s="2"/>
      <c r="G888" s="2"/>
      <c r="H888" s="2"/>
      <c r="I888" s="2"/>
      <c r="J888" s="2"/>
      <c r="K888" s="2"/>
      <c r="L888" s="2"/>
      <c r="M888" s="2"/>
      <c r="N888" s="2"/>
      <c r="O888" s="2"/>
      <c r="P888" s="2"/>
      <c r="Q888" s="2"/>
      <c r="R888" s="2"/>
      <c r="S888" s="2"/>
      <c r="T888" s="2"/>
      <c r="U888" s="2"/>
      <c r="V888" s="2"/>
      <c r="W888" s="2"/>
      <c r="X888" s="2"/>
    </row>
    <row r="889" spans="1:24" ht="57.75" customHeight="1" x14ac:dyDescent="0.3">
      <c r="A889" s="12" t="s">
        <v>58</v>
      </c>
      <c r="B889" s="36" t="s">
        <v>658</v>
      </c>
      <c r="C889" s="595" t="s">
        <v>659</v>
      </c>
      <c r="D889" s="568"/>
      <c r="E889" s="2"/>
      <c r="F889" s="2"/>
      <c r="G889" s="2"/>
      <c r="H889" s="2"/>
      <c r="I889" s="2"/>
      <c r="J889" s="2"/>
      <c r="K889" s="2"/>
      <c r="L889" s="2"/>
      <c r="M889" s="2"/>
      <c r="N889" s="2"/>
      <c r="O889" s="2"/>
      <c r="P889" s="2"/>
      <c r="Q889" s="2"/>
      <c r="R889" s="2"/>
      <c r="S889" s="2"/>
      <c r="T889" s="2"/>
      <c r="U889" s="2"/>
      <c r="V889" s="2"/>
      <c r="W889" s="2"/>
      <c r="X889" s="2"/>
    </row>
    <row r="890" spans="1:24" ht="48" customHeight="1" x14ac:dyDescent="0.3">
      <c r="A890" s="12" t="s">
        <v>61</v>
      </c>
      <c r="B890" s="36" t="s">
        <v>37</v>
      </c>
      <c r="C890" s="595" t="s">
        <v>660</v>
      </c>
      <c r="D890" s="568"/>
      <c r="E890" s="2"/>
      <c r="F890" s="2"/>
      <c r="G890" s="2"/>
      <c r="H890" s="2"/>
      <c r="I890" s="2"/>
      <c r="J890" s="2"/>
      <c r="K890" s="2"/>
      <c r="L890" s="2"/>
      <c r="M890" s="2"/>
      <c r="N890" s="2"/>
      <c r="O890" s="2"/>
      <c r="P890" s="2"/>
      <c r="Q890" s="2"/>
      <c r="R890" s="2"/>
      <c r="S890" s="2"/>
      <c r="T890" s="2"/>
      <c r="U890" s="2"/>
      <c r="V890" s="2"/>
      <c r="W890" s="2"/>
      <c r="X890" s="2"/>
    </row>
    <row r="891" spans="1:24" ht="15.75" customHeight="1" x14ac:dyDescent="0.3">
      <c r="A891" s="12" t="s">
        <v>27</v>
      </c>
      <c r="B891" s="36" t="s">
        <v>37</v>
      </c>
      <c r="C891" s="595" t="s">
        <v>8</v>
      </c>
      <c r="D891" s="568"/>
      <c r="E891" s="2"/>
      <c r="F891" s="2"/>
      <c r="G891" s="2"/>
      <c r="H891" s="2"/>
      <c r="I891" s="2"/>
      <c r="J891" s="2"/>
      <c r="K891" s="2"/>
      <c r="L891" s="2"/>
      <c r="M891" s="2"/>
      <c r="N891" s="2"/>
      <c r="O891" s="2"/>
      <c r="P891" s="2"/>
      <c r="Q891" s="2"/>
      <c r="R891" s="2"/>
      <c r="S891" s="2"/>
      <c r="T891" s="2"/>
      <c r="U891" s="2"/>
      <c r="V891" s="2"/>
      <c r="W891" s="2"/>
      <c r="X891" s="2"/>
    </row>
    <row r="892" spans="1:24"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row>
    <row r="893" spans="1:24"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row>
    <row r="894" spans="1:24" ht="15.75" customHeight="1" x14ac:dyDescent="0.3">
      <c r="A894" s="569"/>
      <c r="B894" s="570"/>
      <c r="C894" s="570"/>
      <c r="D894" s="568"/>
      <c r="E894" s="2"/>
      <c r="F894" s="89"/>
      <c r="G894" s="2"/>
      <c r="H894" s="2"/>
      <c r="I894" s="2"/>
      <c r="J894" s="2"/>
      <c r="K894" s="2"/>
      <c r="L894" s="2"/>
      <c r="M894" s="2"/>
      <c r="N894" s="2"/>
      <c r="O894" s="2"/>
      <c r="P894" s="2"/>
      <c r="Q894" s="2"/>
      <c r="R894" s="2"/>
      <c r="S894" s="2"/>
      <c r="T894" s="2"/>
      <c r="U894" s="2"/>
      <c r="V894" s="2"/>
      <c r="W894" s="2"/>
      <c r="X894" s="2"/>
    </row>
    <row r="895" spans="1:24" ht="15.75" customHeight="1" x14ac:dyDescent="0.3">
      <c r="A895" s="8" t="s">
        <v>4</v>
      </c>
      <c r="B895" s="577" t="s">
        <v>661</v>
      </c>
      <c r="C895" s="578"/>
      <c r="D895" s="579"/>
      <c r="E895" s="2"/>
      <c r="F895" s="2"/>
      <c r="G895" s="2"/>
      <c r="H895" s="2"/>
      <c r="I895" s="2"/>
      <c r="J895" s="2"/>
      <c r="K895" s="2"/>
      <c r="L895" s="2"/>
      <c r="M895" s="2"/>
      <c r="N895" s="2"/>
      <c r="O895" s="2"/>
      <c r="P895" s="2"/>
      <c r="Q895" s="2"/>
      <c r="R895" s="2"/>
      <c r="S895" s="2"/>
      <c r="T895" s="2"/>
      <c r="U895" s="2"/>
      <c r="V895" s="2"/>
      <c r="W895" s="2"/>
      <c r="X895" s="2"/>
    </row>
    <row r="896" spans="1:24" ht="15.75" customHeight="1" x14ac:dyDescent="0.3">
      <c r="A896" s="6"/>
      <c r="B896" s="6"/>
      <c r="C896" s="6"/>
      <c r="D896" s="6"/>
      <c r="E896" s="2"/>
      <c r="F896" s="2"/>
      <c r="G896" s="2"/>
      <c r="H896" s="2"/>
      <c r="I896" s="2"/>
      <c r="J896" s="2"/>
      <c r="K896" s="2"/>
      <c r="L896" s="2"/>
      <c r="M896" s="2"/>
      <c r="N896" s="2"/>
      <c r="O896" s="2"/>
      <c r="P896" s="2"/>
      <c r="Q896" s="2"/>
      <c r="R896" s="2"/>
      <c r="S896" s="2"/>
      <c r="T896" s="2"/>
      <c r="U896" s="2"/>
      <c r="V896" s="2"/>
      <c r="W896" s="2"/>
      <c r="X896" s="2"/>
    </row>
    <row r="897" spans="1:24" ht="15.75" customHeight="1" x14ac:dyDescent="0.3">
      <c r="A897" s="9" t="s">
        <v>6</v>
      </c>
      <c r="B897" s="580">
        <v>44574</v>
      </c>
      <c r="C897" s="581"/>
      <c r="D897" s="581"/>
      <c r="E897" s="2"/>
      <c r="F897" s="2"/>
      <c r="G897" s="2"/>
      <c r="H897" s="2"/>
      <c r="I897" s="2"/>
      <c r="J897" s="2"/>
      <c r="K897" s="2"/>
      <c r="L897" s="2"/>
      <c r="M897" s="2"/>
      <c r="N897" s="2"/>
      <c r="O897" s="2"/>
      <c r="P897" s="2"/>
      <c r="Q897" s="2"/>
      <c r="R897" s="2"/>
      <c r="S897" s="2"/>
      <c r="T897" s="2"/>
      <c r="U897" s="2"/>
      <c r="V897" s="2"/>
      <c r="W897" s="2"/>
      <c r="X897" s="2"/>
    </row>
    <row r="898" spans="1:24" ht="15.75" customHeight="1" x14ac:dyDescent="0.3">
      <c r="A898" s="10"/>
      <c r="B898" s="6"/>
      <c r="C898" s="6"/>
      <c r="D898" s="6"/>
      <c r="E898" s="2"/>
      <c r="F898" s="2"/>
      <c r="G898" s="2"/>
      <c r="H898" s="2"/>
      <c r="I898" s="2"/>
      <c r="J898" s="2"/>
      <c r="K898" s="2"/>
      <c r="L898" s="2"/>
      <c r="M898" s="2"/>
      <c r="N898" s="2"/>
      <c r="O898" s="2"/>
      <c r="P898" s="2"/>
      <c r="Q898" s="2"/>
      <c r="R898" s="2"/>
      <c r="S898" s="2"/>
      <c r="T898" s="2"/>
      <c r="U898" s="2"/>
      <c r="V898" s="2"/>
      <c r="W898" s="2"/>
      <c r="X898" s="2"/>
    </row>
    <row r="899" spans="1:24" ht="15.75" customHeight="1" x14ac:dyDescent="0.3">
      <c r="A899" s="9" t="s">
        <v>7</v>
      </c>
      <c r="B899" s="577" t="s">
        <v>8</v>
      </c>
      <c r="C899" s="578"/>
      <c r="D899" s="579"/>
      <c r="E899" s="2"/>
      <c r="F899" s="2"/>
      <c r="G899" s="2"/>
      <c r="H899" s="2"/>
      <c r="I899" s="2"/>
      <c r="J899" s="2"/>
      <c r="K899" s="2"/>
      <c r="L899" s="2"/>
      <c r="M899" s="2"/>
      <c r="N899" s="2"/>
      <c r="O899" s="2"/>
      <c r="P899" s="2"/>
      <c r="Q899" s="2"/>
      <c r="R899" s="2"/>
      <c r="S899" s="2"/>
      <c r="T899" s="2"/>
      <c r="U899" s="2"/>
      <c r="V899" s="2"/>
      <c r="W899" s="2"/>
      <c r="X899" s="2"/>
    </row>
    <row r="900" spans="1:24" ht="15.75" customHeight="1" x14ac:dyDescent="0.3">
      <c r="A900" s="6"/>
      <c r="B900" s="6"/>
      <c r="C900" s="6"/>
      <c r="D900" s="6"/>
      <c r="E900" s="2"/>
      <c r="F900" s="2"/>
      <c r="G900" s="2"/>
      <c r="H900" s="2"/>
      <c r="I900" s="2"/>
      <c r="J900" s="2"/>
      <c r="K900" s="2"/>
      <c r="L900" s="2"/>
      <c r="M900" s="2"/>
      <c r="N900" s="2"/>
      <c r="O900" s="2"/>
      <c r="P900" s="2"/>
      <c r="Q900" s="2"/>
      <c r="R900" s="2"/>
      <c r="S900" s="2"/>
      <c r="T900" s="2"/>
      <c r="U900" s="2"/>
      <c r="V900" s="2"/>
      <c r="W900" s="2"/>
      <c r="X900" s="2"/>
    </row>
    <row r="901" spans="1:24" ht="15.75" customHeight="1" x14ac:dyDescent="0.3">
      <c r="A901" s="589" t="s">
        <v>9</v>
      </c>
      <c r="B901" s="570"/>
      <c r="C901" s="570"/>
      <c r="D901" s="568"/>
      <c r="E901" s="2"/>
      <c r="F901" s="2"/>
      <c r="G901" s="2"/>
      <c r="H901" s="2"/>
      <c r="I901" s="2"/>
      <c r="J901" s="2"/>
      <c r="K901" s="2"/>
      <c r="L901" s="2"/>
      <c r="M901" s="2"/>
      <c r="N901" s="2"/>
      <c r="O901" s="2"/>
      <c r="P901" s="2"/>
      <c r="Q901" s="2"/>
      <c r="R901" s="2"/>
      <c r="S901" s="2"/>
      <c r="T901" s="2"/>
      <c r="U901" s="2"/>
      <c r="V901" s="2"/>
      <c r="W901" s="2"/>
      <c r="X901" s="2"/>
    </row>
    <row r="902" spans="1:24" ht="15.75" customHeight="1" x14ac:dyDescent="0.3">
      <c r="A902" s="11" t="s">
        <v>10</v>
      </c>
      <c r="B902" s="11" t="s">
        <v>11</v>
      </c>
      <c r="C902" s="590" t="s">
        <v>12</v>
      </c>
      <c r="D902" s="575"/>
      <c r="E902" s="2"/>
      <c r="F902" s="2"/>
      <c r="G902" s="2"/>
      <c r="H902" s="2"/>
      <c r="I902" s="2"/>
      <c r="J902" s="2"/>
      <c r="K902" s="2"/>
      <c r="L902" s="2"/>
      <c r="M902" s="2"/>
      <c r="N902" s="2"/>
      <c r="O902" s="2"/>
      <c r="P902" s="2"/>
      <c r="Q902" s="2"/>
      <c r="R902" s="2"/>
      <c r="S902" s="2"/>
      <c r="T902" s="2"/>
      <c r="U902" s="2"/>
      <c r="V902" s="2"/>
      <c r="W902" s="2"/>
      <c r="X902" s="2"/>
    </row>
    <row r="903" spans="1:24" ht="15.75" customHeight="1" x14ac:dyDescent="0.3">
      <c r="A903" s="12" t="s">
        <v>13</v>
      </c>
      <c r="B903" s="13" t="s">
        <v>662</v>
      </c>
      <c r="C903" s="612" t="s">
        <v>663</v>
      </c>
      <c r="D903" s="568"/>
      <c r="E903" s="2"/>
      <c r="F903" s="2"/>
      <c r="G903" s="2"/>
      <c r="H903" s="2"/>
      <c r="I903" s="2"/>
      <c r="J903" s="2"/>
      <c r="K903" s="2"/>
      <c r="L903" s="2"/>
      <c r="M903" s="2"/>
      <c r="N903" s="2"/>
      <c r="O903" s="2"/>
      <c r="P903" s="2"/>
      <c r="Q903" s="2"/>
      <c r="R903" s="2"/>
      <c r="S903" s="2"/>
      <c r="T903" s="2"/>
      <c r="U903" s="2"/>
      <c r="V903" s="2"/>
      <c r="W903" s="2"/>
      <c r="X903" s="2"/>
    </row>
    <row r="904" spans="1:24" ht="255" customHeight="1" x14ac:dyDescent="0.3">
      <c r="A904" s="12" t="s">
        <v>16</v>
      </c>
      <c r="B904" s="14" t="s">
        <v>664</v>
      </c>
      <c r="C904" s="610" t="s">
        <v>665</v>
      </c>
      <c r="D904" s="568"/>
      <c r="E904" s="2"/>
      <c r="F904" s="2"/>
      <c r="G904" s="2"/>
      <c r="H904" s="2"/>
      <c r="I904" s="2"/>
      <c r="J904" s="2"/>
      <c r="K904" s="2"/>
      <c r="L904" s="2"/>
      <c r="M904" s="2"/>
      <c r="N904" s="2"/>
      <c r="O904" s="2"/>
      <c r="P904" s="2"/>
      <c r="Q904" s="2"/>
      <c r="R904" s="2"/>
      <c r="S904" s="2"/>
      <c r="T904" s="2"/>
      <c r="U904" s="2"/>
      <c r="V904" s="2"/>
      <c r="W904" s="2"/>
      <c r="X904" s="2"/>
    </row>
    <row r="905" spans="1:24" ht="15.75" customHeight="1" x14ac:dyDescent="0.3">
      <c r="A905" s="12" t="s">
        <v>19</v>
      </c>
      <c r="B905" s="13" t="s">
        <v>666</v>
      </c>
      <c r="C905" s="616" t="s">
        <v>667</v>
      </c>
      <c r="D905" s="568"/>
      <c r="E905" s="2"/>
      <c r="F905" s="2"/>
      <c r="G905" s="2"/>
      <c r="H905" s="2"/>
      <c r="I905" s="2"/>
      <c r="J905" s="2"/>
      <c r="K905" s="2"/>
      <c r="L905" s="2"/>
      <c r="M905" s="2"/>
      <c r="N905" s="2"/>
      <c r="O905" s="2"/>
      <c r="P905" s="2"/>
      <c r="Q905" s="2"/>
      <c r="R905" s="2"/>
      <c r="S905" s="2"/>
      <c r="T905" s="2"/>
      <c r="U905" s="2"/>
      <c r="V905" s="2"/>
      <c r="W905" s="2"/>
      <c r="X905" s="2"/>
    </row>
    <row r="906" spans="1:24" ht="15.75" customHeight="1" x14ac:dyDescent="0.3">
      <c r="A906" s="12" t="s">
        <v>21</v>
      </c>
      <c r="B906" s="15" t="s">
        <v>668</v>
      </c>
      <c r="C906" s="584" t="s">
        <v>8</v>
      </c>
      <c r="D906" s="568"/>
      <c r="E906" s="2"/>
      <c r="F906" s="2"/>
      <c r="G906" s="2"/>
      <c r="H906" s="2"/>
      <c r="I906" s="2"/>
      <c r="J906" s="2"/>
      <c r="K906" s="2"/>
      <c r="L906" s="2"/>
      <c r="M906" s="2"/>
      <c r="N906" s="2"/>
      <c r="O906" s="2"/>
      <c r="P906" s="2"/>
      <c r="Q906" s="2"/>
      <c r="R906" s="2"/>
      <c r="S906" s="2"/>
      <c r="T906" s="2"/>
      <c r="U906" s="2"/>
      <c r="V906" s="2"/>
      <c r="W906" s="2"/>
      <c r="X906" s="2"/>
    </row>
    <row r="907" spans="1:24" ht="15.75" customHeight="1" x14ac:dyDescent="0.3">
      <c r="A907" s="12" t="s">
        <v>24</v>
      </c>
      <c r="B907" s="14" t="s">
        <v>669</v>
      </c>
      <c r="C907" s="584" t="s">
        <v>670</v>
      </c>
      <c r="D907" s="568"/>
      <c r="E907" s="2"/>
      <c r="F907" s="2"/>
      <c r="G907" s="2"/>
      <c r="H907" s="2"/>
      <c r="I907" s="2"/>
      <c r="J907" s="2"/>
      <c r="K907" s="2"/>
      <c r="L907" s="2"/>
      <c r="M907" s="2"/>
      <c r="N907" s="2"/>
      <c r="O907" s="2"/>
      <c r="P907" s="2"/>
      <c r="Q907" s="2"/>
      <c r="R907" s="2"/>
      <c r="S907" s="2"/>
      <c r="T907" s="2"/>
      <c r="U907" s="2"/>
      <c r="V907" s="2"/>
      <c r="W907" s="2"/>
      <c r="X907" s="2"/>
    </row>
    <row r="908" spans="1:24" ht="15.75" customHeight="1" x14ac:dyDescent="0.3">
      <c r="A908" s="12" t="s">
        <v>25</v>
      </c>
      <c r="B908" s="99" t="s">
        <v>671</v>
      </c>
      <c r="C908" s="612" t="s">
        <v>672</v>
      </c>
      <c r="D908" s="568"/>
      <c r="E908" s="2"/>
      <c r="F908" s="2"/>
      <c r="G908" s="2"/>
      <c r="H908" s="2"/>
      <c r="I908" s="2"/>
      <c r="J908" s="2"/>
      <c r="K908" s="2"/>
      <c r="L908" s="2"/>
      <c r="M908" s="2"/>
      <c r="N908" s="2"/>
      <c r="O908" s="2"/>
      <c r="P908" s="2"/>
      <c r="Q908" s="2"/>
      <c r="R908" s="2"/>
      <c r="S908" s="2"/>
      <c r="T908" s="2"/>
      <c r="U908" s="2"/>
      <c r="V908" s="2"/>
      <c r="W908" s="2"/>
      <c r="X908" s="2"/>
    </row>
    <row r="909" spans="1:24" ht="15.75" customHeight="1" x14ac:dyDescent="0.3">
      <c r="A909" s="12" t="s">
        <v>27</v>
      </c>
      <c r="B909" s="14" t="s">
        <v>673</v>
      </c>
      <c r="C909" s="584"/>
      <c r="D909" s="568"/>
      <c r="E909" s="2"/>
      <c r="F909" s="2"/>
      <c r="G909" s="2"/>
      <c r="H909" s="2"/>
      <c r="I909" s="2"/>
      <c r="J909" s="2"/>
      <c r="K909" s="2"/>
      <c r="L909" s="2"/>
      <c r="M909" s="2"/>
      <c r="N909" s="2"/>
      <c r="O909" s="2"/>
      <c r="P909" s="2"/>
      <c r="Q909" s="2"/>
      <c r="R909" s="2"/>
      <c r="S909" s="2"/>
      <c r="T909" s="2"/>
      <c r="U909" s="2"/>
      <c r="V909" s="2"/>
      <c r="W909" s="2"/>
      <c r="X909" s="2"/>
    </row>
    <row r="910" spans="1:24" ht="15.75" customHeight="1" x14ac:dyDescent="0.3">
      <c r="A910" s="594" t="s">
        <v>30</v>
      </c>
      <c r="B910" s="586"/>
      <c r="C910" s="586"/>
      <c r="D910" s="575"/>
      <c r="E910" s="2"/>
      <c r="F910" s="2"/>
      <c r="G910" s="2"/>
      <c r="H910" s="2"/>
      <c r="I910" s="2"/>
      <c r="J910" s="2"/>
      <c r="K910" s="2"/>
      <c r="L910" s="2"/>
      <c r="M910" s="2"/>
      <c r="N910" s="2"/>
      <c r="O910" s="2"/>
      <c r="P910" s="2"/>
      <c r="Q910" s="2"/>
      <c r="R910" s="2"/>
      <c r="S910" s="2"/>
      <c r="T910" s="2"/>
      <c r="U910" s="2"/>
      <c r="V910" s="2"/>
      <c r="W910" s="2"/>
      <c r="X910" s="2"/>
    </row>
    <row r="911" spans="1:24" ht="15.75" customHeight="1" x14ac:dyDescent="0.3">
      <c r="A911" s="11" t="s">
        <v>10</v>
      </c>
      <c r="B911" s="16" t="s">
        <v>11</v>
      </c>
      <c r="C911" s="589" t="s">
        <v>12</v>
      </c>
      <c r="D911" s="568"/>
      <c r="E911" s="2"/>
      <c r="F911" s="2"/>
      <c r="G911" s="2"/>
      <c r="H911" s="2"/>
      <c r="I911" s="2"/>
      <c r="J911" s="2"/>
      <c r="K911" s="2"/>
      <c r="L911" s="2"/>
      <c r="M911" s="2"/>
      <c r="N911" s="2"/>
      <c r="O911" s="2"/>
      <c r="P911" s="2"/>
      <c r="Q911" s="2"/>
      <c r="R911" s="2"/>
      <c r="S911" s="2"/>
      <c r="T911" s="2"/>
      <c r="U911" s="2"/>
      <c r="V911" s="2"/>
      <c r="W911" s="2"/>
      <c r="X911" s="2"/>
    </row>
    <row r="912" spans="1:24" ht="15.75" customHeight="1" x14ac:dyDescent="0.3">
      <c r="A912" s="12" t="s">
        <v>31</v>
      </c>
      <c r="B912" s="100" t="s">
        <v>37</v>
      </c>
      <c r="C912" s="613" t="s">
        <v>8</v>
      </c>
      <c r="D912" s="606"/>
      <c r="E912" s="2"/>
      <c r="F912" s="2"/>
      <c r="G912" s="2"/>
      <c r="H912" s="2"/>
      <c r="I912" s="2"/>
      <c r="J912" s="2"/>
      <c r="K912" s="2"/>
      <c r="L912" s="2"/>
      <c r="M912" s="2"/>
      <c r="N912" s="2"/>
      <c r="O912" s="2"/>
      <c r="P912" s="2"/>
      <c r="Q912" s="2"/>
      <c r="R912" s="2"/>
      <c r="S912" s="2"/>
      <c r="T912" s="2"/>
      <c r="U912" s="2"/>
      <c r="V912" s="2"/>
      <c r="W912" s="2"/>
      <c r="X912" s="2"/>
    </row>
    <row r="913" spans="1:24" ht="34.5" customHeight="1" x14ac:dyDescent="0.3">
      <c r="A913" s="12" t="s">
        <v>33</v>
      </c>
      <c r="B913" s="101" t="s">
        <v>37</v>
      </c>
      <c r="C913" s="602" t="s">
        <v>674</v>
      </c>
      <c r="D913" s="568"/>
      <c r="E913" s="2"/>
      <c r="F913" s="2"/>
      <c r="G913" s="2"/>
      <c r="H913" s="2"/>
      <c r="I913" s="2"/>
      <c r="J913" s="2"/>
      <c r="K913" s="2"/>
      <c r="L913" s="2"/>
      <c r="M913" s="2"/>
      <c r="N913" s="2"/>
      <c r="O913" s="2"/>
      <c r="P913" s="2"/>
      <c r="Q913" s="2"/>
      <c r="R913" s="2"/>
      <c r="S913" s="2"/>
      <c r="T913" s="2"/>
      <c r="U913" s="2"/>
      <c r="V913" s="2"/>
      <c r="W913" s="2"/>
      <c r="X913" s="2"/>
    </row>
    <row r="914" spans="1:24" ht="15.75" customHeight="1" x14ac:dyDescent="0.3">
      <c r="A914" s="12" t="s">
        <v>36</v>
      </c>
      <c r="B914" s="102" t="s">
        <v>37</v>
      </c>
      <c r="C914" s="614" t="s">
        <v>8</v>
      </c>
      <c r="D914" s="615"/>
      <c r="E914" s="2"/>
      <c r="F914" s="2"/>
      <c r="G914" s="2"/>
      <c r="H914" s="2"/>
      <c r="I914" s="2"/>
      <c r="J914" s="2"/>
      <c r="K914" s="2"/>
      <c r="L914" s="2"/>
      <c r="M914" s="2"/>
      <c r="N914" s="2"/>
      <c r="O914" s="2"/>
      <c r="P914" s="2"/>
      <c r="Q914" s="2"/>
      <c r="R914" s="2"/>
      <c r="S914" s="2"/>
      <c r="T914" s="2"/>
      <c r="U914" s="2"/>
      <c r="V914" s="2"/>
      <c r="W914" s="2"/>
      <c r="X914" s="2"/>
    </row>
    <row r="915" spans="1:24" ht="15.75" customHeight="1" x14ac:dyDescent="0.3">
      <c r="A915" s="12" t="s">
        <v>38</v>
      </c>
      <c r="B915" s="100" t="s">
        <v>37</v>
      </c>
      <c r="C915" s="592" t="s">
        <v>8</v>
      </c>
      <c r="D915" s="568"/>
      <c r="E915" s="2"/>
      <c r="F915" s="2"/>
      <c r="G915" s="2"/>
      <c r="H915" s="2"/>
      <c r="I915" s="2"/>
      <c r="J915" s="2"/>
      <c r="K915" s="2"/>
      <c r="L915" s="2"/>
      <c r="M915" s="2"/>
      <c r="N915" s="2"/>
      <c r="O915" s="2"/>
      <c r="P915" s="2"/>
      <c r="Q915" s="2"/>
      <c r="R915" s="2"/>
      <c r="S915" s="2"/>
      <c r="T915" s="2"/>
      <c r="U915" s="2"/>
      <c r="V915" s="2"/>
      <c r="W915" s="2"/>
      <c r="X915" s="2"/>
    </row>
    <row r="916" spans="1:24" ht="15.75" customHeight="1" x14ac:dyDescent="0.3">
      <c r="A916" s="12" t="s">
        <v>40</v>
      </c>
      <c r="B916" s="100" t="s">
        <v>37</v>
      </c>
      <c r="C916" s="592" t="s">
        <v>8</v>
      </c>
      <c r="D916" s="568"/>
      <c r="E916" s="2"/>
      <c r="F916" s="2"/>
      <c r="G916" s="2"/>
      <c r="H916" s="2"/>
      <c r="I916" s="2"/>
      <c r="J916" s="2"/>
      <c r="K916" s="2"/>
      <c r="L916" s="2"/>
      <c r="M916" s="2"/>
      <c r="N916" s="2"/>
      <c r="O916" s="2"/>
      <c r="P916" s="2"/>
      <c r="Q916" s="2"/>
      <c r="R916" s="2"/>
      <c r="S916" s="2"/>
      <c r="T916" s="2"/>
      <c r="U916" s="2"/>
      <c r="V916" s="2"/>
      <c r="W916" s="2"/>
      <c r="X916" s="2"/>
    </row>
    <row r="917" spans="1:24" ht="15.75" customHeight="1" x14ac:dyDescent="0.3">
      <c r="A917" s="12" t="s">
        <v>42</v>
      </c>
      <c r="B917" s="100" t="s">
        <v>37</v>
      </c>
      <c r="C917" s="592" t="s">
        <v>8</v>
      </c>
      <c r="D917" s="568"/>
      <c r="E917" s="2"/>
      <c r="F917" s="2"/>
      <c r="G917" s="2"/>
      <c r="H917" s="2"/>
      <c r="I917" s="2"/>
      <c r="J917" s="2"/>
      <c r="K917" s="2"/>
      <c r="L917" s="2"/>
      <c r="M917" s="2"/>
      <c r="N917" s="2"/>
      <c r="O917" s="2"/>
      <c r="P917" s="2"/>
      <c r="Q917" s="2"/>
      <c r="R917" s="2"/>
      <c r="S917" s="2"/>
      <c r="T917" s="2"/>
      <c r="U917" s="2"/>
      <c r="V917" s="2"/>
      <c r="W917" s="2"/>
      <c r="X917" s="2"/>
    </row>
    <row r="918" spans="1:24" ht="15.75" customHeight="1" x14ac:dyDescent="0.3">
      <c r="A918" s="21" t="s">
        <v>43</v>
      </c>
      <c r="B918" s="100" t="s">
        <v>37</v>
      </c>
      <c r="C918" s="592" t="s">
        <v>8</v>
      </c>
      <c r="D918" s="568"/>
      <c r="E918" s="2"/>
      <c r="F918" s="2"/>
      <c r="G918" s="2"/>
      <c r="H918" s="2"/>
      <c r="I918" s="2"/>
      <c r="J918" s="2"/>
      <c r="K918" s="2"/>
      <c r="L918" s="2"/>
      <c r="M918" s="2"/>
      <c r="N918" s="2"/>
      <c r="O918" s="2"/>
      <c r="P918" s="2"/>
      <c r="Q918" s="2"/>
      <c r="R918" s="2"/>
      <c r="S918" s="2"/>
      <c r="T918" s="2"/>
      <c r="U918" s="2"/>
      <c r="V918" s="2"/>
      <c r="W918" s="2"/>
      <c r="X918" s="2"/>
    </row>
    <row r="919" spans="1:24" ht="15.75" customHeight="1" x14ac:dyDescent="0.3">
      <c r="A919" s="12" t="s">
        <v>27</v>
      </c>
      <c r="B919" s="100" t="s">
        <v>37</v>
      </c>
      <c r="C919" s="592" t="s">
        <v>8</v>
      </c>
      <c r="D919" s="568"/>
      <c r="E919" s="2"/>
      <c r="F919" s="2"/>
      <c r="G919" s="2"/>
      <c r="H919" s="2"/>
      <c r="I919" s="2"/>
      <c r="J919" s="2"/>
      <c r="K919" s="2"/>
      <c r="L919" s="2"/>
      <c r="M919" s="2"/>
      <c r="N919" s="2"/>
      <c r="O919" s="2"/>
      <c r="P919" s="2"/>
      <c r="Q919" s="2"/>
      <c r="R919" s="2"/>
      <c r="S919" s="2"/>
      <c r="T919" s="2"/>
      <c r="U919" s="2"/>
      <c r="V919" s="2"/>
      <c r="W919" s="2"/>
      <c r="X919" s="2"/>
    </row>
    <row r="920" spans="1:24" ht="15.75" customHeight="1" x14ac:dyDescent="0.3">
      <c r="A920" s="585" t="s">
        <v>46</v>
      </c>
      <c r="B920" s="586"/>
      <c r="C920" s="586"/>
      <c r="D920" s="575"/>
      <c r="E920" s="2"/>
      <c r="F920" s="2"/>
      <c r="G920" s="2"/>
      <c r="H920" s="2"/>
      <c r="I920" s="2"/>
      <c r="J920" s="2"/>
      <c r="K920" s="2"/>
      <c r="L920" s="2"/>
      <c r="M920" s="2"/>
      <c r="N920" s="2"/>
      <c r="O920" s="2"/>
      <c r="P920" s="2"/>
      <c r="Q920" s="2"/>
      <c r="R920" s="2"/>
      <c r="S920" s="2"/>
      <c r="T920" s="2"/>
      <c r="U920" s="2"/>
      <c r="V920" s="2"/>
      <c r="W920" s="2"/>
      <c r="X920" s="2"/>
    </row>
    <row r="921" spans="1:24" ht="15.75" customHeight="1" x14ac:dyDescent="0.3">
      <c r="A921" s="11" t="s">
        <v>10</v>
      </c>
      <c r="B921" s="22" t="s">
        <v>47</v>
      </c>
      <c r="C921" s="587" t="s">
        <v>48</v>
      </c>
      <c r="D921" s="568"/>
      <c r="E921" s="2"/>
      <c r="F921" s="2"/>
      <c r="G921" s="2"/>
      <c r="H921" s="2"/>
      <c r="I921" s="2"/>
      <c r="J921" s="2"/>
      <c r="K921" s="2"/>
      <c r="L921" s="2"/>
      <c r="M921" s="2"/>
      <c r="N921" s="2"/>
      <c r="O921" s="2"/>
      <c r="P921" s="2"/>
      <c r="Q921" s="2"/>
      <c r="R921" s="2"/>
      <c r="S921" s="2"/>
      <c r="T921" s="2"/>
      <c r="U921" s="2"/>
      <c r="V921" s="2"/>
      <c r="W921" s="2"/>
      <c r="X921" s="2"/>
    </row>
    <row r="922" spans="1:24" ht="75.75" customHeight="1" x14ac:dyDescent="0.3">
      <c r="A922" s="21" t="s">
        <v>49</v>
      </c>
      <c r="B922" s="103" t="s">
        <v>37</v>
      </c>
      <c r="C922" s="584" t="s">
        <v>675</v>
      </c>
      <c r="D922" s="568"/>
      <c r="E922" s="2"/>
      <c r="F922" s="2"/>
      <c r="G922" s="2"/>
      <c r="H922" s="2"/>
      <c r="I922" s="2"/>
      <c r="J922" s="2"/>
      <c r="K922" s="2"/>
      <c r="L922" s="2"/>
      <c r="M922" s="2"/>
      <c r="N922" s="2"/>
      <c r="O922" s="2"/>
      <c r="P922" s="2"/>
      <c r="Q922" s="2"/>
      <c r="R922" s="2"/>
      <c r="S922" s="2"/>
      <c r="T922" s="2"/>
      <c r="U922" s="2"/>
      <c r="V922" s="2"/>
      <c r="W922" s="2"/>
      <c r="X922" s="2"/>
    </row>
    <row r="923" spans="1:24" ht="15.75" customHeight="1" x14ac:dyDescent="0.3">
      <c r="A923" s="21" t="s">
        <v>51</v>
      </c>
      <c r="B923" s="103" t="s">
        <v>37</v>
      </c>
      <c r="C923" s="567" t="s">
        <v>8</v>
      </c>
      <c r="D923" s="568"/>
      <c r="E923" s="2"/>
      <c r="F923" s="2"/>
      <c r="G923" s="2"/>
      <c r="H923" s="2"/>
      <c r="I923" s="2"/>
      <c r="J923" s="2"/>
      <c r="K923" s="2"/>
      <c r="L923" s="2"/>
      <c r="M923" s="2"/>
      <c r="N923" s="2"/>
      <c r="O923" s="2"/>
      <c r="P923" s="2"/>
      <c r="Q923" s="2"/>
      <c r="R923" s="2"/>
      <c r="S923" s="2"/>
      <c r="T923" s="2"/>
      <c r="U923" s="2"/>
      <c r="V923" s="2"/>
      <c r="W923" s="2"/>
      <c r="X923" s="2"/>
    </row>
    <row r="924" spans="1:24" ht="60.75" customHeight="1" x14ac:dyDescent="0.3">
      <c r="A924" s="21" t="s">
        <v>53</v>
      </c>
      <c r="B924" s="103" t="s">
        <v>37</v>
      </c>
      <c r="C924" s="610" t="s">
        <v>676</v>
      </c>
      <c r="D924" s="568"/>
      <c r="E924" s="2"/>
      <c r="F924" s="2"/>
      <c r="G924" s="2"/>
      <c r="H924" s="2"/>
      <c r="I924" s="2"/>
      <c r="J924" s="2"/>
      <c r="K924" s="2"/>
      <c r="L924" s="2"/>
      <c r="M924" s="2"/>
      <c r="N924" s="2"/>
      <c r="O924" s="2"/>
      <c r="P924" s="2"/>
      <c r="Q924" s="2"/>
      <c r="R924" s="2"/>
      <c r="S924" s="2"/>
      <c r="T924" s="2"/>
      <c r="U924" s="2"/>
      <c r="V924" s="2"/>
      <c r="W924" s="2"/>
      <c r="X924" s="2"/>
    </row>
    <row r="925" spans="1:24" ht="35.25" customHeight="1" x14ac:dyDescent="0.3">
      <c r="A925" s="21" t="s">
        <v>56</v>
      </c>
      <c r="B925" s="103" t="s">
        <v>37</v>
      </c>
      <c r="C925" s="567" t="s">
        <v>8</v>
      </c>
      <c r="D925" s="568"/>
      <c r="E925" s="2"/>
      <c r="F925" s="2"/>
      <c r="G925" s="2"/>
      <c r="H925" s="2"/>
      <c r="I925" s="2"/>
      <c r="J925" s="2"/>
      <c r="K925" s="2"/>
      <c r="L925" s="2"/>
      <c r="M925" s="2"/>
      <c r="N925" s="2"/>
      <c r="O925" s="2"/>
      <c r="P925" s="2"/>
      <c r="Q925" s="2"/>
      <c r="R925" s="2"/>
      <c r="S925" s="2"/>
      <c r="T925" s="2"/>
      <c r="U925" s="2"/>
      <c r="V925" s="2"/>
      <c r="W925" s="2"/>
      <c r="X925" s="2"/>
    </row>
    <row r="926" spans="1:24" ht="15.75" customHeight="1" x14ac:dyDescent="0.3">
      <c r="A926" s="21" t="s">
        <v>58</v>
      </c>
      <c r="B926" s="104" t="s">
        <v>677</v>
      </c>
      <c r="C926" s="610" t="s">
        <v>8</v>
      </c>
      <c r="D926" s="568"/>
      <c r="E926" s="2"/>
      <c r="F926" s="2"/>
      <c r="G926" s="2"/>
      <c r="H926" s="2"/>
      <c r="I926" s="2"/>
      <c r="J926" s="2"/>
      <c r="K926" s="2"/>
      <c r="L926" s="2"/>
      <c r="M926" s="2"/>
      <c r="N926" s="2"/>
      <c r="O926" s="2"/>
      <c r="P926" s="2"/>
      <c r="Q926" s="2"/>
      <c r="R926" s="2"/>
      <c r="S926" s="2"/>
      <c r="T926" s="2"/>
      <c r="U926" s="2"/>
      <c r="V926" s="2"/>
      <c r="W926" s="2"/>
      <c r="X926" s="2"/>
    </row>
    <row r="927" spans="1:24" ht="48" customHeight="1" x14ac:dyDescent="0.3">
      <c r="A927" s="21" t="s">
        <v>61</v>
      </c>
      <c r="B927" s="103" t="s">
        <v>37</v>
      </c>
      <c r="C927" s="611" t="s">
        <v>678</v>
      </c>
      <c r="D927" s="568"/>
      <c r="E927" s="2"/>
      <c r="F927" s="2"/>
      <c r="G927" s="2"/>
      <c r="H927" s="2"/>
      <c r="I927" s="2"/>
      <c r="J927" s="2"/>
      <c r="K927" s="2"/>
      <c r="L927" s="2"/>
      <c r="M927" s="2"/>
      <c r="N927" s="2"/>
      <c r="O927" s="2"/>
      <c r="P927" s="2"/>
      <c r="Q927" s="2"/>
      <c r="R927" s="2"/>
      <c r="S927" s="2"/>
      <c r="T927" s="2"/>
      <c r="U927" s="2"/>
      <c r="V927" s="2"/>
      <c r="W927" s="2"/>
      <c r="X927" s="2"/>
    </row>
    <row r="928" spans="1:24" ht="15.75" customHeight="1" x14ac:dyDescent="0.3">
      <c r="A928" s="21" t="s">
        <v>27</v>
      </c>
      <c r="B928" s="103" t="s">
        <v>37</v>
      </c>
      <c r="C928" s="567" t="s">
        <v>8</v>
      </c>
      <c r="D928" s="568"/>
      <c r="E928" s="2"/>
      <c r="F928" s="2"/>
      <c r="G928" s="2"/>
      <c r="H928" s="2"/>
      <c r="I928" s="2"/>
      <c r="J928" s="2"/>
      <c r="K928" s="2"/>
      <c r="L928" s="2"/>
      <c r="M928" s="2"/>
      <c r="N928" s="2"/>
      <c r="O928" s="2"/>
      <c r="P928" s="2"/>
      <c r="Q928" s="2"/>
      <c r="R928" s="2"/>
      <c r="S928" s="2"/>
      <c r="T928" s="2"/>
      <c r="U928" s="2"/>
      <c r="V928" s="2"/>
      <c r="W928" s="2"/>
      <c r="X928" s="2"/>
    </row>
    <row r="929" spans="1:24"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row>
    <row r="930" spans="1:24"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row>
    <row r="931" spans="1:24"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row>
    <row r="932" spans="1:24"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row>
    <row r="933" spans="1:24"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row>
    <row r="934" spans="1:24"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row>
    <row r="935" spans="1:24"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row>
    <row r="936" spans="1:24"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row>
    <row r="937" spans="1:24"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row>
    <row r="938" spans="1:24"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row>
    <row r="939" spans="1:24"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row>
    <row r="940" spans="1:24"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row>
    <row r="941" spans="1:24"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row>
    <row r="942" spans="1:24"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row>
    <row r="943" spans="1:24"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row>
    <row r="944" spans="1:24"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row>
    <row r="945" spans="1:24"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row>
    <row r="946" spans="1:24"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row>
    <row r="947" spans="1:24"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row>
    <row r="948" spans="1:24"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row>
    <row r="949" spans="1:24"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row>
    <row r="950" spans="1:24"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row>
    <row r="951" spans="1:24"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row>
    <row r="952" spans="1:24"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row>
    <row r="953" spans="1:24"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row>
    <row r="954" spans="1:24"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row>
    <row r="955" spans="1:24"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row>
    <row r="956" spans="1:24"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row>
    <row r="957" spans="1:24"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row>
    <row r="958" spans="1:24"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row>
    <row r="959" spans="1:24"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row>
    <row r="960" spans="1:24"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row>
    <row r="961" spans="1:24"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row>
    <row r="962" spans="1:24"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row>
    <row r="963" spans="1:24"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row>
    <row r="964" spans="1:24"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row>
    <row r="965" spans="1:24"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row>
    <row r="966" spans="1:24"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row>
    <row r="967" spans="1:24"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row>
    <row r="968" spans="1:24"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row>
    <row r="969" spans="1:24"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row>
    <row r="970" spans="1:24"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row>
    <row r="971" spans="1:24"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row>
    <row r="972" spans="1:24"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row>
    <row r="973" spans="1:24"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row>
    <row r="974" spans="1:24"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row>
    <row r="975" spans="1:24"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row>
    <row r="976" spans="1:24"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row>
    <row r="977" spans="1:24"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row>
    <row r="978" spans="1:24"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row>
    <row r="979" spans="1:24"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row>
    <row r="980" spans="1:24"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row>
    <row r="981" spans="1:24"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row>
    <row r="982" spans="1:24"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row>
    <row r="983" spans="1:24"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row>
    <row r="984" spans="1:24"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row>
    <row r="985" spans="1:24"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row>
    <row r="986" spans="1:24"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row>
    <row r="987" spans="1:24"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row>
    <row r="988" spans="1:24"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row>
    <row r="989" spans="1:24"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row>
    <row r="990" spans="1:24"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row>
    <row r="991" spans="1:24"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row>
    <row r="992" spans="1:24"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row>
    <row r="993" spans="1:24"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row>
    <row r="994" spans="1:24"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row>
    <row r="995" spans="1:24"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row>
    <row r="996" spans="1:24" ht="15.75" customHeight="1" x14ac:dyDescent="0.2"/>
    <row r="997" spans="1:24" ht="15.75" customHeight="1" x14ac:dyDescent="0.2"/>
    <row r="998" spans="1:24" ht="15.75" customHeight="1" x14ac:dyDescent="0.2"/>
    <row r="999" spans="1:24" ht="15.75" customHeight="1" x14ac:dyDescent="0.2"/>
    <row r="1000" spans="1:24" ht="15.75" customHeight="1" x14ac:dyDescent="0.2"/>
  </sheetData>
  <mergeCells count="794">
    <mergeCell ref="C252:D252"/>
    <mergeCell ref="A281:D281"/>
    <mergeCell ref="C282:D282"/>
    <mergeCell ref="C283:D283"/>
    <mergeCell ref="C284:D284"/>
    <mergeCell ref="C285:D285"/>
    <mergeCell ref="C286:D286"/>
    <mergeCell ref="C287:D287"/>
    <mergeCell ref="C288:D288"/>
    <mergeCell ref="C243:D243"/>
    <mergeCell ref="C244:D244"/>
    <mergeCell ref="A245:D245"/>
    <mergeCell ref="C246:D246"/>
    <mergeCell ref="C247:D247"/>
    <mergeCell ref="C248:D248"/>
    <mergeCell ref="C249:D249"/>
    <mergeCell ref="C250:D250"/>
    <mergeCell ref="C251:D251"/>
    <mergeCell ref="B232:D232"/>
    <mergeCell ref="B234:D234"/>
    <mergeCell ref="A236:D236"/>
    <mergeCell ref="C237:D237"/>
    <mergeCell ref="C238:D238"/>
    <mergeCell ref="C239:D239"/>
    <mergeCell ref="C240:D240"/>
    <mergeCell ref="C241:D241"/>
    <mergeCell ref="C242:D242"/>
    <mergeCell ref="C253:D253"/>
    <mergeCell ref="C254:D254"/>
    <mergeCell ref="A255:D255"/>
    <mergeCell ref="C256:D256"/>
    <mergeCell ref="C257:D257"/>
    <mergeCell ref="C258:D258"/>
    <mergeCell ref="C259:D259"/>
    <mergeCell ref="C260:D260"/>
    <mergeCell ref="C261:D261"/>
    <mergeCell ref="C262:D262"/>
    <mergeCell ref="C263:D263"/>
    <mergeCell ref="B266:D266"/>
    <mergeCell ref="B268:D268"/>
    <mergeCell ref="B270:D270"/>
    <mergeCell ref="A272:D272"/>
    <mergeCell ref="C273:D273"/>
    <mergeCell ref="C274:D274"/>
    <mergeCell ref="C275:D275"/>
    <mergeCell ref="C276:D276"/>
    <mergeCell ref="C277:D277"/>
    <mergeCell ref="C278:D278"/>
    <mergeCell ref="C279:D279"/>
    <mergeCell ref="C280:D280"/>
    <mergeCell ref="C295:D295"/>
    <mergeCell ref="C296:D296"/>
    <mergeCell ref="C297:D297"/>
    <mergeCell ref="C298:D298"/>
    <mergeCell ref="C290:D290"/>
    <mergeCell ref="A291:D291"/>
    <mergeCell ref="C292:D292"/>
    <mergeCell ref="C293:D293"/>
    <mergeCell ref="C294:D294"/>
    <mergeCell ref="C289:D289"/>
    <mergeCell ref="C299:D299"/>
    <mergeCell ref="A301:D301"/>
    <mergeCell ref="B302:D302"/>
    <mergeCell ref="C55:D55"/>
    <mergeCell ref="C56:D56"/>
    <mergeCell ref="C57:D57"/>
    <mergeCell ref="A58:D58"/>
    <mergeCell ref="C59:D59"/>
    <mergeCell ref="C60:D60"/>
    <mergeCell ref="C61:D61"/>
    <mergeCell ref="C62:D62"/>
    <mergeCell ref="C63:D63"/>
    <mergeCell ref="C64:D64"/>
    <mergeCell ref="C65:D65"/>
    <mergeCell ref="C66:D66"/>
    <mergeCell ref="C67:D67"/>
    <mergeCell ref="A68:D68"/>
    <mergeCell ref="C72:D72"/>
    <mergeCell ref="C73:D73"/>
    <mergeCell ref="C74:D74"/>
    <mergeCell ref="C75:D75"/>
    <mergeCell ref="C130:D130"/>
    <mergeCell ref="C131:D131"/>
    <mergeCell ref="A132:D132"/>
    <mergeCell ref="A1:A3"/>
    <mergeCell ref="B1:C3"/>
    <mergeCell ref="B5:D5"/>
    <mergeCell ref="B7:D7"/>
    <mergeCell ref="B9:D9"/>
    <mergeCell ref="A11:D11"/>
    <mergeCell ref="C12:D12"/>
    <mergeCell ref="C13:D13"/>
    <mergeCell ref="C14:D14"/>
    <mergeCell ref="C15:D15"/>
    <mergeCell ref="C16:D16"/>
    <mergeCell ref="C17:D17"/>
    <mergeCell ref="C18:D18"/>
    <mergeCell ref="C19:D19"/>
    <mergeCell ref="A20:D20"/>
    <mergeCell ref="C21:D21"/>
    <mergeCell ref="C22:D22"/>
    <mergeCell ref="C23:D23"/>
    <mergeCell ref="C24:D24"/>
    <mergeCell ref="C25:D25"/>
    <mergeCell ref="C26:D26"/>
    <mergeCell ref="C27:D27"/>
    <mergeCell ref="C28:D28"/>
    <mergeCell ref="C29:D29"/>
    <mergeCell ref="A30:D30"/>
    <mergeCell ref="C31:D31"/>
    <mergeCell ref="C32:D32"/>
    <mergeCell ref="C33:D33"/>
    <mergeCell ref="C34:D34"/>
    <mergeCell ref="C35:D35"/>
    <mergeCell ref="C36:D36"/>
    <mergeCell ref="C37:D37"/>
    <mergeCell ref="C38:D38"/>
    <mergeCell ref="B43:D43"/>
    <mergeCell ref="B45:D45"/>
    <mergeCell ref="B47:D47"/>
    <mergeCell ref="A49:D49"/>
    <mergeCell ref="C50:D50"/>
    <mergeCell ref="C51:D51"/>
    <mergeCell ref="C52:D52"/>
    <mergeCell ref="C53:D53"/>
    <mergeCell ref="C54:D54"/>
    <mergeCell ref="C69:D69"/>
    <mergeCell ref="C70:D70"/>
    <mergeCell ref="C71:D71"/>
    <mergeCell ref="C100:D100"/>
    <mergeCell ref="C101:D101"/>
    <mergeCell ref="C102:D102"/>
    <mergeCell ref="C103:D103"/>
    <mergeCell ref="C133:D133"/>
    <mergeCell ref="C134:D134"/>
    <mergeCell ref="C135:D135"/>
    <mergeCell ref="C136:D136"/>
    <mergeCell ref="C137:D137"/>
    <mergeCell ref="C91:D91"/>
    <mergeCell ref="C92:D92"/>
    <mergeCell ref="C93:D93"/>
    <mergeCell ref="C94:D94"/>
    <mergeCell ref="A95:D95"/>
    <mergeCell ref="C96:D96"/>
    <mergeCell ref="C97:D97"/>
    <mergeCell ref="C98:D98"/>
    <mergeCell ref="C99:D99"/>
    <mergeCell ref="C76:D76"/>
    <mergeCell ref="B80:D80"/>
    <mergeCell ref="B82:D82"/>
    <mergeCell ref="B84:D84"/>
    <mergeCell ref="A86:D86"/>
    <mergeCell ref="C87:D87"/>
    <mergeCell ref="C88:D88"/>
    <mergeCell ref="C89:D89"/>
    <mergeCell ref="C90:D90"/>
    <mergeCell ref="C104:D104"/>
    <mergeCell ref="A105:D105"/>
    <mergeCell ref="C106:D106"/>
    <mergeCell ref="C107:D107"/>
    <mergeCell ref="C108:D108"/>
    <mergeCell ref="C109:D109"/>
    <mergeCell ref="C110:D110"/>
    <mergeCell ref="C111:D111"/>
    <mergeCell ref="C112:D112"/>
    <mergeCell ref="C113:D113"/>
    <mergeCell ref="B117:D117"/>
    <mergeCell ref="B120:D120"/>
    <mergeCell ref="B121:D121"/>
    <mergeCell ref="A123:D123"/>
    <mergeCell ref="C124:D124"/>
    <mergeCell ref="C125:D125"/>
    <mergeCell ref="C126:D126"/>
    <mergeCell ref="C127:D127"/>
    <mergeCell ref="C128:D128"/>
    <mergeCell ref="C129:D129"/>
    <mergeCell ref="C144:D144"/>
    <mergeCell ref="C145:D145"/>
    <mergeCell ref="C146:D146"/>
    <mergeCell ref="C147:D147"/>
    <mergeCell ref="C148:D148"/>
    <mergeCell ref="C149:D149"/>
    <mergeCell ref="C150:D150"/>
    <mergeCell ref="A142:D142"/>
    <mergeCell ref="C143:D143"/>
    <mergeCell ref="C138:D138"/>
    <mergeCell ref="C139:D139"/>
    <mergeCell ref="C140:D140"/>
    <mergeCell ref="C141:D141"/>
    <mergeCell ref="C175:D175"/>
    <mergeCell ref="C206:D206"/>
    <mergeCell ref="A207:D207"/>
    <mergeCell ref="C208:D208"/>
    <mergeCell ref="C209:D209"/>
    <mergeCell ref="C210:D210"/>
    <mergeCell ref="C211:D211"/>
    <mergeCell ref="C212:D212"/>
    <mergeCell ref="C213:D213"/>
    <mergeCell ref="C166:D166"/>
    <mergeCell ref="C167:D167"/>
    <mergeCell ref="C168:D168"/>
    <mergeCell ref="A169:D169"/>
    <mergeCell ref="C170:D170"/>
    <mergeCell ref="C171:D171"/>
    <mergeCell ref="C172:D172"/>
    <mergeCell ref="C173:D173"/>
    <mergeCell ref="C174:D174"/>
    <mergeCell ref="B154:D154"/>
    <mergeCell ref="B156:D156"/>
    <mergeCell ref="B158:D158"/>
    <mergeCell ref="A160:D160"/>
    <mergeCell ref="C161:D161"/>
    <mergeCell ref="C162:D162"/>
    <mergeCell ref="C163:D163"/>
    <mergeCell ref="C164:D164"/>
    <mergeCell ref="C165:D165"/>
    <mergeCell ref="C176:D176"/>
    <mergeCell ref="C177:D177"/>
    <mergeCell ref="C178:D178"/>
    <mergeCell ref="A179:D179"/>
    <mergeCell ref="C180:D180"/>
    <mergeCell ref="C181:D181"/>
    <mergeCell ref="C182:D182"/>
    <mergeCell ref="C183:D183"/>
    <mergeCell ref="C184:D184"/>
    <mergeCell ref="C185:D185"/>
    <mergeCell ref="C186:D186"/>
    <mergeCell ref="C187:D187"/>
    <mergeCell ref="B192:D192"/>
    <mergeCell ref="B194:D194"/>
    <mergeCell ref="B196:D196"/>
    <mergeCell ref="A198:D198"/>
    <mergeCell ref="C199:D199"/>
    <mergeCell ref="C200:D200"/>
    <mergeCell ref="C201:D201"/>
    <mergeCell ref="C202:D202"/>
    <mergeCell ref="C203:D203"/>
    <mergeCell ref="C204:D204"/>
    <mergeCell ref="C205:D205"/>
    <mergeCell ref="C220:D220"/>
    <mergeCell ref="C221:D221"/>
    <mergeCell ref="C222:D222"/>
    <mergeCell ref="C223:D223"/>
    <mergeCell ref="C215:D215"/>
    <mergeCell ref="C216:D216"/>
    <mergeCell ref="A217:D217"/>
    <mergeCell ref="C218:D218"/>
    <mergeCell ref="C219:D219"/>
    <mergeCell ref="C214:D214"/>
    <mergeCell ref="B675:D675"/>
    <mergeCell ref="C224:D224"/>
    <mergeCell ref="C225:D225"/>
    <mergeCell ref="B230:D230"/>
    <mergeCell ref="C353:D353"/>
    <mergeCell ref="A354:D354"/>
    <mergeCell ref="C355:D355"/>
    <mergeCell ref="C356:D356"/>
    <mergeCell ref="C357:D357"/>
    <mergeCell ref="C358:D358"/>
    <mergeCell ref="C325:D325"/>
    <mergeCell ref="C326:D326"/>
    <mergeCell ref="A327:D327"/>
    <mergeCell ref="C328:D328"/>
    <mergeCell ref="C329:D329"/>
    <mergeCell ref="C330:D330"/>
    <mergeCell ref="C331:D331"/>
    <mergeCell ref="C332:D332"/>
    <mergeCell ref="C333:D333"/>
    <mergeCell ref="C334:D334"/>
    <mergeCell ref="C335:D335"/>
    <mergeCell ref="A337:D337"/>
    <mergeCell ref="B339:D339"/>
    <mergeCell ref="B341:D341"/>
    <mergeCell ref="C655:D655"/>
    <mergeCell ref="C656:D656"/>
    <mergeCell ref="C685:D685"/>
    <mergeCell ref="A686:D686"/>
    <mergeCell ref="C687:D687"/>
    <mergeCell ref="C688:D688"/>
    <mergeCell ref="C689:D689"/>
    <mergeCell ref="C690:D690"/>
    <mergeCell ref="C691:D691"/>
    <mergeCell ref="C684:D684"/>
    <mergeCell ref="C657:D657"/>
    <mergeCell ref="C658:D658"/>
    <mergeCell ref="A659:D659"/>
    <mergeCell ref="C660:D660"/>
    <mergeCell ref="C661:D661"/>
    <mergeCell ref="C662:D662"/>
    <mergeCell ref="C663:D663"/>
    <mergeCell ref="C664:D664"/>
    <mergeCell ref="C665:D665"/>
    <mergeCell ref="C666:D666"/>
    <mergeCell ref="C667:D667"/>
    <mergeCell ref="A669:D669"/>
    <mergeCell ref="B671:D671"/>
    <mergeCell ref="B673:D673"/>
    <mergeCell ref="C646:D646"/>
    <mergeCell ref="C647:D647"/>
    <mergeCell ref="C648:D648"/>
    <mergeCell ref="A649:D649"/>
    <mergeCell ref="C650:D650"/>
    <mergeCell ref="C651:D651"/>
    <mergeCell ref="C652:D652"/>
    <mergeCell ref="C653:D653"/>
    <mergeCell ref="C654:D654"/>
    <mergeCell ref="B634:D634"/>
    <mergeCell ref="B636:D636"/>
    <mergeCell ref="B638:D638"/>
    <mergeCell ref="A640:D640"/>
    <mergeCell ref="C641:D641"/>
    <mergeCell ref="C642:D642"/>
    <mergeCell ref="C643:D643"/>
    <mergeCell ref="C644:D644"/>
    <mergeCell ref="C645:D645"/>
    <mergeCell ref="A677:D677"/>
    <mergeCell ref="C678:D678"/>
    <mergeCell ref="C679:D679"/>
    <mergeCell ref="C680:D680"/>
    <mergeCell ref="C681:D681"/>
    <mergeCell ref="C682:D682"/>
    <mergeCell ref="C683:D683"/>
    <mergeCell ref="C698:D698"/>
    <mergeCell ref="C699:D699"/>
    <mergeCell ref="C694:D694"/>
    <mergeCell ref="C695:D695"/>
    <mergeCell ref="A696:D696"/>
    <mergeCell ref="C697:D697"/>
    <mergeCell ref="C692:D692"/>
    <mergeCell ref="C693:D693"/>
    <mergeCell ref="C700:D700"/>
    <mergeCell ref="C701:D701"/>
    <mergeCell ref="C702:D702"/>
    <mergeCell ref="C703:D703"/>
    <mergeCell ref="C704:D704"/>
    <mergeCell ref="C758:D758"/>
    <mergeCell ref="C759:D759"/>
    <mergeCell ref="C760:D760"/>
    <mergeCell ref="A761:D761"/>
    <mergeCell ref="A734:D734"/>
    <mergeCell ref="C735:D735"/>
    <mergeCell ref="C736:D736"/>
    <mergeCell ref="C737:D737"/>
    <mergeCell ref="C738:D738"/>
    <mergeCell ref="C739:D739"/>
    <mergeCell ref="C740:D740"/>
    <mergeCell ref="C741:D741"/>
    <mergeCell ref="C742:D742"/>
    <mergeCell ref="A745:D745"/>
    <mergeCell ref="B746:D746"/>
    <mergeCell ref="B748:D748"/>
    <mergeCell ref="B750:D750"/>
    <mergeCell ref="A752:D752"/>
    <mergeCell ref="C753:D753"/>
    <mergeCell ref="C729:D729"/>
    <mergeCell ref="C730:D730"/>
    <mergeCell ref="C731:D731"/>
    <mergeCell ref="C732:D732"/>
    <mergeCell ref="C733:D733"/>
    <mergeCell ref="C762:D762"/>
    <mergeCell ref="C763:D763"/>
    <mergeCell ref="C764:D764"/>
    <mergeCell ref="C765:D765"/>
    <mergeCell ref="C720:D720"/>
    <mergeCell ref="C721:D721"/>
    <mergeCell ref="C722:D722"/>
    <mergeCell ref="C723:D723"/>
    <mergeCell ref="A724:D724"/>
    <mergeCell ref="C725:D725"/>
    <mergeCell ref="C726:D726"/>
    <mergeCell ref="C727:D727"/>
    <mergeCell ref="C728:D728"/>
    <mergeCell ref="A707:D707"/>
    <mergeCell ref="B709:D709"/>
    <mergeCell ref="B711:D711"/>
    <mergeCell ref="B713:D713"/>
    <mergeCell ref="A715:D715"/>
    <mergeCell ref="C716:D716"/>
    <mergeCell ref="C717:D717"/>
    <mergeCell ref="C718:D718"/>
    <mergeCell ref="C719:D719"/>
    <mergeCell ref="C754:D754"/>
    <mergeCell ref="C755:D755"/>
    <mergeCell ref="C756:D756"/>
    <mergeCell ref="C757:D757"/>
    <mergeCell ref="C772:D772"/>
    <mergeCell ref="C773:D773"/>
    <mergeCell ref="C774:D774"/>
    <mergeCell ref="C775:D775"/>
    <mergeCell ref="C776:D776"/>
    <mergeCell ref="A771:D771"/>
    <mergeCell ref="C766:D766"/>
    <mergeCell ref="C767:D767"/>
    <mergeCell ref="C768:D768"/>
    <mergeCell ref="C769:D769"/>
    <mergeCell ref="C770:D770"/>
    <mergeCell ref="C777:D777"/>
    <mergeCell ref="C778:D778"/>
    <mergeCell ref="C779:D779"/>
    <mergeCell ref="A782:D782"/>
    <mergeCell ref="B783:D783"/>
    <mergeCell ref="B785:D785"/>
    <mergeCell ref="B787:D787"/>
    <mergeCell ref="A790:D790"/>
    <mergeCell ref="C791:D791"/>
    <mergeCell ref="C792:D792"/>
    <mergeCell ref="C793:D793"/>
    <mergeCell ref="C794:D794"/>
    <mergeCell ref="C795:D795"/>
    <mergeCell ref="C796:D796"/>
    <mergeCell ref="C797:D797"/>
    <mergeCell ref="C798:D798"/>
    <mergeCell ref="A799:D799"/>
    <mergeCell ref="C800:D800"/>
    <mergeCell ref="C801:D801"/>
    <mergeCell ref="C802:D802"/>
    <mergeCell ref="C803:D803"/>
    <mergeCell ref="C804:D804"/>
    <mergeCell ref="C805:D805"/>
    <mergeCell ref="C806:D806"/>
    <mergeCell ref="C807:D807"/>
    <mergeCell ref="C808:D808"/>
    <mergeCell ref="A809:D809"/>
    <mergeCell ref="C810:D810"/>
    <mergeCell ref="C811:D811"/>
    <mergeCell ref="C812:D812"/>
    <mergeCell ref="C813:D813"/>
    <mergeCell ref="C814:D814"/>
    <mergeCell ref="C815:D815"/>
    <mergeCell ref="C816:D816"/>
    <mergeCell ref="C817:D817"/>
    <mergeCell ref="A820:D820"/>
    <mergeCell ref="B821:D821"/>
    <mergeCell ref="B823:D823"/>
    <mergeCell ref="B825:D825"/>
    <mergeCell ref="A827:D827"/>
    <mergeCell ref="C828:D828"/>
    <mergeCell ref="C829:D829"/>
    <mergeCell ref="C830:D830"/>
    <mergeCell ref="C831:D831"/>
    <mergeCell ref="C832:D832"/>
    <mergeCell ref="C833:D833"/>
    <mergeCell ref="C834:D834"/>
    <mergeCell ref="C835:D835"/>
    <mergeCell ref="A836:D836"/>
    <mergeCell ref="C837:D837"/>
    <mergeCell ref="C838:D838"/>
    <mergeCell ref="C886:D886"/>
    <mergeCell ref="C887:D887"/>
    <mergeCell ref="C888:D888"/>
    <mergeCell ref="C839:D839"/>
    <mergeCell ref="C840:D840"/>
    <mergeCell ref="C841:D841"/>
    <mergeCell ref="C842:D842"/>
    <mergeCell ref="C843:D843"/>
    <mergeCell ref="C844:D844"/>
    <mergeCell ref="C845:D845"/>
    <mergeCell ref="A846:D846"/>
    <mergeCell ref="C847:D847"/>
    <mergeCell ref="C848:D848"/>
    <mergeCell ref="C849:D849"/>
    <mergeCell ref="C850:D850"/>
    <mergeCell ref="C851:D851"/>
    <mergeCell ref="C852:D852"/>
    <mergeCell ref="C853:D853"/>
    <mergeCell ref="C889:D889"/>
    <mergeCell ref="C890:D890"/>
    <mergeCell ref="C891:D891"/>
    <mergeCell ref="A894:D894"/>
    <mergeCell ref="B895:D895"/>
    <mergeCell ref="B897:D897"/>
    <mergeCell ref="B899:D899"/>
    <mergeCell ref="A901:D901"/>
    <mergeCell ref="C902:D902"/>
    <mergeCell ref="C903:D903"/>
    <mergeCell ref="C904:D904"/>
    <mergeCell ref="C912:D912"/>
    <mergeCell ref="C913:D913"/>
    <mergeCell ref="C914:D914"/>
    <mergeCell ref="C915:D915"/>
    <mergeCell ref="C916:D916"/>
    <mergeCell ref="C917:D917"/>
    <mergeCell ref="C918:D918"/>
    <mergeCell ref="C905:D905"/>
    <mergeCell ref="C906:D906"/>
    <mergeCell ref="C907:D907"/>
    <mergeCell ref="C908:D908"/>
    <mergeCell ref="C909:D909"/>
    <mergeCell ref="A910:D910"/>
    <mergeCell ref="C911:D911"/>
    <mergeCell ref="C926:D926"/>
    <mergeCell ref="C927:D927"/>
    <mergeCell ref="C928:D928"/>
    <mergeCell ref="C919:D919"/>
    <mergeCell ref="A920:D920"/>
    <mergeCell ref="C921:D921"/>
    <mergeCell ref="C922:D922"/>
    <mergeCell ref="C923:D923"/>
    <mergeCell ref="C924:D924"/>
    <mergeCell ref="C925:D925"/>
    <mergeCell ref="C854:D854"/>
    <mergeCell ref="A857:D857"/>
    <mergeCell ref="B858:D858"/>
    <mergeCell ref="B860:D860"/>
    <mergeCell ref="B862:D862"/>
    <mergeCell ref="A864:D864"/>
    <mergeCell ref="C865:D865"/>
    <mergeCell ref="C866:D866"/>
    <mergeCell ref="C867:D867"/>
    <mergeCell ref="C868:D868"/>
    <mergeCell ref="C869:D869"/>
    <mergeCell ref="C870:D870"/>
    <mergeCell ref="C871:D871"/>
    <mergeCell ref="C872:D872"/>
    <mergeCell ref="A873:D873"/>
    <mergeCell ref="C874:D874"/>
    <mergeCell ref="C875:D875"/>
    <mergeCell ref="C876:D876"/>
    <mergeCell ref="C877:D877"/>
    <mergeCell ref="C878:D878"/>
    <mergeCell ref="C879:D879"/>
    <mergeCell ref="C880:D880"/>
    <mergeCell ref="C881:D881"/>
    <mergeCell ref="C882:D882"/>
    <mergeCell ref="A883:D883"/>
    <mergeCell ref="C884:D884"/>
    <mergeCell ref="C885:D885"/>
    <mergeCell ref="C324:D324"/>
    <mergeCell ref="C367:D367"/>
    <mergeCell ref="C368:D368"/>
    <mergeCell ref="C369:D369"/>
    <mergeCell ref="C370:D370"/>
    <mergeCell ref="C371:D371"/>
    <mergeCell ref="C372:D372"/>
    <mergeCell ref="A374:D374"/>
    <mergeCell ref="B375:D375"/>
    <mergeCell ref="C359:D359"/>
    <mergeCell ref="C360:D360"/>
    <mergeCell ref="C361:D361"/>
    <mergeCell ref="C362:D362"/>
    <mergeCell ref="C363:D363"/>
    <mergeCell ref="A364:D364"/>
    <mergeCell ref="C365:D365"/>
    <mergeCell ref="C366:D366"/>
    <mergeCell ref="B343:D343"/>
    <mergeCell ref="C315:D315"/>
    <mergeCell ref="C316:D316"/>
    <mergeCell ref="A317:D317"/>
    <mergeCell ref="C318:D318"/>
    <mergeCell ref="C319:D319"/>
    <mergeCell ref="C320:D320"/>
    <mergeCell ref="C321:D321"/>
    <mergeCell ref="C322:D322"/>
    <mergeCell ref="C323:D323"/>
    <mergeCell ref="B304:D304"/>
    <mergeCell ref="B306:D306"/>
    <mergeCell ref="A308:D308"/>
    <mergeCell ref="C309:D309"/>
    <mergeCell ref="C310:D310"/>
    <mergeCell ref="C311:D311"/>
    <mergeCell ref="C312:D312"/>
    <mergeCell ref="C313:D313"/>
    <mergeCell ref="C314:D314"/>
    <mergeCell ref="A345:D345"/>
    <mergeCell ref="C346:D346"/>
    <mergeCell ref="C347:D347"/>
    <mergeCell ref="C348:D348"/>
    <mergeCell ref="C349:D349"/>
    <mergeCell ref="C350:D350"/>
    <mergeCell ref="C351:D351"/>
    <mergeCell ref="C352:D352"/>
    <mergeCell ref="C385:D385"/>
    <mergeCell ref="B379:D379"/>
    <mergeCell ref="A381:D381"/>
    <mergeCell ref="C382:D382"/>
    <mergeCell ref="C383:D383"/>
    <mergeCell ref="C384:D384"/>
    <mergeCell ref="B377:D377"/>
    <mergeCell ref="C386:D386"/>
    <mergeCell ref="C387:D387"/>
    <mergeCell ref="C388:D388"/>
    <mergeCell ref="C389:D389"/>
    <mergeCell ref="A390:D390"/>
    <mergeCell ref="C391:D391"/>
    <mergeCell ref="C392:D392"/>
    <mergeCell ref="C393:D393"/>
    <mergeCell ref="C394:D394"/>
    <mergeCell ref="C395:D395"/>
    <mergeCell ref="C396:D396"/>
    <mergeCell ref="C397:D397"/>
    <mergeCell ref="C398:D398"/>
    <mergeCell ref="C399:D399"/>
    <mergeCell ref="A400:D400"/>
    <mergeCell ref="C401:D401"/>
    <mergeCell ref="C402:D402"/>
    <mergeCell ref="C403:D403"/>
    <mergeCell ref="C404:D404"/>
    <mergeCell ref="C405:D405"/>
    <mergeCell ref="C406:D406"/>
    <mergeCell ref="C407:D407"/>
    <mergeCell ref="C408:D408"/>
    <mergeCell ref="A410:D410"/>
    <mergeCell ref="B411:D411"/>
    <mergeCell ref="B413:D413"/>
    <mergeCell ref="B415:D415"/>
    <mergeCell ref="A417:D417"/>
    <mergeCell ref="C418:D418"/>
    <mergeCell ref="C419:D419"/>
    <mergeCell ref="C420:D420"/>
    <mergeCell ref="C421:D421"/>
    <mergeCell ref="C422:D422"/>
    <mergeCell ref="C423:D423"/>
    <mergeCell ref="C424:D424"/>
    <mergeCell ref="C425:D425"/>
    <mergeCell ref="A426:D426"/>
    <mergeCell ref="C427:D427"/>
    <mergeCell ref="C428:D428"/>
    <mergeCell ref="C429:D429"/>
    <mergeCell ref="C430:D430"/>
    <mergeCell ref="C431:D431"/>
    <mergeCell ref="C432:D432"/>
    <mergeCell ref="C433:D433"/>
    <mergeCell ref="C434:D434"/>
    <mergeCell ref="C435:D435"/>
    <mergeCell ref="A436:D436"/>
    <mergeCell ref="C437:D437"/>
    <mergeCell ref="C438:D438"/>
    <mergeCell ref="C439:D439"/>
    <mergeCell ref="C440:D440"/>
    <mergeCell ref="C441:D441"/>
    <mergeCell ref="C442:D442"/>
    <mergeCell ref="C443:D443"/>
    <mergeCell ref="C444:D444"/>
    <mergeCell ref="C496:D496"/>
    <mergeCell ref="C497:D497"/>
    <mergeCell ref="C498:D498"/>
    <mergeCell ref="A499:D499"/>
    <mergeCell ref="C500:D500"/>
    <mergeCell ref="C501:D501"/>
    <mergeCell ref="C502:D502"/>
    <mergeCell ref="C503:D503"/>
    <mergeCell ref="C467:D467"/>
    <mergeCell ref="C468:D468"/>
    <mergeCell ref="C469:D469"/>
    <mergeCell ref="C470:D470"/>
    <mergeCell ref="C471:D471"/>
    <mergeCell ref="A472:D472"/>
    <mergeCell ref="C473:D473"/>
    <mergeCell ref="C474:D474"/>
    <mergeCell ref="C475:D475"/>
    <mergeCell ref="C476:D476"/>
    <mergeCell ref="C477:D477"/>
    <mergeCell ref="C478:D478"/>
    <mergeCell ref="C479:D479"/>
    <mergeCell ref="C480:D480"/>
    <mergeCell ref="A482:D482"/>
    <mergeCell ref="C504:D504"/>
    <mergeCell ref="C505:D505"/>
    <mergeCell ref="C506:D506"/>
    <mergeCell ref="C507:D507"/>
    <mergeCell ref="C508:D508"/>
    <mergeCell ref="A509:D509"/>
    <mergeCell ref="A446:D446"/>
    <mergeCell ref="B447:D447"/>
    <mergeCell ref="B449:D449"/>
    <mergeCell ref="B451:D451"/>
    <mergeCell ref="A453:D453"/>
    <mergeCell ref="C454:D454"/>
    <mergeCell ref="C455:D455"/>
    <mergeCell ref="C456:D456"/>
    <mergeCell ref="C457:D457"/>
    <mergeCell ref="C458:D458"/>
    <mergeCell ref="C459:D459"/>
    <mergeCell ref="C460:D460"/>
    <mergeCell ref="C461:D461"/>
    <mergeCell ref="A462:D462"/>
    <mergeCell ref="C463:D463"/>
    <mergeCell ref="C464:D464"/>
    <mergeCell ref="C465:D465"/>
    <mergeCell ref="C466:D466"/>
    <mergeCell ref="B484:D484"/>
    <mergeCell ref="B486:D486"/>
    <mergeCell ref="B488:D488"/>
    <mergeCell ref="A490:D490"/>
    <mergeCell ref="C491:D491"/>
    <mergeCell ref="C492:D492"/>
    <mergeCell ref="C493:D493"/>
    <mergeCell ref="C494:D494"/>
    <mergeCell ref="C495:D495"/>
    <mergeCell ref="C510:D510"/>
    <mergeCell ref="C511:D511"/>
    <mergeCell ref="C512:D512"/>
    <mergeCell ref="C513:D513"/>
    <mergeCell ref="C514:D514"/>
    <mergeCell ref="C515:D515"/>
    <mergeCell ref="C516:D516"/>
    <mergeCell ref="C517:D517"/>
    <mergeCell ref="A519:D519"/>
    <mergeCell ref="B521:D521"/>
    <mergeCell ref="B523:D523"/>
    <mergeCell ref="B525:D525"/>
    <mergeCell ref="A527:D527"/>
    <mergeCell ref="C528:D528"/>
    <mergeCell ref="C529:D529"/>
    <mergeCell ref="C530:D530"/>
    <mergeCell ref="C531:D531"/>
    <mergeCell ref="C532:D532"/>
    <mergeCell ref="C533:D533"/>
    <mergeCell ref="C534:D534"/>
    <mergeCell ref="C535:D535"/>
    <mergeCell ref="A536:D536"/>
    <mergeCell ref="C537:D537"/>
    <mergeCell ref="C538:D538"/>
    <mergeCell ref="C539:D539"/>
    <mergeCell ref="C540:D540"/>
    <mergeCell ref="C541:D541"/>
    <mergeCell ref="C542:D542"/>
    <mergeCell ref="C543:D543"/>
    <mergeCell ref="C544:D544"/>
    <mergeCell ref="C545:D545"/>
    <mergeCell ref="A546:D546"/>
    <mergeCell ref="C547:D547"/>
    <mergeCell ref="C548:D548"/>
    <mergeCell ref="C549:D549"/>
    <mergeCell ref="C550:D550"/>
    <mergeCell ref="C551:D551"/>
    <mergeCell ref="C552:D552"/>
    <mergeCell ref="C553:D553"/>
    <mergeCell ref="C554:D554"/>
    <mergeCell ref="A556:D556"/>
    <mergeCell ref="B558:D558"/>
    <mergeCell ref="B560:D560"/>
    <mergeCell ref="B562:D562"/>
    <mergeCell ref="A564:D564"/>
    <mergeCell ref="C565:D565"/>
    <mergeCell ref="C566:D566"/>
    <mergeCell ref="C567:D567"/>
    <mergeCell ref="C568:D568"/>
    <mergeCell ref="C569:D569"/>
    <mergeCell ref="C570:D570"/>
    <mergeCell ref="C571:D571"/>
    <mergeCell ref="C572:D572"/>
    <mergeCell ref="A573:D573"/>
    <mergeCell ref="C574:D574"/>
    <mergeCell ref="C575:D575"/>
    <mergeCell ref="C576:D576"/>
    <mergeCell ref="C577:D577"/>
    <mergeCell ref="C578:D578"/>
    <mergeCell ref="C579:D579"/>
    <mergeCell ref="C580:D580"/>
    <mergeCell ref="C581:D581"/>
    <mergeCell ref="C582:D582"/>
    <mergeCell ref="A583:D583"/>
    <mergeCell ref="C584:D584"/>
    <mergeCell ref="C585:D585"/>
    <mergeCell ref="C586:D586"/>
    <mergeCell ref="C587:D587"/>
    <mergeCell ref="C588:D588"/>
    <mergeCell ref="C589:D589"/>
    <mergeCell ref="C590:D590"/>
    <mergeCell ref="C591:D591"/>
    <mergeCell ref="A594:D594"/>
    <mergeCell ref="B596:D596"/>
    <mergeCell ref="B598:D598"/>
    <mergeCell ref="B600:D600"/>
    <mergeCell ref="A602:D602"/>
    <mergeCell ref="C603:D603"/>
    <mergeCell ref="C604:D604"/>
    <mergeCell ref="C605:D605"/>
    <mergeCell ref="C606:D606"/>
    <mergeCell ref="C607:D607"/>
    <mergeCell ref="C608:D608"/>
    <mergeCell ref="C609:D609"/>
    <mergeCell ref="C610:D610"/>
    <mergeCell ref="A611:D611"/>
    <mergeCell ref="C612:D612"/>
    <mergeCell ref="C613:D613"/>
    <mergeCell ref="C614:D614"/>
    <mergeCell ref="C615:D615"/>
    <mergeCell ref="C625:D625"/>
    <mergeCell ref="C626:D626"/>
    <mergeCell ref="C627:D627"/>
    <mergeCell ref="C628:D628"/>
    <mergeCell ref="C629:D629"/>
    <mergeCell ref="A632:D632"/>
    <mergeCell ref="C616:D616"/>
    <mergeCell ref="C617:D617"/>
    <mergeCell ref="C618:D618"/>
    <mergeCell ref="C619:D619"/>
    <mergeCell ref="C620:D620"/>
    <mergeCell ref="A621:D621"/>
    <mergeCell ref="C622:D622"/>
    <mergeCell ref="C623:D623"/>
    <mergeCell ref="C624:D624"/>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'DATOS OCULTOS'!$B$43:$B$49</xm:f>
          </x14:formula1>
          <xm:sqref>B9</xm:sqref>
        </x14:dataValidation>
        <x14:dataValidation type="list" allowBlank="1" showErrorMessage="1" xr:uid="{00000000-0002-0000-0000-000001000000}">
          <x14:formula1>
            <xm:f>'DATOS OCULTOS'!$B$3:$B$22</xm:f>
          </x14:formula1>
          <xm:sqref>B5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4.42578125" defaultRowHeight="15" customHeight="1" x14ac:dyDescent="0.2"/>
  <cols>
    <col min="1" max="1" width="10.140625" customWidth="1"/>
    <col min="2" max="2" width="7" customWidth="1"/>
    <col min="3" max="3" width="12.42578125" customWidth="1"/>
    <col min="4" max="4" width="10.28515625" customWidth="1"/>
    <col min="5" max="5" width="16.85546875" customWidth="1"/>
    <col min="6" max="7" width="15.42578125" customWidth="1"/>
    <col min="8" max="8" width="17" customWidth="1"/>
    <col min="9" max="9" width="16.85546875" customWidth="1"/>
    <col min="10" max="10" width="19.140625" customWidth="1"/>
    <col min="11" max="11" width="10.85546875" customWidth="1"/>
    <col min="12" max="12" width="7" customWidth="1"/>
    <col min="13" max="13" width="15.7109375" customWidth="1"/>
    <col min="14" max="15" width="17.28515625" customWidth="1"/>
    <col min="16" max="16" width="15.85546875" customWidth="1"/>
    <col min="17" max="17" width="17.7109375" customWidth="1"/>
    <col min="18" max="18" width="3.28515625" customWidth="1"/>
    <col min="19" max="19" width="14.85546875" customWidth="1"/>
    <col min="20" max="20" width="13.42578125" customWidth="1"/>
    <col min="21" max="26" width="10.85546875" customWidth="1"/>
  </cols>
  <sheetData>
    <row r="1" spans="1:26" ht="50.25" customHeight="1" x14ac:dyDescent="0.2">
      <c r="A1" s="500"/>
      <c r="B1" s="500"/>
      <c r="C1" s="790"/>
      <c r="D1" s="581"/>
      <c r="E1" s="581"/>
      <c r="F1" s="581"/>
      <c r="G1" s="581"/>
      <c r="H1" s="581"/>
      <c r="I1" s="581"/>
      <c r="J1" s="500"/>
      <c r="K1" s="500"/>
      <c r="L1" s="500"/>
      <c r="M1" s="791"/>
      <c r="N1" s="581"/>
      <c r="O1" s="581"/>
      <c r="P1" s="581"/>
      <c r="Q1" s="581"/>
      <c r="R1" s="500"/>
      <c r="S1" s="500"/>
      <c r="T1" s="500"/>
      <c r="U1" s="500"/>
      <c r="V1" s="500"/>
      <c r="W1" s="500"/>
      <c r="X1" s="500"/>
      <c r="Y1" s="500"/>
      <c r="Z1" s="469"/>
    </row>
    <row r="2" spans="1:26" ht="38.25" customHeight="1" x14ac:dyDescent="0.2">
      <c r="A2" s="500"/>
      <c r="B2" s="500"/>
      <c r="C2" s="792" t="s">
        <v>2220</v>
      </c>
      <c r="D2" s="570"/>
      <c r="E2" s="570"/>
      <c r="F2" s="570"/>
      <c r="G2" s="570"/>
      <c r="H2" s="570"/>
      <c r="I2" s="568"/>
      <c r="J2" s="500"/>
      <c r="K2" s="500"/>
      <c r="L2" s="500"/>
      <c r="M2" s="792" t="s">
        <v>2221</v>
      </c>
      <c r="N2" s="570"/>
      <c r="O2" s="570"/>
      <c r="P2" s="570"/>
      <c r="Q2" s="568"/>
      <c r="R2" s="500"/>
      <c r="S2" s="500"/>
      <c r="T2" s="500"/>
      <c r="U2" s="500"/>
      <c r="V2" s="500"/>
      <c r="W2" s="500"/>
      <c r="X2" s="500"/>
      <c r="Y2" s="500"/>
      <c r="Z2" s="469"/>
    </row>
    <row r="3" spans="1:26" ht="16.5" customHeight="1" x14ac:dyDescent="0.2">
      <c r="A3" s="500"/>
      <c r="B3" s="500"/>
      <c r="C3" s="789"/>
      <c r="D3" s="570"/>
      <c r="E3" s="570"/>
      <c r="F3" s="570"/>
      <c r="G3" s="570"/>
      <c r="H3" s="570"/>
      <c r="I3" s="568"/>
      <c r="J3" s="500"/>
      <c r="K3" s="500"/>
      <c r="L3" s="500"/>
      <c r="M3" s="789"/>
      <c r="N3" s="570"/>
      <c r="O3" s="570"/>
      <c r="P3" s="570"/>
      <c r="Q3" s="568"/>
      <c r="R3" s="500"/>
      <c r="S3" s="500"/>
      <c r="T3" s="500"/>
      <c r="U3" s="500"/>
      <c r="V3" s="500"/>
      <c r="W3" s="500"/>
      <c r="X3" s="500"/>
      <c r="Y3" s="500"/>
      <c r="Z3" s="469"/>
    </row>
    <row r="4" spans="1:26" ht="45" customHeight="1" x14ac:dyDescent="0.2">
      <c r="A4" s="787" t="s">
        <v>1293</v>
      </c>
      <c r="B4" s="501"/>
      <c r="C4" s="502" t="s">
        <v>2212</v>
      </c>
      <c r="D4" s="503">
        <v>1</v>
      </c>
      <c r="E4" s="504"/>
      <c r="F4" s="504"/>
      <c r="G4" s="504"/>
      <c r="H4" s="504"/>
      <c r="I4" s="505"/>
      <c r="J4" s="500"/>
      <c r="K4" s="787" t="s">
        <v>2222</v>
      </c>
      <c r="L4" s="501"/>
      <c r="M4" s="502" t="s">
        <v>2191</v>
      </c>
      <c r="N4" s="506">
        <v>5</v>
      </c>
      <c r="O4" s="505"/>
      <c r="P4" s="505"/>
      <c r="Q4" s="505"/>
      <c r="R4" s="500"/>
      <c r="S4" s="500"/>
      <c r="T4" s="500"/>
      <c r="U4" s="500"/>
      <c r="V4" s="500"/>
      <c r="W4" s="500"/>
      <c r="X4" s="500"/>
      <c r="Y4" s="500"/>
      <c r="Z4" s="469"/>
    </row>
    <row r="5" spans="1:26" ht="38.25" customHeight="1" x14ac:dyDescent="0.2">
      <c r="A5" s="638"/>
      <c r="B5" s="501"/>
      <c r="C5" s="502" t="s">
        <v>2211</v>
      </c>
      <c r="D5" s="503">
        <v>0.8</v>
      </c>
      <c r="E5" s="507"/>
      <c r="F5" s="507"/>
      <c r="G5" s="504"/>
      <c r="H5" s="504"/>
      <c r="I5" s="505"/>
      <c r="J5" s="500"/>
      <c r="K5" s="638"/>
      <c r="L5" s="501"/>
      <c r="M5" s="502" t="s">
        <v>2192</v>
      </c>
      <c r="N5" s="506">
        <v>4</v>
      </c>
      <c r="O5" s="504"/>
      <c r="P5" s="505"/>
      <c r="Q5" s="505"/>
      <c r="R5" s="500"/>
      <c r="S5" s="500"/>
      <c r="T5" s="500"/>
      <c r="U5" s="500"/>
      <c r="V5" s="500"/>
      <c r="W5" s="500"/>
      <c r="X5" s="500"/>
      <c r="Y5" s="500"/>
      <c r="Z5" s="469"/>
    </row>
    <row r="6" spans="1:26" ht="37.5" customHeight="1" x14ac:dyDescent="0.2">
      <c r="A6" s="638"/>
      <c r="B6" s="501"/>
      <c r="C6" s="502" t="s">
        <v>2210</v>
      </c>
      <c r="D6" s="503">
        <v>0.6</v>
      </c>
      <c r="E6" s="507"/>
      <c r="F6" s="507"/>
      <c r="G6" s="507"/>
      <c r="H6" s="504"/>
      <c r="I6" s="505"/>
      <c r="J6" s="500"/>
      <c r="K6" s="638"/>
      <c r="L6" s="501"/>
      <c r="M6" s="502" t="s">
        <v>2193</v>
      </c>
      <c r="N6" s="506">
        <v>3</v>
      </c>
      <c r="O6" s="504"/>
      <c r="P6" s="505"/>
      <c r="Q6" s="505"/>
      <c r="R6" s="500"/>
      <c r="S6" s="500"/>
      <c r="T6" s="500"/>
      <c r="U6" s="500"/>
      <c r="V6" s="500"/>
      <c r="W6" s="500"/>
      <c r="X6" s="500"/>
      <c r="Y6" s="500"/>
      <c r="Z6" s="469"/>
    </row>
    <row r="7" spans="1:26" ht="48.75" customHeight="1" x14ac:dyDescent="0.2">
      <c r="A7" s="638"/>
      <c r="B7" s="501"/>
      <c r="C7" s="502" t="s">
        <v>2209</v>
      </c>
      <c r="D7" s="503">
        <v>0.4</v>
      </c>
      <c r="E7" s="508"/>
      <c r="F7" s="507"/>
      <c r="G7" s="507"/>
      <c r="H7" s="504"/>
      <c r="I7" s="505"/>
      <c r="J7" s="500"/>
      <c r="K7" s="638"/>
      <c r="L7" s="501"/>
      <c r="M7" s="502" t="s">
        <v>2194</v>
      </c>
      <c r="N7" s="506">
        <v>2</v>
      </c>
      <c r="O7" s="507"/>
      <c r="P7" s="504"/>
      <c r="Q7" s="505"/>
      <c r="R7" s="500"/>
      <c r="S7" s="500"/>
      <c r="T7" s="500"/>
      <c r="U7" s="500"/>
      <c r="V7" s="500"/>
      <c r="W7" s="500"/>
      <c r="X7" s="500"/>
      <c r="Y7" s="500"/>
      <c r="Z7" s="469"/>
    </row>
    <row r="8" spans="1:26" ht="45.75" customHeight="1" x14ac:dyDescent="0.2">
      <c r="A8" s="638"/>
      <c r="B8" s="501"/>
      <c r="C8" s="502" t="s">
        <v>2223</v>
      </c>
      <c r="D8" s="503">
        <v>0.2</v>
      </c>
      <c r="E8" s="508"/>
      <c r="F8" s="508"/>
      <c r="G8" s="507"/>
      <c r="H8" s="504"/>
      <c r="I8" s="505"/>
      <c r="J8" s="500"/>
      <c r="K8" s="638"/>
      <c r="L8" s="501"/>
      <c r="M8" s="502" t="s">
        <v>2195</v>
      </c>
      <c r="N8" s="506">
        <v>1</v>
      </c>
      <c r="O8" s="507"/>
      <c r="P8" s="504"/>
      <c r="Q8" s="505"/>
      <c r="R8" s="500"/>
      <c r="S8" s="509" t="s">
        <v>1344</v>
      </c>
      <c r="T8" s="507"/>
      <c r="U8" s="500"/>
      <c r="V8" s="500"/>
      <c r="W8" s="500"/>
      <c r="X8" s="500"/>
      <c r="Y8" s="500"/>
      <c r="Z8" s="469"/>
    </row>
    <row r="9" spans="1:26" ht="22.5" customHeight="1" x14ac:dyDescent="0.3">
      <c r="A9" s="500"/>
      <c r="B9" s="500"/>
      <c r="C9" s="510"/>
      <c r="D9" s="511"/>
      <c r="E9" s="503">
        <v>0.2</v>
      </c>
      <c r="F9" s="503">
        <v>0.4</v>
      </c>
      <c r="G9" s="503">
        <v>0.6</v>
      </c>
      <c r="H9" s="503">
        <v>0.8</v>
      </c>
      <c r="I9" s="503">
        <v>1</v>
      </c>
      <c r="J9" s="500"/>
      <c r="K9" s="500"/>
      <c r="L9" s="500"/>
      <c r="M9" s="510"/>
      <c r="N9" s="511"/>
      <c r="O9" s="506">
        <v>3</v>
      </c>
      <c r="P9" s="506">
        <v>4</v>
      </c>
      <c r="Q9" s="506">
        <v>5</v>
      </c>
      <c r="R9" s="500"/>
      <c r="S9" s="509" t="s">
        <v>1304</v>
      </c>
      <c r="T9" s="504"/>
      <c r="U9" s="500"/>
      <c r="V9" s="500"/>
      <c r="W9" s="500"/>
      <c r="X9" s="500"/>
      <c r="Y9" s="500"/>
      <c r="Z9" s="469"/>
    </row>
    <row r="10" spans="1:26" ht="22.5" customHeight="1" x14ac:dyDescent="0.3">
      <c r="A10" s="500"/>
      <c r="B10" s="500"/>
      <c r="C10" s="124"/>
      <c r="D10" s="124"/>
      <c r="E10" s="506" t="s">
        <v>2224</v>
      </c>
      <c r="F10" s="506" t="s">
        <v>1207</v>
      </c>
      <c r="G10" s="506" t="s">
        <v>1211</v>
      </c>
      <c r="H10" s="506" t="s">
        <v>1215</v>
      </c>
      <c r="I10" s="512" t="s">
        <v>1219</v>
      </c>
      <c r="J10" s="500"/>
      <c r="K10" s="500"/>
      <c r="L10" s="500"/>
      <c r="M10" s="124"/>
      <c r="N10" s="124"/>
      <c r="O10" s="506" t="s">
        <v>1211</v>
      </c>
      <c r="P10" s="506" t="s">
        <v>1215</v>
      </c>
      <c r="Q10" s="512" t="s">
        <v>1219</v>
      </c>
      <c r="R10" s="500"/>
      <c r="S10" s="509" t="s">
        <v>1290</v>
      </c>
      <c r="T10" s="505"/>
      <c r="U10" s="500"/>
      <c r="V10" s="500"/>
      <c r="W10" s="500"/>
      <c r="X10" s="500"/>
      <c r="Y10" s="500"/>
      <c r="Z10" s="469"/>
    </row>
    <row r="11" spans="1:26" ht="16.5" customHeight="1" x14ac:dyDescent="0.3">
      <c r="A11" s="500"/>
      <c r="B11" s="500"/>
      <c r="C11" s="124"/>
      <c r="D11" s="124"/>
      <c r="E11" s="124"/>
      <c r="F11" s="124"/>
      <c r="G11" s="124"/>
      <c r="H11" s="500"/>
      <c r="I11" s="500"/>
      <c r="J11" s="500"/>
      <c r="K11" s="500"/>
      <c r="L11" s="500"/>
      <c r="M11" s="124"/>
      <c r="N11" s="124"/>
      <c r="O11" s="124"/>
      <c r="P11" s="500"/>
      <c r="Q11" s="500"/>
      <c r="R11" s="500"/>
      <c r="S11" s="500"/>
      <c r="T11" s="500"/>
      <c r="U11" s="500"/>
      <c r="V11" s="500"/>
      <c r="W11" s="500"/>
      <c r="X11" s="500"/>
      <c r="Y11" s="500"/>
      <c r="Z11" s="469"/>
    </row>
    <row r="12" spans="1:26" ht="16.5" customHeight="1" x14ac:dyDescent="0.3">
      <c r="A12" s="500"/>
      <c r="B12" s="500"/>
      <c r="C12" s="124"/>
      <c r="D12" s="124"/>
      <c r="E12" s="124"/>
      <c r="F12" s="124"/>
      <c r="G12" s="124"/>
      <c r="H12" s="500"/>
      <c r="I12" s="500"/>
      <c r="J12" s="500"/>
      <c r="K12" s="500"/>
      <c r="L12" s="500"/>
      <c r="M12" s="124"/>
      <c r="N12" s="124"/>
      <c r="O12" s="124"/>
      <c r="P12" s="500"/>
      <c r="Q12" s="500"/>
      <c r="R12" s="500"/>
      <c r="S12" s="500"/>
      <c r="T12" s="500"/>
      <c r="U12" s="500"/>
      <c r="V12" s="500"/>
      <c r="W12" s="500"/>
      <c r="X12" s="500"/>
      <c r="Y12" s="500"/>
      <c r="Z12" s="469"/>
    </row>
    <row r="13" spans="1:26" ht="15.75" customHeight="1" x14ac:dyDescent="0.25">
      <c r="A13" s="500"/>
      <c r="B13" s="500"/>
      <c r="C13" s="788" t="s">
        <v>2225</v>
      </c>
      <c r="D13" s="572"/>
      <c r="E13" s="572"/>
      <c r="F13" s="572"/>
      <c r="G13" s="572"/>
      <c r="H13" s="572"/>
      <c r="I13" s="775"/>
      <c r="J13" s="500"/>
      <c r="K13" s="500"/>
      <c r="L13" s="500"/>
      <c r="M13" s="788" t="s">
        <v>2226</v>
      </c>
      <c r="N13" s="572"/>
      <c r="O13" s="572"/>
      <c r="P13" s="572"/>
      <c r="Q13" s="775"/>
      <c r="R13" s="500"/>
      <c r="S13" s="500"/>
      <c r="T13" s="500"/>
      <c r="U13" s="500"/>
      <c r="V13" s="500"/>
      <c r="W13" s="500"/>
      <c r="X13" s="500"/>
      <c r="Y13" s="500"/>
      <c r="Z13" s="469"/>
    </row>
    <row r="14" spans="1:26" ht="16.5" customHeight="1" x14ac:dyDescent="0.3">
      <c r="A14" s="500"/>
      <c r="B14" s="500"/>
      <c r="C14" s="124"/>
      <c r="D14" s="124"/>
      <c r="E14" s="124"/>
      <c r="F14" s="124"/>
      <c r="G14" s="124"/>
      <c r="H14" s="500"/>
      <c r="I14" s="500"/>
      <c r="J14" s="500"/>
      <c r="K14" s="500"/>
      <c r="L14" s="500"/>
      <c r="M14" s="500"/>
      <c r="N14" s="500"/>
      <c r="O14" s="500"/>
      <c r="P14" s="500"/>
      <c r="Q14" s="500"/>
      <c r="R14" s="500"/>
      <c r="S14" s="500"/>
      <c r="T14" s="500"/>
      <c r="U14" s="500"/>
      <c r="V14" s="500"/>
      <c r="W14" s="500"/>
      <c r="X14" s="500"/>
      <c r="Y14" s="500"/>
      <c r="Z14" s="469"/>
    </row>
    <row r="15" spans="1:26" ht="16.5" customHeight="1" x14ac:dyDescent="0.3">
      <c r="A15" s="500"/>
      <c r="B15" s="500"/>
      <c r="C15" s="124"/>
      <c r="D15" s="124"/>
      <c r="E15" s="124"/>
      <c r="F15" s="124"/>
      <c r="G15" s="124"/>
      <c r="H15" s="500"/>
      <c r="I15" s="500"/>
      <c r="J15" s="500"/>
      <c r="K15" s="500"/>
      <c r="L15" s="500"/>
      <c r="M15" s="500"/>
      <c r="N15" s="500"/>
      <c r="O15" s="500"/>
      <c r="P15" s="500"/>
      <c r="Q15" s="500"/>
      <c r="R15" s="500"/>
      <c r="S15" s="500"/>
      <c r="T15" s="500"/>
      <c r="U15" s="500"/>
      <c r="V15" s="500"/>
      <c r="W15" s="500"/>
      <c r="X15" s="500"/>
      <c r="Y15" s="500"/>
      <c r="Z15" s="469"/>
    </row>
    <row r="16" spans="1:26" ht="27" customHeight="1" x14ac:dyDescent="0.3">
      <c r="A16" s="500"/>
      <c r="B16" s="500"/>
      <c r="C16" s="124"/>
      <c r="D16" s="124"/>
      <c r="E16" s="513"/>
      <c r="F16" s="505"/>
      <c r="G16" s="509" t="s">
        <v>1290</v>
      </c>
      <c r="H16" s="513"/>
      <c r="I16" s="513"/>
      <c r="J16" s="500"/>
      <c r="K16" s="500"/>
      <c r="L16" s="500"/>
      <c r="M16" s="500"/>
      <c r="N16" s="500"/>
      <c r="Q16" s="500"/>
      <c r="R16" s="500"/>
      <c r="S16" s="500"/>
      <c r="T16" s="500"/>
      <c r="U16" s="500"/>
      <c r="V16" s="500"/>
      <c r="W16" s="500"/>
      <c r="X16" s="500"/>
      <c r="Y16" s="500"/>
      <c r="Z16" s="469"/>
    </row>
    <row r="17" spans="1:26" ht="27" customHeight="1" x14ac:dyDescent="0.3">
      <c r="A17" s="500"/>
      <c r="B17" s="500"/>
      <c r="C17" s="124"/>
      <c r="D17" s="124"/>
      <c r="E17" s="513"/>
      <c r="F17" s="504"/>
      <c r="G17" s="509" t="s">
        <v>1304</v>
      </c>
      <c r="H17" s="500"/>
      <c r="I17" s="500"/>
      <c r="J17" s="500"/>
      <c r="K17" s="500"/>
      <c r="L17" s="500"/>
      <c r="M17" s="500"/>
      <c r="N17" s="500"/>
      <c r="Q17" s="500"/>
      <c r="R17" s="500"/>
      <c r="S17" s="500"/>
      <c r="T17" s="500"/>
      <c r="U17" s="500"/>
      <c r="V17" s="500"/>
      <c r="W17" s="500"/>
      <c r="X17" s="500"/>
      <c r="Y17" s="500"/>
      <c r="Z17" s="469"/>
    </row>
    <row r="18" spans="1:26" ht="27" customHeight="1" x14ac:dyDescent="0.3">
      <c r="A18" s="500"/>
      <c r="B18" s="500"/>
      <c r="C18" s="124"/>
      <c r="D18" s="124"/>
      <c r="E18" s="513"/>
      <c r="F18" s="507"/>
      <c r="G18" s="509" t="s">
        <v>1344</v>
      </c>
      <c r="H18" s="500"/>
      <c r="I18" s="500"/>
      <c r="J18" s="500"/>
      <c r="K18" s="500"/>
      <c r="L18" s="500"/>
      <c r="M18" s="500"/>
      <c r="N18" s="500"/>
      <c r="Q18" s="500"/>
      <c r="R18" s="500"/>
      <c r="S18" s="500"/>
      <c r="T18" s="500"/>
      <c r="U18" s="500"/>
      <c r="V18" s="500"/>
      <c r="W18" s="500"/>
      <c r="X18" s="500"/>
      <c r="Y18" s="500"/>
      <c r="Z18" s="469"/>
    </row>
    <row r="19" spans="1:26" ht="27" customHeight="1" x14ac:dyDescent="0.3">
      <c r="A19" s="500"/>
      <c r="B19" s="500"/>
      <c r="C19" s="124"/>
      <c r="D19" s="124"/>
      <c r="E19" s="513"/>
      <c r="F19" s="508"/>
      <c r="G19" s="514" t="s">
        <v>2227</v>
      </c>
      <c r="H19" s="500"/>
      <c r="I19" s="500"/>
      <c r="J19" s="500"/>
      <c r="K19" s="500"/>
      <c r="L19" s="500"/>
      <c r="M19" s="500"/>
      <c r="N19" s="500"/>
      <c r="O19" s="469"/>
      <c r="P19" s="500"/>
      <c r="Q19" s="500"/>
      <c r="R19" s="500"/>
      <c r="S19" s="500"/>
      <c r="T19" s="500"/>
      <c r="U19" s="500"/>
      <c r="V19" s="500"/>
      <c r="W19" s="500"/>
      <c r="X19" s="500"/>
      <c r="Y19" s="500"/>
      <c r="Z19" s="469"/>
    </row>
    <row r="20" spans="1:26" ht="16.5" customHeight="1" x14ac:dyDescent="0.3">
      <c r="A20" s="500"/>
      <c r="B20" s="500"/>
      <c r="C20" s="124"/>
      <c r="D20" s="124"/>
      <c r="E20" s="124"/>
      <c r="F20" s="124"/>
      <c r="G20" s="124"/>
      <c r="H20" s="500"/>
      <c r="I20" s="500"/>
      <c r="J20" s="500"/>
      <c r="K20" s="500"/>
      <c r="L20" s="500"/>
      <c r="M20" s="500"/>
      <c r="N20" s="500"/>
      <c r="O20" s="500"/>
      <c r="P20" s="500"/>
      <c r="Q20" s="500"/>
      <c r="R20" s="500"/>
      <c r="S20" s="500"/>
      <c r="T20" s="500"/>
      <c r="U20" s="500"/>
      <c r="V20" s="500"/>
      <c r="W20" s="500"/>
      <c r="X20" s="500"/>
      <c r="Y20" s="500"/>
      <c r="Z20" s="500"/>
    </row>
    <row r="21" spans="1:26" ht="16.5" customHeight="1" x14ac:dyDescent="0.3">
      <c r="A21" s="500"/>
      <c r="B21" s="500"/>
      <c r="C21" s="124"/>
      <c r="D21" s="124"/>
      <c r="E21" s="124"/>
      <c r="F21" s="124"/>
      <c r="G21" s="124"/>
      <c r="H21" s="500"/>
      <c r="I21" s="500"/>
      <c r="J21" s="500"/>
      <c r="K21" s="500"/>
      <c r="L21" s="500"/>
      <c r="M21" s="500"/>
      <c r="N21" s="500"/>
      <c r="O21" s="500"/>
      <c r="P21" s="500"/>
      <c r="Q21" s="500"/>
      <c r="R21" s="500"/>
      <c r="S21" s="500"/>
      <c r="T21" s="500"/>
      <c r="U21" s="500"/>
      <c r="V21" s="500"/>
      <c r="W21" s="500"/>
      <c r="X21" s="500"/>
      <c r="Y21" s="500"/>
      <c r="Z21" s="500"/>
    </row>
    <row r="22" spans="1:26" ht="16.5" customHeight="1" x14ac:dyDescent="0.3">
      <c r="A22" s="500"/>
      <c r="B22" s="500"/>
      <c r="C22" s="124"/>
      <c r="D22" s="124"/>
      <c r="E22" s="124"/>
      <c r="F22" s="124"/>
      <c r="G22" s="124"/>
      <c r="H22" s="500"/>
      <c r="I22" s="500"/>
      <c r="J22" s="500"/>
      <c r="K22" s="500"/>
      <c r="L22" s="500"/>
      <c r="M22" s="500"/>
      <c r="N22" s="500"/>
      <c r="O22" s="500"/>
      <c r="P22" s="500"/>
      <c r="Q22" s="500"/>
      <c r="R22" s="500"/>
      <c r="S22" s="500"/>
      <c r="T22" s="500"/>
      <c r="U22" s="500"/>
      <c r="V22" s="500"/>
      <c r="W22" s="500"/>
      <c r="X22" s="500"/>
      <c r="Y22" s="500"/>
      <c r="Z22" s="500"/>
    </row>
    <row r="23" spans="1:26" ht="16.5" customHeight="1" x14ac:dyDescent="0.3">
      <c r="A23" s="500"/>
      <c r="B23" s="500"/>
      <c r="C23" s="124"/>
      <c r="D23" s="124"/>
      <c r="E23" s="124"/>
      <c r="F23" s="124"/>
      <c r="G23" s="124"/>
      <c r="H23" s="500"/>
      <c r="I23" s="500"/>
      <c r="J23" s="500"/>
      <c r="K23" s="500"/>
      <c r="L23" s="500"/>
      <c r="M23" s="500"/>
      <c r="N23" s="500"/>
      <c r="O23" s="500"/>
      <c r="P23" s="500"/>
      <c r="Q23" s="500"/>
      <c r="R23" s="500"/>
      <c r="S23" s="500"/>
      <c r="T23" s="500"/>
      <c r="U23" s="500"/>
      <c r="V23" s="500"/>
      <c r="W23" s="500"/>
      <c r="X23" s="500"/>
      <c r="Y23" s="500"/>
      <c r="Z23" s="500"/>
    </row>
    <row r="24" spans="1:26" ht="16.5" customHeight="1" x14ac:dyDescent="0.3">
      <c r="A24" s="500"/>
      <c r="B24" s="500"/>
      <c r="C24" s="124"/>
      <c r="D24" s="124"/>
      <c r="E24" s="124"/>
      <c r="F24" s="124"/>
      <c r="G24" s="124"/>
      <c r="H24" s="500"/>
      <c r="I24" s="500"/>
      <c r="J24" s="500"/>
      <c r="K24" s="500"/>
      <c r="L24" s="500"/>
      <c r="M24" s="500"/>
      <c r="N24" s="500"/>
      <c r="O24" s="500"/>
      <c r="P24" s="500"/>
      <c r="Q24" s="500"/>
      <c r="R24" s="500"/>
      <c r="S24" s="500"/>
      <c r="T24" s="500"/>
      <c r="U24" s="500"/>
      <c r="V24" s="500"/>
      <c r="W24" s="500"/>
      <c r="X24" s="500"/>
      <c r="Y24" s="500"/>
      <c r="Z24" s="500"/>
    </row>
    <row r="25" spans="1:26" ht="16.5" customHeight="1" x14ac:dyDescent="0.3">
      <c r="A25" s="500"/>
      <c r="B25" s="500"/>
      <c r="C25" s="124"/>
      <c r="D25" s="124"/>
      <c r="E25" s="124"/>
      <c r="F25" s="124"/>
      <c r="G25" s="124"/>
      <c r="H25" s="500"/>
      <c r="I25" s="500"/>
      <c r="J25" s="500"/>
      <c r="K25" s="500"/>
      <c r="L25" s="500"/>
      <c r="M25" s="500"/>
      <c r="N25" s="500"/>
      <c r="O25" s="500"/>
      <c r="P25" s="500"/>
      <c r="Q25" s="500"/>
      <c r="R25" s="500"/>
      <c r="S25" s="500"/>
      <c r="T25" s="500"/>
      <c r="U25" s="500"/>
      <c r="V25" s="500"/>
      <c r="W25" s="500"/>
      <c r="X25" s="500"/>
      <c r="Y25" s="500"/>
      <c r="Z25" s="500"/>
    </row>
    <row r="26" spans="1:26" ht="16.5" customHeight="1" x14ac:dyDescent="0.3">
      <c r="A26" s="500"/>
      <c r="B26" s="500"/>
      <c r="C26" s="124"/>
      <c r="D26" s="124"/>
      <c r="E26" s="124"/>
      <c r="F26" s="124"/>
      <c r="G26" s="124"/>
      <c r="H26" s="500"/>
      <c r="I26" s="500"/>
      <c r="J26" s="500"/>
      <c r="K26" s="500"/>
      <c r="L26" s="500"/>
      <c r="M26" s="500"/>
      <c r="N26" s="500"/>
      <c r="O26" s="500"/>
      <c r="P26" s="500"/>
      <c r="Q26" s="500"/>
      <c r="R26" s="500"/>
      <c r="S26" s="500"/>
      <c r="T26" s="500"/>
      <c r="U26" s="500"/>
      <c r="V26" s="500"/>
      <c r="W26" s="500"/>
      <c r="X26" s="500"/>
      <c r="Y26" s="500"/>
      <c r="Z26" s="500"/>
    </row>
    <row r="27" spans="1:26" ht="16.5" customHeight="1" x14ac:dyDescent="0.3">
      <c r="A27" s="500"/>
      <c r="B27" s="500"/>
      <c r="C27" s="124"/>
      <c r="D27" s="124"/>
      <c r="E27" s="124"/>
      <c r="F27" s="124"/>
      <c r="G27" s="124"/>
      <c r="H27" s="500"/>
      <c r="I27" s="500"/>
      <c r="J27" s="500"/>
      <c r="K27" s="500"/>
      <c r="L27" s="500"/>
      <c r="M27" s="500"/>
      <c r="N27" s="500"/>
      <c r="O27" s="500"/>
      <c r="P27" s="500"/>
      <c r="Q27" s="500"/>
      <c r="R27" s="500"/>
      <c r="S27" s="500"/>
      <c r="T27" s="500"/>
      <c r="U27" s="500"/>
      <c r="V27" s="500"/>
      <c r="W27" s="500"/>
      <c r="X27" s="500"/>
      <c r="Y27" s="500"/>
      <c r="Z27" s="500"/>
    </row>
    <row r="28" spans="1:26" ht="16.5" customHeight="1" x14ac:dyDescent="0.3">
      <c r="A28" s="500"/>
      <c r="B28" s="500"/>
      <c r="C28" s="124"/>
      <c r="D28" s="124"/>
      <c r="E28" s="124"/>
      <c r="F28" s="124"/>
      <c r="G28" s="124"/>
      <c r="H28" s="500"/>
      <c r="I28" s="500"/>
      <c r="J28" s="500"/>
      <c r="K28" s="500"/>
      <c r="L28" s="500"/>
      <c r="M28" s="500"/>
      <c r="N28" s="500"/>
      <c r="O28" s="500"/>
      <c r="P28" s="500"/>
      <c r="Q28" s="500"/>
      <c r="R28" s="500"/>
      <c r="S28" s="500"/>
      <c r="T28" s="500"/>
      <c r="U28" s="500"/>
      <c r="V28" s="500"/>
      <c r="W28" s="500"/>
      <c r="X28" s="500"/>
      <c r="Y28" s="500"/>
      <c r="Z28" s="500"/>
    </row>
    <row r="29" spans="1:26" ht="16.5" customHeight="1" x14ac:dyDescent="0.3">
      <c r="A29" s="500"/>
      <c r="B29" s="500"/>
      <c r="C29" s="124"/>
      <c r="D29" s="124"/>
      <c r="E29" s="124"/>
      <c r="F29" s="124"/>
      <c r="G29" s="124"/>
      <c r="H29" s="500"/>
      <c r="I29" s="500"/>
      <c r="J29" s="500"/>
      <c r="K29" s="500"/>
      <c r="L29" s="500"/>
      <c r="M29" s="500"/>
      <c r="N29" s="500"/>
      <c r="O29" s="500"/>
      <c r="P29" s="500"/>
      <c r="Q29" s="500"/>
      <c r="R29" s="500"/>
      <c r="S29" s="500"/>
      <c r="T29" s="500"/>
      <c r="U29" s="500"/>
      <c r="V29" s="500"/>
      <c r="W29" s="500"/>
      <c r="X29" s="500"/>
      <c r="Y29" s="500"/>
      <c r="Z29" s="500"/>
    </row>
    <row r="30" spans="1:26" ht="16.5" customHeight="1" x14ac:dyDescent="0.3">
      <c r="A30" s="500"/>
      <c r="B30" s="500"/>
      <c r="C30" s="124"/>
      <c r="D30" s="124"/>
      <c r="E30" s="124"/>
      <c r="F30" s="124"/>
      <c r="G30" s="124"/>
      <c r="H30" s="500"/>
      <c r="I30" s="500"/>
      <c r="J30" s="500"/>
      <c r="K30" s="500"/>
      <c r="L30" s="500"/>
      <c r="M30" s="500"/>
      <c r="N30" s="500"/>
      <c r="O30" s="500"/>
      <c r="P30" s="500"/>
      <c r="Q30" s="500"/>
      <c r="R30" s="500"/>
      <c r="S30" s="500"/>
      <c r="T30" s="500"/>
      <c r="U30" s="500"/>
      <c r="V30" s="500"/>
      <c r="W30" s="500"/>
      <c r="X30" s="500"/>
      <c r="Y30" s="500"/>
      <c r="Z30" s="500"/>
    </row>
    <row r="31" spans="1:26" ht="16.5" customHeight="1" x14ac:dyDescent="0.3">
      <c r="A31" s="500"/>
      <c r="B31" s="500"/>
      <c r="C31" s="124"/>
      <c r="D31" s="124"/>
      <c r="E31" s="124"/>
      <c r="F31" s="124"/>
      <c r="G31" s="124"/>
      <c r="H31" s="500"/>
      <c r="I31" s="500"/>
      <c r="J31" s="500"/>
      <c r="K31" s="500"/>
      <c r="L31" s="500"/>
      <c r="M31" s="500"/>
      <c r="N31" s="500"/>
      <c r="O31" s="500"/>
      <c r="P31" s="500"/>
      <c r="Q31" s="500"/>
      <c r="R31" s="500"/>
      <c r="S31" s="500"/>
      <c r="T31" s="500"/>
      <c r="U31" s="500"/>
      <c r="V31" s="500"/>
      <c r="W31" s="500"/>
      <c r="X31" s="500"/>
      <c r="Y31" s="500"/>
      <c r="Z31" s="500"/>
    </row>
    <row r="32" spans="1:26" ht="16.5" customHeight="1" x14ac:dyDescent="0.3">
      <c r="A32" s="500"/>
      <c r="B32" s="500"/>
      <c r="C32" s="124"/>
      <c r="D32" s="124"/>
      <c r="E32" s="124"/>
      <c r="F32" s="124"/>
      <c r="G32" s="124"/>
      <c r="H32" s="500"/>
      <c r="I32" s="500"/>
      <c r="J32" s="500"/>
      <c r="K32" s="500"/>
      <c r="L32" s="500"/>
      <c r="M32" s="500"/>
      <c r="N32" s="500"/>
      <c r="O32" s="500"/>
      <c r="P32" s="500"/>
      <c r="Q32" s="500"/>
      <c r="R32" s="500"/>
      <c r="S32" s="500"/>
      <c r="T32" s="500"/>
      <c r="U32" s="500"/>
      <c r="V32" s="500"/>
      <c r="W32" s="500"/>
      <c r="X32" s="500"/>
      <c r="Y32" s="500"/>
      <c r="Z32" s="500"/>
    </row>
    <row r="33" spans="1:26" ht="16.5" customHeight="1" x14ac:dyDescent="0.3">
      <c r="A33" s="500"/>
      <c r="B33" s="500"/>
      <c r="C33" s="124"/>
      <c r="D33" s="124"/>
      <c r="E33" s="124"/>
      <c r="F33" s="124"/>
      <c r="G33" s="124"/>
      <c r="H33" s="500"/>
      <c r="I33" s="500"/>
      <c r="J33" s="500"/>
      <c r="K33" s="500"/>
      <c r="L33" s="500"/>
      <c r="M33" s="500"/>
      <c r="N33" s="500"/>
      <c r="O33" s="500"/>
      <c r="P33" s="500"/>
      <c r="Q33" s="500"/>
      <c r="R33" s="500"/>
      <c r="S33" s="500"/>
      <c r="T33" s="500"/>
      <c r="U33" s="500"/>
      <c r="V33" s="500"/>
      <c r="W33" s="500"/>
      <c r="X33" s="500"/>
      <c r="Y33" s="500"/>
      <c r="Z33" s="500"/>
    </row>
    <row r="34" spans="1:26" ht="16.5" customHeight="1" x14ac:dyDescent="0.3">
      <c r="A34" s="500"/>
      <c r="B34" s="500"/>
      <c r="C34" s="124"/>
      <c r="D34" s="124"/>
      <c r="E34" s="124"/>
      <c r="F34" s="124"/>
      <c r="G34" s="124"/>
      <c r="H34" s="500"/>
      <c r="I34" s="500"/>
      <c r="J34" s="500"/>
      <c r="K34" s="500"/>
      <c r="L34" s="500"/>
      <c r="M34" s="500"/>
      <c r="N34" s="500"/>
      <c r="O34" s="500"/>
      <c r="P34" s="500"/>
      <c r="Q34" s="500"/>
      <c r="R34" s="500"/>
      <c r="S34" s="500"/>
      <c r="T34" s="500"/>
      <c r="U34" s="500"/>
      <c r="V34" s="500"/>
      <c r="W34" s="500"/>
      <c r="X34" s="500"/>
      <c r="Y34" s="500"/>
      <c r="Z34" s="500"/>
    </row>
    <row r="35" spans="1:26" ht="16.5" customHeight="1" x14ac:dyDescent="0.3">
      <c r="A35" s="500"/>
      <c r="B35" s="500"/>
      <c r="C35" s="124"/>
      <c r="D35" s="124"/>
      <c r="E35" s="124"/>
      <c r="F35" s="124"/>
      <c r="G35" s="124"/>
      <c r="H35" s="500"/>
      <c r="I35" s="500"/>
      <c r="J35" s="500"/>
      <c r="K35" s="500"/>
      <c r="L35" s="500"/>
      <c r="M35" s="500"/>
      <c r="N35" s="500"/>
      <c r="O35" s="500"/>
      <c r="P35" s="500"/>
      <c r="Q35" s="500"/>
      <c r="R35" s="500"/>
      <c r="S35" s="500"/>
      <c r="T35" s="500"/>
      <c r="U35" s="500"/>
      <c r="V35" s="500"/>
      <c r="W35" s="500"/>
      <c r="X35" s="500"/>
      <c r="Y35" s="500"/>
      <c r="Z35" s="500"/>
    </row>
    <row r="36" spans="1:26" ht="16.5" customHeight="1" x14ac:dyDescent="0.3">
      <c r="A36" s="500"/>
      <c r="B36" s="500"/>
      <c r="C36" s="124"/>
      <c r="D36" s="124"/>
      <c r="E36" s="124"/>
      <c r="F36" s="124"/>
      <c r="G36" s="124"/>
      <c r="H36" s="500"/>
      <c r="I36" s="500"/>
      <c r="J36" s="500"/>
      <c r="K36" s="500"/>
      <c r="L36" s="500"/>
      <c r="M36" s="500"/>
      <c r="N36" s="500"/>
      <c r="O36" s="500"/>
      <c r="P36" s="500"/>
      <c r="Q36" s="500"/>
      <c r="R36" s="500"/>
      <c r="S36" s="500"/>
      <c r="T36" s="500"/>
      <c r="U36" s="500"/>
      <c r="V36" s="500"/>
      <c r="W36" s="500"/>
      <c r="X36" s="500"/>
      <c r="Y36" s="500"/>
      <c r="Z36" s="500"/>
    </row>
    <row r="37" spans="1:26" ht="16.5" customHeight="1" x14ac:dyDescent="0.3">
      <c r="A37" s="500"/>
      <c r="B37" s="500"/>
      <c r="C37" s="124"/>
      <c r="D37" s="124"/>
      <c r="E37" s="124"/>
      <c r="F37" s="124"/>
      <c r="G37" s="124"/>
      <c r="H37" s="500"/>
      <c r="I37" s="500"/>
      <c r="J37" s="500"/>
      <c r="K37" s="500"/>
      <c r="L37" s="500"/>
      <c r="M37" s="500"/>
      <c r="N37" s="500"/>
      <c r="O37" s="500"/>
      <c r="P37" s="500"/>
      <c r="Q37" s="500"/>
      <c r="R37" s="500"/>
      <c r="S37" s="500"/>
      <c r="T37" s="500"/>
      <c r="U37" s="500"/>
      <c r="V37" s="500"/>
      <c r="W37" s="500"/>
      <c r="X37" s="500"/>
      <c r="Y37" s="500"/>
      <c r="Z37" s="500"/>
    </row>
    <row r="38" spans="1:26" ht="16.5" customHeight="1" x14ac:dyDescent="0.3">
      <c r="A38" s="500"/>
      <c r="B38" s="500"/>
      <c r="C38" s="124"/>
      <c r="D38" s="124"/>
      <c r="E38" s="124"/>
      <c r="F38" s="124"/>
      <c r="G38" s="124"/>
      <c r="H38" s="500"/>
      <c r="I38" s="500"/>
      <c r="J38" s="500"/>
      <c r="K38" s="500"/>
      <c r="L38" s="500"/>
      <c r="M38" s="500"/>
      <c r="N38" s="500"/>
      <c r="O38" s="500"/>
      <c r="P38" s="500"/>
      <c r="Q38" s="500"/>
      <c r="R38" s="500"/>
      <c r="S38" s="500"/>
      <c r="T38" s="500"/>
      <c r="U38" s="500"/>
      <c r="V38" s="500"/>
      <c r="W38" s="500"/>
      <c r="X38" s="500"/>
      <c r="Y38" s="500"/>
      <c r="Z38" s="500"/>
    </row>
    <row r="39" spans="1:26" ht="16.5" customHeight="1" x14ac:dyDescent="0.3">
      <c r="A39" s="500"/>
      <c r="B39" s="500"/>
      <c r="C39" s="124"/>
      <c r="D39" s="124"/>
      <c r="E39" s="124"/>
      <c r="F39" s="124"/>
      <c r="G39" s="124"/>
      <c r="H39" s="500"/>
      <c r="I39" s="500"/>
      <c r="J39" s="500"/>
      <c r="K39" s="500"/>
      <c r="L39" s="500"/>
      <c r="M39" s="500"/>
      <c r="N39" s="500"/>
      <c r="O39" s="500"/>
      <c r="P39" s="500"/>
      <c r="Q39" s="500"/>
      <c r="R39" s="500"/>
      <c r="S39" s="500"/>
      <c r="T39" s="500"/>
      <c r="U39" s="500"/>
      <c r="V39" s="500"/>
      <c r="W39" s="500"/>
      <c r="X39" s="500"/>
      <c r="Y39" s="500"/>
      <c r="Z39" s="500"/>
    </row>
    <row r="40" spans="1:26" ht="16.5" customHeight="1" x14ac:dyDescent="0.3">
      <c r="A40" s="500"/>
      <c r="B40" s="500"/>
      <c r="C40" s="124"/>
      <c r="D40" s="124"/>
      <c r="E40" s="124"/>
      <c r="F40" s="124"/>
      <c r="G40" s="124"/>
      <c r="H40" s="500"/>
      <c r="I40" s="500"/>
      <c r="J40" s="500"/>
      <c r="K40" s="500"/>
      <c r="L40" s="500"/>
      <c r="M40" s="500"/>
      <c r="N40" s="500"/>
      <c r="O40" s="500"/>
      <c r="P40" s="500"/>
      <c r="Q40" s="500"/>
      <c r="R40" s="500"/>
      <c r="S40" s="500"/>
      <c r="T40" s="500"/>
      <c r="U40" s="500"/>
      <c r="V40" s="500"/>
      <c r="W40" s="500"/>
      <c r="X40" s="500"/>
      <c r="Y40" s="500"/>
      <c r="Z40" s="500"/>
    </row>
    <row r="41" spans="1:26" ht="16.5" customHeight="1" x14ac:dyDescent="0.3">
      <c r="A41" s="500"/>
      <c r="B41" s="500"/>
      <c r="C41" s="124"/>
      <c r="D41" s="124"/>
      <c r="E41" s="124"/>
      <c r="F41" s="124"/>
      <c r="G41" s="124"/>
      <c r="H41" s="500"/>
      <c r="I41" s="500"/>
      <c r="J41" s="500"/>
      <c r="K41" s="500"/>
      <c r="L41" s="500"/>
      <c r="M41" s="500"/>
      <c r="N41" s="500"/>
      <c r="O41" s="500"/>
      <c r="P41" s="500"/>
      <c r="Q41" s="500"/>
      <c r="R41" s="500"/>
      <c r="S41" s="500"/>
      <c r="T41" s="500"/>
      <c r="U41" s="500"/>
      <c r="V41" s="500"/>
      <c r="W41" s="500"/>
      <c r="X41" s="500"/>
      <c r="Y41" s="500"/>
      <c r="Z41" s="500"/>
    </row>
    <row r="42" spans="1:26" ht="16.5" customHeight="1" x14ac:dyDescent="0.3">
      <c r="A42" s="500"/>
      <c r="B42" s="500"/>
      <c r="C42" s="124"/>
      <c r="D42" s="124"/>
      <c r="E42" s="124"/>
      <c r="F42" s="124"/>
      <c r="G42" s="124"/>
      <c r="H42" s="500"/>
      <c r="I42" s="500"/>
      <c r="J42" s="500"/>
      <c r="K42" s="500"/>
      <c r="L42" s="500"/>
      <c r="M42" s="500"/>
      <c r="N42" s="500"/>
      <c r="O42" s="500"/>
      <c r="P42" s="500"/>
      <c r="Q42" s="500"/>
      <c r="R42" s="500"/>
      <c r="S42" s="500"/>
      <c r="T42" s="500"/>
      <c r="U42" s="500"/>
      <c r="V42" s="500"/>
      <c r="W42" s="500"/>
      <c r="X42" s="500"/>
      <c r="Y42" s="500"/>
      <c r="Z42" s="500"/>
    </row>
    <row r="43" spans="1:26" ht="16.5" customHeight="1" x14ac:dyDescent="0.3">
      <c r="A43" s="500"/>
      <c r="B43" s="500"/>
      <c r="C43" s="124"/>
      <c r="D43" s="124"/>
      <c r="E43" s="124"/>
      <c r="F43" s="124"/>
      <c r="G43" s="124"/>
      <c r="H43" s="500"/>
      <c r="I43" s="500"/>
      <c r="J43" s="500"/>
      <c r="K43" s="500"/>
      <c r="L43" s="500"/>
      <c r="M43" s="500"/>
      <c r="N43" s="500"/>
      <c r="O43" s="500"/>
      <c r="P43" s="500"/>
      <c r="Q43" s="500"/>
      <c r="R43" s="500"/>
      <c r="S43" s="500"/>
      <c r="T43" s="500"/>
      <c r="U43" s="500"/>
      <c r="V43" s="500"/>
      <c r="W43" s="500"/>
      <c r="X43" s="500"/>
      <c r="Y43" s="500"/>
      <c r="Z43" s="500"/>
    </row>
    <row r="44" spans="1:26" ht="16.5" customHeight="1" x14ac:dyDescent="0.3">
      <c r="A44" s="500"/>
      <c r="B44" s="500"/>
      <c r="C44" s="124"/>
      <c r="D44" s="124"/>
      <c r="E44" s="124"/>
      <c r="F44" s="124"/>
      <c r="G44" s="124"/>
      <c r="H44" s="500"/>
      <c r="I44" s="500"/>
      <c r="J44" s="500"/>
      <c r="K44" s="500"/>
      <c r="L44" s="500"/>
      <c r="M44" s="500"/>
      <c r="N44" s="500"/>
      <c r="O44" s="500"/>
      <c r="P44" s="500"/>
      <c r="Q44" s="500"/>
      <c r="R44" s="500"/>
      <c r="S44" s="500"/>
      <c r="T44" s="500"/>
      <c r="U44" s="500"/>
      <c r="V44" s="500"/>
      <c r="W44" s="500"/>
      <c r="X44" s="500"/>
      <c r="Y44" s="500"/>
      <c r="Z44" s="500"/>
    </row>
    <row r="45" spans="1:26" ht="16.5" customHeight="1" x14ac:dyDescent="0.3">
      <c r="A45" s="500"/>
      <c r="B45" s="500"/>
      <c r="C45" s="124"/>
      <c r="D45" s="124"/>
      <c r="E45" s="124"/>
      <c r="F45" s="124"/>
      <c r="G45" s="124"/>
      <c r="H45" s="500"/>
      <c r="I45" s="500"/>
      <c r="J45" s="500"/>
      <c r="K45" s="500"/>
      <c r="L45" s="500"/>
      <c r="M45" s="500"/>
      <c r="N45" s="500"/>
      <c r="O45" s="500"/>
      <c r="P45" s="500"/>
      <c r="Q45" s="500"/>
      <c r="R45" s="500"/>
      <c r="S45" s="500"/>
      <c r="T45" s="500"/>
      <c r="U45" s="500"/>
      <c r="V45" s="500"/>
      <c r="W45" s="500"/>
      <c r="X45" s="500"/>
      <c r="Y45" s="500"/>
      <c r="Z45" s="500"/>
    </row>
    <row r="46" spans="1:26" ht="16.5" customHeight="1" x14ac:dyDescent="0.3">
      <c r="A46" s="500"/>
      <c r="B46" s="500"/>
      <c r="C46" s="124"/>
      <c r="D46" s="124"/>
      <c r="E46" s="124"/>
      <c r="F46" s="124"/>
      <c r="G46" s="124"/>
      <c r="H46" s="500"/>
      <c r="I46" s="500"/>
      <c r="J46" s="500"/>
      <c r="K46" s="500"/>
      <c r="L46" s="500"/>
      <c r="M46" s="500"/>
      <c r="N46" s="500"/>
      <c r="O46" s="500"/>
      <c r="P46" s="500"/>
      <c r="Q46" s="500"/>
      <c r="R46" s="500"/>
      <c r="S46" s="500"/>
      <c r="T46" s="500"/>
      <c r="U46" s="500"/>
      <c r="V46" s="500"/>
      <c r="W46" s="500"/>
      <c r="X46" s="500"/>
      <c r="Y46" s="500"/>
      <c r="Z46" s="500"/>
    </row>
    <row r="47" spans="1:26" ht="16.5" customHeight="1" x14ac:dyDescent="0.3">
      <c r="A47" s="500"/>
      <c r="B47" s="500"/>
      <c r="C47" s="124"/>
      <c r="D47" s="124"/>
      <c r="E47" s="124"/>
      <c r="F47" s="124"/>
      <c r="G47" s="124"/>
      <c r="H47" s="500"/>
      <c r="I47" s="500"/>
      <c r="J47" s="500"/>
      <c r="K47" s="500"/>
      <c r="L47" s="500"/>
      <c r="M47" s="500"/>
      <c r="N47" s="500"/>
      <c r="O47" s="500"/>
      <c r="P47" s="500"/>
      <c r="Q47" s="500"/>
      <c r="R47" s="500"/>
      <c r="S47" s="500"/>
      <c r="T47" s="500"/>
      <c r="U47" s="500"/>
      <c r="V47" s="500"/>
      <c r="W47" s="500"/>
      <c r="X47" s="500"/>
      <c r="Y47" s="500"/>
      <c r="Z47" s="500"/>
    </row>
    <row r="48" spans="1:26" ht="16.5" customHeight="1" x14ac:dyDescent="0.3">
      <c r="A48" s="500"/>
      <c r="B48" s="500"/>
      <c r="C48" s="124"/>
      <c r="D48" s="124"/>
      <c r="E48" s="124"/>
      <c r="F48" s="124"/>
      <c r="G48" s="124"/>
      <c r="H48" s="500"/>
      <c r="I48" s="500"/>
      <c r="J48" s="500"/>
      <c r="K48" s="500"/>
      <c r="L48" s="500"/>
      <c r="M48" s="500"/>
      <c r="N48" s="500"/>
      <c r="O48" s="500"/>
      <c r="P48" s="500"/>
      <c r="Q48" s="500"/>
      <c r="R48" s="500"/>
      <c r="S48" s="500"/>
      <c r="T48" s="500"/>
      <c r="U48" s="500"/>
      <c r="V48" s="500"/>
      <c r="W48" s="500"/>
      <c r="X48" s="500"/>
      <c r="Y48" s="500"/>
      <c r="Z48" s="500"/>
    </row>
    <row r="49" spans="1:26" ht="16.5" customHeight="1" x14ac:dyDescent="0.3">
      <c r="A49" s="500"/>
      <c r="B49" s="500"/>
      <c r="C49" s="124"/>
      <c r="D49" s="124"/>
      <c r="E49" s="124"/>
      <c r="F49" s="124"/>
      <c r="G49" s="124"/>
      <c r="H49" s="500"/>
      <c r="I49" s="500"/>
      <c r="J49" s="500"/>
      <c r="K49" s="500"/>
      <c r="L49" s="500"/>
      <c r="M49" s="500"/>
      <c r="N49" s="500"/>
      <c r="O49" s="500"/>
      <c r="P49" s="500"/>
      <c r="Q49" s="500"/>
      <c r="R49" s="500"/>
      <c r="S49" s="500"/>
      <c r="T49" s="500"/>
      <c r="U49" s="500"/>
      <c r="V49" s="500"/>
      <c r="W49" s="500"/>
      <c r="X49" s="500"/>
      <c r="Y49" s="500"/>
      <c r="Z49" s="500"/>
    </row>
    <row r="50" spans="1:26" ht="16.5" customHeight="1" x14ac:dyDescent="0.3">
      <c r="A50" s="500"/>
      <c r="B50" s="500"/>
      <c r="C50" s="124"/>
      <c r="D50" s="124"/>
      <c r="E50" s="124"/>
      <c r="F50" s="124"/>
      <c r="G50" s="124"/>
      <c r="H50" s="500"/>
      <c r="I50" s="500"/>
      <c r="J50" s="500"/>
      <c r="K50" s="500"/>
      <c r="L50" s="500"/>
      <c r="M50" s="500"/>
      <c r="N50" s="500"/>
      <c r="O50" s="500"/>
      <c r="P50" s="500"/>
      <c r="Q50" s="500"/>
      <c r="R50" s="500"/>
      <c r="S50" s="500"/>
      <c r="T50" s="500"/>
      <c r="U50" s="500"/>
      <c r="V50" s="500"/>
      <c r="W50" s="500"/>
      <c r="X50" s="500"/>
      <c r="Y50" s="500"/>
      <c r="Z50" s="500"/>
    </row>
    <row r="51" spans="1:26" ht="16.5" customHeight="1" x14ac:dyDescent="0.3">
      <c r="A51" s="500"/>
      <c r="B51" s="500"/>
      <c r="C51" s="124"/>
      <c r="D51" s="124"/>
      <c r="E51" s="124"/>
      <c r="F51" s="124"/>
      <c r="G51" s="124"/>
      <c r="H51" s="500"/>
      <c r="I51" s="500"/>
      <c r="J51" s="500"/>
      <c r="K51" s="500"/>
      <c r="L51" s="500"/>
      <c r="M51" s="500"/>
      <c r="N51" s="500"/>
      <c r="O51" s="500"/>
      <c r="P51" s="500"/>
      <c r="Q51" s="500"/>
      <c r="R51" s="500"/>
      <c r="S51" s="500"/>
      <c r="T51" s="500"/>
      <c r="U51" s="500"/>
      <c r="V51" s="500"/>
      <c r="W51" s="500"/>
      <c r="X51" s="500"/>
      <c r="Y51" s="500"/>
      <c r="Z51" s="500"/>
    </row>
    <row r="52" spans="1:26" ht="16.5" customHeight="1" x14ac:dyDescent="0.3">
      <c r="A52" s="500"/>
      <c r="B52" s="500"/>
      <c r="C52" s="124"/>
      <c r="D52" s="124"/>
      <c r="E52" s="124"/>
      <c r="F52" s="124"/>
      <c r="G52" s="124"/>
      <c r="H52" s="500"/>
      <c r="I52" s="500"/>
      <c r="J52" s="500"/>
      <c r="K52" s="500"/>
      <c r="L52" s="500"/>
      <c r="M52" s="500"/>
      <c r="N52" s="500"/>
      <c r="O52" s="500"/>
      <c r="P52" s="500"/>
      <c r="Q52" s="500"/>
      <c r="R52" s="500"/>
      <c r="S52" s="500"/>
      <c r="T52" s="500"/>
      <c r="U52" s="500"/>
      <c r="V52" s="500"/>
      <c r="W52" s="500"/>
      <c r="X52" s="500"/>
      <c r="Y52" s="500"/>
      <c r="Z52" s="500"/>
    </row>
    <row r="53" spans="1:26" ht="16.5" customHeight="1" x14ac:dyDescent="0.3">
      <c r="A53" s="500"/>
      <c r="B53" s="500"/>
      <c r="C53" s="124"/>
      <c r="D53" s="124"/>
      <c r="E53" s="124"/>
      <c r="F53" s="124"/>
      <c r="G53" s="124"/>
      <c r="H53" s="500"/>
      <c r="I53" s="500"/>
      <c r="J53" s="500"/>
      <c r="K53" s="500"/>
      <c r="L53" s="500"/>
      <c r="M53" s="500"/>
      <c r="N53" s="500"/>
      <c r="O53" s="500"/>
      <c r="P53" s="500"/>
      <c r="Q53" s="500"/>
      <c r="R53" s="500"/>
      <c r="S53" s="500"/>
      <c r="T53" s="500"/>
      <c r="U53" s="500"/>
      <c r="V53" s="500"/>
      <c r="W53" s="500"/>
      <c r="X53" s="500"/>
      <c r="Y53" s="500"/>
      <c r="Z53" s="500"/>
    </row>
    <row r="54" spans="1:26" ht="16.5" customHeight="1" x14ac:dyDescent="0.3">
      <c r="A54" s="500"/>
      <c r="B54" s="500"/>
      <c r="C54" s="124"/>
      <c r="D54" s="124"/>
      <c r="E54" s="124"/>
      <c r="F54" s="124"/>
      <c r="G54" s="124"/>
      <c r="H54" s="500"/>
      <c r="I54" s="500"/>
      <c r="J54" s="500"/>
      <c r="K54" s="500"/>
      <c r="L54" s="500"/>
      <c r="M54" s="500"/>
      <c r="N54" s="500"/>
      <c r="O54" s="500"/>
      <c r="P54" s="500"/>
      <c r="Q54" s="500"/>
      <c r="R54" s="500"/>
      <c r="S54" s="500"/>
      <c r="T54" s="500"/>
      <c r="U54" s="500"/>
      <c r="V54" s="500"/>
      <c r="W54" s="500"/>
      <c r="X54" s="500"/>
      <c r="Y54" s="500"/>
      <c r="Z54" s="500"/>
    </row>
    <row r="55" spans="1:26" ht="16.5" customHeight="1" x14ac:dyDescent="0.3">
      <c r="A55" s="500"/>
      <c r="B55" s="500"/>
      <c r="C55" s="124"/>
      <c r="D55" s="124"/>
      <c r="E55" s="124"/>
      <c r="F55" s="124"/>
      <c r="G55" s="124"/>
      <c r="H55" s="500"/>
      <c r="I55" s="500"/>
      <c r="J55" s="500"/>
      <c r="K55" s="500"/>
      <c r="L55" s="500"/>
      <c r="M55" s="500"/>
      <c r="N55" s="500"/>
      <c r="O55" s="500"/>
      <c r="P55" s="500"/>
      <c r="Q55" s="500"/>
      <c r="R55" s="500"/>
      <c r="S55" s="500"/>
      <c r="T55" s="500"/>
      <c r="U55" s="500"/>
      <c r="V55" s="500"/>
      <c r="W55" s="500"/>
      <c r="X55" s="500"/>
      <c r="Y55" s="500"/>
      <c r="Z55" s="500"/>
    </row>
    <row r="56" spans="1:26" ht="16.5" customHeight="1" x14ac:dyDescent="0.3">
      <c r="A56" s="500"/>
      <c r="B56" s="500"/>
      <c r="C56" s="124"/>
      <c r="D56" s="124"/>
      <c r="E56" s="124"/>
      <c r="F56" s="124"/>
      <c r="G56" s="124"/>
      <c r="H56" s="500"/>
      <c r="I56" s="500"/>
      <c r="J56" s="500"/>
      <c r="K56" s="500"/>
      <c r="L56" s="500"/>
      <c r="M56" s="500"/>
      <c r="N56" s="500"/>
      <c r="O56" s="500"/>
      <c r="P56" s="500"/>
      <c r="Q56" s="500"/>
      <c r="R56" s="500"/>
      <c r="S56" s="500"/>
      <c r="T56" s="500"/>
      <c r="U56" s="500"/>
      <c r="V56" s="500"/>
      <c r="W56" s="500"/>
      <c r="X56" s="500"/>
      <c r="Y56" s="500"/>
      <c r="Z56" s="500"/>
    </row>
    <row r="57" spans="1:26" ht="16.5" customHeight="1" x14ac:dyDescent="0.3">
      <c r="A57" s="500"/>
      <c r="B57" s="500"/>
      <c r="C57" s="124"/>
      <c r="D57" s="124"/>
      <c r="E57" s="124"/>
      <c r="F57" s="124"/>
      <c r="G57" s="124"/>
      <c r="H57" s="500"/>
      <c r="I57" s="500"/>
      <c r="J57" s="500"/>
      <c r="K57" s="500"/>
      <c r="L57" s="500"/>
      <c r="M57" s="500"/>
      <c r="N57" s="500"/>
      <c r="O57" s="500"/>
      <c r="P57" s="500"/>
      <c r="Q57" s="500"/>
      <c r="R57" s="500"/>
      <c r="S57" s="500"/>
      <c r="T57" s="500"/>
      <c r="U57" s="500"/>
      <c r="V57" s="500"/>
      <c r="W57" s="500"/>
      <c r="X57" s="500"/>
      <c r="Y57" s="500"/>
      <c r="Z57" s="500"/>
    </row>
    <row r="58" spans="1:26" ht="16.5" customHeight="1" x14ac:dyDescent="0.3">
      <c r="A58" s="500"/>
      <c r="B58" s="500"/>
      <c r="C58" s="124"/>
      <c r="D58" s="124"/>
      <c r="E58" s="124"/>
      <c r="F58" s="124"/>
      <c r="G58" s="124"/>
      <c r="H58" s="500"/>
      <c r="I58" s="500"/>
      <c r="J58" s="500"/>
      <c r="K58" s="500"/>
      <c r="L58" s="500"/>
      <c r="M58" s="500"/>
      <c r="N58" s="500"/>
      <c r="O58" s="500"/>
      <c r="P58" s="500"/>
      <c r="Q58" s="500"/>
      <c r="R58" s="500"/>
      <c r="S58" s="500"/>
      <c r="T58" s="500"/>
      <c r="U58" s="500"/>
      <c r="V58" s="500"/>
      <c r="W58" s="500"/>
      <c r="X58" s="500"/>
      <c r="Y58" s="500"/>
      <c r="Z58" s="500"/>
    </row>
    <row r="59" spans="1:26" ht="16.5" customHeight="1" x14ac:dyDescent="0.3">
      <c r="A59" s="500"/>
      <c r="B59" s="500"/>
      <c r="C59" s="124"/>
      <c r="D59" s="124"/>
      <c r="E59" s="124"/>
      <c r="F59" s="124"/>
      <c r="G59" s="124"/>
      <c r="H59" s="500"/>
      <c r="I59" s="500"/>
      <c r="J59" s="500"/>
      <c r="K59" s="500"/>
      <c r="L59" s="500"/>
      <c r="M59" s="500"/>
      <c r="N59" s="500"/>
      <c r="O59" s="500"/>
      <c r="P59" s="500"/>
      <c r="Q59" s="500"/>
      <c r="R59" s="500"/>
      <c r="S59" s="500"/>
      <c r="T59" s="500"/>
      <c r="U59" s="500"/>
      <c r="V59" s="500"/>
      <c r="W59" s="500"/>
      <c r="X59" s="500"/>
      <c r="Y59" s="500"/>
      <c r="Z59" s="500"/>
    </row>
    <row r="60" spans="1:26" ht="16.5" customHeight="1" x14ac:dyDescent="0.3">
      <c r="A60" s="500"/>
      <c r="B60" s="500"/>
      <c r="C60" s="124"/>
      <c r="D60" s="124"/>
      <c r="E60" s="124"/>
      <c r="F60" s="124"/>
      <c r="G60" s="124"/>
      <c r="H60" s="500"/>
      <c r="I60" s="500"/>
      <c r="J60" s="500"/>
      <c r="K60" s="500"/>
      <c r="L60" s="500"/>
      <c r="M60" s="500"/>
      <c r="N60" s="500"/>
      <c r="O60" s="500"/>
      <c r="P60" s="500"/>
      <c r="Q60" s="500"/>
      <c r="R60" s="500"/>
      <c r="S60" s="500"/>
      <c r="T60" s="500"/>
      <c r="U60" s="500"/>
      <c r="V60" s="500"/>
      <c r="W60" s="500"/>
      <c r="X60" s="500"/>
      <c r="Y60" s="500"/>
      <c r="Z60" s="500"/>
    </row>
    <row r="61" spans="1:26" ht="16.5" customHeight="1" x14ac:dyDescent="0.3">
      <c r="A61" s="500"/>
      <c r="B61" s="500"/>
      <c r="C61" s="124"/>
      <c r="D61" s="124"/>
      <c r="E61" s="124"/>
      <c r="F61" s="124"/>
      <c r="G61" s="124"/>
      <c r="H61" s="500"/>
      <c r="I61" s="500"/>
      <c r="J61" s="500"/>
      <c r="K61" s="500"/>
      <c r="L61" s="500"/>
      <c r="M61" s="500"/>
      <c r="N61" s="500"/>
      <c r="O61" s="500"/>
      <c r="P61" s="500"/>
      <c r="Q61" s="500"/>
      <c r="R61" s="500"/>
      <c r="S61" s="500"/>
      <c r="T61" s="500"/>
      <c r="U61" s="500"/>
      <c r="V61" s="500"/>
      <c r="W61" s="500"/>
      <c r="X61" s="500"/>
      <c r="Y61" s="500"/>
      <c r="Z61" s="500"/>
    </row>
    <row r="62" spans="1:26" ht="16.5" customHeight="1" x14ac:dyDescent="0.3">
      <c r="A62" s="500"/>
      <c r="B62" s="500"/>
      <c r="C62" s="124"/>
      <c r="D62" s="124"/>
      <c r="E62" s="124"/>
      <c r="F62" s="124"/>
      <c r="G62" s="124"/>
      <c r="H62" s="500"/>
      <c r="I62" s="500"/>
      <c r="J62" s="500"/>
      <c r="K62" s="500"/>
      <c r="L62" s="500"/>
      <c r="M62" s="500"/>
      <c r="N62" s="500"/>
      <c r="O62" s="500"/>
      <c r="P62" s="500"/>
      <c r="Q62" s="500"/>
      <c r="R62" s="500"/>
      <c r="S62" s="500"/>
      <c r="T62" s="500"/>
      <c r="U62" s="500"/>
      <c r="V62" s="500"/>
      <c r="W62" s="500"/>
      <c r="X62" s="500"/>
      <c r="Y62" s="500"/>
      <c r="Z62" s="500"/>
    </row>
    <row r="63" spans="1:26" ht="16.5" customHeight="1" x14ac:dyDescent="0.3">
      <c r="A63" s="500"/>
      <c r="B63" s="500"/>
      <c r="C63" s="124"/>
      <c r="D63" s="124"/>
      <c r="E63" s="124"/>
      <c r="F63" s="124"/>
      <c r="G63" s="124"/>
      <c r="H63" s="500"/>
      <c r="I63" s="500"/>
      <c r="J63" s="500"/>
      <c r="K63" s="500"/>
      <c r="L63" s="500"/>
      <c r="M63" s="500"/>
      <c r="N63" s="500"/>
      <c r="O63" s="500"/>
      <c r="P63" s="500"/>
      <c r="Q63" s="500"/>
      <c r="R63" s="500"/>
      <c r="S63" s="500"/>
      <c r="T63" s="500"/>
      <c r="U63" s="500"/>
      <c r="V63" s="500"/>
      <c r="W63" s="500"/>
      <c r="X63" s="500"/>
      <c r="Y63" s="500"/>
      <c r="Z63" s="500"/>
    </row>
    <row r="64" spans="1:26" ht="16.5" customHeight="1" x14ac:dyDescent="0.3">
      <c r="A64" s="500"/>
      <c r="B64" s="500"/>
      <c r="C64" s="124"/>
      <c r="D64" s="124"/>
      <c r="E64" s="124"/>
      <c r="F64" s="124"/>
      <c r="G64" s="124"/>
      <c r="H64" s="500"/>
      <c r="I64" s="500"/>
      <c r="J64" s="500"/>
      <c r="K64" s="500"/>
      <c r="L64" s="500"/>
      <c r="M64" s="500"/>
      <c r="N64" s="500"/>
      <c r="O64" s="500"/>
      <c r="P64" s="500"/>
      <c r="Q64" s="500"/>
      <c r="R64" s="500"/>
      <c r="S64" s="500"/>
      <c r="T64" s="500"/>
      <c r="U64" s="500"/>
      <c r="V64" s="500"/>
      <c r="W64" s="500"/>
      <c r="X64" s="500"/>
      <c r="Y64" s="500"/>
      <c r="Z64" s="500"/>
    </row>
    <row r="65" spans="1:26" ht="16.5" customHeight="1" x14ac:dyDescent="0.3">
      <c r="A65" s="500"/>
      <c r="B65" s="500"/>
      <c r="C65" s="124"/>
      <c r="D65" s="124"/>
      <c r="E65" s="124"/>
      <c r="F65" s="124"/>
      <c r="G65" s="124"/>
      <c r="H65" s="500"/>
      <c r="I65" s="500"/>
      <c r="J65" s="500"/>
      <c r="K65" s="500"/>
      <c r="L65" s="500"/>
      <c r="M65" s="500"/>
      <c r="N65" s="500"/>
      <c r="O65" s="500"/>
      <c r="P65" s="500"/>
      <c r="Q65" s="500"/>
      <c r="R65" s="500"/>
      <c r="S65" s="500"/>
      <c r="T65" s="500"/>
      <c r="U65" s="500"/>
      <c r="V65" s="500"/>
      <c r="W65" s="500"/>
      <c r="X65" s="500"/>
      <c r="Y65" s="500"/>
      <c r="Z65" s="500"/>
    </row>
    <row r="66" spans="1:26" ht="16.5" customHeight="1" x14ac:dyDescent="0.3">
      <c r="A66" s="500"/>
      <c r="B66" s="500"/>
      <c r="C66" s="124"/>
      <c r="D66" s="124"/>
      <c r="E66" s="124"/>
      <c r="F66" s="124"/>
      <c r="G66" s="124"/>
      <c r="H66" s="500"/>
      <c r="I66" s="500"/>
      <c r="J66" s="500"/>
      <c r="K66" s="500"/>
      <c r="L66" s="500"/>
      <c r="M66" s="500"/>
      <c r="N66" s="500"/>
      <c r="O66" s="500"/>
      <c r="P66" s="500"/>
      <c r="Q66" s="500"/>
      <c r="R66" s="500"/>
      <c r="S66" s="500"/>
      <c r="T66" s="500"/>
      <c r="U66" s="500"/>
      <c r="V66" s="500"/>
      <c r="W66" s="500"/>
      <c r="X66" s="500"/>
      <c r="Y66" s="500"/>
      <c r="Z66" s="500"/>
    </row>
    <row r="67" spans="1:26" ht="16.5" customHeight="1" x14ac:dyDescent="0.3">
      <c r="A67" s="500"/>
      <c r="B67" s="500"/>
      <c r="C67" s="124"/>
      <c r="D67" s="124"/>
      <c r="E67" s="124"/>
      <c r="F67" s="124"/>
      <c r="G67" s="124"/>
      <c r="H67" s="500"/>
      <c r="I67" s="500"/>
      <c r="J67" s="500"/>
      <c r="K67" s="500"/>
      <c r="L67" s="500"/>
      <c r="M67" s="500"/>
      <c r="N67" s="500"/>
      <c r="O67" s="500"/>
      <c r="P67" s="500"/>
      <c r="Q67" s="500"/>
      <c r="R67" s="500"/>
      <c r="S67" s="500"/>
      <c r="T67" s="500"/>
      <c r="U67" s="500"/>
      <c r="V67" s="500"/>
      <c r="W67" s="500"/>
      <c r="X67" s="500"/>
      <c r="Y67" s="500"/>
      <c r="Z67" s="500"/>
    </row>
    <row r="68" spans="1:26" ht="16.5" customHeight="1" x14ac:dyDescent="0.3">
      <c r="A68" s="500"/>
      <c r="B68" s="500"/>
      <c r="C68" s="124"/>
      <c r="D68" s="124"/>
      <c r="E68" s="124"/>
      <c r="F68" s="124"/>
      <c r="G68" s="124"/>
      <c r="H68" s="500"/>
      <c r="I68" s="500"/>
      <c r="J68" s="500"/>
      <c r="K68" s="500"/>
      <c r="L68" s="500"/>
      <c r="M68" s="500"/>
      <c r="N68" s="500"/>
      <c r="O68" s="500"/>
      <c r="P68" s="500"/>
      <c r="Q68" s="500"/>
      <c r="R68" s="500"/>
      <c r="S68" s="500"/>
      <c r="T68" s="500"/>
      <c r="U68" s="500"/>
      <c r="V68" s="500"/>
      <c r="W68" s="500"/>
      <c r="X68" s="500"/>
      <c r="Y68" s="500"/>
      <c r="Z68" s="500"/>
    </row>
    <row r="69" spans="1:26" ht="16.5" customHeight="1" x14ac:dyDescent="0.3">
      <c r="A69" s="500"/>
      <c r="B69" s="500"/>
      <c r="C69" s="124"/>
      <c r="D69" s="124"/>
      <c r="E69" s="124"/>
      <c r="F69" s="124"/>
      <c r="G69" s="124"/>
      <c r="H69" s="500"/>
      <c r="I69" s="500"/>
      <c r="J69" s="500"/>
      <c r="K69" s="500"/>
      <c r="L69" s="500"/>
      <c r="M69" s="500"/>
      <c r="N69" s="500"/>
      <c r="O69" s="500"/>
      <c r="P69" s="500"/>
      <c r="Q69" s="500"/>
      <c r="R69" s="500"/>
      <c r="S69" s="500"/>
      <c r="T69" s="500"/>
      <c r="U69" s="500"/>
      <c r="V69" s="500"/>
      <c r="W69" s="500"/>
      <c r="X69" s="500"/>
      <c r="Y69" s="500"/>
      <c r="Z69" s="500"/>
    </row>
    <row r="70" spans="1:26" ht="16.5" customHeight="1" x14ac:dyDescent="0.3">
      <c r="A70" s="500"/>
      <c r="B70" s="500"/>
      <c r="C70" s="124"/>
      <c r="D70" s="124"/>
      <c r="E70" s="124"/>
      <c r="F70" s="124"/>
      <c r="G70" s="124"/>
      <c r="H70" s="500"/>
      <c r="I70" s="500"/>
      <c r="J70" s="500"/>
      <c r="K70" s="500"/>
      <c r="L70" s="500"/>
      <c r="M70" s="500"/>
      <c r="N70" s="500"/>
      <c r="O70" s="500"/>
      <c r="P70" s="500"/>
      <c r="Q70" s="500"/>
      <c r="R70" s="500"/>
      <c r="S70" s="500"/>
      <c r="T70" s="500"/>
      <c r="U70" s="500"/>
      <c r="V70" s="500"/>
      <c r="W70" s="500"/>
      <c r="X70" s="500"/>
      <c r="Y70" s="500"/>
      <c r="Z70" s="500"/>
    </row>
    <row r="71" spans="1:26" ht="16.5" customHeight="1" x14ac:dyDescent="0.3">
      <c r="A71" s="500"/>
      <c r="B71" s="500"/>
      <c r="C71" s="124"/>
      <c r="D71" s="124"/>
      <c r="E71" s="124"/>
      <c r="F71" s="124"/>
      <c r="G71" s="124"/>
      <c r="H71" s="500"/>
      <c r="I71" s="500"/>
      <c r="J71" s="500"/>
      <c r="K71" s="500"/>
      <c r="L71" s="500"/>
      <c r="M71" s="500"/>
      <c r="N71" s="500"/>
      <c r="O71" s="500"/>
      <c r="P71" s="500"/>
      <c r="Q71" s="500"/>
      <c r="R71" s="500"/>
      <c r="S71" s="500"/>
      <c r="T71" s="500"/>
      <c r="U71" s="500"/>
      <c r="V71" s="500"/>
      <c r="W71" s="500"/>
      <c r="X71" s="500"/>
      <c r="Y71" s="500"/>
      <c r="Z71" s="500"/>
    </row>
    <row r="72" spans="1:26" ht="16.5" customHeight="1" x14ac:dyDescent="0.3">
      <c r="A72" s="500"/>
      <c r="B72" s="500"/>
      <c r="C72" s="124"/>
      <c r="D72" s="124"/>
      <c r="E72" s="124"/>
      <c r="F72" s="124"/>
      <c r="G72" s="124"/>
      <c r="H72" s="500"/>
      <c r="I72" s="500"/>
      <c r="J72" s="500"/>
      <c r="K72" s="500"/>
      <c r="L72" s="500"/>
      <c r="M72" s="500"/>
      <c r="N72" s="500"/>
      <c r="O72" s="500"/>
      <c r="P72" s="500"/>
      <c r="Q72" s="500"/>
      <c r="R72" s="500"/>
      <c r="S72" s="500"/>
      <c r="T72" s="500"/>
      <c r="U72" s="500"/>
      <c r="V72" s="500"/>
      <c r="W72" s="500"/>
      <c r="X72" s="500"/>
      <c r="Y72" s="500"/>
      <c r="Z72" s="500"/>
    </row>
    <row r="73" spans="1:26" ht="16.5" customHeight="1" x14ac:dyDescent="0.3">
      <c r="A73" s="500"/>
      <c r="B73" s="500"/>
      <c r="C73" s="124"/>
      <c r="D73" s="124"/>
      <c r="E73" s="124"/>
      <c r="F73" s="124"/>
      <c r="G73" s="124"/>
      <c r="H73" s="500"/>
      <c r="I73" s="500"/>
      <c r="J73" s="500"/>
      <c r="K73" s="500"/>
      <c r="L73" s="500"/>
      <c r="M73" s="500"/>
      <c r="N73" s="500"/>
      <c r="O73" s="500"/>
      <c r="P73" s="500"/>
      <c r="Q73" s="500"/>
      <c r="R73" s="500"/>
      <c r="S73" s="500"/>
      <c r="T73" s="500"/>
      <c r="U73" s="500"/>
      <c r="V73" s="500"/>
      <c r="W73" s="500"/>
      <c r="X73" s="500"/>
      <c r="Y73" s="500"/>
      <c r="Z73" s="500"/>
    </row>
    <row r="74" spans="1:26" ht="16.5" customHeight="1" x14ac:dyDescent="0.3">
      <c r="A74" s="500"/>
      <c r="B74" s="500"/>
      <c r="C74" s="124"/>
      <c r="D74" s="124"/>
      <c r="E74" s="124"/>
      <c r="F74" s="124"/>
      <c r="G74" s="124"/>
      <c r="H74" s="500"/>
      <c r="I74" s="500"/>
      <c r="J74" s="500"/>
      <c r="K74" s="500"/>
      <c r="L74" s="500"/>
      <c r="M74" s="500"/>
      <c r="N74" s="500"/>
      <c r="O74" s="500"/>
      <c r="P74" s="500"/>
      <c r="Q74" s="500"/>
      <c r="R74" s="500"/>
      <c r="S74" s="500"/>
      <c r="T74" s="500"/>
      <c r="U74" s="500"/>
      <c r="V74" s="500"/>
      <c r="W74" s="500"/>
      <c r="X74" s="500"/>
      <c r="Y74" s="500"/>
      <c r="Z74" s="500"/>
    </row>
    <row r="75" spans="1:26" ht="16.5" customHeight="1" x14ac:dyDescent="0.3">
      <c r="A75" s="500"/>
      <c r="B75" s="500"/>
      <c r="C75" s="124"/>
      <c r="D75" s="124"/>
      <c r="E75" s="124"/>
      <c r="F75" s="124"/>
      <c r="G75" s="124"/>
      <c r="H75" s="500"/>
      <c r="I75" s="500"/>
      <c r="J75" s="500"/>
      <c r="K75" s="500"/>
      <c r="L75" s="500"/>
      <c r="M75" s="500"/>
      <c r="N75" s="500"/>
      <c r="O75" s="500"/>
      <c r="P75" s="500"/>
      <c r="Q75" s="500"/>
      <c r="R75" s="500"/>
      <c r="S75" s="500"/>
      <c r="T75" s="500"/>
      <c r="U75" s="500"/>
      <c r="V75" s="500"/>
      <c r="W75" s="500"/>
      <c r="X75" s="500"/>
      <c r="Y75" s="500"/>
      <c r="Z75" s="500"/>
    </row>
    <row r="76" spans="1:26" ht="16.5" customHeight="1" x14ac:dyDescent="0.3">
      <c r="A76" s="500"/>
      <c r="B76" s="500"/>
      <c r="C76" s="124"/>
      <c r="D76" s="124"/>
      <c r="E76" s="124"/>
      <c r="F76" s="124"/>
      <c r="G76" s="124"/>
      <c r="H76" s="500"/>
      <c r="I76" s="500"/>
      <c r="J76" s="500"/>
      <c r="K76" s="500"/>
      <c r="L76" s="500"/>
      <c r="M76" s="500"/>
      <c r="N76" s="500"/>
      <c r="O76" s="500"/>
      <c r="P76" s="500"/>
      <c r="Q76" s="500"/>
      <c r="R76" s="500"/>
      <c r="S76" s="500"/>
      <c r="T76" s="500"/>
      <c r="U76" s="500"/>
      <c r="V76" s="500"/>
      <c r="W76" s="500"/>
      <c r="X76" s="500"/>
      <c r="Y76" s="500"/>
      <c r="Z76" s="500"/>
    </row>
    <row r="77" spans="1:26" ht="16.5" customHeight="1" x14ac:dyDescent="0.3">
      <c r="A77" s="500"/>
      <c r="B77" s="500"/>
      <c r="C77" s="124"/>
      <c r="D77" s="124"/>
      <c r="E77" s="124"/>
      <c r="F77" s="124"/>
      <c r="G77" s="124"/>
      <c r="H77" s="500"/>
      <c r="I77" s="500"/>
      <c r="J77" s="500"/>
      <c r="K77" s="500"/>
      <c r="L77" s="500"/>
      <c r="M77" s="500"/>
      <c r="N77" s="500"/>
      <c r="O77" s="500"/>
      <c r="P77" s="500"/>
      <c r="Q77" s="500"/>
      <c r="R77" s="500"/>
      <c r="S77" s="500"/>
      <c r="T77" s="500"/>
      <c r="U77" s="500"/>
      <c r="V77" s="500"/>
      <c r="W77" s="500"/>
      <c r="X77" s="500"/>
      <c r="Y77" s="500"/>
      <c r="Z77" s="500"/>
    </row>
    <row r="78" spans="1:26" ht="16.5" customHeight="1" x14ac:dyDescent="0.3">
      <c r="A78" s="500"/>
      <c r="B78" s="500"/>
      <c r="C78" s="124"/>
      <c r="D78" s="124"/>
      <c r="E78" s="124"/>
      <c r="F78" s="124"/>
      <c r="G78" s="124"/>
      <c r="H78" s="500"/>
      <c r="I78" s="500"/>
      <c r="J78" s="500"/>
      <c r="K78" s="500"/>
      <c r="L78" s="500"/>
      <c r="M78" s="500"/>
      <c r="N78" s="500"/>
      <c r="O78" s="500"/>
      <c r="P78" s="500"/>
      <c r="Q78" s="500"/>
      <c r="R78" s="500"/>
      <c r="S78" s="500"/>
      <c r="T78" s="500"/>
      <c r="U78" s="500"/>
      <c r="V78" s="500"/>
      <c r="W78" s="500"/>
      <c r="X78" s="500"/>
      <c r="Y78" s="500"/>
      <c r="Z78" s="500"/>
    </row>
    <row r="79" spans="1:26" ht="16.5" customHeight="1" x14ac:dyDescent="0.3">
      <c r="A79" s="500"/>
      <c r="B79" s="500"/>
      <c r="C79" s="124"/>
      <c r="D79" s="124"/>
      <c r="E79" s="124"/>
      <c r="F79" s="124"/>
      <c r="G79" s="124"/>
      <c r="H79" s="500"/>
      <c r="I79" s="500"/>
      <c r="J79" s="500"/>
      <c r="K79" s="500"/>
      <c r="L79" s="500"/>
      <c r="M79" s="500"/>
      <c r="N79" s="500"/>
      <c r="O79" s="500"/>
      <c r="P79" s="500"/>
      <c r="Q79" s="500"/>
      <c r="R79" s="500"/>
      <c r="S79" s="500"/>
      <c r="T79" s="500"/>
      <c r="U79" s="500"/>
      <c r="V79" s="500"/>
      <c r="W79" s="500"/>
      <c r="X79" s="500"/>
      <c r="Y79" s="500"/>
      <c r="Z79" s="500"/>
    </row>
    <row r="80" spans="1:26" ht="16.5" customHeight="1" x14ac:dyDescent="0.3">
      <c r="A80" s="500"/>
      <c r="B80" s="500"/>
      <c r="C80" s="124"/>
      <c r="D80" s="124"/>
      <c r="E80" s="124"/>
      <c r="F80" s="124"/>
      <c r="G80" s="124"/>
      <c r="H80" s="500"/>
      <c r="I80" s="500"/>
      <c r="J80" s="500"/>
      <c r="K80" s="500"/>
      <c r="L80" s="500"/>
      <c r="M80" s="500"/>
      <c r="N80" s="500"/>
      <c r="O80" s="500"/>
      <c r="P80" s="500"/>
      <c r="Q80" s="500"/>
      <c r="R80" s="500"/>
      <c r="S80" s="500"/>
      <c r="T80" s="500"/>
      <c r="U80" s="500"/>
      <c r="V80" s="500"/>
      <c r="W80" s="500"/>
      <c r="X80" s="500"/>
      <c r="Y80" s="500"/>
      <c r="Z80" s="500"/>
    </row>
    <row r="81" spans="1:26" ht="16.5" customHeight="1" x14ac:dyDescent="0.3">
      <c r="A81" s="500"/>
      <c r="B81" s="500"/>
      <c r="C81" s="124"/>
      <c r="D81" s="124"/>
      <c r="E81" s="124"/>
      <c r="F81" s="124"/>
      <c r="G81" s="124"/>
      <c r="H81" s="500"/>
      <c r="I81" s="500"/>
      <c r="J81" s="500"/>
      <c r="K81" s="500"/>
      <c r="L81" s="500"/>
      <c r="M81" s="500"/>
      <c r="N81" s="500"/>
      <c r="O81" s="500"/>
      <c r="P81" s="500"/>
      <c r="Q81" s="500"/>
      <c r="R81" s="500"/>
      <c r="S81" s="500"/>
      <c r="T81" s="500"/>
      <c r="U81" s="500"/>
      <c r="V81" s="500"/>
      <c r="W81" s="500"/>
      <c r="X81" s="500"/>
      <c r="Y81" s="500"/>
      <c r="Z81" s="500"/>
    </row>
    <row r="82" spans="1:26" ht="16.5" customHeight="1" x14ac:dyDescent="0.3">
      <c r="A82" s="500"/>
      <c r="B82" s="500"/>
      <c r="C82" s="124"/>
      <c r="D82" s="124"/>
      <c r="E82" s="124"/>
      <c r="F82" s="124"/>
      <c r="G82" s="124"/>
      <c r="H82" s="500"/>
      <c r="I82" s="500"/>
      <c r="J82" s="500"/>
      <c r="K82" s="500"/>
      <c r="L82" s="500"/>
      <c r="M82" s="500"/>
      <c r="N82" s="500"/>
      <c r="O82" s="500"/>
      <c r="P82" s="500"/>
      <c r="Q82" s="500"/>
      <c r="R82" s="500"/>
      <c r="S82" s="500"/>
      <c r="T82" s="500"/>
      <c r="U82" s="500"/>
      <c r="V82" s="500"/>
      <c r="W82" s="500"/>
      <c r="X82" s="500"/>
      <c r="Y82" s="500"/>
      <c r="Z82" s="500"/>
    </row>
    <row r="83" spans="1:26" ht="16.5" customHeight="1" x14ac:dyDescent="0.3">
      <c r="A83" s="500"/>
      <c r="B83" s="500"/>
      <c r="C83" s="124"/>
      <c r="D83" s="124"/>
      <c r="E83" s="124"/>
      <c r="F83" s="124"/>
      <c r="G83" s="124"/>
      <c r="H83" s="500"/>
      <c r="I83" s="500"/>
      <c r="J83" s="500"/>
      <c r="K83" s="500"/>
      <c r="L83" s="500"/>
      <c r="M83" s="500"/>
      <c r="N83" s="500"/>
      <c r="O83" s="500"/>
      <c r="P83" s="500"/>
      <c r="Q83" s="500"/>
      <c r="R83" s="500"/>
      <c r="S83" s="500"/>
      <c r="T83" s="500"/>
      <c r="U83" s="500"/>
      <c r="V83" s="500"/>
      <c r="W83" s="500"/>
      <c r="X83" s="500"/>
      <c r="Y83" s="500"/>
      <c r="Z83" s="500"/>
    </row>
    <row r="84" spans="1:26" ht="16.5" customHeight="1" x14ac:dyDescent="0.3">
      <c r="A84" s="500"/>
      <c r="B84" s="500"/>
      <c r="C84" s="124"/>
      <c r="D84" s="124"/>
      <c r="E84" s="124"/>
      <c r="F84" s="124"/>
      <c r="G84" s="124"/>
      <c r="H84" s="500"/>
      <c r="I84" s="500"/>
      <c r="J84" s="500"/>
      <c r="K84" s="500"/>
      <c r="L84" s="500"/>
      <c r="M84" s="500"/>
      <c r="N84" s="500"/>
      <c r="O84" s="500"/>
      <c r="P84" s="500"/>
      <c r="Q84" s="500"/>
      <c r="R84" s="500"/>
      <c r="S84" s="500"/>
      <c r="T84" s="500"/>
      <c r="U84" s="500"/>
      <c r="V84" s="500"/>
      <c r="W84" s="500"/>
      <c r="X84" s="500"/>
      <c r="Y84" s="500"/>
      <c r="Z84" s="500"/>
    </row>
    <row r="85" spans="1:26" ht="16.5" customHeight="1" x14ac:dyDescent="0.3">
      <c r="A85" s="500"/>
      <c r="B85" s="500"/>
      <c r="C85" s="124"/>
      <c r="D85" s="124"/>
      <c r="E85" s="124"/>
      <c r="F85" s="124"/>
      <c r="G85" s="124"/>
      <c r="H85" s="500"/>
      <c r="I85" s="500"/>
      <c r="J85" s="500"/>
      <c r="K85" s="500"/>
      <c r="L85" s="500"/>
      <c r="M85" s="500"/>
      <c r="N85" s="500"/>
      <c r="O85" s="500"/>
      <c r="P85" s="500"/>
      <c r="Q85" s="500"/>
      <c r="R85" s="500"/>
      <c r="S85" s="500"/>
      <c r="T85" s="500"/>
      <c r="U85" s="500"/>
      <c r="V85" s="500"/>
      <c r="W85" s="500"/>
      <c r="X85" s="500"/>
      <c r="Y85" s="500"/>
      <c r="Z85" s="500"/>
    </row>
    <row r="86" spans="1:26" ht="16.5" customHeight="1" x14ac:dyDescent="0.3">
      <c r="A86" s="500"/>
      <c r="B86" s="500"/>
      <c r="C86" s="124"/>
      <c r="D86" s="124"/>
      <c r="E86" s="124"/>
      <c r="F86" s="124"/>
      <c r="G86" s="124"/>
      <c r="H86" s="500"/>
      <c r="I86" s="500"/>
      <c r="J86" s="500"/>
      <c r="K86" s="500"/>
      <c r="L86" s="500"/>
      <c r="M86" s="500"/>
      <c r="N86" s="500"/>
      <c r="O86" s="500"/>
      <c r="P86" s="500"/>
      <c r="Q86" s="500"/>
      <c r="R86" s="500"/>
      <c r="S86" s="500"/>
      <c r="T86" s="500"/>
      <c r="U86" s="500"/>
      <c r="V86" s="500"/>
      <c r="W86" s="500"/>
      <c r="X86" s="500"/>
      <c r="Y86" s="500"/>
      <c r="Z86" s="500"/>
    </row>
    <row r="87" spans="1:26" ht="16.5" customHeight="1" x14ac:dyDescent="0.3">
      <c r="A87" s="500"/>
      <c r="B87" s="500"/>
      <c r="C87" s="124"/>
      <c r="D87" s="124"/>
      <c r="E87" s="124"/>
      <c r="F87" s="124"/>
      <c r="G87" s="124"/>
      <c r="H87" s="500"/>
      <c r="I87" s="500"/>
      <c r="J87" s="500"/>
      <c r="K87" s="500"/>
      <c r="L87" s="500"/>
      <c r="M87" s="500"/>
      <c r="N87" s="500"/>
      <c r="O87" s="500"/>
      <c r="P87" s="500"/>
      <c r="Q87" s="500"/>
      <c r="R87" s="500"/>
      <c r="S87" s="500"/>
      <c r="T87" s="500"/>
      <c r="U87" s="500"/>
      <c r="V87" s="500"/>
      <c r="W87" s="500"/>
      <c r="X87" s="500"/>
      <c r="Y87" s="500"/>
      <c r="Z87" s="500"/>
    </row>
    <row r="88" spans="1:26" ht="16.5" customHeight="1" x14ac:dyDescent="0.3">
      <c r="A88" s="500"/>
      <c r="B88" s="500"/>
      <c r="C88" s="124"/>
      <c r="D88" s="124"/>
      <c r="E88" s="124"/>
      <c r="F88" s="124"/>
      <c r="G88" s="124"/>
      <c r="H88" s="500"/>
      <c r="I88" s="500"/>
      <c r="J88" s="500"/>
      <c r="K88" s="500"/>
      <c r="L88" s="500"/>
      <c r="M88" s="500"/>
      <c r="N88" s="500"/>
      <c r="O88" s="500"/>
      <c r="P88" s="500"/>
      <c r="Q88" s="500"/>
      <c r="R88" s="500"/>
      <c r="S88" s="500"/>
      <c r="T88" s="500"/>
      <c r="U88" s="500"/>
      <c r="V88" s="500"/>
      <c r="W88" s="500"/>
      <c r="X88" s="500"/>
      <c r="Y88" s="500"/>
      <c r="Z88" s="500"/>
    </row>
    <row r="89" spans="1:26" ht="16.5" customHeight="1" x14ac:dyDescent="0.3">
      <c r="A89" s="500"/>
      <c r="B89" s="500"/>
      <c r="C89" s="124"/>
      <c r="D89" s="124"/>
      <c r="E89" s="124"/>
      <c r="F89" s="124"/>
      <c r="G89" s="124"/>
      <c r="H89" s="500"/>
      <c r="I89" s="500"/>
      <c r="J89" s="500"/>
      <c r="K89" s="500"/>
      <c r="L89" s="500"/>
      <c r="M89" s="500"/>
      <c r="N89" s="500"/>
      <c r="O89" s="500"/>
      <c r="P89" s="500"/>
      <c r="Q89" s="500"/>
      <c r="R89" s="500"/>
      <c r="S89" s="500"/>
      <c r="T89" s="500"/>
      <c r="U89" s="500"/>
      <c r="V89" s="500"/>
      <c r="W89" s="500"/>
      <c r="X89" s="500"/>
      <c r="Y89" s="500"/>
      <c r="Z89" s="500"/>
    </row>
    <row r="90" spans="1:26" ht="16.5" customHeight="1" x14ac:dyDescent="0.3">
      <c r="A90" s="500"/>
      <c r="B90" s="500"/>
      <c r="C90" s="124"/>
      <c r="D90" s="124"/>
      <c r="E90" s="124"/>
      <c r="F90" s="124"/>
      <c r="G90" s="124"/>
      <c r="H90" s="500"/>
      <c r="I90" s="500"/>
      <c r="J90" s="500"/>
      <c r="K90" s="500"/>
      <c r="L90" s="500"/>
      <c r="M90" s="500"/>
      <c r="N90" s="500"/>
      <c r="O90" s="500"/>
      <c r="P90" s="500"/>
      <c r="Q90" s="500"/>
      <c r="R90" s="500"/>
      <c r="S90" s="500"/>
      <c r="T90" s="500"/>
      <c r="U90" s="500"/>
      <c r="V90" s="500"/>
      <c r="W90" s="500"/>
      <c r="X90" s="500"/>
      <c r="Y90" s="500"/>
      <c r="Z90" s="500"/>
    </row>
    <row r="91" spans="1:26" ht="16.5" customHeight="1" x14ac:dyDescent="0.3">
      <c r="A91" s="500"/>
      <c r="B91" s="500"/>
      <c r="C91" s="124"/>
      <c r="D91" s="124"/>
      <c r="E91" s="124"/>
      <c r="F91" s="124"/>
      <c r="G91" s="124"/>
      <c r="H91" s="500"/>
      <c r="I91" s="500"/>
      <c r="J91" s="500"/>
      <c r="K91" s="500"/>
      <c r="L91" s="500"/>
      <c r="M91" s="500"/>
      <c r="N91" s="500"/>
      <c r="O91" s="500"/>
      <c r="P91" s="500"/>
      <c r="Q91" s="500"/>
      <c r="R91" s="500"/>
      <c r="S91" s="500"/>
      <c r="T91" s="500"/>
      <c r="U91" s="500"/>
      <c r="V91" s="500"/>
      <c r="W91" s="500"/>
      <c r="X91" s="500"/>
      <c r="Y91" s="500"/>
      <c r="Z91" s="500"/>
    </row>
    <row r="92" spans="1:26" ht="16.5" customHeight="1" x14ac:dyDescent="0.3">
      <c r="A92" s="500"/>
      <c r="B92" s="500"/>
      <c r="C92" s="124"/>
      <c r="D92" s="124"/>
      <c r="E92" s="124"/>
      <c r="F92" s="124"/>
      <c r="G92" s="124"/>
      <c r="H92" s="500"/>
      <c r="I92" s="500"/>
      <c r="J92" s="500"/>
      <c r="K92" s="500"/>
      <c r="L92" s="500"/>
      <c r="M92" s="500"/>
      <c r="N92" s="500"/>
      <c r="O92" s="500"/>
      <c r="P92" s="500"/>
      <c r="Q92" s="500"/>
      <c r="R92" s="500"/>
      <c r="S92" s="500"/>
      <c r="T92" s="500"/>
      <c r="U92" s="500"/>
      <c r="V92" s="500"/>
      <c r="W92" s="500"/>
      <c r="X92" s="500"/>
      <c r="Y92" s="500"/>
      <c r="Z92" s="500"/>
    </row>
    <row r="93" spans="1:26" ht="16.5" customHeight="1" x14ac:dyDescent="0.3">
      <c r="A93" s="500"/>
      <c r="B93" s="500"/>
      <c r="C93" s="124"/>
      <c r="D93" s="124"/>
      <c r="E93" s="124"/>
      <c r="F93" s="124"/>
      <c r="G93" s="124"/>
      <c r="H93" s="500"/>
      <c r="I93" s="500"/>
      <c r="J93" s="500"/>
      <c r="K93" s="500"/>
      <c r="L93" s="500"/>
      <c r="M93" s="500"/>
      <c r="N93" s="500"/>
      <c r="O93" s="500"/>
      <c r="P93" s="500"/>
      <c r="Q93" s="500"/>
      <c r="R93" s="500"/>
      <c r="S93" s="500"/>
      <c r="T93" s="500"/>
      <c r="U93" s="500"/>
      <c r="V93" s="500"/>
      <c r="W93" s="500"/>
      <c r="X93" s="500"/>
      <c r="Y93" s="500"/>
      <c r="Z93" s="500"/>
    </row>
    <row r="94" spans="1:26" ht="16.5" customHeight="1" x14ac:dyDescent="0.3">
      <c r="A94" s="500"/>
      <c r="B94" s="500"/>
      <c r="C94" s="124"/>
      <c r="D94" s="124"/>
      <c r="E94" s="124"/>
      <c r="F94" s="124"/>
      <c r="G94" s="124"/>
      <c r="H94" s="500"/>
      <c r="I94" s="500"/>
      <c r="J94" s="500"/>
      <c r="K94" s="500"/>
      <c r="L94" s="500"/>
      <c r="M94" s="500"/>
      <c r="N94" s="500"/>
      <c r="O94" s="500"/>
      <c r="P94" s="500"/>
      <c r="Q94" s="500"/>
      <c r="R94" s="500"/>
      <c r="S94" s="500"/>
      <c r="T94" s="500"/>
      <c r="U94" s="500"/>
      <c r="V94" s="500"/>
      <c r="W94" s="500"/>
      <c r="X94" s="500"/>
      <c r="Y94" s="500"/>
      <c r="Z94" s="500"/>
    </row>
    <row r="95" spans="1:26" ht="16.5" customHeight="1" x14ac:dyDescent="0.3">
      <c r="A95" s="500"/>
      <c r="B95" s="500"/>
      <c r="C95" s="124"/>
      <c r="D95" s="124"/>
      <c r="E95" s="124"/>
      <c r="F95" s="124"/>
      <c r="G95" s="124"/>
      <c r="H95" s="500"/>
      <c r="I95" s="500"/>
      <c r="J95" s="500"/>
      <c r="K95" s="500"/>
      <c r="L95" s="500"/>
      <c r="M95" s="500"/>
      <c r="N95" s="500"/>
      <c r="O95" s="500"/>
      <c r="P95" s="500"/>
      <c r="Q95" s="500"/>
      <c r="R95" s="500"/>
      <c r="S95" s="500"/>
      <c r="T95" s="500"/>
      <c r="U95" s="500"/>
      <c r="V95" s="500"/>
      <c r="W95" s="500"/>
      <c r="X95" s="500"/>
      <c r="Y95" s="500"/>
      <c r="Z95" s="500"/>
    </row>
    <row r="96" spans="1:26" ht="16.5" customHeight="1" x14ac:dyDescent="0.3">
      <c r="A96" s="500"/>
      <c r="B96" s="500"/>
      <c r="C96" s="124"/>
      <c r="D96" s="124"/>
      <c r="E96" s="124"/>
      <c r="F96" s="124"/>
      <c r="G96" s="124"/>
      <c r="H96" s="500"/>
      <c r="I96" s="500"/>
      <c r="J96" s="500"/>
      <c r="K96" s="500"/>
      <c r="L96" s="500"/>
      <c r="M96" s="500"/>
      <c r="N96" s="500"/>
      <c r="O96" s="500"/>
      <c r="P96" s="500"/>
      <c r="Q96" s="500"/>
      <c r="R96" s="500"/>
      <c r="S96" s="500"/>
      <c r="T96" s="500"/>
      <c r="U96" s="500"/>
      <c r="V96" s="500"/>
      <c r="W96" s="500"/>
      <c r="X96" s="500"/>
      <c r="Y96" s="500"/>
      <c r="Z96" s="500"/>
    </row>
    <row r="97" spans="1:26" ht="16.5" customHeight="1" x14ac:dyDescent="0.3">
      <c r="A97" s="500"/>
      <c r="B97" s="500"/>
      <c r="C97" s="124"/>
      <c r="D97" s="124"/>
      <c r="E97" s="124"/>
      <c r="F97" s="124"/>
      <c r="G97" s="124"/>
      <c r="H97" s="500"/>
      <c r="I97" s="500"/>
      <c r="J97" s="500"/>
      <c r="K97" s="500"/>
      <c r="L97" s="500"/>
      <c r="M97" s="500"/>
      <c r="N97" s="500"/>
      <c r="O97" s="500"/>
      <c r="P97" s="500"/>
      <c r="Q97" s="500"/>
      <c r="R97" s="500"/>
      <c r="S97" s="500"/>
      <c r="T97" s="500"/>
      <c r="U97" s="500"/>
      <c r="V97" s="500"/>
      <c r="W97" s="500"/>
      <c r="X97" s="500"/>
      <c r="Y97" s="500"/>
      <c r="Z97" s="500"/>
    </row>
    <row r="98" spans="1:26" ht="16.5" customHeight="1" x14ac:dyDescent="0.3">
      <c r="A98" s="500"/>
      <c r="B98" s="500"/>
      <c r="C98" s="124"/>
      <c r="D98" s="124"/>
      <c r="E98" s="124"/>
      <c r="F98" s="124"/>
      <c r="G98" s="124"/>
      <c r="H98" s="500"/>
      <c r="I98" s="500"/>
      <c r="J98" s="500"/>
      <c r="K98" s="500"/>
      <c r="L98" s="500"/>
      <c r="M98" s="500"/>
      <c r="N98" s="500"/>
      <c r="O98" s="500"/>
      <c r="P98" s="500"/>
      <c r="Q98" s="500"/>
      <c r="R98" s="500"/>
      <c r="S98" s="500"/>
      <c r="T98" s="500"/>
      <c r="U98" s="500"/>
      <c r="V98" s="500"/>
      <c r="W98" s="500"/>
      <c r="X98" s="500"/>
      <c r="Y98" s="500"/>
      <c r="Z98" s="500"/>
    </row>
    <row r="99" spans="1:26" ht="16.5" customHeight="1" x14ac:dyDescent="0.3">
      <c r="A99" s="500"/>
      <c r="B99" s="500"/>
      <c r="C99" s="124"/>
      <c r="D99" s="124"/>
      <c r="E99" s="124"/>
      <c r="F99" s="124"/>
      <c r="G99" s="124"/>
      <c r="H99" s="500"/>
      <c r="I99" s="500"/>
      <c r="J99" s="500"/>
      <c r="K99" s="500"/>
      <c r="L99" s="500"/>
      <c r="M99" s="500"/>
      <c r="N99" s="500"/>
      <c r="O99" s="500"/>
      <c r="P99" s="500"/>
      <c r="Q99" s="500"/>
      <c r="R99" s="500"/>
      <c r="S99" s="500"/>
      <c r="T99" s="500"/>
      <c r="U99" s="500"/>
      <c r="V99" s="500"/>
      <c r="W99" s="500"/>
      <c r="X99" s="500"/>
      <c r="Y99" s="500"/>
      <c r="Z99" s="500"/>
    </row>
    <row r="100" spans="1:26" ht="16.5" customHeight="1" x14ac:dyDescent="0.3">
      <c r="A100" s="500"/>
      <c r="B100" s="500"/>
      <c r="C100" s="124"/>
      <c r="D100" s="124"/>
      <c r="E100" s="124"/>
      <c r="F100" s="124"/>
      <c r="G100" s="124"/>
      <c r="H100" s="500"/>
      <c r="I100" s="500"/>
      <c r="J100" s="500"/>
      <c r="K100" s="500"/>
      <c r="L100" s="500"/>
      <c r="M100" s="500"/>
      <c r="N100" s="500"/>
      <c r="O100" s="500"/>
      <c r="P100" s="500"/>
      <c r="Q100" s="500"/>
      <c r="R100" s="500"/>
      <c r="S100" s="500"/>
      <c r="T100" s="500"/>
      <c r="U100" s="500"/>
      <c r="V100" s="500"/>
      <c r="W100" s="500"/>
      <c r="X100" s="500"/>
      <c r="Y100" s="500"/>
      <c r="Z100" s="500"/>
    </row>
    <row r="101" spans="1:26" ht="16.5" customHeight="1" x14ac:dyDescent="0.3">
      <c r="A101" s="500"/>
      <c r="B101" s="500"/>
      <c r="C101" s="124"/>
      <c r="D101" s="124"/>
      <c r="E101" s="124"/>
      <c r="F101" s="124"/>
      <c r="G101" s="124"/>
      <c r="H101" s="500"/>
      <c r="I101" s="500"/>
      <c r="J101" s="500"/>
      <c r="K101" s="500"/>
      <c r="L101" s="500"/>
      <c r="M101" s="500"/>
      <c r="N101" s="500"/>
      <c r="O101" s="500"/>
      <c r="P101" s="500"/>
      <c r="Q101" s="500"/>
      <c r="R101" s="500"/>
      <c r="S101" s="500"/>
      <c r="T101" s="500"/>
      <c r="U101" s="500"/>
      <c r="V101" s="500"/>
      <c r="W101" s="500"/>
      <c r="X101" s="500"/>
      <c r="Y101" s="500"/>
      <c r="Z101" s="500"/>
    </row>
    <row r="102" spans="1:26" ht="16.5" customHeight="1" x14ac:dyDescent="0.3">
      <c r="A102" s="500"/>
      <c r="B102" s="500"/>
      <c r="C102" s="124"/>
      <c r="D102" s="124"/>
      <c r="E102" s="124"/>
      <c r="F102" s="124"/>
      <c r="G102" s="124"/>
      <c r="H102" s="500"/>
      <c r="I102" s="500"/>
      <c r="J102" s="500"/>
      <c r="K102" s="500"/>
      <c r="L102" s="500"/>
      <c r="M102" s="500"/>
      <c r="N102" s="500"/>
      <c r="O102" s="500"/>
      <c r="P102" s="500"/>
      <c r="Q102" s="500"/>
      <c r="R102" s="500"/>
      <c r="S102" s="500"/>
      <c r="T102" s="500"/>
      <c r="U102" s="500"/>
      <c r="V102" s="500"/>
      <c r="W102" s="500"/>
      <c r="X102" s="500"/>
      <c r="Y102" s="500"/>
      <c r="Z102" s="500"/>
    </row>
    <row r="103" spans="1:26" ht="16.5" customHeight="1" x14ac:dyDescent="0.3">
      <c r="A103" s="500"/>
      <c r="B103" s="500"/>
      <c r="C103" s="124"/>
      <c r="D103" s="124"/>
      <c r="E103" s="124"/>
      <c r="F103" s="124"/>
      <c r="G103" s="124"/>
      <c r="H103" s="500"/>
      <c r="I103" s="500"/>
      <c r="J103" s="500"/>
      <c r="K103" s="500"/>
      <c r="L103" s="500"/>
      <c r="M103" s="500"/>
      <c r="N103" s="500"/>
      <c r="O103" s="500"/>
      <c r="P103" s="500"/>
      <c r="Q103" s="500"/>
      <c r="R103" s="500"/>
      <c r="S103" s="500"/>
      <c r="T103" s="500"/>
      <c r="U103" s="500"/>
      <c r="V103" s="500"/>
      <c r="W103" s="500"/>
      <c r="X103" s="500"/>
      <c r="Y103" s="500"/>
      <c r="Z103" s="500"/>
    </row>
    <row r="104" spans="1:26" ht="16.5" customHeight="1" x14ac:dyDescent="0.3">
      <c r="A104" s="500"/>
      <c r="B104" s="500"/>
      <c r="C104" s="124"/>
      <c r="D104" s="124"/>
      <c r="E104" s="124"/>
      <c r="F104" s="124"/>
      <c r="G104" s="124"/>
      <c r="H104" s="500"/>
      <c r="I104" s="500"/>
      <c r="J104" s="500"/>
      <c r="K104" s="500"/>
      <c r="L104" s="500"/>
      <c r="M104" s="500"/>
      <c r="N104" s="500"/>
      <c r="O104" s="500"/>
      <c r="P104" s="500"/>
      <c r="Q104" s="500"/>
      <c r="R104" s="500"/>
      <c r="S104" s="500"/>
      <c r="T104" s="500"/>
      <c r="U104" s="500"/>
      <c r="V104" s="500"/>
      <c r="W104" s="500"/>
      <c r="X104" s="500"/>
      <c r="Y104" s="500"/>
      <c r="Z104" s="500"/>
    </row>
    <row r="105" spans="1:26" ht="16.5" customHeight="1" x14ac:dyDescent="0.3">
      <c r="A105" s="500"/>
      <c r="B105" s="500"/>
      <c r="C105" s="124"/>
      <c r="D105" s="124"/>
      <c r="E105" s="124"/>
      <c r="F105" s="124"/>
      <c r="G105" s="124"/>
      <c r="H105" s="500"/>
      <c r="I105" s="500"/>
      <c r="J105" s="500"/>
      <c r="K105" s="500"/>
      <c r="L105" s="500"/>
      <c r="M105" s="500"/>
      <c r="N105" s="500"/>
      <c r="O105" s="500"/>
      <c r="P105" s="500"/>
      <c r="Q105" s="500"/>
      <c r="R105" s="500"/>
      <c r="S105" s="500"/>
      <c r="T105" s="500"/>
      <c r="U105" s="500"/>
      <c r="V105" s="500"/>
      <c r="W105" s="500"/>
      <c r="X105" s="500"/>
      <c r="Y105" s="500"/>
      <c r="Z105" s="500"/>
    </row>
    <row r="106" spans="1:26" ht="16.5" customHeight="1" x14ac:dyDescent="0.3">
      <c r="A106" s="500"/>
      <c r="B106" s="500"/>
      <c r="C106" s="124"/>
      <c r="D106" s="124"/>
      <c r="E106" s="124"/>
      <c r="F106" s="124"/>
      <c r="G106" s="124"/>
      <c r="H106" s="500"/>
      <c r="I106" s="500"/>
      <c r="J106" s="500"/>
      <c r="K106" s="500"/>
      <c r="L106" s="500"/>
      <c r="M106" s="500"/>
      <c r="N106" s="500"/>
      <c r="O106" s="500"/>
      <c r="P106" s="500"/>
      <c r="Q106" s="500"/>
      <c r="R106" s="500"/>
      <c r="S106" s="500"/>
      <c r="T106" s="500"/>
      <c r="U106" s="500"/>
      <c r="V106" s="500"/>
      <c r="W106" s="500"/>
      <c r="X106" s="500"/>
      <c r="Y106" s="500"/>
      <c r="Z106" s="500"/>
    </row>
    <row r="107" spans="1:26" ht="16.5" customHeight="1" x14ac:dyDescent="0.3">
      <c r="A107" s="500"/>
      <c r="B107" s="500"/>
      <c r="C107" s="124"/>
      <c r="D107" s="124"/>
      <c r="E107" s="124"/>
      <c r="F107" s="124"/>
      <c r="G107" s="124"/>
      <c r="H107" s="500"/>
      <c r="I107" s="500"/>
      <c r="J107" s="500"/>
      <c r="K107" s="500"/>
      <c r="L107" s="500"/>
      <c r="M107" s="500"/>
      <c r="N107" s="500"/>
      <c r="O107" s="500"/>
      <c r="P107" s="500"/>
      <c r="Q107" s="500"/>
      <c r="R107" s="500"/>
      <c r="S107" s="500"/>
      <c r="T107" s="500"/>
      <c r="U107" s="500"/>
      <c r="V107" s="500"/>
      <c r="W107" s="500"/>
      <c r="X107" s="500"/>
      <c r="Y107" s="500"/>
      <c r="Z107" s="500"/>
    </row>
    <row r="108" spans="1:26" ht="16.5" customHeight="1" x14ac:dyDescent="0.3">
      <c r="A108" s="500"/>
      <c r="B108" s="500"/>
      <c r="C108" s="124"/>
      <c r="D108" s="124"/>
      <c r="E108" s="124"/>
      <c r="F108" s="124"/>
      <c r="G108" s="124"/>
      <c r="H108" s="500"/>
      <c r="I108" s="500"/>
      <c r="J108" s="500"/>
      <c r="K108" s="500"/>
      <c r="L108" s="500"/>
      <c r="M108" s="500"/>
      <c r="N108" s="500"/>
      <c r="O108" s="500"/>
      <c r="P108" s="500"/>
      <c r="Q108" s="500"/>
      <c r="R108" s="500"/>
      <c r="S108" s="500"/>
      <c r="T108" s="500"/>
      <c r="U108" s="500"/>
      <c r="V108" s="500"/>
      <c r="W108" s="500"/>
      <c r="X108" s="500"/>
      <c r="Y108" s="500"/>
      <c r="Z108" s="500"/>
    </row>
    <row r="109" spans="1:26" ht="16.5" customHeight="1" x14ac:dyDescent="0.3">
      <c r="A109" s="500"/>
      <c r="B109" s="500"/>
      <c r="C109" s="124"/>
      <c r="D109" s="124"/>
      <c r="E109" s="124"/>
      <c r="F109" s="124"/>
      <c r="G109" s="124"/>
      <c r="H109" s="500"/>
      <c r="I109" s="500"/>
      <c r="J109" s="500"/>
      <c r="K109" s="500"/>
      <c r="L109" s="500"/>
      <c r="M109" s="500"/>
      <c r="N109" s="500"/>
      <c r="O109" s="500"/>
      <c r="P109" s="500"/>
      <c r="Q109" s="500"/>
      <c r="R109" s="500"/>
      <c r="S109" s="500"/>
      <c r="T109" s="500"/>
      <c r="U109" s="500"/>
      <c r="V109" s="500"/>
      <c r="W109" s="500"/>
      <c r="X109" s="500"/>
      <c r="Y109" s="500"/>
      <c r="Z109" s="500"/>
    </row>
    <row r="110" spans="1:26" ht="16.5" customHeight="1" x14ac:dyDescent="0.3">
      <c r="A110" s="500"/>
      <c r="B110" s="500"/>
      <c r="C110" s="124"/>
      <c r="D110" s="124"/>
      <c r="E110" s="124"/>
      <c r="F110" s="124"/>
      <c r="G110" s="124"/>
      <c r="H110" s="500"/>
      <c r="I110" s="500"/>
      <c r="J110" s="500"/>
      <c r="K110" s="500"/>
      <c r="L110" s="500"/>
      <c r="M110" s="500"/>
      <c r="N110" s="500"/>
      <c r="O110" s="500"/>
      <c r="P110" s="500"/>
      <c r="Q110" s="500"/>
      <c r="R110" s="500"/>
      <c r="S110" s="500"/>
      <c r="T110" s="500"/>
      <c r="U110" s="500"/>
      <c r="V110" s="500"/>
      <c r="W110" s="500"/>
      <c r="X110" s="500"/>
      <c r="Y110" s="500"/>
      <c r="Z110" s="500"/>
    </row>
    <row r="111" spans="1:26" ht="16.5" customHeight="1" x14ac:dyDescent="0.3">
      <c r="A111" s="500"/>
      <c r="B111" s="500"/>
      <c r="C111" s="124"/>
      <c r="D111" s="124"/>
      <c r="E111" s="124"/>
      <c r="F111" s="124"/>
      <c r="G111" s="124"/>
      <c r="H111" s="500"/>
      <c r="I111" s="500"/>
      <c r="J111" s="500"/>
      <c r="K111" s="500"/>
      <c r="L111" s="500"/>
      <c r="M111" s="500"/>
      <c r="N111" s="500"/>
      <c r="O111" s="500"/>
      <c r="P111" s="500"/>
      <c r="Q111" s="500"/>
      <c r="R111" s="500"/>
      <c r="S111" s="500"/>
      <c r="T111" s="500"/>
      <c r="U111" s="500"/>
      <c r="V111" s="500"/>
      <c r="W111" s="500"/>
      <c r="X111" s="500"/>
      <c r="Y111" s="500"/>
      <c r="Z111" s="500"/>
    </row>
    <row r="112" spans="1:26" ht="16.5" customHeight="1" x14ac:dyDescent="0.3">
      <c r="A112" s="500"/>
      <c r="B112" s="500"/>
      <c r="C112" s="124"/>
      <c r="D112" s="124"/>
      <c r="E112" s="124"/>
      <c r="F112" s="124"/>
      <c r="G112" s="124"/>
      <c r="H112" s="500"/>
      <c r="I112" s="500"/>
      <c r="J112" s="500"/>
      <c r="K112" s="500"/>
      <c r="L112" s="500"/>
      <c r="M112" s="500"/>
      <c r="N112" s="500"/>
      <c r="O112" s="500"/>
      <c r="P112" s="500"/>
      <c r="Q112" s="500"/>
      <c r="R112" s="500"/>
      <c r="S112" s="500"/>
      <c r="T112" s="500"/>
      <c r="U112" s="500"/>
      <c r="V112" s="500"/>
      <c r="W112" s="500"/>
      <c r="X112" s="500"/>
      <c r="Y112" s="500"/>
      <c r="Z112" s="500"/>
    </row>
    <row r="113" spans="1:26" ht="16.5" customHeight="1" x14ac:dyDescent="0.3">
      <c r="A113" s="500"/>
      <c r="B113" s="500"/>
      <c r="C113" s="124"/>
      <c r="D113" s="124"/>
      <c r="E113" s="124"/>
      <c r="F113" s="124"/>
      <c r="G113" s="124"/>
      <c r="H113" s="500"/>
      <c r="I113" s="500"/>
      <c r="J113" s="500"/>
      <c r="K113" s="500"/>
      <c r="L113" s="500"/>
      <c r="M113" s="500"/>
      <c r="N113" s="500"/>
      <c r="O113" s="500"/>
      <c r="P113" s="500"/>
      <c r="Q113" s="500"/>
      <c r="R113" s="500"/>
      <c r="S113" s="500"/>
      <c r="T113" s="500"/>
      <c r="U113" s="500"/>
      <c r="V113" s="500"/>
      <c r="W113" s="500"/>
      <c r="X113" s="500"/>
      <c r="Y113" s="500"/>
      <c r="Z113" s="500"/>
    </row>
    <row r="114" spans="1:26" ht="16.5" customHeight="1" x14ac:dyDescent="0.3">
      <c r="A114" s="500"/>
      <c r="B114" s="500"/>
      <c r="C114" s="124"/>
      <c r="D114" s="124"/>
      <c r="E114" s="124"/>
      <c r="F114" s="124"/>
      <c r="G114" s="124"/>
      <c r="H114" s="500"/>
      <c r="I114" s="500"/>
      <c r="J114" s="500"/>
      <c r="K114" s="500"/>
      <c r="L114" s="500"/>
      <c r="M114" s="500"/>
      <c r="N114" s="500"/>
      <c r="O114" s="500"/>
      <c r="P114" s="500"/>
      <c r="Q114" s="500"/>
      <c r="R114" s="500"/>
      <c r="S114" s="500"/>
      <c r="T114" s="500"/>
      <c r="U114" s="500"/>
      <c r="V114" s="500"/>
      <c r="W114" s="500"/>
      <c r="X114" s="500"/>
      <c r="Y114" s="500"/>
      <c r="Z114" s="500"/>
    </row>
    <row r="115" spans="1:26" ht="16.5" customHeight="1" x14ac:dyDescent="0.3">
      <c r="A115" s="500"/>
      <c r="B115" s="500"/>
      <c r="C115" s="124"/>
      <c r="D115" s="124"/>
      <c r="E115" s="124"/>
      <c r="F115" s="124"/>
      <c r="G115" s="124"/>
      <c r="H115" s="500"/>
      <c r="I115" s="500"/>
      <c r="J115" s="500"/>
      <c r="K115" s="500"/>
      <c r="L115" s="500"/>
      <c r="M115" s="500"/>
      <c r="N115" s="500"/>
      <c r="O115" s="500"/>
      <c r="P115" s="500"/>
      <c r="Q115" s="500"/>
      <c r="R115" s="500"/>
      <c r="S115" s="500"/>
      <c r="T115" s="500"/>
      <c r="U115" s="500"/>
      <c r="V115" s="500"/>
      <c r="W115" s="500"/>
      <c r="X115" s="500"/>
      <c r="Y115" s="500"/>
      <c r="Z115" s="500"/>
    </row>
    <row r="116" spans="1:26" ht="16.5" customHeight="1" x14ac:dyDescent="0.3">
      <c r="A116" s="500"/>
      <c r="B116" s="500"/>
      <c r="C116" s="124"/>
      <c r="D116" s="124"/>
      <c r="E116" s="124"/>
      <c r="F116" s="124"/>
      <c r="G116" s="124"/>
      <c r="H116" s="500"/>
      <c r="I116" s="500"/>
      <c r="J116" s="500"/>
      <c r="K116" s="500"/>
      <c r="L116" s="500"/>
      <c r="M116" s="500"/>
      <c r="N116" s="500"/>
      <c r="O116" s="500"/>
      <c r="P116" s="500"/>
      <c r="Q116" s="500"/>
      <c r="R116" s="500"/>
      <c r="S116" s="500"/>
      <c r="T116" s="500"/>
      <c r="U116" s="500"/>
      <c r="V116" s="500"/>
      <c r="W116" s="500"/>
      <c r="X116" s="500"/>
      <c r="Y116" s="500"/>
      <c r="Z116" s="500"/>
    </row>
    <row r="117" spans="1:26" ht="16.5" customHeight="1" x14ac:dyDescent="0.3">
      <c r="A117" s="500"/>
      <c r="B117" s="500"/>
      <c r="C117" s="124"/>
      <c r="D117" s="124"/>
      <c r="E117" s="124"/>
      <c r="F117" s="124"/>
      <c r="G117" s="124"/>
      <c r="H117" s="500"/>
      <c r="I117" s="500"/>
      <c r="J117" s="500"/>
      <c r="K117" s="500"/>
      <c r="L117" s="500"/>
      <c r="M117" s="500"/>
      <c r="N117" s="500"/>
      <c r="O117" s="500"/>
      <c r="P117" s="500"/>
      <c r="Q117" s="500"/>
      <c r="R117" s="500"/>
      <c r="S117" s="500"/>
      <c r="T117" s="500"/>
      <c r="U117" s="500"/>
      <c r="V117" s="500"/>
      <c r="W117" s="500"/>
      <c r="X117" s="500"/>
      <c r="Y117" s="500"/>
      <c r="Z117" s="500"/>
    </row>
    <row r="118" spans="1:26" ht="16.5" customHeight="1" x14ac:dyDescent="0.3">
      <c r="A118" s="500"/>
      <c r="B118" s="500"/>
      <c r="C118" s="124"/>
      <c r="D118" s="124"/>
      <c r="E118" s="124"/>
      <c r="F118" s="124"/>
      <c r="G118" s="124"/>
      <c r="H118" s="500"/>
      <c r="I118" s="500"/>
      <c r="J118" s="500"/>
      <c r="K118" s="500"/>
      <c r="L118" s="500"/>
      <c r="M118" s="500"/>
      <c r="N118" s="500"/>
      <c r="O118" s="500"/>
      <c r="P118" s="500"/>
      <c r="Q118" s="500"/>
      <c r="R118" s="500"/>
      <c r="S118" s="500"/>
      <c r="T118" s="500"/>
      <c r="U118" s="500"/>
      <c r="V118" s="500"/>
      <c r="W118" s="500"/>
      <c r="X118" s="500"/>
      <c r="Y118" s="500"/>
      <c r="Z118" s="500"/>
    </row>
    <row r="119" spans="1:26" ht="16.5" customHeight="1" x14ac:dyDescent="0.3">
      <c r="A119" s="500"/>
      <c r="B119" s="500"/>
      <c r="C119" s="124"/>
      <c r="D119" s="124"/>
      <c r="E119" s="124"/>
      <c r="F119" s="124"/>
      <c r="G119" s="124"/>
      <c r="H119" s="500"/>
      <c r="I119" s="500"/>
      <c r="J119" s="500"/>
      <c r="K119" s="500"/>
      <c r="L119" s="500"/>
      <c r="M119" s="500"/>
      <c r="N119" s="500"/>
      <c r="O119" s="500"/>
      <c r="P119" s="500"/>
      <c r="Q119" s="500"/>
      <c r="R119" s="500"/>
      <c r="S119" s="500"/>
      <c r="T119" s="500"/>
      <c r="U119" s="500"/>
      <c r="V119" s="500"/>
      <c r="W119" s="500"/>
      <c r="X119" s="500"/>
      <c r="Y119" s="500"/>
      <c r="Z119" s="500"/>
    </row>
    <row r="120" spans="1:26" ht="16.5" customHeight="1" x14ac:dyDescent="0.3">
      <c r="A120" s="500"/>
      <c r="B120" s="500"/>
      <c r="C120" s="124"/>
      <c r="D120" s="124"/>
      <c r="E120" s="124"/>
      <c r="F120" s="124"/>
      <c r="G120" s="124"/>
      <c r="H120" s="500"/>
      <c r="I120" s="500"/>
      <c r="J120" s="500"/>
      <c r="K120" s="500"/>
      <c r="L120" s="500"/>
      <c r="M120" s="500"/>
      <c r="N120" s="500"/>
      <c r="O120" s="500"/>
      <c r="P120" s="500"/>
      <c r="Q120" s="500"/>
      <c r="R120" s="500"/>
      <c r="S120" s="500"/>
      <c r="T120" s="500"/>
      <c r="U120" s="500"/>
      <c r="V120" s="500"/>
      <c r="W120" s="500"/>
      <c r="X120" s="500"/>
      <c r="Y120" s="500"/>
      <c r="Z120" s="500"/>
    </row>
    <row r="121" spans="1:26" ht="16.5" customHeight="1" x14ac:dyDescent="0.3">
      <c r="A121" s="500"/>
      <c r="B121" s="500"/>
      <c r="C121" s="124"/>
      <c r="D121" s="124"/>
      <c r="E121" s="124"/>
      <c r="F121" s="124"/>
      <c r="G121" s="124"/>
      <c r="H121" s="500"/>
      <c r="I121" s="500"/>
      <c r="J121" s="500"/>
      <c r="K121" s="500"/>
      <c r="L121" s="500"/>
      <c r="M121" s="500"/>
      <c r="N121" s="500"/>
      <c r="O121" s="500"/>
      <c r="P121" s="500"/>
      <c r="Q121" s="500"/>
      <c r="R121" s="500"/>
      <c r="S121" s="500"/>
      <c r="T121" s="500"/>
      <c r="U121" s="500"/>
      <c r="V121" s="500"/>
      <c r="W121" s="500"/>
      <c r="X121" s="500"/>
      <c r="Y121" s="500"/>
      <c r="Z121" s="500"/>
    </row>
    <row r="122" spans="1:26" ht="16.5" customHeight="1" x14ac:dyDescent="0.3">
      <c r="A122" s="500"/>
      <c r="B122" s="500"/>
      <c r="C122" s="124"/>
      <c r="D122" s="124"/>
      <c r="E122" s="124"/>
      <c r="F122" s="124"/>
      <c r="G122" s="124"/>
      <c r="H122" s="500"/>
      <c r="I122" s="500"/>
      <c r="J122" s="500"/>
      <c r="K122" s="500"/>
      <c r="L122" s="500"/>
      <c r="M122" s="500"/>
      <c r="N122" s="500"/>
      <c r="O122" s="500"/>
      <c r="P122" s="500"/>
      <c r="Q122" s="500"/>
      <c r="R122" s="500"/>
      <c r="S122" s="500"/>
      <c r="T122" s="500"/>
      <c r="U122" s="500"/>
      <c r="V122" s="500"/>
      <c r="W122" s="500"/>
      <c r="X122" s="500"/>
      <c r="Y122" s="500"/>
      <c r="Z122" s="500"/>
    </row>
    <row r="123" spans="1:26" ht="16.5" customHeight="1" x14ac:dyDescent="0.3">
      <c r="A123" s="500"/>
      <c r="B123" s="500"/>
      <c r="C123" s="124"/>
      <c r="D123" s="124"/>
      <c r="E123" s="124"/>
      <c r="F123" s="124"/>
      <c r="G123" s="124"/>
      <c r="H123" s="500"/>
      <c r="I123" s="500"/>
      <c r="J123" s="500"/>
      <c r="K123" s="500"/>
      <c r="L123" s="500"/>
      <c r="M123" s="500"/>
      <c r="N123" s="500"/>
      <c r="O123" s="500"/>
      <c r="P123" s="500"/>
      <c r="Q123" s="500"/>
      <c r="R123" s="500"/>
      <c r="S123" s="500"/>
      <c r="T123" s="500"/>
      <c r="U123" s="500"/>
      <c r="V123" s="500"/>
      <c r="W123" s="500"/>
      <c r="X123" s="500"/>
      <c r="Y123" s="500"/>
      <c r="Z123" s="500"/>
    </row>
    <row r="124" spans="1:26" ht="16.5" customHeight="1" x14ac:dyDescent="0.3">
      <c r="A124" s="500"/>
      <c r="B124" s="500"/>
      <c r="C124" s="124"/>
      <c r="D124" s="124"/>
      <c r="E124" s="124"/>
      <c r="F124" s="124"/>
      <c r="G124" s="124"/>
      <c r="H124" s="500"/>
      <c r="I124" s="500"/>
      <c r="J124" s="500"/>
      <c r="K124" s="500"/>
      <c r="L124" s="500"/>
      <c r="M124" s="500"/>
      <c r="N124" s="500"/>
      <c r="O124" s="500"/>
      <c r="P124" s="500"/>
      <c r="Q124" s="500"/>
      <c r="R124" s="500"/>
      <c r="S124" s="500"/>
      <c r="T124" s="500"/>
      <c r="U124" s="500"/>
      <c r="V124" s="500"/>
      <c r="W124" s="500"/>
      <c r="X124" s="500"/>
      <c r="Y124" s="500"/>
      <c r="Z124" s="500"/>
    </row>
    <row r="125" spans="1:26" ht="16.5" customHeight="1" x14ac:dyDescent="0.3">
      <c r="A125" s="500"/>
      <c r="B125" s="500"/>
      <c r="C125" s="124"/>
      <c r="D125" s="124"/>
      <c r="E125" s="124"/>
      <c r="F125" s="124"/>
      <c r="G125" s="124"/>
      <c r="H125" s="500"/>
      <c r="I125" s="500"/>
      <c r="J125" s="500"/>
      <c r="K125" s="500"/>
      <c r="L125" s="500"/>
      <c r="M125" s="500"/>
      <c r="N125" s="500"/>
      <c r="O125" s="500"/>
      <c r="P125" s="500"/>
      <c r="Q125" s="500"/>
      <c r="R125" s="500"/>
      <c r="S125" s="500"/>
      <c r="T125" s="500"/>
      <c r="U125" s="500"/>
      <c r="V125" s="500"/>
      <c r="W125" s="500"/>
      <c r="X125" s="500"/>
      <c r="Y125" s="500"/>
      <c r="Z125" s="500"/>
    </row>
    <row r="126" spans="1:26" ht="16.5" customHeight="1" x14ac:dyDescent="0.3">
      <c r="A126" s="500"/>
      <c r="B126" s="500"/>
      <c r="C126" s="124"/>
      <c r="D126" s="124"/>
      <c r="E126" s="124"/>
      <c r="F126" s="124"/>
      <c r="G126" s="124"/>
      <c r="H126" s="500"/>
      <c r="I126" s="500"/>
      <c r="J126" s="500"/>
      <c r="K126" s="500"/>
      <c r="L126" s="500"/>
      <c r="M126" s="500"/>
      <c r="N126" s="500"/>
      <c r="O126" s="500"/>
      <c r="P126" s="500"/>
      <c r="Q126" s="500"/>
      <c r="R126" s="500"/>
      <c r="S126" s="500"/>
      <c r="T126" s="500"/>
      <c r="U126" s="500"/>
      <c r="V126" s="500"/>
      <c r="W126" s="500"/>
      <c r="X126" s="500"/>
      <c r="Y126" s="500"/>
      <c r="Z126" s="500"/>
    </row>
    <row r="127" spans="1:26" ht="16.5" customHeight="1" x14ac:dyDescent="0.3">
      <c r="A127" s="500"/>
      <c r="B127" s="500"/>
      <c r="C127" s="124"/>
      <c r="D127" s="124"/>
      <c r="E127" s="124"/>
      <c r="F127" s="124"/>
      <c r="G127" s="124"/>
      <c r="H127" s="500"/>
      <c r="I127" s="500"/>
      <c r="J127" s="500"/>
      <c r="K127" s="500"/>
      <c r="L127" s="500"/>
      <c r="M127" s="500"/>
      <c r="N127" s="500"/>
      <c r="O127" s="500"/>
      <c r="P127" s="500"/>
      <c r="Q127" s="500"/>
      <c r="R127" s="500"/>
      <c r="S127" s="500"/>
      <c r="T127" s="500"/>
      <c r="U127" s="500"/>
      <c r="V127" s="500"/>
      <c r="W127" s="500"/>
      <c r="X127" s="500"/>
      <c r="Y127" s="500"/>
      <c r="Z127" s="500"/>
    </row>
    <row r="128" spans="1:26" ht="16.5" customHeight="1" x14ac:dyDescent="0.3">
      <c r="A128" s="500"/>
      <c r="B128" s="500"/>
      <c r="C128" s="124"/>
      <c r="D128" s="124"/>
      <c r="E128" s="124"/>
      <c r="F128" s="124"/>
      <c r="G128" s="124"/>
      <c r="H128" s="500"/>
      <c r="I128" s="500"/>
      <c r="J128" s="500"/>
      <c r="K128" s="500"/>
      <c r="L128" s="500"/>
      <c r="M128" s="500"/>
      <c r="N128" s="500"/>
      <c r="O128" s="500"/>
      <c r="P128" s="500"/>
      <c r="Q128" s="500"/>
      <c r="R128" s="500"/>
      <c r="S128" s="500"/>
      <c r="T128" s="500"/>
      <c r="U128" s="500"/>
      <c r="V128" s="500"/>
      <c r="W128" s="500"/>
      <c r="X128" s="500"/>
      <c r="Y128" s="500"/>
      <c r="Z128" s="500"/>
    </row>
    <row r="129" spans="1:26" ht="16.5" customHeight="1" x14ac:dyDescent="0.3">
      <c r="A129" s="500"/>
      <c r="B129" s="500"/>
      <c r="C129" s="124"/>
      <c r="D129" s="124"/>
      <c r="E129" s="124"/>
      <c r="F129" s="124"/>
      <c r="G129" s="124"/>
      <c r="H129" s="500"/>
      <c r="I129" s="500"/>
      <c r="J129" s="500"/>
      <c r="K129" s="500"/>
      <c r="L129" s="500"/>
      <c r="M129" s="500"/>
      <c r="N129" s="500"/>
      <c r="O129" s="500"/>
      <c r="P129" s="500"/>
      <c r="Q129" s="500"/>
      <c r="R129" s="500"/>
      <c r="S129" s="500"/>
      <c r="T129" s="500"/>
      <c r="U129" s="500"/>
      <c r="V129" s="500"/>
      <c r="W129" s="500"/>
      <c r="X129" s="500"/>
      <c r="Y129" s="500"/>
      <c r="Z129" s="500"/>
    </row>
    <row r="130" spans="1:26" ht="16.5" customHeight="1" x14ac:dyDescent="0.3">
      <c r="A130" s="500"/>
      <c r="B130" s="500"/>
      <c r="C130" s="124"/>
      <c r="D130" s="124"/>
      <c r="E130" s="124"/>
      <c r="F130" s="124"/>
      <c r="G130" s="124"/>
      <c r="H130" s="500"/>
      <c r="I130" s="500"/>
      <c r="J130" s="500"/>
      <c r="K130" s="500"/>
      <c r="L130" s="500"/>
      <c r="M130" s="500"/>
      <c r="N130" s="500"/>
      <c r="O130" s="500"/>
      <c r="P130" s="500"/>
      <c r="Q130" s="500"/>
      <c r="R130" s="500"/>
      <c r="S130" s="500"/>
      <c r="T130" s="500"/>
      <c r="U130" s="500"/>
      <c r="V130" s="500"/>
      <c r="W130" s="500"/>
      <c r="X130" s="500"/>
      <c r="Y130" s="500"/>
      <c r="Z130" s="500"/>
    </row>
    <row r="131" spans="1:26" ht="16.5" customHeight="1" x14ac:dyDescent="0.3">
      <c r="A131" s="500"/>
      <c r="B131" s="500"/>
      <c r="C131" s="124"/>
      <c r="D131" s="124"/>
      <c r="E131" s="124"/>
      <c r="F131" s="124"/>
      <c r="G131" s="124"/>
      <c r="H131" s="500"/>
      <c r="I131" s="500"/>
      <c r="J131" s="500"/>
      <c r="K131" s="500"/>
      <c r="L131" s="500"/>
      <c r="M131" s="500"/>
      <c r="N131" s="500"/>
      <c r="O131" s="500"/>
      <c r="P131" s="500"/>
      <c r="Q131" s="500"/>
      <c r="R131" s="500"/>
      <c r="S131" s="500"/>
      <c r="T131" s="500"/>
      <c r="U131" s="500"/>
      <c r="V131" s="500"/>
      <c r="W131" s="500"/>
      <c r="X131" s="500"/>
      <c r="Y131" s="500"/>
      <c r="Z131" s="500"/>
    </row>
    <row r="132" spans="1:26" ht="16.5" customHeight="1" x14ac:dyDescent="0.3">
      <c r="A132" s="500"/>
      <c r="B132" s="500"/>
      <c r="C132" s="124"/>
      <c r="D132" s="124"/>
      <c r="E132" s="124"/>
      <c r="F132" s="124"/>
      <c r="G132" s="124"/>
      <c r="H132" s="500"/>
      <c r="I132" s="500"/>
      <c r="J132" s="500"/>
      <c r="K132" s="500"/>
      <c r="L132" s="500"/>
      <c r="M132" s="500"/>
      <c r="N132" s="500"/>
      <c r="O132" s="500"/>
      <c r="P132" s="500"/>
      <c r="Q132" s="500"/>
      <c r="R132" s="500"/>
      <c r="S132" s="500"/>
      <c r="T132" s="500"/>
      <c r="U132" s="500"/>
      <c r="V132" s="500"/>
      <c r="W132" s="500"/>
      <c r="X132" s="500"/>
      <c r="Y132" s="500"/>
      <c r="Z132" s="500"/>
    </row>
    <row r="133" spans="1:26" ht="16.5" customHeight="1" x14ac:dyDescent="0.3">
      <c r="A133" s="500"/>
      <c r="B133" s="500"/>
      <c r="C133" s="124"/>
      <c r="D133" s="124"/>
      <c r="E133" s="124"/>
      <c r="F133" s="124"/>
      <c r="G133" s="124"/>
      <c r="H133" s="500"/>
      <c r="I133" s="500"/>
      <c r="J133" s="500"/>
      <c r="K133" s="500"/>
      <c r="L133" s="500"/>
      <c r="M133" s="500"/>
      <c r="N133" s="500"/>
      <c r="O133" s="500"/>
      <c r="P133" s="500"/>
      <c r="Q133" s="500"/>
      <c r="R133" s="500"/>
      <c r="S133" s="500"/>
      <c r="T133" s="500"/>
      <c r="U133" s="500"/>
      <c r="V133" s="500"/>
      <c r="W133" s="500"/>
      <c r="X133" s="500"/>
      <c r="Y133" s="500"/>
      <c r="Z133" s="500"/>
    </row>
    <row r="134" spans="1:26" ht="16.5" customHeight="1" x14ac:dyDescent="0.3">
      <c r="A134" s="500"/>
      <c r="B134" s="500"/>
      <c r="C134" s="124"/>
      <c r="D134" s="124"/>
      <c r="E134" s="124"/>
      <c r="F134" s="124"/>
      <c r="G134" s="124"/>
      <c r="H134" s="500"/>
      <c r="I134" s="500"/>
      <c r="J134" s="500"/>
      <c r="K134" s="500"/>
      <c r="L134" s="500"/>
      <c r="M134" s="500"/>
      <c r="N134" s="500"/>
      <c r="O134" s="500"/>
      <c r="P134" s="500"/>
      <c r="Q134" s="500"/>
      <c r="R134" s="500"/>
      <c r="S134" s="500"/>
      <c r="T134" s="500"/>
      <c r="U134" s="500"/>
      <c r="V134" s="500"/>
      <c r="W134" s="500"/>
      <c r="X134" s="500"/>
      <c r="Y134" s="500"/>
      <c r="Z134" s="500"/>
    </row>
    <row r="135" spans="1:26" ht="16.5" customHeight="1" x14ac:dyDescent="0.3">
      <c r="A135" s="500"/>
      <c r="B135" s="500"/>
      <c r="C135" s="124"/>
      <c r="D135" s="124"/>
      <c r="E135" s="124"/>
      <c r="F135" s="124"/>
      <c r="G135" s="124"/>
      <c r="H135" s="500"/>
      <c r="I135" s="500"/>
      <c r="J135" s="500"/>
      <c r="K135" s="500"/>
      <c r="L135" s="500"/>
      <c r="M135" s="500"/>
      <c r="N135" s="500"/>
      <c r="O135" s="500"/>
      <c r="P135" s="500"/>
      <c r="Q135" s="500"/>
      <c r="R135" s="500"/>
      <c r="S135" s="500"/>
      <c r="T135" s="500"/>
      <c r="U135" s="500"/>
      <c r="V135" s="500"/>
      <c r="W135" s="500"/>
      <c r="X135" s="500"/>
      <c r="Y135" s="500"/>
      <c r="Z135" s="500"/>
    </row>
    <row r="136" spans="1:26" ht="16.5" customHeight="1" x14ac:dyDescent="0.3">
      <c r="A136" s="500"/>
      <c r="B136" s="500"/>
      <c r="C136" s="124"/>
      <c r="D136" s="124"/>
      <c r="E136" s="124"/>
      <c r="F136" s="124"/>
      <c r="G136" s="124"/>
      <c r="H136" s="500"/>
      <c r="I136" s="500"/>
      <c r="J136" s="500"/>
      <c r="K136" s="500"/>
      <c r="L136" s="500"/>
      <c r="M136" s="500"/>
      <c r="N136" s="500"/>
      <c r="O136" s="500"/>
      <c r="P136" s="500"/>
      <c r="Q136" s="500"/>
      <c r="R136" s="500"/>
      <c r="S136" s="500"/>
      <c r="T136" s="500"/>
      <c r="U136" s="500"/>
      <c r="V136" s="500"/>
      <c r="W136" s="500"/>
      <c r="X136" s="500"/>
      <c r="Y136" s="500"/>
      <c r="Z136" s="500"/>
    </row>
    <row r="137" spans="1:26" ht="16.5" customHeight="1" x14ac:dyDescent="0.3">
      <c r="A137" s="500"/>
      <c r="B137" s="500"/>
      <c r="C137" s="124"/>
      <c r="D137" s="124"/>
      <c r="E137" s="124"/>
      <c r="F137" s="124"/>
      <c r="G137" s="124"/>
      <c r="H137" s="500"/>
      <c r="I137" s="500"/>
      <c r="J137" s="500"/>
      <c r="K137" s="500"/>
      <c r="L137" s="500"/>
      <c r="M137" s="500"/>
      <c r="N137" s="500"/>
      <c r="O137" s="500"/>
      <c r="P137" s="500"/>
      <c r="Q137" s="500"/>
      <c r="R137" s="500"/>
      <c r="S137" s="500"/>
      <c r="T137" s="500"/>
      <c r="U137" s="500"/>
      <c r="V137" s="500"/>
      <c r="W137" s="500"/>
      <c r="X137" s="500"/>
      <c r="Y137" s="500"/>
      <c r="Z137" s="500"/>
    </row>
    <row r="138" spans="1:26" ht="16.5" customHeight="1" x14ac:dyDescent="0.3">
      <c r="A138" s="500"/>
      <c r="B138" s="500"/>
      <c r="C138" s="124"/>
      <c r="D138" s="124"/>
      <c r="E138" s="124"/>
      <c r="F138" s="124"/>
      <c r="G138" s="124"/>
      <c r="H138" s="500"/>
      <c r="I138" s="500"/>
      <c r="J138" s="500"/>
      <c r="K138" s="500"/>
      <c r="L138" s="500"/>
      <c r="M138" s="500"/>
      <c r="N138" s="500"/>
      <c r="O138" s="500"/>
      <c r="P138" s="500"/>
      <c r="Q138" s="500"/>
      <c r="R138" s="500"/>
      <c r="S138" s="500"/>
      <c r="T138" s="500"/>
      <c r="U138" s="500"/>
      <c r="V138" s="500"/>
      <c r="W138" s="500"/>
      <c r="X138" s="500"/>
      <c r="Y138" s="500"/>
      <c r="Z138" s="500"/>
    </row>
    <row r="139" spans="1:26" ht="16.5" customHeight="1" x14ac:dyDescent="0.3">
      <c r="A139" s="500"/>
      <c r="B139" s="500"/>
      <c r="C139" s="124"/>
      <c r="D139" s="124"/>
      <c r="E139" s="124"/>
      <c r="F139" s="124"/>
      <c r="G139" s="124"/>
      <c r="H139" s="500"/>
      <c r="I139" s="500"/>
      <c r="J139" s="500"/>
      <c r="K139" s="500"/>
      <c r="L139" s="500"/>
      <c r="M139" s="500"/>
      <c r="N139" s="500"/>
      <c r="O139" s="500"/>
      <c r="P139" s="500"/>
      <c r="Q139" s="500"/>
      <c r="R139" s="500"/>
      <c r="S139" s="500"/>
      <c r="T139" s="500"/>
      <c r="U139" s="500"/>
      <c r="V139" s="500"/>
      <c r="W139" s="500"/>
      <c r="X139" s="500"/>
      <c r="Y139" s="500"/>
      <c r="Z139" s="500"/>
    </row>
    <row r="140" spans="1:26" ht="16.5" customHeight="1" x14ac:dyDescent="0.3">
      <c r="A140" s="500"/>
      <c r="B140" s="500"/>
      <c r="C140" s="124"/>
      <c r="D140" s="124"/>
      <c r="E140" s="124"/>
      <c r="F140" s="124"/>
      <c r="G140" s="124"/>
      <c r="H140" s="500"/>
      <c r="I140" s="500"/>
      <c r="J140" s="500"/>
      <c r="K140" s="500"/>
      <c r="L140" s="500"/>
      <c r="M140" s="500"/>
      <c r="N140" s="500"/>
      <c r="O140" s="500"/>
      <c r="P140" s="500"/>
      <c r="Q140" s="500"/>
      <c r="R140" s="500"/>
      <c r="S140" s="500"/>
      <c r="T140" s="500"/>
      <c r="U140" s="500"/>
      <c r="V140" s="500"/>
      <c r="W140" s="500"/>
      <c r="X140" s="500"/>
      <c r="Y140" s="500"/>
      <c r="Z140" s="500"/>
    </row>
    <row r="141" spans="1:26" ht="16.5" customHeight="1" x14ac:dyDescent="0.3">
      <c r="A141" s="469"/>
      <c r="B141" s="469"/>
      <c r="C141" s="121"/>
      <c r="D141" s="121"/>
      <c r="E141" s="121"/>
      <c r="F141" s="121"/>
      <c r="G141" s="121"/>
      <c r="H141" s="469"/>
      <c r="I141" s="469"/>
      <c r="J141" s="469"/>
      <c r="K141" s="469"/>
      <c r="L141" s="469"/>
      <c r="M141" s="469"/>
      <c r="N141" s="469"/>
      <c r="O141" s="469"/>
      <c r="P141" s="469"/>
      <c r="Q141" s="469"/>
      <c r="R141" s="469"/>
      <c r="S141" s="500"/>
      <c r="T141" s="500"/>
      <c r="U141" s="500"/>
      <c r="V141" s="500"/>
      <c r="W141" s="500"/>
      <c r="X141" s="500"/>
      <c r="Y141" s="500"/>
      <c r="Z141" s="469"/>
    </row>
    <row r="142" spans="1:26" ht="16.5" customHeight="1" x14ac:dyDescent="0.3">
      <c r="A142" s="469"/>
      <c r="B142" s="469"/>
      <c r="C142" s="121"/>
      <c r="D142" s="121"/>
      <c r="E142" s="121"/>
      <c r="F142" s="121"/>
      <c r="G142" s="121"/>
      <c r="H142" s="469"/>
      <c r="I142" s="469"/>
      <c r="J142" s="469"/>
      <c r="K142" s="469"/>
      <c r="L142" s="469"/>
      <c r="M142" s="469"/>
      <c r="N142" s="469"/>
      <c r="O142" s="469"/>
      <c r="P142" s="469"/>
      <c r="Q142" s="469"/>
      <c r="R142" s="469"/>
      <c r="S142" s="500"/>
      <c r="T142" s="500"/>
      <c r="U142" s="500"/>
      <c r="V142" s="500"/>
      <c r="W142" s="500"/>
      <c r="X142" s="500"/>
      <c r="Y142" s="500"/>
      <c r="Z142" s="469"/>
    </row>
    <row r="143" spans="1:26" ht="16.5" customHeight="1" x14ac:dyDescent="0.3">
      <c r="A143" s="469"/>
      <c r="B143" s="469"/>
      <c r="C143" s="121"/>
      <c r="D143" s="121"/>
      <c r="E143" s="121"/>
      <c r="F143" s="121"/>
      <c r="G143" s="121"/>
      <c r="H143" s="469"/>
      <c r="I143" s="469"/>
      <c r="J143" s="469"/>
      <c r="K143" s="469"/>
      <c r="L143" s="469"/>
      <c r="M143" s="469"/>
      <c r="N143" s="469"/>
      <c r="O143" s="469"/>
      <c r="P143" s="469"/>
      <c r="Q143" s="469"/>
      <c r="R143" s="469"/>
      <c r="S143" s="500"/>
      <c r="T143" s="500"/>
      <c r="U143" s="500"/>
      <c r="V143" s="500"/>
      <c r="W143" s="500"/>
      <c r="X143" s="500"/>
      <c r="Y143" s="500"/>
      <c r="Z143" s="469"/>
    </row>
    <row r="144" spans="1:26" ht="16.5" customHeight="1" x14ac:dyDescent="0.3">
      <c r="A144" s="469"/>
      <c r="B144" s="469"/>
      <c r="C144" s="121"/>
      <c r="D144" s="121"/>
      <c r="E144" s="121"/>
      <c r="F144" s="121"/>
      <c r="G144" s="121"/>
      <c r="H144" s="469"/>
      <c r="I144" s="469"/>
      <c r="J144" s="469"/>
      <c r="K144" s="469"/>
      <c r="L144" s="469"/>
      <c r="M144" s="469"/>
      <c r="N144" s="469"/>
      <c r="O144" s="469"/>
      <c r="P144" s="469"/>
      <c r="Q144" s="469"/>
      <c r="R144" s="469"/>
      <c r="S144" s="500"/>
      <c r="T144" s="500"/>
      <c r="U144" s="500"/>
      <c r="V144" s="500"/>
      <c r="W144" s="500"/>
      <c r="X144" s="500"/>
      <c r="Y144" s="500"/>
      <c r="Z144" s="469"/>
    </row>
    <row r="145" spans="1:26" ht="16.5" customHeight="1" x14ac:dyDescent="0.3">
      <c r="A145" s="469"/>
      <c r="B145" s="469"/>
      <c r="C145" s="121"/>
      <c r="D145" s="121"/>
      <c r="E145" s="121"/>
      <c r="F145" s="121"/>
      <c r="G145" s="121"/>
      <c r="H145" s="469"/>
      <c r="I145" s="469"/>
      <c r="J145" s="469"/>
      <c r="K145" s="469"/>
      <c r="L145" s="469"/>
      <c r="M145" s="469"/>
      <c r="N145" s="469"/>
      <c r="O145" s="469"/>
      <c r="P145" s="469"/>
      <c r="Q145" s="469"/>
      <c r="R145" s="469"/>
      <c r="S145" s="500"/>
      <c r="T145" s="500"/>
      <c r="U145" s="500"/>
      <c r="V145" s="500"/>
      <c r="W145" s="500"/>
      <c r="X145" s="500"/>
      <c r="Y145" s="500"/>
      <c r="Z145" s="469"/>
    </row>
    <row r="146" spans="1:26" ht="16.5" customHeight="1" x14ac:dyDescent="0.3">
      <c r="A146" s="469"/>
      <c r="B146" s="469"/>
      <c r="C146" s="121"/>
      <c r="D146" s="121"/>
      <c r="E146" s="121"/>
      <c r="F146" s="121"/>
      <c r="G146" s="121"/>
      <c r="H146" s="469"/>
      <c r="I146" s="469"/>
      <c r="J146" s="469"/>
      <c r="K146" s="469"/>
      <c r="L146" s="469"/>
      <c r="M146" s="469"/>
      <c r="N146" s="469"/>
      <c r="O146" s="469"/>
      <c r="P146" s="469"/>
      <c r="Q146" s="469"/>
      <c r="R146" s="469"/>
      <c r="S146" s="500"/>
      <c r="T146" s="500"/>
      <c r="U146" s="500"/>
      <c r="V146" s="500"/>
      <c r="W146" s="500"/>
      <c r="X146" s="500"/>
      <c r="Y146" s="500"/>
      <c r="Z146" s="469"/>
    </row>
    <row r="147" spans="1:26" ht="16.5" customHeight="1" x14ac:dyDescent="0.3">
      <c r="A147" s="469"/>
      <c r="B147" s="469"/>
      <c r="C147" s="121"/>
      <c r="D147" s="121"/>
      <c r="E147" s="121"/>
      <c r="F147" s="121"/>
      <c r="G147" s="121"/>
      <c r="H147" s="469"/>
      <c r="I147" s="469"/>
      <c r="J147" s="469"/>
      <c r="K147" s="469"/>
      <c r="L147" s="469"/>
      <c r="M147" s="469"/>
      <c r="N147" s="469"/>
      <c r="O147" s="469"/>
      <c r="P147" s="469"/>
      <c r="Q147" s="469"/>
      <c r="R147" s="469"/>
      <c r="S147" s="500"/>
      <c r="T147" s="500"/>
      <c r="U147" s="500"/>
      <c r="V147" s="500"/>
      <c r="W147" s="500"/>
      <c r="X147" s="500"/>
      <c r="Y147" s="500"/>
      <c r="Z147" s="469"/>
    </row>
    <row r="148" spans="1:26" ht="16.5" customHeight="1" x14ac:dyDescent="0.3">
      <c r="A148" s="469"/>
      <c r="B148" s="469"/>
      <c r="C148" s="121"/>
      <c r="D148" s="121"/>
      <c r="E148" s="121"/>
      <c r="F148" s="121"/>
      <c r="G148" s="121"/>
      <c r="H148" s="469"/>
      <c r="I148" s="469"/>
      <c r="J148" s="469"/>
      <c r="K148" s="469"/>
      <c r="L148" s="469"/>
      <c r="M148" s="469"/>
      <c r="N148" s="469"/>
      <c r="O148" s="469"/>
      <c r="P148" s="469"/>
      <c r="Q148" s="469"/>
      <c r="R148" s="469"/>
      <c r="S148" s="500"/>
      <c r="T148" s="500"/>
      <c r="U148" s="500"/>
      <c r="V148" s="500"/>
      <c r="W148" s="500"/>
      <c r="X148" s="500"/>
      <c r="Y148" s="500"/>
      <c r="Z148" s="469"/>
    </row>
    <row r="149" spans="1:26" ht="16.5" customHeight="1" x14ac:dyDescent="0.3">
      <c r="A149" s="469"/>
      <c r="B149" s="469"/>
      <c r="C149" s="121"/>
      <c r="D149" s="121"/>
      <c r="E149" s="121"/>
      <c r="F149" s="121"/>
      <c r="G149" s="121"/>
      <c r="H149" s="469"/>
      <c r="I149" s="469"/>
      <c r="J149" s="469"/>
      <c r="K149" s="469"/>
      <c r="L149" s="469"/>
      <c r="M149" s="469"/>
      <c r="N149" s="469"/>
      <c r="O149" s="469"/>
      <c r="P149" s="469"/>
      <c r="Q149" s="469"/>
      <c r="R149" s="469"/>
      <c r="S149" s="500"/>
      <c r="T149" s="500"/>
      <c r="U149" s="500"/>
      <c r="V149" s="500"/>
      <c r="W149" s="500"/>
      <c r="X149" s="500"/>
      <c r="Y149" s="500"/>
      <c r="Z149" s="469"/>
    </row>
    <row r="150" spans="1:26" ht="16.5" customHeight="1" x14ac:dyDescent="0.3">
      <c r="A150" s="469"/>
      <c r="B150" s="469"/>
      <c r="C150" s="121"/>
      <c r="D150" s="121"/>
      <c r="E150" s="121"/>
      <c r="F150" s="121"/>
      <c r="G150" s="121"/>
      <c r="H150" s="469"/>
      <c r="I150" s="469"/>
      <c r="J150" s="469"/>
      <c r="K150" s="469"/>
      <c r="L150" s="469"/>
      <c r="M150" s="469"/>
      <c r="N150" s="469"/>
      <c r="O150" s="469"/>
      <c r="P150" s="469"/>
      <c r="Q150" s="469"/>
      <c r="R150" s="469"/>
      <c r="S150" s="500"/>
      <c r="T150" s="500"/>
      <c r="U150" s="500"/>
      <c r="V150" s="500"/>
      <c r="W150" s="500"/>
      <c r="X150" s="500"/>
      <c r="Y150" s="500"/>
      <c r="Z150" s="469"/>
    </row>
    <row r="151" spans="1:26" ht="16.5" customHeight="1" x14ac:dyDescent="0.3">
      <c r="A151" s="469"/>
      <c r="B151" s="469"/>
      <c r="C151" s="121"/>
      <c r="D151" s="121"/>
      <c r="E151" s="121"/>
      <c r="F151" s="121"/>
      <c r="G151" s="121"/>
      <c r="H151" s="469"/>
      <c r="I151" s="469"/>
      <c r="J151" s="469"/>
      <c r="K151" s="469"/>
      <c r="L151" s="469"/>
      <c r="M151" s="469"/>
      <c r="N151" s="469"/>
      <c r="O151" s="469"/>
      <c r="P151" s="469"/>
      <c r="Q151" s="469"/>
      <c r="R151" s="469"/>
      <c r="S151" s="500"/>
      <c r="T151" s="500"/>
      <c r="U151" s="500"/>
      <c r="V151" s="500"/>
      <c r="W151" s="500"/>
      <c r="X151" s="500"/>
      <c r="Y151" s="500"/>
      <c r="Z151" s="469"/>
    </row>
    <row r="152" spans="1:26" ht="16.5" customHeight="1" x14ac:dyDescent="0.3">
      <c r="A152" s="469"/>
      <c r="B152" s="469"/>
      <c r="C152" s="121"/>
      <c r="D152" s="121"/>
      <c r="E152" s="121"/>
      <c r="F152" s="121"/>
      <c r="G152" s="121"/>
      <c r="H152" s="469"/>
      <c r="I152" s="469"/>
      <c r="J152" s="469"/>
      <c r="K152" s="469"/>
      <c r="L152" s="469"/>
      <c r="M152" s="469"/>
      <c r="N152" s="469"/>
      <c r="O152" s="469"/>
      <c r="P152" s="469"/>
      <c r="Q152" s="469"/>
      <c r="R152" s="469"/>
      <c r="S152" s="500"/>
      <c r="T152" s="500"/>
      <c r="U152" s="500"/>
      <c r="V152" s="500"/>
      <c r="W152" s="500"/>
      <c r="X152" s="500"/>
      <c r="Y152" s="500"/>
      <c r="Z152" s="469"/>
    </row>
    <row r="153" spans="1:26" ht="16.5" customHeight="1" x14ac:dyDescent="0.3">
      <c r="A153" s="469"/>
      <c r="B153" s="469"/>
      <c r="C153" s="121"/>
      <c r="D153" s="121"/>
      <c r="E153" s="121"/>
      <c r="F153" s="121"/>
      <c r="G153" s="121"/>
      <c r="H153" s="469"/>
      <c r="I153" s="469"/>
      <c r="J153" s="469"/>
      <c r="K153" s="469"/>
      <c r="L153" s="469"/>
      <c r="M153" s="469"/>
      <c r="N153" s="469"/>
      <c r="O153" s="469"/>
      <c r="P153" s="469"/>
      <c r="Q153" s="469"/>
      <c r="R153" s="469"/>
      <c r="S153" s="500"/>
      <c r="T153" s="500"/>
      <c r="U153" s="500"/>
      <c r="V153" s="500"/>
      <c r="W153" s="500"/>
      <c r="X153" s="500"/>
      <c r="Y153" s="500"/>
      <c r="Z153" s="469"/>
    </row>
    <row r="154" spans="1:26" ht="16.5" customHeight="1" x14ac:dyDescent="0.3">
      <c r="A154" s="469"/>
      <c r="B154" s="469"/>
      <c r="C154" s="121"/>
      <c r="D154" s="121"/>
      <c r="E154" s="121"/>
      <c r="F154" s="121"/>
      <c r="G154" s="121"/>
      <c r="H154" s="469"/>
      <c r="I154" s="469"/>
      <c r="J154" s="469"/>
      <c r="K154" s="469"/>
      <c r="L154" s="469"/>
      <c r="M154" s="469"/>
      <c r="N154" s="469"/>
      <c r="O154" s="469"/>
      <c r="P154" s="469"/>
      <c r="Q154" s="469"/>
      <c r="R154" s="469"/>
      <c r="S154" s="500"/>
      <c r="T154" s="500"/>
      <c r="U154" s="500"/>
      <c r="V154" s="500"/>
      <c r="W154" s="500"/>
      <c r="X154" s="500"/>
      <c r="Y154" s="500"/>
      <c r="Z154" s="469"/>
    </row>
    <row r="155" spans="1:26" ht="16.5" customHeight="1" x14ac:dyDescent="0.3">
      <c r="A155" s="469"/>
      <c r="B155" s="469"/>
      <c r="C155" s="121"/>
      <c r="D155" s="121"/>
      <c r="E155" s="121"/>
      <c r="F155" s="121"/>
      <c r="G155" s="121"/>
      <c r="H155" s="469"/>
      <c r="I155" s="469"/>
      <c r="J155" s="469"/>
      <c r="K155" s="469"/>
      <c r="L155" s="469"/>
      <c r="M155" s="469"/>
      <c r="N155" s="469"/>
      <c r="O155" s="469"/>
      <c r="P155" s="469"/>
      <c r="Q155" s="469"/>
      <c r="R155" s="469"/>
      <c r="S155" s="500"/>
      <c r="T155" s="500"/>
      <c r="U155" s="500"/>
      <c r="V155" s="500"/>
      <c r="W155" s="500"/>
      <c r="X155" s="500"/>
      <c r="Y155" s="500"/>
      <c r="Z155" s="469"/>
    </row>
    <row r="156" spans="1:26" ht="16.5" customHeight="1" x14ac:dyDescent="0.3">
      <c r="A156" s="469"/>
      <c r="B156" s="469"/>
      <c r="C156" s="121"/>
      <c r="D156" s="121"/>
      <c r="E156" s="121"/>
      <c r="F156" s="121"/>
      <c r="G156" s="121"/>
      <c r="H156" s="469"/>
      <c r="I156" s="469"/>
      <c r="J156" s="469"/>
      <c r="K156" s="469"/>
      <c r="L156" s="469"/>
      <c r="M156" s="469"/>
      <c r="N156" s="469"/>
      <c r="O156" s="469"/>
      <c r="P156" s="469"/>
      <c r="Q156" s="469"/>
      <c r="R156" s="469"/>
      <c r="S156" s="500"/>
      <c r="T156" s="500"/>
      <c r="U156" s="500"/>
      <c r="V156" s="500"/>
      <c r="W156" s="500"/>
      <c r="X156" s="500"/>
      <c r="Y156" s="500"/>
      <c r="Z156" s="469"/>
    </row>
    <row r="157" spans="1:26" ht="16.5" customHeight="1" x14ac:dyDescent="0.3">
      <c r="A157" s="469"/>
      <c r="B157" s="469"/>
      <c r="C157" s="121"/>
      <c r="D157" s="121"/>
      <c r="E157" s="121"/>
      <c r="F157" s="121"/>
      <c r="G157" s="121"/>
      <c r="H157" s="469"/>
      <c r="I157" s="469"/>
      <c r="J157" s="469"/>
      <c r="K157" s="469"/>
      <c r="L157" s="469"/>
      <c r="M157" s="469"/>
      <c r="N157" s="469"/>
      <c r="O157" s="469"/>
      <c r="P157" s="469"/>
      <c r="Q157" s="469"/>
      <c r="R157" s="469"/>
      <c r="S157" s="500"/>
      <c r="T157" s="500"/>
      <c r="U157" s="500"/>
      <c r="V157" s="500"/>
      <c r="W157" s="500"/>
      <c r="X157" s="500"/>
      <c r="Y157" s="500"/>
      <c r="Z157" s="469"/>
    </row>
    <row r="158" spans="1:26" ht="16.5" customHeight="1" x14ac:dyDescent="0.3">
      <c r="A158" s="469"/>
      <c r="B158" s="469"/>
      <c r="C158" s="121"/>
      <c r="D158" s="121"/>
      <c r="E158" s="121"/>
      <c r="F158" s="121"/>
      <c r="G158" s="121"/>
      <c r="H158" s="469"/>
      <c r="I158" s="469"/>
      <c r="J158" s="469"/>
      <c r="K158" s="469"/>
      <c r="L158" s="469"/>
      <c r="M158" s="469"/>
      <c r="N158" s="469"/>
      <c r="O158" s="469"/>
      <c r="P158" s="469"/>
      <c r="Q158" s="469"/>
      <c r="R158" s="469"/>
      <c r="S158" s="500"/>
      <c r="T158" s="500"/>
      <c r="U158" s="500"/>
      <c r="V158" s="500"/>
      <c r="W158" s="500"/>
      <c r="X158" s="500"/>
      <c r="Y158" s="500"/>
      <c r="Z158" s="469"/>
    </row>
    <row r="159" spans="1:26" ht="16.5" customHeight="1" x14ac:dyDescent="0.3">
      <c r="A159" s="469"/>
      <c r="B159" s="469"/>
      <c r="C159" s="121"/>
      <c r="D159" s="121"/>
      <c r="E159" s="121"/>
      <c r="F159" s="121"/>
      <c r="G159" s="121"/>
      <c r="H159" s="469"/>
      <c r="I159" s="469"/>
      <c r="J159" s="469"/>
      <c r="K159" s="469"/>
      <c r="L159" s="469"/>
      <c r="M159" s="469"/>
      <c r="N159" s="469"/>
      <c r="O159" s="469"/>
      <c r="P159" s="469"/>
      <c r="Q159" s="469"/>
      <c r="R159" s="469"/>
      <c r="S159" s="500"/>
      <c r="T159" s="500"/>
      <c r="U159" s="500"/>
      <c r="V159" s="500"/>
      <c r="W159" s="500"/>
      <c r="X159" s="500"/>
      <c r="Y159" s="500"/>
      <c r="Z159" s="469"/>
    </row>
    <row r="160" spans="1:26" ht="16.5" customHeight="1" x14ac:dyDescent="0.3">
      <c r="A160" s="469"/>
      <c r="B160" s="469"/>
      <c r="C160" s="121"/>
      <c r="D160" s="121"/>
      <c r="E160" s="121"/>
      <c r="F160" s="121"/>
      <c r="G160" s="121"/>
      <c r="H160" s="469"/>
      <c r="I160" s="469"/>
      <c r="J160" s="469"/>
      <c r="K160" s="469"/>
      <c r="L160" s="469"/>
      <c r="M160" s="469"/>
      <c r="N160" s="469"/>
      <c r="O160" s="469"/>
      <c r="P160" s="469"/>
      <c r="Q160" s="469"/>
      <c r="R160" s="469"/>
      <c r="S160" s="500"/>
      <c r="T160" s="500"/>
      <c r="U160" s="500"/>
      <c r="V160" s="500"/>
      <c r="W160" s="500"/>
      <c r="X160" s="500"/>
      <c r="Y160" s="500"/>
      <c r="Z160" s="469"/>
    </row>
    <row r="161" spans="1:26" ht="16.5" customHeight="1" x14ac:dyDescent="0.3">
      <c r="A161" s="469"/>
      <c r="B161" s="469"/>
      <c r="C161" s="121"/>
      <c r="D161" s="121"/>
      <c r="E161" s="121"/>
      <c r="F161" s="121"/>
      <c r="G161" s="121"/>
      <c r="H161" s="469"/>
      <c r="I161" s="469"/>
      <c r="J161" s="469"/>
      <c r="K161" s="469"/>
      <c r="L161" s="469"/>
      <c r="M161" s="469"/>
      <c r="N161" s="469"/>
      <c r="O161" s="469"/>
      <c r="P161" s="469"/>
      <c r="Q161" s="469"/>
      <c r="R161" s="469"/>
      <c r="S161" s="500"/>
      <c r="T161" s="500"/>
      <c r="U161" s="500"/>
      <c r="V161" s="500"/>
      <c r="W161" s="500"/>
      <c r="X161" s="500"/>
      <c r="Y161" s="500"/>
      <c r="Z161" s="469"/>
    </row>
    <row r="162" spans="1:26" ht="16.5" customHeight="1" x14ac:dyDescent="0.3">
      <c r="A162" s="469"/>
      <c r="B162" s="469"/>
      <c r="C162" s="121"/>
      <c r="D162" s="121"/>
      <c r="E162" s="121"/>
      <c r="F162" s="121"/>
      <c r="G162" s="121"/>
      <c r="H162" s="469"/>
      <c r="I162" s="469"/>
      <c r="J162" s="469"/>
      <c r="K162" s="469"/>
      <c r="L162" s="469"/>
      <c r="M162" s="469"/>
      <c r="N162" s="469"/>
      <c r="O162" s="469"/>
      <c r="P162" s="469"/>
      <c r="Q162" s="469"/>
      <c r="R162" s="469"/>
      <c r="S162" s="500"/>
      <c r="T162" s="500"/>
      <c r="U162" s="500"/>
      <c r="V162" s="500"/>
      <c r="W162" s="500"/>
      <c r="X162" s="500"/>
      <c r="Y162" s="500"/>
      <c r="Z162" s="469"/>
    </row>
    <row r="163" spans="1:26" ht="16.5" customHeight="1" x14ac:dyDescent="0.3">
      <c r="A163" s="469"/>
      <c r="B163" s="469"/>
      <c r="C163" s="121"/>
      <c r="D163" s="121"/>
      <c r="E163" s="121"/>
      <c r="F163" s="121"/>
      <c r="G163" s="121"/>
      <c r="H163" s="469"/>
      <c r="I163" s="469"/>
      <c r="J163" s="469"/>
      <c r="K163" s="469"/>
      <c r="L163" s="469"/>
      <c r="M163" s="469"/>
      <c r="N163" s="469"/>
      <c r="O163" s="469"/>
      <c r="P163" s="469"/>
      <c r="Q163" s="469"/>
      <c r="R163" s="469"/>
      <c r="S163" s="500"/>
      <c r="T163" s="500"/>
      <c r="U163" s="500"/>
      <c r="V163" s="500"/>
      <c r="W163" s="500"/>
      <c r="X163" s="500"/>
      <c r="Y163" s="500"/>
      <c r="Z163" s="469"/>
    </row>
    <row r="164" spans="1:26" ht="16.5" customHeight="1" x14ac:dyDescent="0.3">
      <c r="A164" s="469"/>
      <c r="B164" s="469"/>
      <c r="C164" s="121"/>
      <c r="D164" s="121"/>
      <c r="E164" s="121"/>
      <c r="F164" s="121"/>
      <c r="G164" s="121"/>
      <c r="H164" s="469"/>
      <c r="I164" s="469"/>
      <c r="J164" s="469"/>
      <c r="K164" s="469"/>
      <c r="L164" s="469"/>
      <c r="M164" s="469"/>
      <c r="N164" s="469"/>
      <c r="O164" s="469"/>
      <c r="P164" s="469"/>
      <c r="Q164" s="469"/>
      <c r="R164" s="469"/>
      <c r="S164" s="500"/>
      <c r="T164" s="500"/>
      <c r="U164" s="500"/>
      <c r="V164" s="500"/>
      <c r="W164" s="500"/>
      <c r="X164" s="500"/>
      <c r="Y164" s="500"/>
      <c r="Z164" s="469"/>
    </row>
    <row r="165" spans="1:26" ht="16.5" customHeight="1" x14ac:dyDescent="0.3">
      <c r="A165" s="469"/>
      <c r="B165" s="469"/>
      <c r="C165" s="121"/>
      <c r="D165" s="121"/>
      <c r="E165" s="121"/>
      <c r="F165" s="121"/>
      <c r="G165" s="121"/>
      <c r="H165" s="469"/>
      <c r="I165" s="469"/>
      <c r="J165" s="469"/>
      <c r="K165" s="469"/>
      <c r="L165" s="469"/>
      <c r="M165" s="469"/>
      <c r="N165" s="469"/>
      <c r="O165" s="469"/>
      <c r="P165" s="469"/>
      <c r="Q165" s="469"/>
      <c r="R165" s="469"/>
      <c r="S165" s="500"/>
      <c r="T165" s="500"/>
      <c r="U165" s="500"/>
      <c r="V165" s="500"/>
      <c r="W165" s="500"/>
      <c r="X165" s="500"/>
      <c r="Y165" s="500"/>
      <c r="Z165" s="469"/>
    </row>
    <row r="166" spans="1:26" ht="16.5" customHeight="1" x14ac:dyDescent="0.3">
      <c r="A166" s="469"/>
      <c r="B166" s="469"/>
      <c r="C166" s="121"/>
      <c r="D166" s="121"/>
      <c r="E166" s="121"/>
      <c r="F166" s="121"/>
      <c r="G166" s="121"/>
      <c r="H166" s="469"/>
      <c r="I166" s="469"/>
      <c r="J166" s="469"/>
      <c r="K166" s="469"/>
      <c r="L166" s="469"/>
      <c r="M166" s="469"/>
      <c r="N166" s="469"/>
      <c r="O166" s="469"/>
      <c r="P166" s="469"/>
      <c r="Q166" s="469"/>
      <c r="R166" s="469"/>
      <c r="S166" s="500"/>
      <c r="T166" s="500"/>
      <c r="U166" s="500"/>
      <c r="V166" s="500"/>
      <c r="W166" s="500"/>
      <c r="X166" s="500"/>
      <c r="Y166" s="500"/>
      <c r="Z166" s="469"/>
    </row>
    <row r="167" spans="1:26" ht="16.5" customHeight="1" x14ac:dyDescent="0.3">
      <c r="A167" s="469"/>
      <c r="B167" s="469"/>
      <c r="C167" s="121"/>
      <c r="D167" s="121"/>
      <c r="E167" s="121"/>
      <c r="F167" s="121"/>
      <c r="G167" s="121"/>
      <c r="H167" s="469"/>
      <c r="I167" s="469"/>
      <c r="J167" s="469"/>
      <c r="K167" s="469"/>
      <c r="L167" s="469"/>
      <c r="M167" s="469"/>
      <c r="N167" s="469"/>
      <c r="O167" s="469"/>
      <c r="P167" s="469"/>
      <c r="Q167" s="469"/>
      <c r="R167" s="469"/>
      <c r="S167" s="500"/>
      <c r="T167" s="500"/>
      <c r="U167" s="500"/>
      <c r="V167" s="500"/>
      <c r="W167" s="500"/>
      <c r="X167" s="500"/>
      <c r="Y167" s="500"/>
      <c r="Z167" s="469"/>
    </row>
    <row r="168" spans="1:26" ht="16.5" customHeight="1" x14ac:dyDescent="0.3">
      <c r="A168" s="469"/>
      <c r="B168" s="469"/>
      <c r="C168" s="121"/>
      <c r="D168" s="121"/>
      <c r="E168" s="121"/>
      <c r="F168" s="121"/>
      <c r="G168" s="121"/>
      <c r="H168" s="469"/>
      <c r="I168" s="469"/>
      <c r="J168" s="469"/>
      <c r="K168" s="469"/>
      <c r="L168" s="469"/>
      <c r="M168" s="469"/>
      <c r="N168" s="469"/>
      <c r="O168" s="469"/>
      <c r="P168" s="469"/>
      <c r="Q168" s="469"/>
      <c r="R168" s="469"/>
      <c r="S168" s="500"/>
      <c r="T168" s="500"/>
      <c r="U168" s="500"/>
      <c r="V168" s="500"/>
      <c r="W168" s="500"/>
      <c r="X168" s="500"/>
      <c r="Y168" s="500"/>
      <c r="Z168" s="469"/>
    </row>
    <row r="169" spans="1:26" ht="16.5" customHeight="1" x14ac:dyDescent="0.3">
      <c r="A169" s="469"/>
      <c r="B169" s="469"/>
      <c r="C169" s="121"/>
      <c r="D169" s="121"/>
      <c r="E169" s="121"/>
      <c r="F169" s="121"/>
      <c r="G169" s="121"/>
      <c r="H169" s="469"/>
      <c r="I169" s="469"/>
      <c r="J169" s="469"/>
      <c r="K169" s="469"/>
      <c r="L169" s="469"/>
      <c r="M169" s="469"/>
      <c r="N169" s="469"/>
      <c r="O169" s="469"/>
      <c r="P169" s="469"/>
      <c r="Q169" s="469"/>
      <c r="R169" s="469"/>
      <c r="S169" s="500"/>
      <c r="T169" s="500"/>
      <c r="U169" s="500"/>
      <c r="V169" s="500"/>
      <c r="W169" s="500"/>
      <c r="X169" s="500"/>
      <c r="Y169" s="500"/>
      <c r="Z169" s="469"/>
    </row>
    <row r="170" spans="1:26" ht="16.5" customHeight="1" x14ac:dyDescent="0.3">
      <c r="A170" s="469"/>
      <c r="B170" s="469"/>
      <c r="C170" s="121"/>
      <c r="D170" s="121"/>
      <c r="E170" s="121"/>
      <c r="F170" s="121"/>
      <c r="G170" s="121"/>
      <c r="H170" s="469"/>
      <c r="I170" s="469"/>
      <c r="J170" s="469"/>
      <c r="K170" s="469"/>
      <c r="L170" s="469"/>
      <c r="M170" s="469"/>
      <c r="N170" s="469"/>
      <c r="O170" s="469"/>
      <c r="P170" s="469"/>
      <c r="Q170" s="469"/>
      <c r="R170" s="469"/>
      <c r="S170" s="500"/>
      <c r="T170" s="500"/>
      <c r="U170" s="500"/>
      <c r="V170" s="500"/>
      <c r="W170" s="500"/>
      <c r="X170" s="500"/>
      <c r="Y170" s="500"/>
      <c r="Z170" s="469"/>
    </row>
    <row r="171" spans="1:26" ht="16.5" customHeight="1" x14ac:dyDescent="0.3">
      <c r="A171" s="469"/>
      <c r="B171" s="469"/>
      <c r="C171" s="121"/>
      <c r="D171" s="121"/>
      <c r="E171" s="121"/>
      <c r="F171" s="121"/>
      <c r="G171" s="121"/>
      <c r="H171" s="469"/>
      <c r="I171" s="469"/>
      <c r="J171" s="469"/>
      <c r="K171" s="469"/>
      <c r="L171" s="469"/>
      <c r="M171" s="469"/>
      <c r="N171" s="469"/>
      <c r="O171" s="469"/>
      <c r="P171" s="469"/>
      <c r="Q171" s="469"/>
      <c r="R171" s="469"/>
      <c r="S171" s="500"/>
      <c r="T171" s="500"/>
      <c r="U171" s="500"/>
      <c r="V171" s="500"/>
      <c r="W171" s="500"/>
      <c r="X171" s="500"/>
      <c r="Y171" s="500"/>
      <c r="Z171" s="469"/>
    </row>
    <row r="172" spans="1:26" ht="16.5" customHeight="1" x14ac:dyDescent="0.3">
      <c r="A172" s="469"/>
      <c r="B172" s="469"/>
      <c r="C172" s="121"/>
      <c r="D172" s="121"/>
      <c r="E172" s="121"/>
      <c r="F172" s="121"/>
      <c r="G172" s="121"/>
      <c r="H172" s="469"/>
      <c r="I172" s="469"/>
      <c r="J172" s="469"/>
      <c r="K172" s="469"/>
      <c r="L172" s="469"/>
      <c r="M172" s="469"/>
      <c r="N172" s="469"/>
      <c r="O172" s="469"/>
      <c r="P172" s="469"/>
      <c r="Q172" s="469"/>
      <c r="R172" s="469"/>
      <c r="S172" s="500"/>
      <c r="T172" s="500"/>
      <c r="U172" s="500"/>
      <c r="V172" s="500"/>
      <c r="W172" s="500"/>
      <c r="X172" s="500"/>
      <c r="Y172" s="500"/>
      <c r="Z172" s="469"/>
    </row>
    <row r="173" spans="1:26" ht="16.5" customHeight="1" x14ac:dyDescent="0.3">
      <c r="A173" s="469"/>
      <c r="B173" s="469"/>
      <c r="C173" s="121"/>
      <c r="D173" s="121"/>
      <c r="E173" s="121"/>
      <c r="F173" s="121"/>
      <c r="G173" s="121"/>
      <c r="H173" s="469"/>
      <c r="I173" s="469"/>
      <c r="J173" s="469"/>
      <c r="K173" s="469"/>
      <c r="L173" s="469"/>
      <c r="M173" s="469"/>
      <c r="N173" s="469"/>
      <c r="O173" s="469"/>
      <c r="P173" s="469"/>
      <c r="Q173" s="469"/>
      <c r="R173" s="469"/>
      <c r="S173" s="500"/>
      <c r="T173" s="500"/>
      <c r="U173" s="500"/>
      <c r="V173" s="500"/>
      <c r="W173" s="500"/>
      <c r="X173" s="500"/>
      <c r="Y173" s="500"/>
      <c r="Z173" s="469"/>
    </row>
    <row r="174" spans="1:26" ht="16.5" customHeight="1" x14ac:dyDescent="0.3">
      <c r="A174" s="469"/>
      <c r="B174" s="469"/>
      <c r="C174" s="121"/>
      <c r="D174" s="121"/>
      <c r="E174" s="121"/>
      <c r="F174" s="121"/>
      <c r="G174" s="121"/>
      <c r="H174" s="469"/>
      <c r="I174" s="469"/>
      <c r="J174" s="469"/>
      <c r="K174" s="469"/>
      <c r="L174" s="469"/>
      <c r="M174" s="469"/>
      <c r="N174" s="469"/>
      <c r="O174" s="469"/>
      <c r="P174" s="469"/>
      <c r="Q174" s="469"/>
      <c r="R174" s="469"/>
      <c r="S174" s="500"/>
      <c r="T174" s="500"/>
      <c r="U174" s="500"/>
      <c r="V174" s="500"/>
      <c r="W174" s="500"/>
      <c r="X174" s="500"/>
      <c r="Y174" s="500"/>
      <c r="Z174" s="469"/>
    </row>
    <row r="175" spans="1:26" ht="16.5" customHeight="1" x14ac:dyDescent="0.3">
      <c r="A175" s="469"/>
      <c r="B175" s="469"/>
      <c r="C175" s="121"/>
      <c r="D175" s="121"/>
      <c r="E175" s="121"/>
      <c r="F175" s="121"/>
      <c r="G175" s="121"/>
      <c r="H175" s="469"/>
      <c r="I175" s="469"/>
      <c r="J175" s="469"/>
      <c r="K175" s="469"/>
      <c r="L175" s="469"/>
      <c r="M175" s="469"/>
      <c r="N175" s="469"/>
      <c r="O175" s="469"/>
      <c r="P175" s="469"/>
      <c r="Q175" s="469"/>
      <c r="R175" s="469"/>
      <c r="S175" s="500"/>
      <c r="T175" s="500"/>
      <c r="U175" s="500"/>
      <c r="V175" s="500"/>
      <c r="W175" s="500"/>
      <c r="X175" s="500"/>
      <c r="Y175" s="500"/>
      <c r="Z175" s="469"/>
    </row>
    <row r="176" spans="1:26" ht="16.5" customHeight="1" x14ac:dyDescent="0.3">
      <c r="A176" s="469"/>
      <c r="B176" s="469"/>
      <c r="C176" s="121"/>
      <c r="D176" s="121"/>
      <c r="E176" s="121"/>
      <c r="F176" s="121"/>
      <c r="G176" s="121"/>
      <c r="H176" s="469"/>
      <c r="I176" s="469"/>
      <c r="J176" s="469"/>
      <c r="K176" s="469"/>
      <c r="L176" s="469"/>
      <c r="M176" s="469"/>
      <c r="N176" s="469"/>
      <c r="O176" s="469"/>
      <c r="P176" s="469"/>
      <c r="Q176" s="469"/>
      <c r="R176" s="469"/>
      <c r="S176" s="500"/>
      <c r="T176" s="500"/>
      <c r="U176" s="500"/>
      <c r="V176" s="500"/>
      <c r="W176" s="500"/>
      <c r="X176" s="500"/>
      <c r="Y176" s="500"/>
      <c r="Z176" s="469"/>
    </row>
    <row r="177" spans="1:26" ht="16.5" customHeight="1" x14ac:dyDescent="0.3">
      <c r="A177" s="469"/>
      <c r="B177" s="469"/>
      <c r="C177" s="121"/>
      <c r="D177" s="121"/>
      <c r="E177" s="121"/>
      <c r="F177" s="121"/>
      <c r="G177" s="121"/>
      <c r="H177" s="469"/>
      <c r="I177" s="469"/>
      <c r="J177" s="469"/>
      <c r="K177" s="469"/>
      <c r="L177" s="469"/>
      <c r="M177" s="469"/>
      <c r="N177" s="469"/>
      <c r="O177" s="469"/>
      <c r="P177" s="469"/>
      <c r="Q177" s="469"/>
      <c r="R177" s="469"/>
      <c r="S177" s="500"/>
      <c r="T177" s="500"/>
      <c r="U177" s="500"/>
      <c r="V177" s="500"/>
      <c r="W177" s="500"/>
      <c r="X177" s="500"/>
      <c r="Y177" s="500"/>
      <c r="Z177" s="469"/>
    </row>
    <row r="178" spans="1:26" ht="16.5" customHeight="1" x14ac:dyDescent="0.3">
      <c r="A178" s="469"/>
      <c r="B178" s="469"/>
      <c r="C178" s="121"/>
      <c r="D178" s="121"/>
      <c r="E178" s="121"/>
      <c r="F178" s="121"/>
      <c r="G178" s="121"/>
      <c r="H178" s="469"/>
      <c r="I178" s="469"/>
      <c r="J178" s="469"/>
      <c r="K178" s="469"/>
      <c r="L178" s="469"/>
      <c r="M178" s="469"/>
      <c r="N178" s="469"/>
      <c r="O178" s="469"/>
      <c r="P178" s="469"/>
      <c r="Q178" s="469"/>
      <c r="R178" s="469"/>
      <c r="S178" s="500"/>
      <c r="T178" s="500"/>
      <c r="U178" s="500"/>
      <c r="V178" s="500"/>
      <c r="W178" s="500"/>
      <c r="X178" s="500"/>
      <c r="Y178" s="500"/>
      <c r="Z178" s="469"/>
    </row>
    <row r="179" spans="1:26" ht="16.5" customHeight="1" x14ac:dyDescent="0.3">
      <c r="A179" s="469"/>
      <c r="B179" s="469"/>
      <c r="C179" s="121"/>
      <c r="D179" s="121"/>
      <c r="E179" s="121"/>
      <c r="F179" s="121"/>
      <c r="G179" s="121"/>
      <c r="H179" s="469"/>
      <c r="I179" s="469"/>
      <c r="J179" s="469"/>
      <c r="K179" s="469"/>
      <c r="L179" s="469"/>
      <c r="M179" s="469"/>
      <c r="N179" s="469"/>
      <c r="O179" s="469"/>
      <c r="P179" s="469"/>
      <c r="Q179" s="469"/>
      <c r="R179" s="469"/>
      <c r="S179" s="500"/>
      <c r="T179" s="500"/>
      <c r="U179" s="500"/>
      <c r="V179" s="500"/>
      <c r="W179" s="500"/>
      <c r="X179" s="500"/>
      <c r="Y179" s="500"/>
      <c r="Z179" s="469"/>
    </row>
    <row r="180" spans="1:26" ht="16.5" customHeight="1" x14ac:dyDescent="0.3">
      <c r="A180" s="469"/>
      <c r="B180" s="469"/>
      <c r="C180" s="121"/>
      <c r="D180" s="121"/>
      <c r="E180" s="121"/>
      <c r="F180" s="121"/>
      <c r="G180" s="121"/>
      <c r="H180" s="469"/>
      <c r="I180" s="469"/>
      <c r="J180" s="469"/>
      <c r="K180" s="469"/>
      <c r="L180" s="469"/>
      <c r="M180" s="469"/>
      <c r="N180" s="469"/>
      <c r="O180" s="469"/>
      <c r="P180" s="469"/>
      <c r="Q180" s="469"/>
      <c r="R180" s="469"/>
      <c r="S180" s="500"/>
      <c r="T180" s="500"/>
      <c r="U180" s="500"/>
      <c r="V180" s="500"/>
      <c r="W180" s="500"/>
      <c r="X180" s="500"/>
      <c r="Y180" s="500"/>
      <c r="Z180" s="469"/>
    </row>
    <row r="181" spans="1:26" ht="16.5" customHeight="1" x14ac:dyDescent="0.3">
      <c r="A181" s="469"/>
      <c r="B181" s="469"/>
      <c r="C181" s="121"/>
      <c r="D181" s="121"/>
      <c r="E181" s="121"/>
      <c r="F181" s="121"/>
      <c r="G181" s="121"/>
      <c r="H181" s="469"/>
      <c r="I181" s="469"/>
      <c r="J181" s="469"/>
      <c r="K181" s="469"/>
      <c r="L181" s="469"/>
      <c r="M181" s="469"/>
      <c r="N181" s="469"/>
      <c r="O181" s="469"/>
      <c r="P181" s="469"/>
      <c r="Q181" s="469"/>
      <c r="R181" s="469"/>
      <c r="S181" s="500"/>
      <c r="T181" s="500"/>
      <c r="U181" s="500"/>
      <c r="V181" s="500"/>
      <c r="W181" s="500"/>
      <c r="X181" s="500"/>
      <c r="Y181" s="500"/>
      <c r="Z181" s="469"/>
    </row>
    <row r="182" spans="1:26" ht="16.5" customHeight="1" x14ac:dyDescent="0.3">
      <c r="A182" s="469"/>
      <c r="B182" s="469"/>
      <c r="C182" s="121"/>
      <c r="D182" s="121"/>
      <c r="E182" s="121"/>
      <c r="F182" s="121"/>
      <c r="G182" s="121"/>
      <c r="H182" s="469"/>
      <c r="I182" s="469"/>
      <c r="J182" s="469"/>
      <c r="K182" s="469"/>
      <c r="L182" s="469"/>
      <c r="M182" s="469"/>
      <c r="N182" s="469"/>
      <c r="O182" s="469"/>
      <c r="P182" s="469"/>
      <c r="Q182" s="469"/>
      <c r="R182" s="469"/>
      <c r="S182" s="500"/>
      <c r="T182" s="500"/>
      <c r="U182" s="500"/>
      <c r="V182" s="500"/>
      <c r="W182" s="500"/>
      <c r="X182" s="500"/>
      <c r="Y182" s="500"/>
      <c r="Z182" s="469"/>
    </row>
    <row r="183" spans="1:26" ht="16.5" customHeight="1" x14ac:dyDescent="0.3">
      <c r="A183" s="469"/>
      <c r="B183" s="469"/>
      <c r="C183" s="121"/>
      <c r="D183" s="121"/>
      <c r="E183" s="121"/>
      <c r="F183" s="121"/>
      <c r="G183" s="121"/>
      <c r="H183" s="469"/>
      <c r="I183" s="469"/>
      <c r="J183" s="469"/>
      <c r="K183" s="469"/>
      <c r="L183" s="469"/>
      <c r="M183" s="469"/>
      <c r="N183" s="469"/>
      <c r="O183" s="469"/>
      <c r="P183" s="469"/>
      <c r="Q183" s="469"/>
      <c r="R183" s="469"/>
      <c r="S183" s="500"/>
      <c r="T183" s="500"/>
      <c r="U183" s="500"/>
      <c r="V183" s="500"/>
      <c r="W183" s="500"/>
      <c r="X183" s="500"/>
      <c r="Y183" s="500"/>
      <c r="Z183" s="469"/>
    </row>
    <row r="184" spans="1:26" ht="16.5" customHeight="1" x14ac:dyDescent="0.3">
      <c r="A184" s="469"/>
      <c r="B184" s="469"/>
      <c r="C184" s="121"/>
      <c r="D184" s="121"/>
      <c r="E184" s="121"/>
      <c r="F184" s="121"/>
      <c r="G184" s="121"/>
      <c r="H184" s="469"/>
      <c r="I184" s="469"/>
      <c r="J184" s="469"/>
      <c r="K184" s="469"/>
      <c r="L184" s="469"/>
      <c r="M184" s="469"/>
      <c r="N184" s="469"/>
      <c r="O184" s="469"/>
      <c r="P184" s="469"/>
      <c r="Q184" s="469"/>
      <c r="R184" s="469"/>
      <c r="S184" s="500"/>
      <c r="T184" s="500"/>
      <c r="U184" s="500"/>
      <c r="V184" s="500"/>
      <c r="W184" s="500"/>
      <c r="X184" s="500"/>
      <c r="Y184" s="500"/>
      <c r="Z184" s="469"/>
    </row>
    <row r="185" spans="1:26" ht="16.5" customHeight="1" x14ac:dyDescent="0.3">
      <c r="A185" s="469"/>
      <c r="B185" s="469"/>
      <c r="C185" s="121"/>
      <c r="D185" s="121"/>
      <c r="E185" s="121"/>
      <c r="F185" s="121"/>
      <c r="G185" s="121"/>
      <c r="H185" s="469"/>
      <c r="I185" s="469"/>
      <c r="J185" s="469"/>
      <c r="K185" s="469"/>
      <c r="L185" s="469"/>
      <c r="M185" s="469"/>
      <c r="N185" s="469"/>
      <c r="O185" s="469"/>
      <c r="P185" s="469"/>
      <c r="Q185" s="469"/>
      <c r="R185" s="469"/>
      <c r="S185" s="500"/>
      <c r="T185" s="500"/>
      <c r="U185" s="500"/>
      <c r="V185" s="500"/>
      <c r="W185" s="500"/>
      <c r="X185" s="500"/>
      <c r="Y185" s="500"/>
      <c r="Z185" s="469"/>
    </row>
    <row r="186" spans="1:26" ht="16.5" customHeight="1" x14ac:dyDescent="0.3">
      <c r="A186" s="469"/>
      <c r="B186" s="469"/>
      <c r="C186" s="121"/>
      <c r="D186" s="121"/>
      <c r="E186" s="121"/>
      <c r="F186" s="121"/>
      <c r="G186" s="121"/>
      <c r="H186" s="469"/>
      <c r="I186" s="469"/>
      <c r="J186" s="469"/>
      <c r="K186" s="469"/>
      <c r="L186" s="469"/>
      <c r="M186" s="469"/>
      <c r="N186" s="469"/>
      <c r="O186" s="469"/>
      <c r="P186" s="469"/>
      <c r="Q186" s="469"/>
      <c r="R186" s="469"/>
      <c r="S186" s="500"/>
      <c r="T186" s="500"/>
      <c r="U186" s="500"/>
      <c r="V186" s="500"/>
      <c r="W186" s="500"/>
      <c r="X186" s="500"/>
      <c r="Y186" s="500"/>
      <c r="Z186" s="469"/>
    </row>
    <row r="187" spans="1:26" ht="16.5" customHeight="1" x14ac:dyDescent="0.3">
      <c r="A187" s="469"/>
      <c r="B187" s="469"/>
      <c r="C187" s="121"/>
      <c r="D187" s="121"/>
      <c r="E187" s="121"/>
      <c r="F187" s="121"/>
      <c r="G187" s="121"/>
      <c r="H187" s="469"/>
      <c r="I187" s="469"/>
      <c r="J187" s="469"/>
      <c r="K187" s="469"/>
      <c r="L187" s="469"/>
      <c r="M187" s="469"/>
      <c r="N187" s="469"/>
      <c r="O187" s="469"/>
      <c r="P187" s="469"/>
      <c r="Q187" s="469"/>
      <c r="R187" s="469"/>
      <c r="S187" s="500"/>
      <c r="T187" s="500"/>
      <c r="U187" s="500"/>
      <c r="V187" s="500"/>
      <c r="W187" s="500"/>
      <c r="X187" s="500"/>
      <c r="Y187" s="500"/>
      <c r="Z187" s="469"/>
    </row>
    <row r="188" spans="1:26" ht="16.5" customHeight="1" x14ac:dyDescent="0.3">
      <c r="A188" s="469"/>
      <c r="B188" s="469"/>
      <c r="C188" s="121"/>
      <c r="D188" s="121"/>
      <c r="E188" s="121"/>
      <c r="F188" s="121"/>
      <c r="G188" s="121"/>
      <c r="H188" s="469"/>
      <c r="I188" s="469"/>
      <c r="J188" s="469"/>
      <c r="K188" s="469"/>
      <c r="L188" s="469"/>
      <c r="M188" s="469"/>
      <c r="N188" s="469"/>
      <c r="O188" s="469"/>
      <c r="P188" s="469"/>
      <c r="Q188" s="469"/>
      <c r="R188" s="469"/>
      <c r="S188" s="500"/>
      <c r="T188" s="500"/>
      <c r="U188" s="500"/>
      <c r="V188" s="500"/>
      <c r="W188" s="500"/>
      <c r="X188" s="500"/>
      <c r="Y188" s="500"/>
      <c r="Z188" s="469"/>
    </row>
    <row r="189" spans="1:26" ht="16.5" customHeight="1" x14ac:dyDescent="0.3">
      <c r="A189" s="469"/>
      <c r="B189" s="469"/>
      <c r="C189" s="121"/>
      <c r="D189" s="121"/>
      <c r="E189" s="121"/>
      <c r="F189" s="121"/>
      <c r="G189" s="121"/>
      <c r="H189" s="469"/>
      <c r="I189" s="469"/>
      <c r="J189" s="469"/>
      <c r="K189" s="469"/>
      <c r="L189" s="469"/>
      <c r="M189" s="469"/>
      <c r="N189" s="469"/>
      <c r="O189" s="469"/>
      <c r="P189" s="469"/>
      <c r="Q189" s="469"/>
      <c r="R189" s="469"/>
      <c r="S189" s="500"/>
      <c r="T189" s="500"/>
      <c r="U189" s="500"/>
      <c r="V189" s="500"/>
      <c r="W189" s="500"/>
      <c r="X189" s="500"/>
      <c r="Y189" s="500"/>
      <c r="Z189" s="469"/>
    </row>
    <row r="190" spans="1:26" ht="16.5" customHeight="1" x14ac:dyDescent="0.3">
      <c r="A190" s="469"/>
      <c r="B190" s="469"/>
      <c r="C190" s="121"/>
      <c r="D190" s="121"/>
      <c r="E190" s="121"/>
      <c r="F190" s="121"/>
      <c r="G190" s="121"/>
      <c r="H190" s="469"/>
      <c r="I190" s="469"/>
      <c r="J190" s="469"/>
      <c r="K190" s="469"/>
      <c r="L190" s="469"/>
      <c r="M190" s="469"/>
      <c r="N190" s="469"/>
      <c r="O190" s="469"/>
      <c r="P190" s="469"/>
      <c r="Q190" s="469"/>
      <c r="R190" s="469"/>
      <c r="S190" s="500"/>
      <c r="T190" s="500"/>
      <c r="U190" s="500"/>
      <c r="V190" s="500"/>
      <c r="W190" s="500"/>
      <c r="X190" s="500"/>
      <c r="Y190" s="500"/>
      <c r="Z190" s="469"/>
    </row>
    <row r="191" spans="1:26" ht="16.5" customHeight="1" x14ac:dyDescent="0.3">
      <c r="A191" s="469"/>
      <c r="B191" s="469"/>
      <c r="C191" s="121"/>
      <c r="D191" s="121"/>
      <c r="E191" s="121"/>
      <c r="F191" s="121"/>
      <c r="G191" s="121"/>
      <c r="H191" s="469"/>
      <c r="I191" s="469"/>
      <c r="J191" s="469"/>
      <c r="K191" s="469"/>
      <c r="L191" s="469"/>
      <c r="M191" s="469"/>
      <c r="N191" s="469"/>
      <c r="O191" s="469"/>
      <c r="P191" s="469"/>
      <c r="Q191" s="469"/>
      <c r="R191" s="469"/>
      <c r="S191" s="500"/>
      <c r="T191" s="500"/>
      <c r="U191" s="500"/>
      <c r="V191" s="500"/>
      <c r="W191" s="500"/>
      <c r="X191" s="500"/>
      <c r="Y191" s="500"/>
      <c r="Z191" s="469"/>
    </row>
    <row r="192" spans="1:26" ht="16.5" customHeight="1" x14ac:dyDescent="0.3">
      <c r="A192" s="469"/>
      <c r="B192" s="469"/>
      <c r="C192" s="121"/>
      <c r="D192" s="121"/>
      <c r="E192" s="121"/>
      <c r="F192" s="121"/>
      <c r="G192" s="121"/>
      <c r="H192" s="469"/>
      <c r="I192" s="469"/>
      <c r="J192" s="469"/>
      <c r="K192" s="469"/>
      <c r="L192" s="469"/>
      <c r="M192" s="469"/>
      <c r="N192" s="469"/>
      <c r="O192" s="469"/>
      <c r="P192" s="469"/>
      <c r="Q192" s="469"/>
      <c r="R192" s="469"/>
      <c r="S192" s="500"/>
      <c r="T192" s="500"/>
      <c r="U192" s="500"/>
      <c r="V192" s="500"/>
      <c r="W192" s="500"/>
      <c r="X192" s="500"/>
      <c r="Y192" s="500"/>
      <c r="Z192" s="469"/>
    </row>
    <row r="193" spans="1:26" ht="16.5" customHeight="1" x14ac:dyDescent="0.3">
      <c r="A193" s="469"/>
      <c r="B193" s="469"/>
      <c r="C193" s="121"/>
      <c r="D193" s="121"/>
      <c r="E193" s="121"/>
      <c r="F193" s="121"/>
      <c r="G193" s="121"/>
      <c r="H193" s="469"/>
      <c r="I193" s="469"/>
      <c r="J193" s="469"/>
      <c r="K193" s="469"/>
      <c r="L193" s="469"/>
      <c r="M193" s="469"/>
      <c r="N193" s="469"/>
      <c r="O193" s="469"/>
      <c r="P193" s="469"/>
      <c r="Q193" s="469"/>
      <c r="R193" s="469"/>
      <c r="S193" s="500"/>
      <c r="T193" s="500"/>
      <c r="U193" s="500"/>
      <c r="V193" s="500"/>
      <c r="W193" s="500"/>
      <c r="X193" s="500"/>
      <c r="Y193" s="500"/>
      <c r="Z193" s="469"/>
    </row>
    <row r="194" spans="1:26" ht="16.5" customHeight="1" x14ac:dyDescent="0.3">
      <c r="A194" s="469"/>
      <c r="B194" s="469"/>
      <c r="C194" s="121"/>
      <c r="D194" s="121"/>
      <c r="E194" s="121"/>
      <c r="F194" s="121"/>
      <c r="G194" s="121"/>
      <c r="H194" s="469"/>
      <c r="I194" s="469"/>
      <c r="J194" s="469"/>
      <c r="K194" s="469"/>
      <c r="L194" s="469"/>
      <c r="M194" s="469"/>
      <c r="N194" s="469"/>
      <c r="O194" s="469"/>
      <c r="P194" s="469"/>
      <c r="Q194" s="469"/>
      <c r="R194" s="469"/>
      <c r="S194" s="500"/>
      <c r="T194" s="500"/>
      <c r="U194" s="500"/>
      <c r="V194" s="500"/>
      <c r="W194" s="500"/>
      <c r="X194" s="500"/>
      <c r="Y194" s="500"/>
      <c r="Z194" s="469"/>
    </row>
    <row r="195" spans="1:26" ht="16.5" customHeight="1" x14ac:dyDescent="0.3">
      <c r="A195" s="469"/>
      <c r="B195" s="469"/>
      <c r="C195" s="121"/>
      <c r="D195" s="121"/>
      <c r="E195" s="121"/>
      <c r="F195" s="121"/>
      <c r="G195" s="121"/>
      <c r="H195" s="469"/>
      <c r="I195" s="469"/>
      <c r="J195" s="469"/>
      <c r="K195" s="469"/>
      <c r="L195" s="469"/>
      <c r="M195" s="469"/>
      <c r="N195" s="469"/>
      <c r="O195" s="469"/>
      <c r="P195" s="469"/>
      <c r="Q195" s="469"/>
      <c r="R195" s="469"/>
      <c r="S195" s="500"/>
      <c r="T195" s="500"/>
      <c r="U195" s="500"/>
      <c r="V195" s="500"/>
      <c r="W195" s="500"/>
      <c r="X195" s="500"/>
      <c r="Y195" s="500"/>
      <c r="Z195" s="469"/>
    </row>
    <row r="196" spans="1:26" ht="16.5" customHeight="1" x14ac:dyDescent="0.3">
      <c r="A196" s="469"/>
      <c r="B196" s="469"/>
      <c r="C196" s="121"/>
      <c r="D196" s="121"/>
      <c r="E196" s="121"/>
      <c r="F196" s="121"/>
      <c r="G196" s="121"/>
      <c r="H196" s="469"/>
      <c r="I196" s="469"/>
      <c r="J196" s="469"/>
      <c r="K196" s="469"/>
      <c r="L196" s="469"/>
      <c r="M196" s="469"/>
      <c r="N196" s="469"/>
      <c r="O196" s="469"/>
      <c r="P196" s="469"/>
      <c r="Q196" s="469"/>
      <c r="R196" s="469"/>
      <c r="S196" s="500"/>
      <c r="T196" s="500"/>
      <c r="U196" s="500"/>
      <c r="V196" s="500"/>
      <c r="W196" s="500"/>
      <c r="X196" s="500"/>
      <c r="Y196" s="500"/>
      <c r="Z196" s="469"/>
    </row>
    <row r="197" spans="1:26" ht="16.5" customHeight="1" x14ac:dyDescent="0.3">
      <c r="A197" s="469"/>
      <c r="B197" s="469"/>
      <c r="C197" s="121"/>
      <c r="D197" s="121"/>
      <c r="E197" s="121"/>
      <c r="F197" s="121"/>
      <c r="G197" s="121"/>
      <c r="H197" s="469"/>
      <c r="I197" s="469"/>
      <c r="J197" s="469"/>
      <c r="K197" s="469"/>
      <c r="L197" s="469"/>
      <c r="M197" s="469"/>
      <c r="N197" s="469"/>
      <c r="O197" s="469"/>
      <c r="P197" s="469"/>
      <c r="Q197" s="469"/>
      <c r="R197" s="469"/>
      <c r="S197" s="500"/>
      <c r="T197" s="500"/>
      <c r="U197" s="500"/>
      <c r="V197" s="500"/>
      <c r="W197" s="500"/>
      <c r="X197" s="500"/>
      <c r="Y197" s="500"/>
      <c r="Z197" s="469"/>
    </row>
    <row r="198" spans="1:26" ht="16.5" customHeight="1" x14ac:dyDescent="0.3">
      <c r="A198" s="469"/>
      <c r="B198" s="469"/>
      <c r="C198" s="121"/>
      <c r="D198" s="121"/>
      <c r="E198" s="121"/>
      <c r="F198" s="121"/>
      <c r="G198" s="121"/>
      <c r="H198" s="469"/>
      <c r="I198" s="469"/>
      <c r="J198" s="469"/>
      <c r="K198" s="469"/>
      <c r="L198" s="469"/>
      <c r="M198" s="469"/>
      <c r="N198" s="469"/>
      <c r="O198" s="469"/>
      <c r="P198" s="469"/>
      <c r="Q198" s="469"/>
      <c r="R198" s="469"/>
      <c r="S198" s="500"/>
      <c r="T198" s="500"/>
      <c r="U198" s="500"/>
      <c r="V198" s="500"/>
      <c r="W198" s="500"/>
      <c r="X198" s="500"/>
      <c r="Y198" s="500"/>
      <c r="Z198" s="469"/>
    </row>
    <row r="199" spans="1:26" ht="16.5" customHeight="1" x14ac:dyDescent="0.3">
      <c r="A199" s="469"/>
      <c r="B199" s="469"/>
      <c r="C199" s="121"/>
      <c r="D199" s="121"/>
      <c r="E199" s="121"/>
      <c r="F199" s="121"/>
      <c r="G199" s="121"/>
      <c r="H199" s="469"/>
      <c r="I199" s="469"/>
      <c r="J199" s="469"/>
      <c r="K199" s="469"/>
      <c r="L199" s="469"/>
      <c r="M199" s="469"/>
      <c r="N199" s="469"/>
      <c r="O199" s="469"/>
      <c r="P199" s="469"/>
      <c r="Q199" s="469"/>
      <c r="R199" s="469"/>
      <c r="S199" s="500"/>
      <c r="T199" s="500"/>
      <c r="U199" s="500"/>
      <c r="V199" s="500"/>
      <c r="W199" s="500"/>
      <c r="X199" s="500"/>
      <c r="Y199" s="500"/>
      <c r="Z199" s="469"/>
    </row>
    <row r="200" spans="1:26" ht="16.5" customHeight="1" x14ac:dyDescent="0.3">
      <c r="A200" s="469"/>
      <c r="B200" s="469"/>
      <c r="C200" s="121"/>
      <c r="D200" s="121"/>
      <c r="E200" s="121"/>
      <c r="F200" s="121"/>
      <c r="G200" s="121"/>
      <c r="H200" s="469"/>
      <c r="I200" s="469"/>
      <c r="J200" s="469"/>
      <c r="K200" s="469"/>
      <c r="L200" s="469"/>
      <c r="M200" s="469"/>
      <c r="N200" s="469"/>
      <c r="O200" s="469"/>
      <c r="P200" s="469"/>
      <c r="Q200" s="469"/>
      <c r="R200" s="469"/>
      <c r="S200" s="500"/>
      <c r="T200" s="500"/>
      <c r="U200" s="500"/>
      <c r="V200" s="500"/>
      <c r="W200" s="500"/>
      <c r="X200" s="500"/>
      <c r="Y200" s="500"/>
      <c r="Z200" s="469"/>
    </row>
    <row r="201" spans="1:26" ht="16.5" customHeight="1" x14ac:dyDescent="0.3">
      <c r="A201" s="469"/>
      <c r="B201" s="469"/>
      <c r="C201" s="121"/>
      <c r="D201" s="121"/>
      <c r="E201" s="121"/>
      <c r="F201" s="121"/>
      <c r="G201" s="121"/>
      <c r="H201" s="469"/>
      <c r="I201" s="469"/>
      <c r="J201" s="469"/>
      <c r="K201" s="469"/>
      <c r="L201" s="469"/>
      <c r="M201" s="469"/>
      <c r="N201" s="469"/>
      <c r="O201" s="469"/>
      <c r="P201" s="469"/>
      <c r="Q201" s="469"/>
      <c r="R201" s="469"/>
      <c r="S201" s="500"/>
      <c r="T201" s="500"/>
      <c r="U201" s="500"/>
      <c r="V201" s="500"/>
      <c r="W201" s="500"/>
      <c r="X201" s="500"/>
      <c r="Y201" s="500"/>
      <c r="Z201" s="469"/>
    </row>
    <row r="202" spans="1:26" ht="16.5" customHeight="1" x14ac:dyDescent="0.3">
      <c r="A202" s="469"/>
      <c r="B202" s="469"/>
      <c r="C202" s="121"/>
      <c r="D202" s="121"/>
      <c r="E202" s="121"/>
      <c r="F202" s="121"/>
      <c r="G202" s="121"/>
      <c r="H202" s="469"/>
      <c r="I202" s="469"/>
      <c r="J202" s="469"/>
      <c r="K202" s="469"/>
      <c r="L202" s="469"/>
      <c r="M202" s="469"/>
      <c r="N202" s="469"/>
      <c r="O202" s="469"/>
      <c r="P202" s="469"/>
      <c r="Q202" s="469"/>
      <c r="R202" s="469"/>
      <c r="S202" s="500"/>
      <c r="T202" s="500"/>
      <c r="U202" s="500"/>
      <c r="V202" s="500"/>
      <c r="W202" s="500"/>
      <c r="X202" s="500"/>
      <c r="Y202" s="500"/>
      <c r="Z202" s="469"/>
    </row>
    <row r="203" spans="1:26" ht="16.5" customHeight="1" x14ac:dyDescent="0.3">
      <c r="A203" s="469"/>
      <c r="B203" s="469"/>
      <c r="C203" s="121"/>
      <c r="D203" s="121"/>
      <c r="E203" s="121"/>
      <c r="F203" s="121"/>
      <c r="G203" s="121"/>
      <c r="H203" s="469"/>
      <c r="I203" s="469"/>
      <c r="J203" s="469"/>
      <c r="K203" s="469"/>
      <c r="L203" s="469"/>
      <c r="M203" s="469"/>
      <c r="N203" s="469"/>
      <c r="O203" s="469"/>
      <c r="P203" s="469"/>
      <c r="Q203" s="469"/>
      <c r="R203" s="469"/>
      <c r="S203" s="500"/>
      <c r="T203" s="500"/>
      <c r="U203" s="500"/>
      <c r="V203" s="500"/>
      <c r="W203" s="500"/>
      <c r="X203" s="500"/>
      <c r="Y203" s="500"/>
      <c r="Z203" s="469"/>
    </row>
    <row r="204" spans="1:26" ht="16.5" customHeight="1" x14ac:dyDescent="0.3">
      <c r="A204" s="469"/>
      <c r="B204" s="469"/>
      <c r="C204" s="121"/>
      <c r="D204" s="121"/>
      <c r="E204" s="121"/>
      <c r="F204" s="121"/>
      <c r="G204" s="121"/>
      <c r="H204" s="469"/>
      <c r="I204" s="469"/>
      <c r="J204" s="469"/>
      <c r="K204" s="469"/>
      <c r="L204" s="469"/>
      <c r="M204" s="469"/>
      <c r="N204" s="469"/>
      <c r="O204" s="469"/>
      <c r="P204" s="469"/>
      <c r="Q204" s="469"/>
      <c r="R204" s="469"/>
      <c r="S204" s="500"/>
      <c r="T204" s="500"/>
      <c r="U204" s="500"/>
      <c r="V204" s="500"/>
      <c r="W204" s="500"/>
      <c r="X204" s="500"/>
      <c r="Y204" s="500"/>
      <c r="Z204" s="469"/>
    </row>
    <row r="205" spans="1:26" ht="16.5" customHeight="1" x14ac:dyDescent="0.3">
      <c r="A205" s="469"/>
      <c r="B205" s="469"/>
      <c r="C205" s="121"/>
      <c r="D205" s="121"/>
      <c r="E205" s="121"/>
      <c r="F205" s="121"/>
      <c r="G205" s="121"/>
      <c r="H205" s="469"/>
      <c r="I205" s="469"/>
      <c r="J205" s="469"/>
      <c r="K205" s="469"/>
      <c r="L205" s="469"/>
      <c r="M205" s="469"/>
      <c r="N205" s="469"/>
      <c r="O205" s="469"/>
      <c r="P205" s="469"/>
      <c r="Q205" s="469"/>
      <c r="R205" s="469"/>
      <c r="S205" s="500"/>
      <c r="T205" s="500"/>
      <c r="U205" s="500"/>
      <c r="V205" s="500"/>
      <c r="W205" s="500"/>
      <c r="X205" s="500"/>
      <c r="Y205" s="500"/>
      <c r="Z205" s="469"/>
    </row>
    <row r="206" spans="1:26" ht="16.5" customHeight="1" x14ac:dyDescent="0.3">
      <c r="A206" s="469"/>
      <c r="B206" s="469"/>
      <c r="C206" s="121"/>
      <c r="D206" s="121"/>
      <c r="E206" s="121"/>
      <c r="F206" s="121"/>
      <c r="G206" s="121"/>
      <c r="H206" s="469"/>
      <c r="I206" s="469"/>
      <c r="J206" s="469"/>
      <c r="K206" s="469"/>
      <c r="L206" s="469"/>
      <c r="M206" s="469"/>
      <c r="N206" s="469"/>
      <c r="O206" s="469"/>
      <c r="P206" s="469"/>
      <c r="Q206" s="469"/>
      <c r="R206" s="469"/>
      <c r="S206" s="500"/>
      <c r="T206" s="500"/>
      <c r="U206" s="500"/>
      <c r="V206" s="500"/>
      <c r="W206" s="500"/>
      <c r="X206" s="500"/>
      <c r="Y206" s="500"/>
      <c r="Z206" s="469"/>
    </row>
    <row r="207" spans="1:26" ht="16.5" customHeight="1" x14ac:dyDescent="0.3">
      <c r="A207" s="469"/>
      <c r="B207" s="469"/>
      <c r="C207" s="121"/>
      <c r="D207" s="121"/>
      <c r="E207" s="121"/>
      <c r="F207" s="121"/>
      <c r="G207" s="121"/>
      <c r="H207" s="469"/>
      <c r="I207" s="469"/>
      <c r="J207" s="469"/>
      <c r="K207" s="469"/>
      <c r="L207" s="469"/>
      <c r="M207" s="469"/>
      <c r="N207" s="469"/>
      <c r="O207" s="469"/>
      <c r="P207" s="469"/>
      <c r="Q207" s="469"/>
      <c r="R207" s="469"/>
      <c r="S207" s="500"/>
      <c r="T207" s="500"/>
      <c r="U207" s="500"/>
      <c r="V207" s="500"/>
      <c r="W207" s="500"/>
      <c r="X207" s="500"/>
      <c r="Y207" s="500"/>
      <c r="Z207" s="469"/>
    </row>
    <row r="208" spans="1:26" ht="16.5" customHeight="1" x14ac:dyDescent="0.3">
      <c r="A208" s="469"/>
      <c r="B208" s="469"/>
      <c r="C208" s="121"/>
      <c r="D208" s="121"/>
      <c r="E208" s="121"/>
      <c r="F208" s="121"/>
      <c r="G208" s="121"/>
      <c r="H208" s="469"/>
      <c r="I208" s="469"/>
      <c r="J208" s="469"/>
      <c r="K208" s="469"/>
      <c r="L208" s="469"/>
      <c r="M208" s="469"/>
      <c r="N208" s="469"/>
      <c r="O208" s="469"/>
      <c r="P208" s="469"/>
      <c r="Q208" s="469"/>
      <c r="R208" s="469"/>
      <c r="S208" s="500"/>
      <c r="T208" s="500"/>
      <c r="U208" s="500"/>
      <c r="V208" s="500"/>
      <c r="W208" s="500"/>
      <c r="X208" s="500"/>
      <c r="Y208" s="500"/>
      <c r="Z208" s="469"/>
    </row>
    <row r="209" spans="1:26" ht="16.5" customHeight="1" x14ac:dyDescent="0.3">
      <c r="A209" s="469"/>
      <c r="B209" s="469"/>
      <c r="C209" s="121"/>
      <c r="D209" s="121"/>
      <c r="E209" s="121"/>
      <c r="F209" s="121"/>
      <c r="G209" s="121"/>
      <c r="H209" s="469"/>
      <c r="I209" s="469"/>
      <c r="J209" s="469"/>
      <c r="K209" s="469"/>
      <c r="L209" s="469"/>
      <c r="M209" s="469"/>
      <c r="N209" s="469"/>
      <c r="O209" s="469"/>
      <c r="P209" s="469"/>
      <c r="Q209" s="469"/>
      <c r="R209" s="469"/>
      <c r="S209" s="500"/>
      <c r="T209" s="500"/>
      <c r="U209" s="500"/>
      <c r="V209" s="500"/>
      <c r="W209" s="500"/>
      <c r="X209" s="500"/>
      <c r="Y209" s="500"/>
      <c r="Z209" s="469"/>
    </row>
    <row r="210" spans="1:26" ht="16.5" customHeight="1" x14ac:dyDescent="0.3">
      <c r="A210" s="469"/>
      <c r="B210" s="469"/>
      <c r="C210" s="121"/>
      <c r="D210" s="121"/>
      <c r="E210" s="121"/>
      <c r="F210" s="121"/>
      <c r="G210" s="121"/>
      <c r="H210" s="469"/>
      <c r="I210" s="469"/>
      <c r="J210" s="469"/>
      <c r="K210" s="469"/>
      <c r="L210" s="469"/>
      <c r="M210" s="469"/>
      <c r="N210" s="469"/>
      <c r="O210" s="469"/>
      <c r="P210" s="469"/>
      <c r="Q210" s="469"/>
      <c r="R210" s="469"/>
      <c r="S210" s="500"/>
      <c r="T210" s="500"/>
      <c r="U210" s="500"/>
      <c r="V210" s="500"/>
      <c r="W210" s="500"/>
      <c r="X210" s="500"/>
      <c r="Y210" s="500"/>
      <c r="Z210" s="469"/>
    </row>
    <row r="211" spans="1:26" ht="16.5" customHeight="1" x14ac:dyDescent="0.3">
      <c r="A211" s="469"/>
      <c r="B211" s="469"/>
      <c r="C211" s="121"/>
      <c r="D211" s="121"/>
      <c r="E211" s="121"/>
      <c r="F211" s="121"/>
      <c r="G211" s="121"/>
      <c r="H211" s="469"/>
      <c r="I211" s="469"/>
      <c r="J211" s="469"/>
      <c r="K211" s="469"/>
      <c r="L211" s="469"/>
      <c r="M211" s="469"/>
      <c r="N211" s="469"/>
      <c r="O211" s="469"/>
      <c r="P211" s="469"/>
      <c r="Q211" s="469"/>
      <c r="R211" s="469"/>
      <c r="S211" s="500"/>
      <c r="T211" s="500"/>
      <c r="U211" s="500"/>
      <c r="V211" s="500"/>
      <c r="W211" s="500"/>
      <c r="X211" s="500"/>
      <c r="Y211" s="500"/>
      <c r="Z211" s="469"/>
    </row>
    <row r="212" spans="1:26" ht="16.5" customHeight="1" x14ac:dyDescent="0.3">
      <c r="A212" s="469"/>
      <c r="B212" s="469"/>
      <c r="C212" s="121"/>
      <c r="D212" s="121"/>
      <c r="E212" s="121"/>
      <c r="F212" s="121"/>
      <c r="G212" s="121"/>
      <c r="H212" s="469"/>
      <c r="I212" s="469"/>
      <c r="J212" s="469"/>
      <c r="K212" s="469"/>
      <c r="L212" s="469"/>
      <c r="M212" s="469"/>
      <c r="N212" s="469"/>
      <c r="O212" s="469"/>
      <c r="P212" s="469"/>
      <c r="Q212" s="469"/>
      <c r="R212" s="469"/>
      <c r="S212" s="500"/>
      <c r="T212" s="500"/>
      <c r="U212" s="500"/>
      <c r="V212" s="500"/>
      <c r="W212" s="500"/>
      <c r="X212" s="500"/>
      <c r="Y212" s="500"/>
      <c r="Z212" s="469"/>
    </row>
    <row r="213" spans="1:26" ht="16.5" customHeight="1" x14ac:dyDescent="0.3">
      <c r="A213" s="469"/>
      <c r="B213" s="469"/>
      <c r="C213" s="121"/>
      <c r="D213" s="121"/>
      <c r="E213" s="121"/>
      <c r="F213" s="121"/>
      <c r="G213" s="121"/>
      <c r="H213" s="469"/>
      <c r="I213" s="469"/>
      <c r="J213" s="469"/>
      <c r="K213" s="469"/>
      <c r="L213" s="469"/>
      <c r="M213" s="469"/>
      <c r="N213" s="469"/>
      <c r="O213" s="469"/>
      <c r="P213" s="469"/>
      <c r="Q213" s="469"/>
      <c r="R213" s="469"/>
      <c r="S213" s="500"/>
      <c r="T213" s="500"/>
      <c r="U213" s="500"/>
      <c r="V213" s="500"/>
      <c r="W213" s="500"/>
      <c r="X213" s="500"/>
      <c r="Y213" s="500"/>
      <c r="Z213" s="469"/>
    </row>
    <row r="214" spans="1:26" ht="16.5" customHeight="1" x14ac:dyDescent="0.3">
      <c r="A214" s="469"/>
      <c r="B214" s="469"/>
      <c r="C214" s="121"/>
      <c r="D214" s="121"/>
      <c r="E214" s="121"/>
      <c r="F214" s="121"/>
      <c r="G214" s="121"/>
      <c r="H214" s="469"/>
      <c r="I214" s="469"/>
      <c r="J214" s="469"/>
      <c r="K214" s="469"/>
      <c r="L214" s="469"/>
      <c r="M214" s="469"/>
      <c r="N214" s="469"/>
      <c r="O214" s="469"/>
      <c r="P214" s="469"/>
      <c r="Q214" s="469"/>
      <c r="R214" s="469"/>
      <c r="S214" s="500"/>
      <c r="T214" s="500"/>
      <c r="U214" s="500"/>
      <c r="V214" s="500"/>
      <c r="W214" s="500"/>
      <c r="X214" s="500"/>
      <c r="Y214" s="500"/>
      <c r="Z214" s="469"/>
    </row>
    <row r="215" spans="1:26" ht="16.5" customHeight="1" x14ac:dyDescent="0.3">
      <c r="A215" s="469"/>
      <c r="B215" s="469"/>
      <c r="C215" s="121"/>
      <c r="D215" s="121"/>
      <c r="E215" s="121"/>
      <c r="F215" s="121"/>
      <c r="G215" s="121"/>
      <c r="H215" s="469"/>
      <c r="I215" s="469"/>
      <c r="J215" s="469"/>
      <c r="K215" s="469"/>
      <c r="L215" s="469"/>
      <c r="M215" s="469"/>
      <c r="N215" s="469"/>
      <c r="O215" s="469"/>
      <c r="P215" s="469"/>
      <c r="Q215" s="469"/>
      <c r="R215" s="469"/>
      <c r="S215" s="500"/>
      <c r="T215" s="500"/>
      <c r="U215" s="500"/>
      <c r="V215" s="500"/>
      <c r="W215" s="500"/>
      <c r="X215" s="500"/>
      <c r="Y215" s="500"/>
      <c r="Z215" s="469"/>
    </row>
    <row r="216" spans="1:26" ht="16.5" customHeight="1" x14ac:dyDescent="0.3">
      <c r="A216" s="469"/>
      <c r="B216" s="469"/>
      <c r="C216" s="121"/>
      <c r="D216" s="121"/>
      <c r="E216" s="121"/>
      <c r="F216" s="121"/>
      <c r="G216" s="121"/>
      <c r="H216" s="469"/>
      <c r="I216" s="469"/>
      <c r="J216" s="469"/>
      <c r="K216" s="469"/>
      <c r="L216" s="469"/>
      <c r="M216" s="469"/>
      <c r="N216" s="469"/>
      <c r="O216" s="469"/>
      <c r="P216" s="469"/>
      <c r="Q216" s="469"/>
      <c r="R216" s="469"/>
      <c r="S216" s="500"/>
      <c r="T216" s="500"/>
      <c r="U216" s="500"/>
      <c r="V216" s="500"/>
      <c r="W216" s="500"/>
      <c r="X216" s="500"/>
      <c r="Y216" s="500"/>
      <c r="Z216" s="469"/>
    </row>
    <row r="217" spans="1:26" ht="16.5" customHeight="1" x14ac:dyDescent="0.3">
      <c r="A217" s="469"/>
      <c r="B217" s="469"/>
      <c r="C217" s="121"/>
      <c r="D217" s="121"/>
      <c r="E217" s="121"/>
      <c r="F217" s="121"/>
      <c r="G217" s="121"/>
      <c r="H217" s="469"/>
      <c r="I217" s="469"/>
      <c r="J217" s="469"/>
      <c r="K217" s="469"/>
      <c r="L217" s="469"/>
      <c r="M217" s="469"/>
      <c r="N217" s="469"/>
      <c r="O217" s="469"/>
      <c r="P217" s="469"/>
      <c r="Q217" s="469"/>
      <c r="R217" s="469"/>
      <c r="S217" s="500"/>
      <c r="T217" s="500"/>
      <c r="U217" s="500"/>
      <c r="V217" s="500"/>
      <c r="W217" s="500"/>
      <c r="X217" s="500"/>
      <c r="Y217" s="500"/>
      <c r="Z217" s="469"/>
    </row>
    <row r="218" spans="1:26" ht="16.5" customHeight="1" x14ac:dyDescent="0.3">
      <c r="A218" s="469"/>
      <c r="B218" s="469"/>
      <c r="C218" s="121"/>
      <c r="D218" s="121"/>
      <c r="E218" s="121"/>
      <c r="F218" s="121"/>
      <c r="G218" s="121"/>
      <c r="H218" s="469"/>
      <c r="I218" s="469"/>
      <c r="J218" s="469"/>
      <c r="K218" s="469"/>
      <c r="L218" s="469"/>
      <c r="M218" s="469"/>
      <c r="N218" s="469"/>
      <c r="O218" s="469"/>
      <c r="P218" s="469"/>
      <c r="Q218" s="469"/>
      <c r="R218" s="469"/>
      <c r="S218" s="500"/>
      <c r="T218" s="500"/>
      <c r="U218" s="500"/>
      <c r="V218" s="500"/>
      <c r="W218" s="500"/>
      <c r="X218" s="500"/>
      <c r="Y218" s="500"/>
      <c r="Z218" s="469"/>
    </row>
    <row r="219" spans="1:26" ht="16.5" customHeight="1" x14ac:dyDescent="0.3">
      <c r="A219" s="469"/>
      <c r="B219" s="469"/>
      <c r="C219" s="121"/>
      <c r="D219" s="121"/>
      <c r="E219" s="121"/>
      <c r="F219" s="121"/>
      <c r="G219" s="121"/>
      <c r="H219" s="469"/>
      <c r="I219" s="469"/>
      <c r="J219" s="469"/>
      <c r="K219" s="469"/>
      <c r="L219" s="469"/>
      <c r="M219" s="469"/>
      <c r="N219" s="469"/>
      <c r="O219" s="469"/>
      <c r="P219" s="469"/>
      <c r="Q219" s="469"/>
      <c r="R219" s="469"/>
      <c r="S219" s="500"/>
      <c r="T219" s="500"/>
      <c r="U219" s="500"/>
      <c r="V219" s="500"/>
      <c r="W219" s="500"/>
      <c r="X219" s="500"/>
      <c r="Y219" s="500"/>
      <c r="Z219" s="469"/>
    </row>
    <row r="220" spans="1:26" ht="16.5" customHeight="1" x14ac:dyDescent="0.3">
      <c r="A220" s="469"/>
      <c r="B220" s="469"/>
      <c r="C220" s="121"/>
      <c r="D220" s="121"/>
      <c r="E220" s="121"/>
      <c r="F220" s="121"/>
      <c r="G220" s="121"/>
      <c r="H220" s="469"/>
      <c r="I220" s="469"/>
      <c r="J220" s="469"/>
      <c r="K220" s="469"/>
      <c r="L220" s="469"/>
      <c r="M220" s="469"/>
      <c r="N220" s="469"/>
      <c r="O220" s="469"/>
      <c r="P220" s="469"/>
      <c r="Q220" s="469"/>
      <c r="R220" s="469"/>
      <c r="S220" s="500"/>
      <c r="T220" s="500"/>
      <c r="U220" s="500"/>
      <c r="V220" s="500"/>
      <c r="W220" s="500"/>
      <c r="X220" s="500"/>
      <c r="Y220" s="500"/>
      <c r="Z220" s="469"/>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C1:I1"/>
    <mergeCell ref="M1:Q1"/>
    <mergeCell ref="C2:I2"/>
    <mergeCell ref="M2:Q2"/>
    <mergeCell ref="M3:Q3"/>
    <mergeCell ref="A4:A8"/>
    <mergeCell ref="K4:K8"/>
    <mergeCell ref="M13:Q13"/>
    <mergeCell ref="C3:I3"/>
    <mergeCell ref="C13:I13"/>
  </mergeCell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11D4-4B9C-EB40-8161-3F32098B1403}">
  <dimension ref="B2:AK999"/>
  <sheetViews>
    <sheetView zoomScale="66" workbookViewId="0">
      <selection activeCell="F5" sqref="F5:F6"/>
    </sheetView>
  </sheetViews>
  <sheetFormatPr baseColWidth="10" defaultColWidth="14.42578125" defaultRowHeight="15.75" x14ac:dyDescent="0.25"/>
  <cols>
    <col min="1" max="1" width="5.42578125" style="517" customWidth="1"/>
    <col min="2" max="2" width="27.85546875" style="517" customWidth="1"/>
    <col min="3" max="4" width="21" style="518" customWidth="1"/>
    <col min="5" max="5" width="20.85546875" style="517" customWidth="1"/>
    <col min="6" max="6" width="40.140625" style="517" customWidth="1"/>
    <col min="7" max="8" width="28.42578125" style="517" customWidth="1"/>
    <col min="9" max="9" width="23.7109375" style="517" customWidth="1"/>
    <col min="10" max="10" width="37.140625" style="517" customWidth="1"/>
    <col min="11" max="12" width="24.28515625" style="517" customWidth="1"/>
    <col min="13" max="13" width="20.7109375" style="517" customWidth="1"/>
    <col min="14" max="14" width="42" style="517" customWidth="1"/>
    <col min="15" max="16" width="23.85546875" style="517" customWidth="1"/>
    <col min="17" max="17" width="20.7109375" style="517" customWidth="1"/>
    <col min="18" max="18" width="47.42578125" style="517" customWidth="1"/>
    <col min="19" max="20" width="24.7109375" style="517" customWidth="1"/>
    <col min="21" max="21" width="24.85546875" style="517" customWidth="1"/>
    <col min="22" max="22" width="40.42578125" style="517" customWidth="1"/>
    <col min="23" max="24" width="23.42578125" style="517" customWidth="1"/>
    <col min="25" max="25" width="20.7109375" style="517" customWidth="1"/>
    <col min="26" max="26" width="48.42578125" style="517" customWidth="1"/>
    <col min="27" max="27" width="26" style="517" customWidth="1"/>
    <col min="28" max="28" width="23.42578125" style="517" customWidth="1"/>
    <col min="29" max="29" width="20.7109375" style="517" customWidth="1"/>
    <col min="30" max="37" width="11.42578125" style="517" customWidth="1"/>
    <col min="38" max="16384" width="14.42578125" style="517"/>
  </cols>
  <sheetData>
    <row r="2" spans="2:37" ht="26.1" customHeight="1" x14ac:dyDescent="0.25">
      <c r="F2" s="519" t="s">
        <v>2228</v>
      </c>
      <c r="G2" s="800" t="s">
        <v>2229</v>
      </c>
      <c r="H2" s="800"/>
      <c r="I2" s="800"/>
    </row>
    <row r="3" spans="2:37" ht="26.1" customHeight="1" x14ac:dyDescent="0.25">
      <c r="F3" s="520" t="s">
        <v>2230</v>
      </c>
      <c r="G3" s="800" t="s">
        <v>2231</v>
      </c>
      <c r="H3" s="800"/>
      <c r="I3" s="800"/>
    </row>
    <row r="4" spans="2:37" ht="16.5" thickBot="1" x14ac:dyDescent="0.3"/>
    <row r="5" spans="2:37" ht="18" customHeight="1" x14ac:dyDescent="0.25">
      <c r="B5" s="794" t="s">
        <v>2232</v>
      </c>
      <c r="C5" s="801" t="s">
        <v>2228</v>
      </c>
      <c r="D5" s="798" t="s">
        <v>2233</v>
      </c>
      <c r="E5" s="803"/>
      <c r="F5" s="794" t="s">
        <v>2234</v>
      </c>
      <c r="G5" s="796" t="s">
        <v>2228</v>
      </c>
      <c r="H5" s="798" t="s">
        <v>2233</v>
      </c>
      <c r="I5" s="799"/>
      <c r="J5" s="794" t="s">
        <v>2235</v>
      </c>
      <c r="K5" s="796" t="s">
        <v>2228</v>
      </c>
      <c r="L5" s="798" t="s">
        <v>2233</v>
      </c>
      <c r="M5" s="799"/>
      <c r="N5" s="794" t="s">
        <v>2236</v>
      </c>
      <c r="O5" s="796" t="s">
        <v>2228</v>
      </c>
      <c r="P5" s="798" t="s">
        <v>2233</v>
      </c>
      <c r="Q5" s="799"/>
      <c r="R5" s="794" t="s">
        <v>2237</v>
      </c>
      <c r="S5" s="796" t="s">
        <v>2228</v>
      </c>
      <c r="T5" s="798" t="s">
        <v>2233</v>
      </c>
      <c r="U5" s="799"/>
      <c r="V5" s="794" t="s">
        <v>2238</v>
      </c>
      <c r="W5" s="796" t="s">
        <v>2228</v>
      </c>
      <c r="X5" s="798" t="s">
        <v>2233</v>
      </c>
      <c r="Y5" s="799"/>
      <c r="Z5" s="794" t="s">
        <v>2239</v>
      </c>
      <c r="AA5" s="796" t="s">
        <v>2228</v>
      </c>
      <c r="AB5" s="798" t="s">
        <v>2233</v>
      </c>
      <c r="AC5" s="799"/>
    </row>
    <row r="6" spans="2:37" ht="26.25" customHeight="1" x14ac:dyDescent="0.25">
      <c r="B6" s="795"/>
      <c r="C6" s="802"/>
      <c r="D6" s="521" t="s">
        <v>2240</v>
      </c>
      <c r="E6" s="522" t="s">
        <v>2241</v>
      </c>
      <c r="F6" s="795"/>
      <c r="G6" s="797"/>
      <c r="H6" s="521" t="s">
        <v>2240</v>
      </c>
      <c r="I6" s="523" t="s">
        <v>2241</v>
      </c>
      <c r="J6" s="795"/>
      <c r="K6" s="797"/>
      <c r="L6" s="521" t="s">
        <v>2240</v>
      </c>
      <c r="M6" s="523" t="s">
        <v>2241</v>
      </c>
      <c r="N6" s="795"/>
      <c r="O6" s="797"/>
      <c r="P6" s="521" t="s">
        <v>2240</v>
      </c>
      <c r="Q6" s="523" t="s">
        <v>2241</v>
      </c>
      <c r="R6" s="795"/>
      <c r="S6" s="797"/>
      <c r="T6" s="521" t="s">
        <v>2240</v>
      </c>
      <c r="U6" s="523" t="s">
        <v>2241</v>
      </c>
      <c r="V6" s="795"/>
      <c r="W6" s="797"/>
      <c r="X6" s="521" t="s">
        <v>2240</v>
      </c>
      <c r="Y6" s="523" t="s">
        <v>2241</v>
      </c>
      <c r="Z6" s="795"/>
      <c r="AA6" s="797"/>
      <c r="AB6" s="521" t="s">
        <v>2240</v>
      </c>
      <c r="AC6" s="523" t="s">
        <v>2241</v>
      </c>
      <c r="AD6" s="524"/>
      <c r="AE6" s="524"/>
      <c r="AF6" s="524"/>
      <c r="AG6" s="524"/>
      <c r="AH6" s="524"/>
      <c r="AI6" s="524"/>
      <c r="AJ6" s="524"/>
      <c r="AK6" s="524"/>
    </row>
    <row r="7" spans="2:37" ht="42.95" customHeight="1" x14ac:dyDescent="0.25">
      <c r="B7" s="525" t="s">
        <v>2242</v>
      </c>
      <c r="C7" s="526" t="s">
        <v>2243</v>
      </c>
      <c r="D7" s="527" t="s">
        <v>2244</v>
      </c>
      <c r="E7" s="528" t="s">
        <v>2244</v>
      </c>
      <c r="F7" s="529" t="s">
        <v>2245</v>
      </c>
      <c r="G7" s="530" t="s">
        <v>2246</v>
      </c>
      <c r="H7" s="531" t="s">
        <v>2247</v>
      </c>
      <c r="I7" s="532" t="s">
        <v>2364</v>
      </c>
      <c r="J7" s="529" t="s">
        <v>2248</v>
      </c>
      <c r="K7" s="530" t="s">
        <v>2246</v>
      </c>
      <c r="L7" s="531" t="s">
        <v>2247</v>
      </c>
      <c r="M7" s="532" t="s">
        <v>2364</v>
      </c>
      <c r="N7" s="529" t="s">
        <v>2249</v>
      </c>
      <c r="O7" s="530" t="s">
        <v>2246</v>
      </c>
      <c r="P7" s="531" t="s">
        <v>2247</v>
      </c>
      <c r="Q7" s="532" t="s">
        <v>2364</v>
      </c>
      <c r="R7" s="529" t="s">
        <v>2250</v>
      </c>
      <c r="S7" s="530" t="s">
        <v>2246</v>
      </c>
      <c r="T7" s="531" t="s">
        <v>2251</v>
      </c>
      <c r="U7" s="532" t="s">
        <v>2365</v>
      </c>
      <c r="V7" s="529" t="s">
        <v>2252</v>
      </c>
      <c r="W7" s="530" t="s">
        <v>2246</v>
      </c>
      <c r="X7" s="531" t="s">
        <v>2247</v>
      </c>
      <c r="Y7" s="532" t="s">
        <v>2364</v>
      </c>
      <c r="Z7" s="529" t="s">
        <v>2253</v>
      </c>
      <c r="AA7" s="530" t="s">
        <v>2246</v>
      </c>
      <c r="AB7" s="531" t="s">
        <v>2247</v>
      </c>
      <c r="AC7" s="532" t="s">
        <v>2364</v>
      </c>
    </row>
    <row r="8" spans="2:37" ht="42.95" customHeight="1" x14ac:dyDescent="0.25">
      <c r="B8" s="533" t="s">
        <v>2254</v>
      </c>
      <c r="C8" s="534" t="s">
        <v>2255</v>
      </c>
      <c r="D8" s="527" t="s">
        <v>2256</v>
      </c>
      <c r="E8" s="528" t="s">
        <v>2256</v>
      </c>
      <c r="F8" s="535" t="s">
        <v>2257</v>
      </c>
      <c r="G8" s="536" t="s">
        <v>2375</v>
      </c>
      <c r="H8" s="531" t="s">
        <v>2366</v>
      </c>
      <c r="I8" s="532" t="s">
        <v>2366</v>
      </c>
      <c r="J8" s="535" t="s">
        <v>2259</v>
      </c>
      <c r="K8" s="536" t="s">
        <v>2375</v>
      </c>
      <c r="L8" s="531" t="s">
        <v>2366</v>
      </c>
      <c r="M8" s="532" t="s">
        <v>2366</v>
      </c>
      <c r="N8" s="535" t="s">
        <v>2260</v>
      </c>
      <c r="O8" s="536" t="s">
        <v>2375</v>
      </c>
      <c r="P8" s="531" t="s">
        <v>2366</v>
      </c>
      <c r="Q8" s="532" t="s">
        <v>2366</v>
      </c>
      <c r="R8" s="535" t="s">
        <v>2261</v>
      </c>
      <c r="S8" s="536" t="s">
        <v>2376</v>
      </c>
      <c r="T8" s="531" t="s">
        <v>2366</v>
      </c>
      <c r="U8" s="532" t="s">
        <v>2366</v>
      </c>
      <c r="V8" s="559" t="s">
        <v>2262</v>
      </c>
      <c r="W8" s="536" t="s">
        <v>2258</v>
      </c>
      <c r="X8" s="531" t="s">
        <v>2366</v>
      </c>
      <c r="Y8" s="532" t="s">
        <v>2366</v>
      </c>
      <c r="Z8" s="559" t="s">
        <v>2263</v>
      </c>
      <c r="AA8" s="536" t="s">
        <v>2258</v>
      </c>
      <c r="AB8" s="531" t="s">
        <v>2366</v>
      </c>
      <c r="AC8" s="532" t="s">
        <v>2366</v>
      </c>
    </row>
    <row r="9" spans="2:37" ht="42.95" customHeight="1" x14ac:dyDescent="0.25">
      <c r="B9" s="533" t="s">
        <v>2264</v>
      </c>
      <c r="C9" s="534">
        <v>6</v>
      </c>
      <c r="D9" s="537" t="s">
        <v>2265</v>
      </c>
      <c r="E9" s="538" t="s">
        <v>2265</v>
      </c>
      <c r="F9" s="535" t="s">
        <v>2266</v>
      </c>
      <c r="G9" s="536" t="s">
        <v>2375</v>
      </c>
      <c r="H9" s="531" t="s">
        <v>2366</v>
      </c>
      <c r="I9" s="532" t="s">
        <v>2366</v>
      </c>
      <c r="J9" s="559" t="s">
        <v>2267</v>
      </c>
      <c r="K9" s="536" t="s">
        <v>2258</v>
      </c>
      <c r="L9" s="531" t="s">
        <v>2367</v>
      </c>
      <c r="M9" s="532" t="s">
        <v>2367</v>
      </c>
      <c r="N9" s="559" t="s">
        <v>2268</v>
      </c>
      <c r="O9" s="536" t="s">
        <v>2258</v>
      </c>
      <c r="P9" s="531" t="s">
        <v>2367</v>
      </c>
      <c r="Q9" s="532" t="s">
        <v>2367</v>
      </c>
      <c r="R9" s="559" t="s">
        <v>2269</v>
      </c>
      <c r="S9" s="536" t="s">
        <v>2363</v>
      </c>
      <c r="T9" s="531" t="s">
        <v>2366</v>
      </c>
      <c r="U9" s="532" t="s">
        <v>2366</v>
      </c>
      <c r="V9" s="559" t="s">
        <v>2270</v>
      </c>
      <c r="W9" s="536" t="s">
        <v>2375</v>
      </c>
      <c r="X9" s="531" t="s">
        <v>2367</v>
      </c>
      <c r="Y9" s="532" t="s">
        <v>2367</v>
      </c>
      <c r="Z9" s="559" t="s">
        <v>2271</v>
      </c>
      <c r="AA9" s="536" t="s">
        <v>2258</v>
      </c>
      <c r="AB9" s="531" t="s">
        <v>2367</v>
      </c>
      <c r="AC9" s="532" t="s">
        <v>2367</v>
      </c>
    </row>
    <row r="10" spans="2:37" ht="42.95" customHeight="1" x14ac:dyDescent="0.25">
      <c r="B10" s="533" t="s">
        <v>2272</v>
      </c>
      <c r="C10" s="534">
        <v>18</v>
      </c>
      <c r="D10" s="527" t="s">
        <v>2273</v>
      </c>
      <c r="E10" s="528" t="s">
        <v>2273</v>
      </c>
      <c r="F10" s="559" t="s">
        <v>2274</v>
      </c>
      <c r="G10" s="536" t="s">
        <v>2375</v>
      </c>
      <c r="H10" s="531" t="s">
        <v>2366</v>
      </c>
      <c r="I10" s="532" t="s">
        <v>2366</v>
      </c>
      <c r="J10" s="559" t="s">
        <v>2275</v>
      </c>
      <c r="K10" s="536" t="s">
        <v>2258</v>
      </c>
      <c r="L10" s="531" t="s">
        <v>2367</v>
      </c>
      <c r="M10" s="532" t="s">
        <v>2367</v>
      </c>
      <c r="N10" s="559" t="s">
        <v>2276</v>
      </c>
      <c r="O10" s="536" t="s">
        <v>2258</v>
      </c>
      <c r="P10" s="531" t="s">
        <v>2366</v>
      </c>
      <c r="Q10" s="532" t="s">
        <v>2366</v>
      </c>
      <c r="R10" s="559" t="s">
        <v>2277</v>
      </c>
      <c r="S10" s="536" t="s">
        <v>2363</v>
      </c>
      <c r="T10" s="531" t="s">
        <v>2367</v>
      </c>
      <c r="U10" s="532" t="s">
        <v>2367</v>
      </c>
      <c r="V10" s="559" t="s">
        <v>2278</v>
      </c>
      <c r="W10" s="536" t="s">
        <v>2258</v>
      </c>
      <c r="X10" s="531" t="s">
        <v>2367</v>
      </c>
      <c r="Y10" s="532" t="s">
        <v>2367</v>
      </c>
      <c r="Z10" s="559" t="s">
        <v>2279</v>
      </c>
      <c r="AA10" s="536" t="s">
        <v>2258</v>
      </c>
      <c r="AB10" s="531" t="s">
        <v>2366</v>
      </c>
      <c r="AC10" s="532" t="s">
        <v>2366</v>
      </c>
    </row>
    <row r="11" spans="2:37" ht="42.95" customHeight="1" x14ac:dyDescent="0.25">
      <c r="B11" s="525" t="s">
        <v>2280</v>
      </c>
      <c r="C11" s="537" t="s">
        <v>2281</v>
      </c>
      <c r="D11" s="537" t="s">
        <v>2282</v>
      </c>
      <c r="E11" s="538" t="s">
        <v>2282</v>
      </c>
      <c r="F11" s="559" t="s">
        <v>2283</v>
      </c>
      <c r="G11" s="536" t="s">
        <v>2258</v>
      </c>
      <c r="H11" s="531" t="s">
        <v>2366</v>
      </c>
      <c r="I11" s="532" t="s">
        <v>2366</v>
      </c>
      <c r="J11" s="559" t="s">
        <v>2284</v>
      </c>
      <c r="K11" s="536" t="s">
        <v>2258</v>
      </c>
      <c r="L11" s="531" t="s">
        <v>2367</v>
      </c>
      <c r="M11" s="532" t="s">
        <v>2367</v>
      </c>
      <c r="N11" s="559" t="s">
        <v>2285</v>
      </c>
      <c r="O11" s="536" t="s">
        <v>2258</v>
      </c>
      <c r="P11" s="531" t="s">
        <v>2366</v>
      </c>
      <c r="Q11" s="532" t="s">
        <v>2366</v>
      </c>
      <c r="R11" s="561" t="s">
        <v>2286</v>
      </c>
      <c r="S11" s="536" t="s">
        <v>2363</v>
      </c>
      <c r="T11" s="531" t="s">
        <v>2367</v>
      </c>
      <c r="U11" s="532" t="s">
        <v>2367</v>
      </c>
      <c r="V11" s="559" t="s">
        <v>2287</v>
      </c>
      <c r="W11" s="536" t="s">
        <v>2258</v>
      </c>
      <c r="X11" s="531" t="s">
        <v>2366</v>
      </c>
      <c r="Y11" s="532" t="s">
        <v>2366</v>
      </c>
      <c r="Z11" s="559" t="s">
        <v>2288</v>
      </c>
      <c r="AA11" s="536" t="s">
        <v>2258</v>
      </c>
      <c r="AB11" s="531" t="s">
        <v>2366</v>
      </c>
      <c r="AC11" s="532" t="s">
        <v>2366</v>
      </c>
    </row>
    <row r="12" spans="2:37" ht="42.95" customHeight="1" x14ac:dyDescent="0.25">
      <c r="B12" s="525" t="s">
        <v>2289</v>
      </c>
      <c r="C12" s="534" t="s">
        <v>2290</v>
      </c>
      <c r="D12" s="527" t="s">
        <v>2291</v>
      </c>
      <c r="E12" s="528" t="s">
        <v>2291</v>
      </c>
      <c r="F12" s="559" t="s">
        <v>2292</v>
      </c>
      <c r="G12" s="536" t="s">
        <v>2258</v>
      </c>
      <c r="H12" s="531" t="s">
        <v>2366</v>
      </c>
      <c r="I12" s="532" t="s">
        <v>2366</v>
      </c>
      <c r="J12" s="559" t="s">
        <v>2293</v>
      </c>
      <c r="K12" s="536" t="s">
        <v>2258</v>
      </c>
      <c r="L12" s="531" t="s">
        <v>2366</v>
      </c>
      <c r="M12" s="532" t="s">
        <v>2366</v>
      </c>
      <c r="N12" s="559" t="s">
        <v>2294</v>
      </c>
      <c r="O12" s="536" t="s">
        <v>2258</v>
      </c>
      <c r="P12" s="531" t="s">
        <v>2367</v>
      </c>
      <c r="Q12" s="532" t="s">
        <v>2367</v>
      </c>
      <c r="R12" s="559" t="s">
        <v>2078</v>
      </c>
      <c r="S12" s="536" t="s">
        <v>2363</v>
      </c>
      <c r="T12" s="531" t="s">
        <v>2366</v>
      </c>
      <c r="U12" s="532" t="s">
        <v>2366</v>
      </c>
      <c r="V12" s="559" t="s">
        <v>2295</v>
      </c>
      <c r="W12" s="536" t="s">
        <v>2258</v>
      </c>
      <c r="X12" s="531" t="s">
        <v>2366</v>
      </c>
      <c r="Y12" s="532" t="s">
        <v>2366</v>
      </c>
      <c r="Z12" s="559" t="s">
        <v>2296</v>
      </c>
      <c r="AA12" s="536" t="s">
        <v>2258</v>
      </c>
      <c r="AB12" s="531" t="s">
        <v>2366</v>
      </c>
      <c r="AC12" s="532" t="s">
        <v>2366</v>
      </c>
    </row>
    <row r="13" spans="2:37" ht="42.95" customHeight="1" x14ac:dyDescent="0.25">
      <c r="B13" s="525" t="s">
        <v>2297</v>
      </c>
      <c r="C13" s="534">
        <v>5</v>
      </c>
      <c r="D13" s="537" t="s">
        <v>2298</v>
      </c>
      <c r="E13" s="538" t="s">
        <v>2298</v>
      </c>
      <c r="F13" s="559" t="s">
        <v>2299</v>
      </c>
      <c r="G13" s="536" t="s">
        <v>2258</v>
      </c>
      <c r="H13" s="531" t="s">
        <v>2366</v>
      </c>
      <c r="I13" s="532" t="s">
        <v>2366</v>
      </c>
      <c r="J13" s="559" t="s">
        <v>2300</v>
      </c>
      <c r="K13" s="536" t="s">
        <v>2258</v>
      </c>
      <c r="L13" s="531" t="s">
        <v>2366</v>
      </c>
      <c r="M13" s="532" t="s">
        <v>2366</v>
      </c>
      <c r="N13" s="559" t="s">
        <v>2301</v>
      </c>
      <c r="O13" s="536" t="s">
        <v>2258</v>
      </c>
      <c r="P13" s="531" t="s">
        <v>2366</v>
      </c>
      <c r="Q13" s="532" t="s">
        <v>2366</v>
      </c>
      <c r="R13" s="559" t="s">
        <v>2302</v>
      </c>
      <c r="S13" s="536" t="s">
        <v>2363</v>
      </c>
      <c r="T13" s="531" t="s">
        <v>2367</v>
      </c>
      <c r="U13" s="532" t="s">
        <v>2367</v>
      </c>
      <c r="V13" s="559" t="s">
        <v>2303</v>
      </c>
      <c r="W13" s="536" t="s">
        <v>2258</v>
      </c>
      <c r="X13" s="531" t="s">
        <v>2366</v>
      </c>
      <c r="Y13" s="532" t="s">
        <v>2366</v>
      </c>
      <c r="Z13" s="559" t="s">
        <v>2304</v>
      </c>
      <c r="AA13" s="536" t="s">
        <v>2258</v>
      </c>
      <c r="AB13" s="531" t="s">
        <v>2366</v>
      </c>
      <c r="AC13" s="532" t="s">
        <v>2366</v>
      </c>
    </row>
    <row r="14" spans="2:37" ht="42.95" customHeight="1" thickBot="1" x14ac:dyDescent="0.3">
      <c r="B14" s="533" t="s">
        <v>2305</v>
      </c>
      <c r="C14" s="534">
        <v>8</v>
      </c>
      <c r="D14" s="527" t="s">
        <v>2306</v>
      </c>
      <c r="E14" s="528" t="s">
        <v>2306</v>
      </c>
      <c r="F14" s="559" t="s">
        <v>2307</v>
      </c>
      <c r="G14" s="536" t="s">
        <v>2258</v>
      </c>
      <c r="H14" s="531" t="s">
        <v>2366</v>
      </c>
      <c r="I14" s="532" t="s">
        <v>2366</v>
      </c>
      <c r="J14" s="559" t="s">
        <v>2308</v>
      </c>
      <c r="K14" s="536" t="s">
        <v>2258</v>
      </c>
      <c r="L14" s="531" t="s">
        <v>2367</v>
      </c>
      <c r="M14" s="532" t="s">
        <v>2367</v>
      </c>
      <c r="N14" s="559" t="s">
        <v>2309</v>
      </c>
      <c r="O14" s="536" t="s">
        <v>2258</v>
      </c>
      <c r="P14" s="531" t="s">
        <v>2366</v>
      </c>
      <c r="Q14" s="532" t="s">
        <v>2366</v>
      </c>
      <c r="R14" s="559" t="s">
        <v>2310</v>
      </c>
      <c r="S14" s="536" t="s">
        <v>2363</v>
      </c>
      <c r="T14" s="531" t="s">
        <v>2366</v>
      </c>
      <c r="U14" s="532" t="s">
        <v>2366</v>
      </c>
      <c r="V14" s="560" t="s">
        <v>2311</v>
      </c>
      <c r="W14" s="539" t="s">
        <v>2258</v>
      </c>
      <c r="X14" s="540" t="s">
        <v>2366</v>
      </c>
      <c r="Y14" s="541" t="s">
        <v>2366</v>
      </c>
      <c r="Z14" s="559" t="s">
        <v>2312</v>
      </c>
      <c r="AA14" s="536" t="s">
        <v>2258</v>
      </c>
      <c r="AB14" s="531" t="s">
        <v>2366</v>
      </c>
      <c r="AC14" s="532" t="s">
        <v>2366</v>
      </c>
    </row>
    <row r="15" spans="2:37" ht="42.95" customHeight="1" thickBot="1" x14ac:dyDescent="0.3">
      <c r="B15" s="525" t="s">
        <v>2313</v>
      </c>
      <c r="C15" s="526" t="s">
        <v>37</v>
      </c>
      <c r="D15" s="537" t="s">
        <v>2314</v>
      </c>
      <c r="E15" s="538" t="s">
        <v>2314</v>
      </c>
      <c r="F15" s="559" t="s">
        <v>2315</v>
      </c>
      <c r="G15" s="536" t="s">
        <v>2258</v>
      </c>
      <c r="H15" s="531" t="s">
        <v>2366</v>
      </c>
      <c r="I15" s="532" t="s">
        <v>2366</v>
      </c>
      <c r="J15" s="559" t="s">
        <v>2316</v>
      </c>
      <c r="K15" s="536" t="s">
        <v>2258</v>
      </c>
      <c r="L15" s="531" t="s">
        <v>2366</v>
      </c>
      <c r="M15" s="532" t="s">
        <v>2366</v>
      </c>
      <c r="N15" s="560" t="s">
        <v>2317</v>
      </c>
      <c r="O15" s="539" t="s">
        <v>2258</v>
      </c>
      <c r="P15" s="540" t="s">
        <v>2366</v>
      </c>
      <c r="Q15" s="541" t="s">
        <v>2366</v>
      </c>
      <c r="R15" s="559" t="s">
        <v>2318</v>
      </c>
      <c r="S15" s="536" t="s">
        <v>2363</v>
      </c>
      <c r="T15" s="531" t="s">
        <v>2367</v>
      </c>
      <c r="U15" s="532" t="s">
        <v>2367</v>
      </c>
      <c r="V15" s="542"/>
      <c r="W15" s="543"/>
      <c r="X15" s="543"/>
      <c r="Y15" s="543"/>
      <c r="Z15" s="560" t="s">
        <v>2319</v>
      </c>
      <c r="AA15" s="539" t="s">
        <v>2258</v>
      </c>
      <c r="AB15" s="540" t="s">
        <v>2367</v>
      </c>
      <c r="AC15" s="541" t="s">
        <v>2367</v>
      </c>
    </row>
    <row r="16" spans="2:37" ht="42.95" customHeight="1" x14ac:dyDescent="0.25">
      <c r="B16" s="525" t="s">
        <v>2320</v>
      </c>
      <c r="C16" s="526">
        <v>2</v>
      </c>
      <c r="D16" s="537" t="s">
        <v>2321</v>
      </c>
      <c r="E16" s="538" t="s">
        <v>2321</v>
      </c>
      <c r="F16" s="559" t="s">
        <v>2322</v>
      </c>
      <c r="G16" s="536" t="s">
        <v>2375</v>
      </c>
      <c r="H16" s="531" t="s">
        <v>2366</v>
      </c>
      <c r="I16" s="532" t="s">
        <v>2366</v>
      </c>
      <c r="J16" s="559" t="s">
        <v>2323</v>
      </c>
      <c r="K16" s="536" t="s">
        <v>2258</v>
      </c>
      <c r="L16" s="531" t="s">
        <v>2367</v>
      </c>
      <c r="M16" s="532" t="s">
        <v>2367</v>
      </c>
      <c r="N16" s="544"/>
      <c r="O16" s="544"/>
      <c r="P16" s="544"/>
      <c r="Q16" s="544"/>
      <c r="R16" s="559" t="s">
        <v>2324</v>
      </c>
      <c r="S16" s="536" t="s">
        <v>2363</v>
      </c>
      <c r="T16" s="531" t="s">
        <v>2368</v>
      </c>
      <c r="U16" s="532" t="s">
        <v>2366</v>
      </c>
      <c r="V16" s="544"/>
      <c r="W16" s="793"/>
      <c r="X16" s="793"/>
      <c r="Y16" s="543"/>
      <c r="Z16" s="544"/>
      <c r="AA16" s="545"/>
    </row>
    <row r="17" spans="2:28" ht="42.95" customHeight="1" x14ac:dyDescent="0.25">
      <c r="B17" s="525" t="s">
        <v>2325</v>
      </c>
      <c r="C17" s="534" t="s">
        <v>2326</v>
      </c>
      <c r="D17" s="537" t="s">
        <v>2327</v>
      </c>
      <c r="E17" s="538" t="s">
        <v>2328</v>
      </c>
      <c r="F17" s="559" t="s">
        <v>2329</v>
      </c>
      <c r="G17" s="536" t="s">
        <v>2375</v>
      </c>
      <c r="H17" s="531" t="s">
        <v>2366</v>
      </c>
      <c r="I17" s="532" t="s">
        <v>2366</v>
      </c>
      <c r="J17" s="559" t="s">
        <v>2330</v>
      </c>
      <c r="K17" s="536" t="s">
        <v>2258</v>
      </c>
      <c r="L17" s="531" t="s">
        <v>2366</v>
      </c>
      <c r="M17" s="532" t="s">
        <v>2366</v>
      </c>
      <c r="N17" s="544"/>
      <c r="O17" s="793"/>
      <c r="P17" s="793"/>
      <c r="Q17" s="544"/>
      <c r="R17" s="559" t="s">
        <v>2331</v>
      </c>
      <c r="S17" s="536" t="s">
        <v>2363</v>
      </c>
      <c r="T17" s="531" t="s">
        <v>2368</v>
      </c>
      <c r="U17" s="532" t="s">
        <v>2366</v>
      </c>
      <c r="V17" s="544"/>
      <c r="W17" s="543"/>
      <c r="X17" s="543"/>
      <c r="Y17" s="543"/>
      <c r="Z17" s="544"/>
      <c r="AA17" s="793"/>
      <c r="AB17" s="793"/>
    </row>
    <row r="18" spans="2:28" ht="42.95" customHeight="1" thickBot="1" x14ac:dyDescent="0.3">
      <c r="B18" s="546" t="s">
        <v>2332</v>
      </c>
      <c r="C18" s="526">
        <v>9</v>
      </c>
      <c r="D18" s="527" t="s">
        <v>2333</v>
      </c>
      <c r="E18" s="528" t="s">
        <v>2333</v>
      </c>
      <c r="F18" s="560" t="s">
        <v>2334</v>
      </c>
      <c r="G18" s="539" t="s">
        <v>2258</v>
      </c>
      <c r="H18" s="540" t="s">
        <v>2366</v>
      </c>
      <c r="I18" s="541" t="s">
        <v>2366</v>
      </c>
      <c r="J18" s="559" t="s">
        <v>2335</v>
      </c>
      <c r="K18" s="536" t="s">
        <v>2258</v>
      </c>
      <c r="L18" s="531" t="s">
        <v>2366</v>
      </c>
      <c r="M18" s="532" t="s">
        <v>2366</v>
      </c>
      <c r="N18" s="544"/>
      <c r="O18" s="544"/>
      <c r="P18" s="544"/>
      <c r="Q18" s="544"/>
      <c r="R18" s="559" t="s">
        <v>2336</v>
      </c>
      <c r="S18" s="536" t="s">
        <v>2363</v>
      </c>
      <c r="T18" s="531" t="s">
        <v>2367</v>
      </c>
      <c r="U18" s="532" t="s">
        <v>2367</v>
      </c>
      <c r="V18" s="544"/>
      <c r="W18" s="543"/>
      <c r="X18" s="543"/>
      <c r="Y18" s="543"/>
      <c r="Z18" s="544"/>
      <c r="AA18" s="545"/>
    </row>
    <row r="19" spans="2:28" ht="42.95" customHeight="1" thickBot="1" x14ac:dyDescent="0.3">
      <c r="B19" s="525" t="s">
        <v>2337</v>
      </c>
      <c r="C19" s="526">
        <v>1</v>
      </c>
      <c r="D19" s="537" t="s">
        <v>2338</v>
      </c>
      <c r="E19" s="547" t="s">
        <v>2338</v>
      </c>
      <c r="F19" s="562"/>
      <c r="G19" s="548"/>
      <c r="H19" s="548"/>
      <c r="I19" s="548"/>
      <c r="J19" s="560" t="s">
        <v>2339</v>
      </c>
      <c r="K19" s="539" t="s">
        <v>2258</v>
      </c>
      <c r="L19" s="540" t="s">
        <v>2366</v>
      </c>
      <c r="M19" s="541" t="s">
        <v>2366</v>
      </c>
      <c r="N19" s="544"/>
      <c r="O19" s="544"/>
      <c r="P19" s="544"/>
      <c r="Q19" s="544"/>
      <c r="R19" s="559" t="s">
        <v>2340</v>
      </c>
      <c r="S19" s="536" t="s">
        <v>2376</v>
      </c>
      <c r="T19" s="531" t="s">
        <v>2368</v>
      </c>
      <c r="U19" s="532" t="s">
        <v>2366</v>
      </c>
      <c r="V19" s="544"/>
      <c r="W19" s="543"/>
      <c r="X19" s="543"/>
      <c r="Y19" s="543"/>
      <c r="Z19" s="544"/>
      <c r="AA19" s="545"/>
    </row>
    <row r="20" spans="2:28" ht="42.95" customHeight="1" x14ac:dyDescent="0.25">
      <c r="B20" s="533" t="s">
        <v>2341</v>
      </c>
      <c r="C20" s="537" t="s">
        <v>2342</v>
      </c>
      <c r="D20" s="537" t="s">
        <v>2343</v>
      </c>
      <c r="E20" s="547" t="s">
        <v>2343</v>
      </c>
      <c r="F20" s="544"/>
      <c r="G20" s="793"/>
      <c r="H20" s="793"/>
      <c r="I20" s="544"/>
      <c r="J20" s="544"/>
      <c r="K20" s="544"/>
      <c r="L20" s="544"/>
      <c r="M20" s="544"/>
      <c r="N20" s="544"/>
      <c r="O20" s="544"/>
      <c r="P20" s="544"/>
      <c r="Q20" s="544"/>
      <c r="R20" s="559" t="s">
        <v>2344</v>
      </c>
      <c r="S20" s="536" t="s">
        <v>2376</v>
      </c>
      <c r="T20" s="531" t="s">
        <v>2368</v>
      </c>
      <c r="U20" s="532" t="s">
        <v>2366</v>
      </c>
      <c r="V20" s="544"/>
      <c r="W20" s="543"/>
      <c r="X20" s="543"/>
      <c r="Y20" s="543"/>
      <c r="Z20" s="544"/>
      <c r="AA20" s="545"/>
    </row>
    <row r="21" spans="2:28" ht="42.95" customHeight="1" thickBot="1" x14ac:dyDescent="0.3">
      <c r="B21" s="533" t="s">
        <v>2345</v>
      </c>
      <c r="C21" s="534">
        <v>13</v>
      </c>
      <c r="D21" s="537" t="s">
        <v>2346</v>
      </c>
      <c r="E21" s="547" t="s">
        <v>2346</v>
      </c>
      <c r="F21" s="544"/>
      <c r="G21" s="549"/>
      <c r="H21" s="549"/>
      <c r="I21" s="549"/>
      <c r="J21" s="549"/>
      <c r="K21" s="793"/>
      <c r="L21" s="793"/>
      <c r="M21" s="544"/>
      <c r="N21" s="544"/>
      <c r="O21" s="544"/>
      <c r="P21" s="544"/>
      <c r="Q21" s="544"/>
      <c r="R21" s="560" t="s">
        <v>2347</v>
      </c>
      <c r="S21" s="539" t="s">
        <v>2363</v>
      </c>
      <c r="T21" s="540" t="s">
        <v>2368</v>
      </c>
      <c r="U21" s="541" t="s">
        <v>2366</v>
      </c>
      <c r="V21" s="544"/>
      <c r="W21" s="543"/>
      <c r="X21" s="543"/>
      <c r="Y21" s="543"/>
      <c r="Z21" s="544"/>
      <c r="AA21" s="545"/>
    </row>
    <row r="22" spans="2:28" ht="42.95" customHeight="1" x14ac:dyDescent="0.25">
      <c r="B22" s="525" t="s">
        <v>2348</v>
      </c>
      <c r="C22" s="526">
        <v>14</v>
      </c>
      <c r="D22" s="527" t="s">
        <v>2349</v>
      </c>
      <c r="E22" s="550" t="s">
        <v>2349</v>
      </c>
      <c r="F22" s="544"/>
      <c r="G22" s="544"/>
      <c r="H22" s="544"/>
      <c r="I22" s="544"/>
      <c r="J22" s="551"/>
      <c r="K22" s="544"/>
      <c r="L22" s="544"/>
      <c r="M22" s="544"/>
      <c r="N22" s="544"/>
      <c r="O22" s="544"/>
      <c r="P22" s="544"/>
      <c r="Q22" s="544"/>
      <c r="R22" s="552"/>
      <c r="S22" s="553"/>
      <c r="T22" s="553"/>
      <c r="U22" s="553"/>
      <c r="V22" s="544"/>
      <c r="W22" s="543"/>
      <c r="X22" s="543"/>
      <c r="Y22" s="543"/>
      <c r="Z22" s="544"/>
      <c r="AA22" s="545"/>
    </row>
    <row r="23" spans="2:28" ht="42.95" customHeight="1" x14ac:dyDescent="0.25">
      <c r="B23" s="533" t="s">
        <v>2350</v>
      </c>
      <c r="C23" s="534" t="s">
        <v>37</v>
      </c>
      <c r="D23" s="527">
        <v>228</v>
      </c>
      <c r="E23" s="550">
        <v>228</v>
      </c>
      <c r="F23" s="544"/>
      <c r="G23" s="544"/>
      <c r="H23" s="544"/>
      <c r="I23" s="544"/>
      <c r="J23" s="551"/>
      <c r="K23" s="544"/>
      <c r="L23" s="544"/>
      <c r="M23" s="544"/>
      <c r="N23" s="544"/>
      <c r="O23" s="544"/>
      <c r="P23" s="544"/>
      <c r="Q23" s="544"/>
      <c r="R23" s="552"/>
      <c r="S23" s="553"/>
      <c r="T23" s="793"/>
      <c r="U23" s="793"/>
      <c r="V23" s="544"/>
      <c r="W23" s="543"/>
      <c r="X23" s="543"/>
      <c r="Y23" s="543"/>
      <c r="Z23" s="544"/>
      <c r="AA23" s="545"/>
    </row>
    <row r="24" spans="2:28" ht="42.95" customHeight="1" x14ac:dyDescent="0.25">
      <c r="B24" s="525" t="s">
        <v>2351</v>
      </c>
      <c r="C24" s="526" t="s">
        <v>37</v>
      </c>
      <c r="D24" s="537" t="s">
        <v>2352</v>
      </c>
      <c r="E24" s="547" t="s">
        <v>2352</v>
      </c>
      <c r="F24" s="544"/>
      <c r="G24" s="544"/>
      <c r="H24" s="544"/>
      <c r="I24" s="544"/>
      <c r="J24" s="544"/>
      <c r="K24" s="544"/>
      <c r="L24" s="544"/>
      <c r="M24" s="544"/>
      <c r="N24" s="544"/>
      <c r="O24" s="544"/>
      <c r="P24" s="544"/>
      <c r="Q24" s="544"/>
      <c r="R24" s="552"/>
      <c r="S24" s="553"/>
      <c r="T24" s="553"/>
      <c r="U24" s="553"/>
      <c r="V24" s="544"/>
      <c r="W24" s="543"/>
      <c r="X24" s="543"/>
      <c r="Y24" s="543"/>
      <c r="Z24" s="544"/>
      <c r="AA24" s="545"/>
    </row>
    <row r="25" spans="2:28" ht="42.95" customHeight="1" thickBot="1" x14ac:dyDescent="0.3">
      <c r="B25" s="554" t="s">
        <v>2353</v>
      </c>
      <c r="C25" s="555">
        <v>7</v>
      </c>
      <c r="D25" s="556" t="s">
        <v>2354</v>
      </c>
      <c r="E25" s="557" t="s">
        <v>2354</v>
      </c>
      <c r="F25" s="544"/>
      <c r="G25" s="544"/>
      <c r="H25" s="544"/>
      <c r="I25" s="544"/>
      <c r="J25" s="544"/>
      <c r="K25" s="544"/>
      <c r="L25" s="544"/>
      <c r="M25" s="544"/>
      <c r="N25" s="544"/>
      <c r="O25" s="544"/>
      <c r="P25" s="544"/>
      <c r="Q25" s="544"/>
      <c r="R25" s="552"/>
      <c r="S25" s="553"/>
      <c r="T25" s="553"/>
      <c r="U25" s="553"/>
      <c r="V25" s="544"/>
      <c r="W25" s="543"/>
      <c r="X25" s="543"/>
      <c r="Y25" s="543"/>
      <c r="Z25" s="544"/>
      <c r="AA25" s="545"/>
    </row>
    <row r="26" spans="2:28" ht="29.1" customHeight="1" x14ac:dyDescent="0.25">
      <c r="E26" s="558"/>
      <c r="F26" s="544"/>
      <c r="G26" s="544"/>
      <c r="H26" s="544"/>
      <c r="I26" s="544"/>
      <c r="J26" s="544"/>
      <c r="K26" s="544"/>
      <c r="L26" s="544"/>
      <c r="M26" s="544"/>
      <c r="N26" s="544"/>
      <c r="O26" s="544"/>
      <c r="P26" s="544"/>
      <c r="Q26" s="544"/>
      <c r="R26" s="544"/>
      <c r="S26" s="544"/>
      <c r="T26" s="544"/>
      <c r="U26" s="544"/>
      <c r="V26" s="544"/>
      <c r="W26" s="544"/>
      <c r="X26" s="544"/>
      <c r="Y26" s="544"/>
      <c r="Z26" s="544"/>
      <c r="AA26" s="544"/>
    </row>
    <row r="27" spans="2:28" ht="41.1" customHeight="1" x14ac:dyDescent="0.25">
      <c r="I27" s="544"/>
      <c r="J27" s="544"/>
      <c r="K27" s="544"/>
      <c r="L27" s="544"/>
      <c r="M27" s="544"/>
      <c r="N27" s="544"/>
      <c r="O27" s="544"/>
      <c r="P27" s="544"/>
      <c r="Q27" s="544"/>
      <c r="R27" s="544"/>
      <c r="S27" s="544"/>
      <c r="T27" s="544"/>
      <c r="U27" s="544"/>
      <c r="V27" s="544"/>
      <c r="W27" s="544"/>
      <c r="X27" s="544"/>
      <c r="Y27" s="544"/>
      <c r="Z27" s="544"/>
      <c r="AA27" s="544"/>
    </row>
    <row r="28" spans="2:28" ht="41.1" customHeight="1" x14ac:dyDescent="0.25"/>
    <row r="29" spans="2:28" ht="12.75" customHeight="1" x14ac:dyDescent="0.25">
      <c r="E29" s="558"/>
    </row>
    <row r="30" spans="2:28" ht="12.75" customHeight="1" x14ac:dyDescent="0.25">
      <c r="E30" s="558"/>
    </row>
    <row r="31" spans="2:28" ht="12.75" customHeight="1" x14ac:dyDescent="0.25"/>
    <row r="32" spans="2:28"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29">
    <mergeCell ref="G2:I2"/>
    <mergeCell ref="G3:I3"/>
    <mergeCell ref="B5:B6"/>
    <mergeCell ref="C5:C6"/>
    <mergeCell ref="D5:E5"/>
    <mergeCell ref="F5:F6"/>
    <mergeCell ref="G5:G6"/>
    <mergeCell ref="H5:I5"/>
    <mergeCell ref="AB5:AC5"/>
    <mergeCell ref="W16:X16"/>
    <mergeCell ref="O17:P17"/>
    <mergeCell ref="AA17:AB17"/>
    <mergeCell ref="R5:R6"/>
    <mergeCell ref="S5:S6"/>
    <mergeCell ref="T5:U5"/>
    <mergeCell ref="V5:V6"/>
    <mergeCell ref="W5:W6"/>
    <mergeCell ref="X5:Y5"/>
    <mergeCell ref="O5:O6"/>
    <mergeCell ref="P5:Q5"/>
    <mergeCell ref="G20:H20"/>
    <mergeCell ref="K21:L21"/>
    <mergeCell ref="T23:U23"/>
    <mergeCell ref="Z5:Z6"/>
    <mergeCell ref="AA5:AA6"/>
    <mergeCell ref="J5:J6"/>
    <mergeCell ref="K5:K6"/>
    <mergeCell ref="L5:M5"/>
    <mergeCell ref="N5:N6"/>
  </mergeCells>
  <pageMargins left="0.7" right="0.7" top="0.75" bottom="0.75" header="0.3" footer="0.3"/>
  <pageSetup orientation="portrait" horizontalDpi="200" verticalDpi="20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2578125" defaultRowHeight="15" customHeight="1" x14ac:dyDescent="0.2"/>
  <cols>
    <col min="1" max="1" width="2.28515625" customWidth="1"/>
    <col min="2" max="2" width="18" customWidth="1"/>
    <col min="3" max="3" width="42.42578125" customWidth="1"/>
    <col min="4" max="4" width="19" customWidth="1"/>
    <col min="5" max="5" width="41.85546875" customWidth="1"/>
    <col min="6" max="6" width="22.85546875" customWidth="1"/>
    <col min="7" max="7" width="19.140625" customWidth="1"/>
    <col min="8" max="8" width="14.85546875" customWidth="1"/>
    <col min="9" max="9" width="23.42578125" customWidth="1"/>
    <col min="10" max="10" width="21.140625" customWidth="1"/>
    <col min="11" max="11" width="20.140625" customWidth="1"/>
    <col min="12" max="13" width="23" customWidth="1"/>
    <col min="14" max="14" width="28.7109375" customWidth="1"/>
    <col min="15" max="15" width="27.7109375" customWidth="1"/>
    <col min="16" max="26" width="10.85546875" customWidth="1"/>
  </cols>
  <sheetData>
    <row r="1" spans="1:26" ht="42.75" customHeight="1" x14ac:dyDescent="0.2">
      <c r="A1" s="105"/>
      <c r="B1" s="635"/>
      <c r="C1" s="636" t="s">
        <v>679</v>
      </c>
      <c r="D1" s="637"/>
      <c r="E1" s="637"/>
      <c r="F1" s="637"/>
      <c r="G1" s="637"/>
      <c r="H1" s="637"/>
      <c r="I1" s="637"/>
      <c r="J1" s="637"/>
      <c r="K1" s="637"/>
      <c r="L1" s="637"/>
      <c r="M1" s="637"/>
      <c r="N1" s="606"/>
      <c r="O1" s="106" t="s">
        <v>1</v>
      </c>
      <c r="P1" s="105"/>
      <c r="Q1" s="105"/>
      <c r="R1" s="105"/>
      <c r="S1" s="105"/>
      <c r="T1" s="105"/>
      <c r="U1" s="105"/>
      <c r="V1" s="105"/>
      <c r="W1" s="105"/>
      <c r="X1" s="105"/>
      <c r="Y1" s="105"/>
      <c r="Z1" s="105"/>
    </row>
    <row r="2" spans="1:26" ht="42.75" customHeight="1" x14ac:dyDescent="0.2">
      <c r="A2" s="105"/>
      <c r="B2" s="629"/>
      <c r="C2" s="632"/>
      <c r="D2" s="638"/>
      <c r="E2" s="638"/>
      <c r="F2" s="638"/>
      <c r="G2" s="638"/>
      <c r="H2" s="638"/>
      <c r="I2" s="638"/>
      <c r="J2" s="638"/>
      <c r="K2" s="638"/>
      <c r="L2" s="638"/>
      <c r="M2" s="638"/>
      <c r="N2" s="633"/>
      <c r="O2" s="3" t="s">
        <v>2</v>
      </c>
      <c r="P2" s="105"/>
      <c r="Q2" s="105"/>
      <c r="R2" s="105"/>
      <c r="S2" s="105"/>
      <c r="T2" s="105"/>
      <c r="U2" s="105"/>
      <c r="V2" s="105"/>
      <c r="W2" s="105"/>
      <c r="X2" s="105"/>
      <c r="Y2" s="105"/>
      <c r="Z2" s="105"/>
    </row>
    <row r="3" spans="1:26" ht="42.75" customHeight="1" x14ac:dyDescent="0.2">
      <c r="A3" s="105"/>
      <c r="B3" s="630"/>
      <c r="C3" s="634"/>
      <c r="D3" s="581"/>
      <c r="E3" s="581"/>
      <c r="F3" s="581"/>
      <c r="G3" s="581"/>
      <c r="H3" s="581"/>
      <c r="I3" s="581"/>
      <c r="J3" s="581"/>
      <c r="K3" s="581"/>
      <c r="L3" s="581"/>
      <c r="M3" s="581"/>
      <c r="N3" s="615"/>
      <c r="O3" s="3" t="s">
        <v>3</v>
      </c>
      <c r="P3" s="105"/>
      <c r="Q3" s="105"/>
      <c r="R3" s="105"/>
      <c r="S3" s="105"/>
      <c r="T3" s="105"/>
      <c r="U3" s="105"/>
      <c r="V3" s="105"/>
      <c r="W3" s="105"/>
      <c r="X3" s="105"/>
      <c r="Y3" s="105"/>
      <c r="Z3" s="105"/>
    </row>
    <row r="4" spans="1:26" ht="12.75" customHeight="1" x14ac:dyDescent="0.2">
      <c r="A4" s="105"/>
      <c r="B4" s="105"/>
      <c r="C4" s="107"/>
      <c r="D4" s="105"/>
      <c r="E4" s="105"/>
      <c r="F4" s="105"/>
      <c r="G4" s="105"/>
      <c r="H4" s="105"/>
      <c r="I4" s="105"/>
      <c r="J4" s="105"/>
      <c r="K4" s="105"/>
      <c r="L4" s="107"/>
      <c r="M4" s="107"/>
      <c r="N4" s="105"/>
      <c r="O4" s="105"/>
      <c r="P4" s="105"/>
      <c r="Q4" s="105"/>
      <c r="R4" s="105"/>
      <c r="S4" s="105"/>
      <c r="T4" s="105"/>
      <c r="U4" s="105"/>
      <c r="V4" s="105"/>
      <c r="W4" s="105"/>
      <c r="X4" s="105"/>
      <c r="Y4" s="105"/>
      <c r="Z4" s="105"/>
    </row>
    <row r="5" spans="1:26" ht="66.75" customHeight="1" x14ac:dyDescent="0.2">
      <c r="A5" s="108"/>
      <c r="B5" s="109" t="s">
        <v>680</v>
      </c>
      <c r="C5" s="110" t="s">
        <v>681</v>
      </c>
      <c r="D5" s="109" t="s">
        <v>682</v>
      </c>
      <c r="E5" s="109" t="s">
        <v>683</v>
      </c>
      <c r="F5" s="109" t="s">
        <v>684</v>
      </c>
      <c r="G5" s="109" t="s">
        <v>685</v>
      </c>
      <c r="H5" s="111" t="s">
        <v>686</v>
      </c>
      <c r="I5" s="111" t="s">
        <v>687</v>
      </c>
      <c r="J5" s="109" t="s">
        <v>688</v>
      </c>
      <c r="K5" s="109" t="s">
        <v>689</v>
      </c>
      <c r="L5" s="110" t="s">
        <v>690</v>
      </c>
      <c r="M5" s="110" t="s">
        <v>691</v>
      </c>
      <c r="N5" s="110" t="s">
        <v>692</v>
      </c>
      <c r="O5" s="109" t="s">
        <v>693</v>
      </c>
      <c r="P5" s="108"/>
      <c r="Q5" s="108"/>
      <c r="R5" s="108"/>
      <c r="S5" s="108"/>
      <c r="T5" s="108"/>
      <c r="U5" s="108"/>
      <c r="V5" s="108"/>
      <c r="W5" s="108"/>
      <c r="X5" s="108"/>
      <c r="Y5" s="108"/>
      <c r="Z5" s="108"/>
    </row>
    <row r="6" spans="1:26" ht="99" x14ac:dyDescent="0.2">
      <c r="A6" s="105"/>
      <c r="B6" s="55" t="s">
        <v>694</v>
      </c>
      <c r="C6" s="55" t="s">
        <v>695</v>
      </c>
      <c r="D6" s="112" t="s">
        <v>696</v>
      </c>
      <c r="E6" s="112" t="s">
        <v>697</v>
      </c>
      <c r="F6" s="112" t="s">
        <v>698</v>
      </c>
      <c r="G6" s="112" t="s">
        <v>699</v>
      </c>
      <c r="H6" s="113" t="s">
        <v>700</v>
      </c>
      <c r="I6" s="113" t="s">
        <v>701</v>
      </c>
      <c r="J6" s="112" t="s">
        <v>702</v>
      </c>
      <c r="K6" s="112" t="s">
        <v>354</v>
      </c>
      <c r="L6" s="113" t="s">
        <v>703</v>
      </c>
      <c r="M6" s="113" t="s">
        <v>703</v>
      </c>
      <c r="N6" s="112" t="s">
        <v>703</v>
      </c>
      <c r="O6" s="112" t="s">
        <v>703</v>
      </c>
      <c r="P6" s="105"/>
      <c r="Q6" s="105"/>
      <c r="R6" s="105"/>
      <c r="S6" s="105"/>
      <c r="T6" s="105"/>
      <c r="U6" s="105"/>
      <c r="V6" s="105"/>
      <c r="W6" s="105"/>
      <c r="X6" s="105"/>
      <c r="Y6" s="105"/>
      <c r="Z6" s="105"/>
    </row>
    <row r="7" spans="1:26" ht="99" x14ac:dyDescent="0.2">
      <c r="A7" s="105"/>
      <c r="B7" s="55" t="s">
        <v>694</v>
      </c>
      <c r="C7" s="55" t="s">
        <v>695</v>
      </c>
      <c r="D7" s="112" t="s">
        <v>704</v>
      </c>
      <c r="E7" s="112" t="s">
        <v>705</v>
      </c>
      <c r="F7" s="112" t="s">
        <v>698</v>
      </c>
      <c r="G7" s="112" t="s">
        <v>699</v>
      </c>
      <c r="H7" s="113" t="s">
        <v>700</v>
      </c>
      <c r="I7" s="113" t="s">
        <v>701</v>
      </c>
      <c r="J7" s="112" t="s">
        <v>702</v>
      </c>
      <c r="K7" s="112" t="s">
        <v>354</v>
      </c>
      <c r="L7" s="113" t="s">
        <v>703</v>
      </c>
      <c r="M7" s="113" t="s">
        <v>703</v>
      </c>
      <c r="N7" s="112" t="s">
        <v>703</v>
      </c>
      <c r="O7" s="112" t="s">
        <v>703</v>
      </c>
      <c r="P7" s="105"/>
      <c r="Q7" s="105"/>
      <c r="R7" s="105"/>
      <c r="S7" s="105"/>
      <c r="T7" s="105"/>
      <c r="U7" s="105"/>
      <c r="V7" s="105"/>
      <c r="W7" s="105"/>
      <c r="X7" s="105"/>
      <c r="Y7" s="105"/>
      <c r="Z7" s="105"/>
    </row>
    <row r="8" spans="1:26" ht="99" x14ac:dyDescent="0.2">
      <c r="A8" s="105"/>
      <c r="B8" s="55" t="s">
        <v>694</v>
      </c>
      <c r="C8" s="55" t="s">
        <v>695</v>
      </c>
      <c r="D8" s="112" t="s">
        <v>706</v>
      </c>
      <c r="E8" s="112" t="s">
        <v>707</v>
      </c>
      <c r="F8" s="112" t="s">
        <v>698</v>
      </c>
      <c r="G8" s="112" t="s">
        <v>699</v>
      </c>
      <c r="H8" s="113" t="s">
        <v>700</v>
      </c>
      <c r="I8" s="113" t="s">
        <v>701</v>
      </c>
      <c r="J8" s="112" t="s">
        <v>702</v>
      </c>
      <c r="K8" s="112" t="s">
        <v>354</v>
      </c>
      <c r="L8" s="113" t="s">
        <v>708</v>
      </c>
      <c r="M8" s="113" t="s">
        <v>708</v>
      </c>
      <c r="N8" s="112" t="s">
        <v>708</v>
      </c>
      <c r="O8" s="112" t="s">
        <v>708</v>
      </c>
      <c r="P8" s="105"/>
      <c r="Q8" s="105"/>
      <c r="R8" s="105"/>
      <c r="S8" s="105"/>
      <c r="T8" s="105"/>
      <c r="U8" s="105"/>
      <c r="V8" s="105"/>
      <c r="W8" s="105"/>
      <c r="X8" s="105"/>
      <c r="Y8" s="105"/>
      <c r="Z8" s="105"/>
    </row>
    <row r="9" spans="1:26" ht="99" x14ac:dyDescent="0.2">
      <c r="A9" s="105"/>
      <c r="B9" s="55" t="s">
        <v>694</v>
      </c>
      <c r="C9" s="55" t="s">
        <v>695</v>
      </c>
      <c r="D9" s="112" t="s">
        <v>709</v>
      </c>
      <c r="E9" s="112" t="s">
        <v>710</v>
      </c>
      <c r="F9" s="112" t="s">
        <v>698</v>
      </c>
      <c r="G9" s="112" t="s">
        <v>699</v>
      </c>
      <c r="H9" s="113" t="s">
        <v>700</v>
      </c>
      <c r="I9" s="113" t="s">
        <v>701</v>
      </c>
      <c r="J9" s="112" t="s">
        <v>702</v>
      </c>
      <c r="K9" s="112" t="s">
        <v>354</v>
      </c>
      <c r="L9" s="113" t="s">
        <v>711</v>
      </c>
      <c r="M9" s="113" t="s">
        <v>711</v>
      </c>
      <c r="N9" s="112" t="s">
        <v>703</v>
      </c>
      <c r="O9" s="112" t="s">
        <v>711</v>
      </c>
      <c r="P9" s="105"/>
      <c r="Q9" s="105"/>
      <c r="R9" s="105"/>
      <c r="S9" s="105"/>
      <c r="T9" s="105"/>
      <c r="U9" s="105"/>
      <c r="V9" s="105"/>
      <c r="W9" s="105"/>
      <c r="X9" s="105"/>
      <c r="Y9" s="105"/>
      <c r="Z9" s="105"/>
    </row>
    <row r="10" spans="1:26" ht="99" x14ac:dyDescent="0.2">
      <c r="A10" s="105"/>
      <c r="B10" s="55" t="s">
        <v>694</v>
      </c>
      <c r="C10" s="55" t="s">
        <v>695</v>
      </c>
      <c r="D10" s="112" t="s">
        <v>712</v>
      </c>
      <c r="E10" s="112" t="s">
        <v>713</v>
      </c>
      <c r="F10" s="112" t="s">
        <v>698</v>
      </c>
      <c r="G10" s="112" t="s">
        <v>699</v>
      </c>
      <c r="H10" s="113" t="s">
        <v>700</v>
      </c>
      <c r="I10" s="113" t="s">
        <v>701</v>
      </c>
      <c r="J10" s="112" t="s">
        <v>702</v>
      </c>
      <c r="K10" s="112" t="s">
        <v>354</v>
      </c>
      <c r="L10" s="113" t="s">
        <v>703</v>
      </c>
      <c r="M10" s="113" t="s">
        <v>703</v>
      </c>
      <c r="N10" s="112" t="s">
        <v>703</v>
      </c>
      <c r="O10" s="112" t="s">
        <v>703</v>
      </c>
      <c r="P10" s="105"/>
      <c r="Q10" s="105"/>
      <c r="R10" s="105"/>
      <c r="S10" s="105"/>
      <c r="T10" s="105"/>
      <c r="U10" s="105"/>
      <c r="V10" s="105"/>
      <c r="W10" s="105"/>
      <c r="X10" s="105"/>
      <c r="Y10" s="105"/>
      <c r="Z10" s="105"/>
    </row>
    <row r="11" spans="1:26" ht="99" x14ac:dyDescent="0.2">
      <c r="A11" s="105"/>
      <c r="B11" s="55" t="s">
        <v>694</v>
      </c>
      <c r="C11" s="55" t="s">
        <v>695</v>
      </c>
      <c r="D11" s="112" t="s">
        <v>714</v>
      </c>
      <c r="E11" s="112" t="s">
        <v>715</v>
      </c>
      <c r="F11" s="112" t="s">
        <v>698</v>
      </c>
      <c r="G11" s="112" t="s">
        <v>699</v>
      </c>
      <c r="H11" s="113" t="s">
        <v>700</v>
      </c>
      <c r="I11" s="113" t="s">
        <v>701</v>
      </c>
      <c r="J11" s="112" t="s">
        <v>702</v>
      </c>
      <c r="K11" s="112" t="s">
        <v>354</v>
      </c>
      <c r="L11" s="113" t="s">
        <v>708</v>
      </c>
      <c r="M11" s="113" t="s">
        <v>708</v>
      </c>
      <c r="N11" s="112" t="s">
        <v>708</v>
      </c>
      <c r="O11" s="112" t="s">
        <v>708</v>
      </c>
      <c r="P11" s="105"/>
      <c r="Q11" s="105"/>
      <c r="R11" s="105"/>
      <c r="S11" s="105"/>
      <c r="T11" s="105"/>
      <c r="U11" s="105"/>
      <c r="V11" s="105"/>
      <c r="W11" s="105"/>
      <c r="X11" s="105"/>
      <c r="Y11" s="105"/>
      <c r="Z11" s="105"/>
    </row>
    <row r="12" spans="1:26" ht="99" x14ac:dyDescent="0.2">
      <c r="A12" s="105"/>
      <c r="B12" s="55" t="s">
        <v>694</v>
      </c>
      <c r="C12" s="55" t="s">
        <v>695</v>
      </c>
      <c r="D12" s="112" t="s">
        <v>716</v>
      </c>
      <c r="E12" s="112" t="s">
        <v>717</v>
      </c>
      <c r="F12" s="112" t="s">
        <v>698</v>
      </c>
      <c r="G12" s="112" t="s">
        <v>699</v>
      </c>
      <c r="H12" s="113" t="s">
        <v>700</v>
      </c>
      <c r="I12" s="113" t="s">
        <v>701</v>
      </c>
      <c r="J12" s="112" t="s">
        <v>702</v>
      </c>
      <c r="K12" s="112" t="s">
        <v>354</v>
      </c>
      <c r="L12" s="113" t="s">
        <v>708</v>
      </c>
      <c r="M12" s="113" t="s">
        <v>708</v>
      </c>
      <c r="N12" s="112" t="s">
        <v>708</v>
      </c>
      <c r="O12" s="112" t="s">
        <v>708</v>
      </c>
      <c r="P12" s="105"/>
      <c r="Q12" s="105"/>
      <c r="R12" s="105"/>
      <c r="S12" s="105"/>
      <c r="T12" s="105"/>
      <c r="U12" s="105"/>
      <c r="V12" s="105"/>
      <c r="W12" s="105"/>
      <c r="X12" s="105"/>
      <c r="Y12" s="105"/>
      <c r="Z12" s="105"/>
    </row>
    <row r="13" spans="1:26" ht="99" x14ac:dyDescent="0.2">
      <c r="A13" s="105"/>
      <c r="B13" s="55" t="s">
        <v>694</v>
      </c>
      <c r="C13" s="55" t="s">
        <v>695</v>
      </c>
      <c r="D13" s="112" t="s">
        <v>718</v>
      </c>
      <c r="E13" s="112" t="s">
        <v>719</v>
      </c>
      <c r="F13" s="112" t="s">
        <v>698</v>
      </c>
      <c r="G13" s="112" t="s">
        <v>699</v>
      </c>
      <c r="H13" s="113" t="s">
        <v>700</v>
      </c>
      <c r="I13" s="113" t="s">
        <v>701</v>
      </c>
      <c r="J13" s="112" t="s">
        <v>720</v>
      </c>
      <c r="K13" s="112" t="s">
        <v>354</v>
      </c>
      <c r="L13" s="113" t="s">
        <v>703</v>
      </c>
      <c r="M13" s="113" t="s">
        <v>703</v>
      </c>
      <c r="N13" s="112" t="s">
        <v>703</v>
      </c>
      <c r="O13" s="112" t="s">
        <v>703</v>
      </c>
      <c r="P13" s="105"/>
      <c r="Q13" s="105"/>
      <c r="R13" s="105"/>
      <c r="S13" s="105"/>
      <c r="T13" s="105"/>
      <c r="U13" s="105"/>
      <c r="V13" s="105"/>
      <c r="W13" s="105"/>
      <c r="X13" s="105"/>
      <c r="Y13" s="105"/>
      <c r="Z13" s="105"/>
    </row>
    <row r="14" spans="1:26" ht="99" x14ac:dyDescent="0.2">
      <c r="A14" s="105"/>
      <c r="B14" s="55" t="s">
        <v>694</v>
      </c>
      <c r="C14" s="55" t="s">
        <v>695</v>
      </c>
      <c r="D14" s="112" t="s">
        <v>721</v>
      </c>
      <c r="E14" s="112" t="s">
        <v>722</v>
      </c>
      <c r="F14" s="112" t="s">
        <v>698</v>
      </c>
      <c r="G14" s="112" t="s">
        <v>723</v>
      </c>
      <c r="H14" s="112" t="s">
        <v>724</v>
      </c>
      <c r="I14" s="113" t="s">
        <v>725</v>
      </c>
      <c r="J14" s="112" t="s">
        <v>702</v>
      </c>
      <c r="K14" s="112" t="s">
        <v>354</v>
      </c>
      <c r="L14" s="113" t="s">
        <v>708</v>
      </c>
      <c r="M14" s="113" t="s">
        <v>708</v>
      </c>
      <c r="N14" s="112" t="s">
        <v>708</v>
      </c>
      <c r="O14" s="112" t="s">
        <v>708</v>
      </c>
      <c r="P14" s="105"/>
      <c r="Q14" s="105"/>
      <c r="R14" s="105"/>
      <c r="S14" s="105"/>
      <c r="T14" s="105"/>
      <c r="U14" s="105"/>
      <c r="V14" s="105"/>
      <c r="W14" s="105"/>
      <c r="X14" s="105"/>
      <c r="Y14" s="105"/>
      <c r="Z14" s="105"/>
    </row>
    <row r="15" spans="1:26" ht="99" x14ac:dyDescent="0.2">
      <c r="A15" s="105"/>
      <c r="B15" s="55" t="s">
        <v>694</v>
      </c>
      <c r="C15" s="55" t="s">
        <v>695</v>
      </c>
      <c r="D15" s="112" t="s">
        <v>726</v>
      </c>
      <c r="E15" s="112" t="s">
        <v>727</v>
      </c>
      <c r="F15" s="112" t="s">
        <v>698</v>
      </c>
      <c r="G15" s="112" t="s">
        <v>723</v>
      </c>
      <c r="H15" s="112" t="s">
        <v>724</v>
      </c>
      <c r="I15" s="113" t="s">
        <v>725</v>
      </c>
      <c r="J15" s="112" t="s">
        <v>702</v>
      </c>
      <c r="K15" s="112" t="s">
        <v>354</v>
      </c>
      <c r="L15" s="113" t="s">
        <v>708</v>
      </c>
      <c r="M15" s="113" t="s">
        <v>708</v>
      </c>
      <c r="N15" s="112" t="s">
        <v>708</v>
      </c>
      <c r="O15" s="112" t="s">
        <v>708</v>
      </c>
      <c r="P15" s="105"/>
      <c r="Q15" s="105"/>
      <c r="R15" s="105"/>
      <c r="S15" s="105"/>
      <c r="T15" s="105"/>
      <c r="U15" s="105"/>
      <c r="V15" s="105"/>
      <c r="W15" s="105"/>
      <c r="X15" s="105"/>
      <c r="Y15" s="105"/>
      <c r="Z15" s="105"/>
    </row>
    <row r="16" spans="1:26" ht="99" x14ac:dyDescent="0.2">
      <c r="A16" s="105"/>
      <c r="B16" s="55" t="s">
        <v>694</v>
      </c>
      <c r="C16" s="55" t="s">
        <v>695</v>
      </c>
      <c r="D16" s="112" t="s">
        <v>728</v>
      </c>
      <c r="E16" s="113" t="s">
        <v>729</v>
      </c>
      <c r="F16" s="112" t="s">
        <v>698</v>
      </c>
      <c r="G16" s="112" t="s">
        <v>723</v>
      </c>
      <c r="H16" s="112" t="s">
        <v>724</v>
      </c>
      <c r="I16" s="113" t="s">
        <v>730</v>
      </c>
      <c r="J16" s="112" t="s">
        <v>702</v>
      </c>
      <c r="K16" s="112" t="s">
        <v>354</v>
      </c>
      <c r="L16" s="113" t="s">
        <v>708</v>
      </c>
      <c r="M16" s="113" t="s">
        <v>708</v>
      </c>
      <c r="N16" s="112" t="s">
        <v>708</v>
      </c>
      <c r="O16" s="112" t="s">
        <v>708</v>
      </c>
      <c r="P16" s="105"/>
      <c r="Q16" s="105"/>
      <c r="R16" s="105"/>
      <c r="S16" s="105"/>
      <c r="T16" s="105"/>
      <c r="U16" s="105"/>
      <c r="V16" s="105"/>
      <c r="W16" s="105"/>
      <c r="X16" s="105"/>
      <c r="Y16" s="105"/>
      <c r="Z16" s="105"/>
    </row>
    <row r="17" spans="1:26" ht="99" x14ac:dyDescent="0.2">
      <c r="A17" s="105"/>
      <c r="B17" s="55" t="s">
        <v>694</v>
      </c>
      <c r="C17" s="55" t="s">
        <v>695</v>
      </c>
      <c r="D17" s="112" t="s">
        <v>731</v>
      </c>
      <c r="E17" s="113" t="s">
        <v>732</v>
      </c>
      <c r="F17" s="112" t="s">
        <v>698</v>
      </c>
      <c r="G17" s="112" t="s">
        <v>723</v>
      </c>
      <c r="H17" s="112" t="s">
        <v>724</v>
      </c>
      <c r="I17" s="113" t="s">
        <v>730</v>
      </c>
      <c r="J17" s="112" t="s">
        <v>702</v>
      </c>
      <c r="K17" s="112" t="s">
        <v>354</v>
      </c>
      <c r="L17" s="113" t="s">
        <v>708</v>
      </c>
      <c r="M17" s="113" t="s">
        <v>708</v>
      </c>
      <c r="N17" s="112" t="s">
        <v>708</v>
      </c>
      <c r="O17" s="112" t="s">
        <v>708</v>
      </c>
      <c r="P17" s="105"/>
      <c r="Q17" s="105"/>
      <c r="R17" s="105"/>
      <c r="S17" s="105"/>
      <c r="T17" s="105"/>
      <c r="U17" s="105"/>
      <c r="V17" s="105"/>
      <c r="W17" s="105"/>
      <c r="X17" s="105"/>
      <c r="Y17" s="105"/>
      <c r="Z17" s="105"/>
    </row>
    <row r="18" spans="1:26" ht="99" x14ac:dyDescent="0.2">
      <c r="A18" s="105"/>
      <c r="B18" s="55" t="s">
        <v>694</v>
      </c>
      <c r="C18" s="55" t="s">
        <v>695</v>
      </c>
      <c r="D18" s="112" t="s">
        <v>733</v>
      </c>
      <c r="E18" s="113" t="s">
        <v>734</v>
      </c>
      <c r="F18" s="112" t="s">
        <v>698</v>
      </c>
      <c r="G18" s="112" t="s">
        <v>723</v>
      </c>
      <c r="H18" s="112" t="s">
        <v>724</v>
      </c>
      <c r="I18" s="113" t="s">
        <v>730</v>
      </c>
      <c r="J18" s="112" t="s">
        <v>702</v>
      </c>
      <c r="K18" s="112" t="s">
        <v>354</v>
      </c>
      <c r="L18" s="113" t="s">
        <v>708</v>
      </c>
      <c r="M18" s="113" t="s">
        <v>708</v>
      </c>
      <c r="N18" s="112" t="s">
        <v>708</v>
      </c>
      <c r="O18" s="112" t="s">
        <v>708</v>
      </c>
      <c r="P18" s="105"/>
      <c r="Q18" s="105"/>
      <c r="R18" s="105"/>
      <c r="S18" s="105"/>
      <c r="T18" s="105"/>
      <c r="U18" s="105"/>
      <c r="V18" s="105"/>
      <c r="W18" s="105"/>
      <c r="X18" s="105"/>
      <c r="Y18" s="105"/>
      <c r="Z18" s="105"/>
    </row>
    <row r="19" spans="1:26" ht="99" x14ac:dyDescent="0.2">
      <c r="A19" s="105"/>
      <c r="B19" s="55" t="s">
        <v>694</v>
      </c>
      <c r="C19" s="55" t="s">
        <v>695</v>
      </c>
      <c r="D19" s="112" t="s">
        <v>735</v>
      </c>
      <c r="E19" s="113" t="s">
        <v>736</v>
      </c>
      <c r="F19" s="112" t="s">
        <v>698</v>
      </c>
      <c r="G19" s="112" t="s">
        <v>723</v>
      </c>
      <c r="H19" s="112" t="s">
        <v>724</v>
      </c>
      <c r="I19" s="113" t="s">
        <v>737</v>
      </c>
      <c r="J19" s="112" t="s">
        <v>702</v>
      </c>
      <c r="K19" s="112" t="s">
        <v>354</v>
      </c>
      <c r="L19" s="113" t="s">
        <v>708</v>
      </c>
      <c r="M19" s="113" t="s">
        <v>708</v>
      </c>
      <c r="N19" s="112" t="s">
        <v>708</v>
      </c>
      <c r="O19" s="112" t="s">
        <v>708</v>
      </c>
      <c r="P19" s="105"/>
      <c r="Q19" s="105"/>
      <c r="R19" s="105"/>
      <c r="S19" s="105"/>
      <c r="T19" s="105"/>
      <c r="U19" s="105"/>
      <c r="V19" s="105"/>
      <c r="W19" s="105"/>
      <c r="X19" s="105"/>
      <c r="Y19" s="105"/>
      <c r="Z19" s="105"/>
    </row>
    <row r="20" spans="1:26" ht="99" x14ac:dyDescent="0.2">
      <c r="A20" s="105"/>
      <c r="B20" s="55" t="s">
        <v>694</v>
      </c>
      <c r="C20" s="55" t="s">
        <v>695</v>
      </c>
      <c r="D20" s="112" t="s">
        <v>738</v>
      </c>
      <c r="E20" s="113" t="s">
        <v>739</v>
      </c>
      <c r="F20" s="112" t="s">
        <v>698</v>
      </c>
      <c r="G20" s="112" t="s">
        <v>723</v>
      </c>
      <c r="H20" s="112" t="s">
        <v>724</v>
      </c>
      <c r="I20" s="113" t="s">
        <v>725</v>
      </c>
      <c r="J20" s="112" t="s">
        <v>702</v>
      </c>
      <c r="K20" s="112" t="s">
        <v>354</v>
      </c>
      <c r="L20" s="113" t="s">
        <v>708</v>
      </c>
      <c r="M20" s="113" t="s">
        <v>708</v>
      </c>
      <c r="N20" s="112" t="s">
        <v>708</v>
      </c>
      <c r="O20" s="112" t="s">
        <v>708</v>
      </c>
      <c r="P20" s="105"/>
      <c r="Q20" s="105"/>
      <c r="R20" s="105"/>
      <c r="S20" s="105"/>
      <c r="T20" s="105"/>
      <c r="U20" s="105"/>
      <c r="V20" s="105"/>
      <c r="W20" s="105"/>
      <c r="X20" s="105"/>
      <c r="Y20" s="105"/>
      <c r="Z20" s="105"/>
    </row>
    <row r="21" spans="1:26" ht="15.75" customHeight="1" x14ac:dyDescent="0.2">
      <c r="A21" s="105"/>
      <c r="B21" s="55" t="s">
        <v>694</v>
      </c>
      <c r="C21" s="55" t="s">
        <v>695</v>
      </c>
      <c r="D21" s="112" t="s">
        <v>740</v>
      </c>
      <c r="E21" s="113" t="s">
        <v>741</v>
      </c>
      <c r="F21" s="112" t="s">
        <v>698</v>
      </c>
      <c r="G21" s="112" t="s">
        <v>723</v>
      </c>
      <c r="H21" s="112" t="s">
        <v>724</v>
      </c>
      <c r="I21" s="113" t="s">
        <v>737</v>
      </c>
      <c r="J21" s="112" t="s">
        <v>742</v>
      </c>
      <c r="K21" s="112" t="s">
        <v>354</v>
      </c>
      <c r="L21" s="113" t="s">
        <v>708</v>
      </c>
      <c r="M21" s="113" t="s">
        <v>708</v>
      </c>
      <c r="N21" s="112" t="s">
        <v>708</v>
      </c>
      <c r="O21" s="112" t="s">
        <v>708</v>
      </c>
      <c r="P21" s="105"/>
      <c r="Q21" s="105"/>
      <c r="R21" s="105"/>
      <c r="S21" s="105"/>
      <c r="T21" s="105"/>
      <c r="U21" s="105"/>
      <c r="V21" s="105"/>
      <c r="W21" s="105"/>
      <c r="X21" s="105"/>
      <c r="Y21" s="105"/>
      <c r="Z21" s="105"/>
    </row>
    <row r="22" spans="1:26" ht="15.75" customHeight="1" x14ac:dyDescent="0.2">
      <c r="A22" s="105"/>
      <c r="B22" s="55" t="s">
        <v>694</v>
      </c>
      <c r="C22" s="55" t="s">
        <v>743</v>
      </c>
      <c r="D22" s="112" t="s">
        <v>744</v>
      </c>
      <c r="E22" s="112" t="s">
        <v>745</v>
      </c>
      <c r="F22" s="112" t="s">
        <v>698</v>
      </c>
      <c r="G22" s="112" t="s">
        <v>699</v>
      </c>
      <c r="H22" s="113" t="s">
        <v>746</v>
      </c>
      <c r="I22" s="113" t="s">
        <v>747</v>
      </c>
      <c r="J22" s="112" t="s">
        <v>702</v>
      </c>
      <c r="K22" s="112" t="s">
        <v>354</v>
      </c>
      <c r="L22" s="113" t="s">
        <v>703</v>
      </c>
      <c r="M22" s="113" t="s">
        <v>703</v>
      </c>
      <c r="N22" s="112" t="s">
        <v>703</v>
      </c>
      <c r="O22" s="112" t="s">
        <v>703</v>
      </c>
      <c r="P22" s="105"/>
      <c r="Q22" s="105"/>
      <c r="R22" s="105"/>
      <c r="S22" s="105"/>
      <c r="T22" s="105"/>
      <c r="U22" s="105"/>
      <c r="V22" s="105"/>
      <c r="W22" s="105"/>
      <c r="X22" s="105"/>
      <c r="Y22" s="105"/>
      <c r="Z22" s="105"/>
    </row>
    <row r="23" spans="1:26" ht="15.75" customHeight="1" x14ac:dyDescent="0.2">
      <c r="A23" s="105"/>
      <c r="B23" s="55" t="s">
        <v>694</v>
      </c>
      <c r="C23" s="55" t="s">
        <v>743</v>
      </c>
      <c r="D23" s="112" t="s">
        <v>748</v>
      </c>
      <c r="E23" s="112" t="s">
        <v>749</v>
      </c>
      <c r="F23" s="112" t="s">
        <v>698</v>
      </c>
      <c r="G23" s="112" t="s">
        <v>699</v>
      </c>
      <c r="H23" s="113" t="s">
        <v>746</v>
      </c>
      <c r="I23" s="113" t="s">
        <v>747</v>
      </c>
      <c r="J23" s="112" t="s">
        <v>702</v>
      </c>
      <c r="K23" s="112" t="s">
        <v>354</v>
      </c>
      <c r="L23" s="113" t="s">
        <v>703</v>
      </c>
      <c r="M23" s="113" t="s">
        <v>703</v>
      </c>
      <c r="N23" s="112" t="s">
        <v>703</v>
      </c>
      <c r="O23" s="112" t="s">
        <v>703</v>
      </c>
      <c r="P23" s="105"/>
      <c r="Q23" s="105"/>
      <c r="R23" s="105"/>
      <c r="S23" s="105"/>
      <c r="T23" s="105"/>
      <c r="U23" s="105"/>
      <c r="V23" s="105"/>
      <c r="W23" s="105"/>
      <c r="X23" s="105"/>
      <c r="Y23" s="105"/>
      <c r="Z23" s="105"/>
    </row>
    <row r="24" spans="1:26" ht="15.75" customHeight="1" x14ac:dyDescent="0.2">
      <c r="A24" s="105"/>
      <c r="B24" s="55" t="s">
        <v>694</v>
      </c>
      <c r="C24" s="55" t="s">
        <v>743</v>
      </c>
      <c r="D24" s="112" t="s">
        <v>750</v>
      </c>
      <c r="E24" s="112" t="s">
        <v>751</v>
      </c>
      <c r="F24" s="112" t="s">
        <v>698</v>
      </c>
      <c r="G24" s="112" t="s">
        <v>699</v>
      </c>
      <c r="H24" s="113" t="s">
        <v>746</v>
      </c>
      <c r="I24" s="113" t="s">
        <v>747</v>
      </c>
      <c r="J24" s="112" t="s">
        <v>702</v>
      </c>
      <c r="K24" s="112" t="s">
        <v>354</v>
      </c>
      <c r="L24" s="113" t="s">
        <v>703</v>
      </c>
      <c r="M24" s="113" t="s">
        <v>703</v>
      </c>
      <c r="N24" s="112" t="s">
        <v>703</v>
      </c>
      <c r="O24" s="112" t="s">
        <v>703</v>
      </c>
      <c r="P24" s="105"/>
      <c r="Q24" s="105"/>
      <c r="R24" s="105"/>
      <c r="S24" s="105"/>
      <c r="T24" s="105"/>
      <c r="U24" s="105"/>
      <c r="V24" s="105"/>
      <c r="W24" s="105"/>
      <c r="X24" s="105"/>
      <c r="Y24" s="105"/>
      <c r="Z24" s="105"/>
    </row>
    <row r="25" spans="1:26" ht="15.75" customHeight="1" x14ac:dyDescent="0.2">
      <c r="A25" s="105"/>
      <c r="B25" s="55" t="s">
        <v>694</v>
      </c>
      <c r="C25" s="55" t="s">
        <v>743</v>
      </c>
      <c r="D25" s="112" t="s">
        <v>752</v>
      </c>
      <c r="E25" s="112" t="s">
        <v>753</v>
      </c>
      <c r="F25" s="112" t="s">
        <v>698</v>
      </c>
      <c r="G25" s="112" t="s">
        <v>699</v>
      </c>
      <c r="H25" s="113" t="s">
        <v>746</v>
      </c>
      <c r="I25" s="113" t="s">
        <v>747</v>
      </c>
      <c r="J25" s="112" t="s">
        <v>702</v>
      </c>
      <c r="K25" s="112" t="s">
        <v>354</v>
      </c>
      <c r="L25" s="113" t="s">
        <v>703</v>
      </c>
      <c r="M25" s="113" t="s">
        <v>703</v>
      </c>
      <c r="N25" s="112" t="s">
        <v>703</v>
      </c>
      <c r="O25" s="112" t="s">
        <v>703</v>
      </c>
      <c r="P25" s="105"/>
      <c r="Q25" s="105"/>
      <c r="R25" s="105"/>
      <c r="S25" s="105"/>
      <c r="T25" s="105"/>
      <c r="U25" s="105"/>
      <c r="V25" s="105"/>
      <c r="W25" s="105"/>
      <c r="X25" s="105"/>
      <c r="Y25" s="105"/>
      <c r="Z25" s="105"/>
    </row>
    <row r="26" spans="1:26" ht="15.75" customHeight="1" x14ac:dyDescent="0.2">
      <c r="A26" s="105"/>
      <c r="B26" s="55" t="s">
        <v>694</v>
      </c>
      <c r="C26" s="55" t="s">
        <v>743</v>
      </c>
      <c r="D26" s="112" t="s">
        <v>754</v>
      </c>
      <c r="E26" s="112" t="s">
        <v>755</v>
      </c>
      <c r="F26" s="112" t="s">
        <v>698</v>
      </c>
      <c r="G26" s="112" t="s">
        <v>699</v>
      </c>
      <c r="H26" s="113" t="s">
        <v>746</v>
      </c>
      <c r="I26" s="113" t="s">
        <v>747</v>
      </c>
      <c r="J26" s="112" t="s">
        <v>702</v>
      </c>
      <c r="K26" s="112" t="s">
        <v>354</v>
      </c>
      <c r="L26" s="113" t="s">
        <v>703</v>
      </c>
      <c r="M26" s="113" t="s">
        <v>703</v>
      </c>
      <c r="N26" s="112" t="s">
        <v>703</v>
      </c>
      <c r="O26" s="112" t="s">
        <v>703</v>
      </c>
      <c r="P26" s="105"/>
      <c r="Q26" s="105"/>
      <c r="R26" s="105"/>
      <c r="S26" s="105"/>
      <c r="T26" s="105"/>
      <c r="U26" s="105"/>
      <c r="V26" s="105"/>
      <c r="W26" s="105"/>
      <c r="X26" s="105"/>
      <c r="Y26" s="105"/>
      <c r="Z26" s="105"/>
    </row>
    <row r="27" spans="1:26" ht="15.75" customHeight="1" x14ac:dyDescent="0.2">
      <c r="A27" s="105"/>
      <c r="B27" s="55" t="s">
        <v>694</v>
      </c>
      <c r="C27" s="55" t="s">
        <v>743</v>
      </c>
      <c r="D27" s="112" t="s">
        <v>756</v>
      </c>
      <c r="E27" s="112" t="s">
        <v>757</v>
      </c>
      <c r="F27" s="112" t="s">
        <v>698</v>
      </c>
      <c r="G27" s="112" t="s">
        <v>699</v>
      </c>
      <c r="H27" s="113" t="s">
        <v>746</v>
      </c>
      <c r="I27" s="113" t="s">
        <v>747</v>
      </c>
      <c r="J27" s="112" t="s">
        <v>702</v>
      </c>
      <c r="K27" s="112" t="s">
        <v>354</v>
      </c>
      <c r="L27" s="113" t="s">
        <v>703</v>
      </c>
      <c r="M27" s="113" t="s">
        <v>703</v>
      </c>
      <c r="N27" s="112" t="s">
        <v>703</v>
      </c>
      <c r="O27" s="112" t="s">
        <v>703</v>
      </c>
      <c r="P27" s="105"/>
      <c r="Q27" s="105"/>
      <c r="R27" s="105"/>
      <c r="S27" s="105"/>
      <c r="T27" s="105"/>
      <c r="U27" s="105"/>
      <c r="V27" s="105"/>
      <c r="W27" s="105"/>
      <c r="X27" s="105"/>
      <c r="Y27" s="105"/>
      <c r="Z27" s="105"/>
    </row>
    <row r="28" spans="1:26" ht="15.75" customHeight="1" x14ac:dyDescent="0.2">
      <c r="A28" s="105"/>
      <c r="B28" s="55" t="s">
        <v>694</v>
      </c>
      <c r="C28" s="55" t="s">
        <v>743</v>
      </c>
      <c r="D28" s="112" t="s">
        <v>758</v>
      </c>
      <c r="E28" s="112" t="s">
        <v>759</v>
      </c>
      <c r="F28" s="112" t="s">
        <v>698</v>
      </c>
      <c r="G28" s="112" t="s">
        <v>699</v>
      </c>
      <c r="H28" s="113" t="s">
        <v>746</v>
      </c>
      <c r="I28" s="113" t="s">
        <v>747</v>
      </c>
      <c r="J28" s="112" t="s">
        <v>702</v>
      </c>
      <c r="K28" s="112" t="s">
        <v>354</v>
      </c>
      <c r="L28" s="113" t="s">
        <v>703</v>
      </c>
      <c r="M28" s="113" t="s">
        <v>703</v>
      </c>
      <c r="N28" s="112" t="s">
        <v>703</v>
      </c>
      <c r="O28" s="112" t="s">
        <v>703</v>
      </c>
      <c r="P28" s="105"/>
      <c r="Q28" s="105"/>
      <c r="R28" s="105"/>
      <c r="S28" s="105"/>
      <c r="T28" s="105"/>
      <c r="U28" s="105"/>
      <c r="V28" s="105"/>
      <c r="W28" s="105"/>
      <c r="X28" s="105"/>
      <c r="Y28" s="105"/>
      <c r="Z28" s="105"/>
    </row>
    <row r="29" spans="1:26" ht="15.75" customHeight="1" x14ac:dyDescent="0.2">
      <c r="A29" s="105"/>
      <c r="B29" s="55" t="s">
        <v>694</v>
      </c>
      <c r="C29" s="55" t="s">
        <v>743</v>
      </c>
      <c r="D29" s="112" t="s">
        <v>760</v>
      </c>
      <c r="E29" s="112" t="s">
        <v>761</v>
      </c>
      <c r="F29" s="112" t="s">
        <v>698</v>
      </c>
      <c r="G29" s="112" t="s">
        <v>699</v>
      </c>
      <c r="H29" s="113" t="s">
        <v>746</v>
      </c>
      <c r="I29" s="113" t="s">
        <v>747</v>
      </c>
      <c r="J29" s="112" t="s">
        <v>702</v>
      </c>
      <c r="K29" s="112" t="s">
        <v>354</v>
      </c>
      <c r="L29" s="113" t="s">
        <v>703</v>
      </c>
      <c r="M29" s="113" t="s">
        <v>703</v>
      </c>
      <c r="N29" s="112" t="s">
        <v>703</v>
      </c>
      <c r="O29" s="112" t="s">
        <v>703</v>
      </c>
      <c r="P29" s="105"/>
      <c r="Q29" s="105"/>
      <c r="R29" s="105"/>
      <c r="S29" s="105"/>
      <c r="T29" s="105"/>
      <c r="U29" s="105"/>
      <c r="V29" s="105"/>
      <c r="W29" s="105"/>
      <c r="X29" s="105"/>
      <c r="Y29" s="105"/>
      <c r="Z29" s="105"/>
    </row>
    <row r="30" spans="1:26" ht="15.75" customHeight="1" x14ac:dyDescent="0.2">
      <c r="A30" s="105"/>
      <c r="B30" s="55" t="s">
        <v>694</v>
      </c>
      <c r="C30" s="55" t="s">
        <v>743</v>
      </c>
      <c r="D30" s="112" t="s">
        <v>762</v>
      </c>
      <c r="E30" s="112" t="s">
        <v>762</v>
      </c>
      <c r="F30" s="112" t="s">
        <v>698</v>
      </c>
      <c r="G30" s="112" t="s">
        <v>699</v>
      </c>
      <c r="H30" s="113" t="s">
        <v>746</v>
      </c>
      <c r="I30" s="113" t="s">
        <v>747</v>
      </c>
      <c r="J30" s="112" t="s">
        <v>702</v>
      </c>
      <c r="K30" s="112" t="s">
        <v>354</v>
      </c>
      <c r="L30" s="113" t="s">
        <v>708</v>
      </c>
      <c r="M30" s="113" t="s">
        <v>708</v>
      </c>
      <c r="N30" s="112" t="s">
        <v>708</v>
      </c>
      <c r="O30" s="112" t="s">
        <v>708</v>
      </c>
      <c r="P30" s="105"/>
      <c r="Q30" s="105"/>
      <c r="R30" s="105"/>
      <c r="S30" s="105"/>
      <c r="T30" s="105"/>
      <c r="U30" s="105"/>
      <c r="V30" s="105"/>
      <c r="W30" s="105"/>
      <c r="X30" s="105"/>
      <c r="Y30" s="105"/>
      <c r="Z30" s="105"/>
    </row>
    <row r="31" spans="1:26" ht="15.75" customHeight="1" x14ac:dyDescent="0.2">
      <c r="A31" s="105"/>
      <c r="B31" s="105"/>
      <c r="C31" s="107"/>
      <c r="D31" s="105"/>
      <c r="E31" s="105"/>
      <c r="F31" s="105"/>
      <c r="G31" s="105"/>
      <c r="H31" s="105"/>
      <c r="I31" s="105"/>
      <c r="J31" s="105"/>
      <c r="K31" s="105"/>
      <c r="L31" s="107"/>
      <c r="M31" s="107"/>
      <c r="N31" s="105"/>
      <c r="O31" s="105"/>
      <c r="P31" s="105"/>
      <c r="Q31" s="105"/>
      <c r="R31" s="105"/>
      <c r="S31" s="105"/>
      <c r="T31" s="105"/>
      <c r="U31" s="105"/>
      <c r="V31" s="105"/>
      <c r="W31" s="105"/>
      <c r="X31" s="105"/>
      <c r="Y31" s="105"/>
      <c r="Z31" s="105"/>
    </row>
    <row r="32" spans="1:26" ht="39.75" customHeight="1" x14ac:dyDescent="0.2">
      <c r="A32" s="105"/>
      <c r="B32" s="105"/>
      <c r="C32" s="107"/>
      <c r="D32" s="105"/>
      <c r="E32" s="105"/>
      <c r="F32" s="105"/>
      <c r="G32" s="105"/>
      <c r="H32" s="105"/>
      <c r="I32" s="105"/>
      <c r="J32" s="105"/>
      <c r="K32" s="105"/>
      <c r="L32" s="107"/>
      <c r="M32" s="107"/>
      <c r="N32" s="105"/>
      <c r="O32" s="105"/>
      <c r="P32" s="105"/>
      <c r="Q32" s="105"/>
      <c r="R32" s="105"/>
      <c r="S32" s="105"/>
      <c r="T32" s="105"/>
      <c r="U32" s="105"/>
      <c r="V32" s="105"/>
      <c r="W32" s="105"/>
      <c r="X32" s="105"/>
      <c r="Y32" s="105"/>
      <c r="Z32" s="105"/>
    </row>
    <row r="33" spans="1:26" ht="39.75" customHeight="1" x14ac:dyDescent="0.2">
      <c r="A33" s="105"/>
      <c r="B33" s="105"/>
      <c r="C33" s="107"/>
      <c r="D33" s="105"/>
      <c r="E33" s="105"/>
      <c r="F33" s="105"/>
      <c r="G33" s="105"/>
      <c r="H33" s="105"/>
      <c r="I33" s="105"/>
      <c r="J33" s="105"/>
      <c r="K33" s="105"/>
      <c r="L33" s="107"/>
      <c r="M33" s="107"/>
      <c r="N33" s="105"/>
      <c r="O33" s="105"/>
      <c r="P33" s="105"/>
      <c r="Q33" s="105"/>
      <c r="R33" s="105"/>
      <c r="S33" s="105"/>
      <c r="T33" s="105"/>
      <c r="U33" s="105"/>
      <c r="V33" s="105"/>
      <c r="W33" s="105"/>
      <c r="X33" s="105"/>
      <c r="Y33" s="105"/>
      <c r="Z33" s="105"/>
    </row>
    <row r="34" spans="1:26" ht="39.75" customHeight="1" x14ac:dyDescent="0.2">
      <c r="A34" s="105"/>
      <c r="B34" s="105"/>
      <c r="C34" s="107"/>
      <c r="D34" s="105"/>
      <c r="E34" s="105"/>
      <c r="F34" s="105"/>
      <c r="G34" s="105"/>
      <c r="H34" s="105"/>
      <c r="I34" s="105"/>
      <c r="J34" s="105"/>
      <c r="K34" s="105"/>
      <c r="L34" s="107"/>
      <c r="M34" s="107"/>
      <c r="N34" s="105"/>
      <c r="O34" s="105"/>
      <c r="P34" s="105"/>
      <c r="Q34" s="105"/>
      <c r="R34" s="105"/>
      <c r="S34" s="105"/>
      <c r="T34" s="105"/>
      <c r="U34" s="105"/>
      <c r="V34" s="105"/>
      <c r="W34" s="105"/>
      <c r="X34" s="105"/>
      <c r="Y34" s="105"/>
      <c r="Z34" s="105"/>
    </row>
    <row r="35" spans="1:26" ht="39.75" customHeight="1" x14ac:dyDescent="0.2">
      <c r="A35" s="105"/>
      <c r="B35" s="105"/>
      <c r="C35" s="107"/>
      <c r="D35" s="105"/>
      <c r="E35" s="105"/>
      <c r="F35" s="105"/>
      <c r="G35" s="105"/>
      <c r="H35" s="105"/>
      <c r="I35" s="105"/>
      <c r="J35" s="105"/>
      <c r="K35" s="105"/>
      <c r="L35" s="107"/>
      <c r="M35" s="107"/>
      <c r="N35" s="105"/>
      <c r="O35" s="105"/>
      <c r="P35" s="105"/>
      <c r="Q35" s="105"/>
      <c r="R35" s="105"/>
      <c r="S35" s="105"/>
      <c r="T35" s="105"/>
      <c r="U35" s="105"/>
      <c r="V35" s="105"/>
      <c r="W35" s="105"/>
      <c r="X35" s="105"/>
      <c r="Y35" s="105"/>
      <c r="Z35" s="105"/>
    </row>
    <row r="36" spans="1:26" ht="39.75" customHeight="1" x14ac:dyDescent="0.2">
      <c r="A36" s="105"/>
      <c r="B36" s="105"/>
      <c r="C36" s="107"/>
      <c r="D36" s="105"/>
      <c r="E36" s="105"/>
      <c r="F36" s="105"/>
      <c r="G36" s="105"/>
      <c r="H36" s="105"/>
      <c r="I36" s="105"/>
      <c r="J36" s="105"/>
      <c r="K36" s="105"/>
      <c r="L36" s="107"/>
      <c r="M36" s="107"/>
      <c r="N36" s="105"/>
      <c r="O36" s="105"/>
      <c r="P36" s="105"/>
      <c r="Q36" s="105"/>
      <c r="R36" s="105"/>
      <c r="S36" s="105"/>
      <c r="T36" s="105"/>
      <c r="U36" s="105"/>
      <c r="V36" s="105"/>
      <c r="W36" s="105"/>
      <c r="X36" s="105"/>
      <c r="Y36" s="105"/>
      <c r="Z36" s="105"/>
    </row>
    <row r="37" spans="1:26" ht="39.75" customHeight="1" x14ac:dyDescent="0.2">
      <c r="A37" s="105"/>
      <c r="B37" s="105"/>
      <c r="C37" s="107"/>
      <c r="D37" s="105"/>
      <c r="E37" s="105"/>
      <c r="F37" s="105"/>
      <c r="G37" s="105"/>
      <c r="H37" s="105"/>
      <c r="I37" s="105"/>
      <c r="J37" s="105"/>
      <c r="K37" s="105"/>
      <c r="L37" s="107"/>
      <c r="M37" s="107"/>
      <c r="N37" s="105"/>
      <c r="O37" s="105"/>
      <c r="P37" s="105"/>
      <c r="Q37" s="105"/>
      <c r="R37" s="105"/>
      <c r="S37" s="105"/>
      <c r="T37" s="105"/>
      <c r="U37" s="105"/>
      <c r="V37" s="105"/>
      <c r="W37" s="105"/>
      <c r="X37" s="105"/>
      <c r="Y37" s="105"/>
      <c r="Z37" s="105"/>
    </row>
    <row r="38" spans="1:26" ht="39.75" customHeight="1" x14ac:dyDescent="0.2">
      <c r="A38" s="105"/>
      <c r="B38" s="105"/>
      <c r="C38" s="107"/>
      <c r="D38" s="105"/>
      <c r="E38" s="105"/>
      <c r="F38" s="105"/>
      <c r="G38" s="105"/>
      <c r="H38" s="105"/>
      <c r="I38" s="105"/>
      <c r="J38" s="105"/>
      <c r="K38" s="105"/>
      <c r="L38" s="107"/>
      <c r="M38" s="107"/>
      <c r="N38" s="105"/>
      <c r="O38" s="105"/>
      <c r="P38" s="105"/>
      <c r="Q38" s="105"/>
      <c r="R38" s="105"/>
      <c r="S38" s="105"/>
      <c r="T38" s="105"/>
      <c r="U38" s="105"/>
      <c r="V38" s="105"/>
      <c r="W38" s="105"/>
      <c r="X38" s="105"/>
      <c r="Y38" s="105"/>
      <c r="Z38" s="105"/>
    </row>
    <row r="39" spans="1:26" ht="39.75" customHeight="1" x14ac:dyDescent="0.2">
      <c r="A39" s="105"/>
      <c r="B39" s="105"/>
      <c r="C39" s="107"/>
      <c r="D39" s="105"/>
      <c r="E39" s="105"/>
      <c r="F39" s="105"/>
      <c r="G39" s="105"/>
      <c r="H39" s="105"/>
      <c r="I39" s="105"/>
      <c r="J39" s="105"/>
      <c r="K39" s="105"/>
      <c r="L39" s="107"/>
      <c r="M39" s="107"/>
      <c r="N39" s="105"/>
      <c r="O39" s="105"/>
      <c r="P39" s="105"/>
      <c r="Q39" s="105"/>
      <c r="R39" s="105"/>
      <c r="S39" s="105"/>
      <c r="T39" s="105"/>
      <c r="U39" s="105"/>
      <c r="V39" s="105"/>
      <c r="W39" s="105"/>
      <c r="X39" s="105"/>
      <c r="Y39" s="105"/>
      <c r="Z39" s="105"/>
    </row>
    <row r="40" spans="1:26" ht="12.75" customHeight="1" x14ac:dyDescent="0.2">
      <c r="A40" s="105"/>
      <c r="B40" s="105"/>
      <c r="C40" s="107"/>
      <c r="D40" s="105"/>
      <c r="E40" s="105"/>
      <c r="F40" s="105"/>
      <c r="G40" s="105"/>
      <c r="H40" s="105"/>
      <c r="I40" s="105"/>
      <c r="J40" s="105"/>
      <c r="K40" s="105"/>
      <c r="L40" s="107"/>
      <c r="M40" s="107"/>
      <c r="N40" s="105"/>
      <c r="O40" s="105"/>
      <c r="P40" s="105"/>
      <c r="Q40" s="105"/>
      <c r="R40" s="105"/>
      <c r="S40" s="105"/>
      <c r="T40" s="105"/>
      <c r="U40" s="105"/>
      <c r="V40" s="105"/>
      <c r="W40" s="105"/>
      <c r="X40" s="105"/>
      <c r="Y40" s="105"/>
      <c r="Z40" s="105"/>
    </row>
    <row r="41" spans="1:26" ht="12.75" customHeight="1" x14ac:dyDescent="0.2">
      <c r="A41" s="105"/>
      <c r="B41" s="105"/>
      <c r="C41" s="107"/>
      <c r="D41" s="105"/>
      <c r="E41" s="105"/>
      <c r="F41" s="105"/>
      <c r="G41" s="105"/>
      <c r="H41" s="105"/>
      <c r="I41" s="105"/>
      <c r="J41" s="105"/>
      <c r="K41" s="105"/>
      <c r="L41" s="107"/>
      <c r="M41" s="107"/>
      <c r="N41" s="105"/>
      <c r="O41" s="105"/>
      <c r="P41" s="105"/>
      <c r="Q41" s="105"/>
      <c r="R41" s="105"/>
      <c r="S41" s="105"/>
      <c r="T41" s="105"/>
      <c r="U41" s="105"/>
      <c r="V41" s="105"/>
      <c r="W41" s="105"/>
      <c r="X41" s="105"/>
      <c r="Y41" s="105"/>
      <c r="Z41" s="105"/>
    </row>
    <row r="42" spans="1:26" ht="12.75" customHeight="1" x14ac:dyDescent="0.2">
      <c r="A42" s="105"/>
      <c r="B42" s="105"/>
      <c r="C42" s="107"/>
      <c r="D42" s="105"/>
      <c r="E42" s="105"/>
      <c r="F42" s="105"/>
      <c r="G42" s="105"/>
      <c r="H42" s="105"/>
      <c r="I42" s="105"/>
      <c r="J42" s="105"/>
      <c r="K42" s="105"/>
      <c r="L42" s="107"/>
      <c r="M42" s="107"/>
      <c r="N42" s="105"/>
      <c r="O42" s="105"/>
      <c r="P42" s="105"/>
      <c r="Q42" s="105"/>
      <c r="R42" s="105"/>
      <c r="S42" s="105"/>
      <c r="T42" s="105"/>
      <c r="U42" s="105"/>
      <c r="V42" s="105"/>
      <c r="W42" s="105"/>
      <c r="X42" s="105"/>
      <c r="Y42" s="105"/>
      <c r="Z42" s="105"/>
    </row>
    <row r="43" spans="1:26" ht="12.75" customHeight="1" x14ac:dyDescent="0.2">
      <c r="A43" s="105"/>
      <c r="B43" s="105"/>
      <c r="C43" s="107"/>
      <c r="D43" s="105"/>
      <c r="E43" s="105"/>
      <c r="F43" s="105"/>
      <c r="G43" s="105"/>
      <c r="H43" s="105"/>
      <c r="I43" s="105"/>
      <c r="J43" s="105"/>
      <c r="K43" s="105"/>
      <c r="L43" s="107"/>
      <c r="M43" s="107"/>
      <c r="N43" s="105"/>
      <c r="O43" s="105"/>
      <c r="P43" s="105"/>
      <c r="Q43" s="105"/>
      <c r="R43" s="105"/>
      <c r="S43" s="105"/>
      <c r="T43" s="105"/>
      <c r="U43" s="105"/>
      <c r="V43" s="105"/>
      <c r="W43" s="105"/>
      <c r="X43" s="105"/>
      <c r="Y43" s="105"/>
      <c r="Z43" s="105"/>
    </row>
    <row r="44" spans="1:26" ht="12.75" customHeight="1" x14ac:dyDescent="0.2">
      <c r="A44" s="105"/>
      <c r="B44" s="105"/>
      <c r="C44" s="107"/>
      <c r="D44" s="105"/>
      <c r="E44" s="105"/>
      <c r="F44" s="105"/>
      <c r="G44" s="105"/>
      <c r="H44" s="105"/>
      <c r="I44" s="105"/>
      <c r="J44" s="105"/>
      <c r="K44" s="105"/>
      <c r="L44" s="107"/>
      <c r="M44" s="107"/>
      <c r="N44" s="105"/>
      <c r="O44" s="105"/>
      <c r="P44" s="105"/>
      <c r="Q44" s="105"/>
      <c r="R44" s="105"/>
      <c r="S44" s="105"/>
      <c r="T44" s="105"/>
      <c r="U44" s="105"/>
      <c r="V44" s="105"/>
      <c r="W44" s="105"/>
      <c r="X44" s="105"/>
      <c r="Y44" s="105"/>
      <c r="Z44" s="105"/>
    </row>
    <row r="45" spans="1:26" ht="12.75" customHeight="1" x14ac:dyDescent="0.2">
      <c r="A45" s="105"/>
      <c r="B45" s="105"/>
      <c r="C45" s="107"/>
      <c r="D45" s="105"/>
      <c r="E45" s="105"/>
      <c r="F45" s="105"/>
      <c r="G45" s="105"/>
      <c r="H45" s="105"/>
      <c r="I45" s="105"/>
      <c r="J45" s="105"/>
      <c r="K45" s="105"/>
      <c r="L45" s="107"/>
      <c r="M45" s="107"/>
      <c r="N45" s="105"/>
      <c r="O45" s="105"/>
      <c r="P45" s="105"/>
      <c r="Q45" s="105"/>
      <c r="R45" s="105"/>
      <c r="S45" s="105"/>
      <c r="T45" s="105"/>
      <c r="U45" s="105"/>
      <c r="V45" s="105"/>
      <c r="W45" s="105"/>
      <c r="X45" s="105"/>
      <c r="Y45" s="105"/>
      <c r="Z45" s="105"/>
    </row>
    <row r="46" spans="1:26" ht="12.75" customHeight="1" x14ac:dyDescent="0.2">
      <c r="A46" s="105"/>
      <c r="B46" s="105"/>
      <c r="C46" s="107"/>
      <c r="D46" s="105"/>
      <c r="E46" s="105"/>
      <c r="F46" s="105"/>
      <c r="G46" s="105"/>
      <c r="H46" s="105"/>
      <c r="I46" s="105"/>
      <c r="J46" s="105"/>
      <c r="K46" s="105"/>
      <c r="L46" s="107"/>
      <c r="M46" s="107"/>
      <c r="N46" s="105"/>
      <c r="O46" s="105"/>
      <c r="P46" s="105"/>
      <c r="Q46" s="105"/>
      <c r="R46" s="105"/>
      <c r="S46" s="105"/>
      <c r="T46" s="105"/>
      <c r="U46" s="105"/>
      <c r="V46" s="105"/>
      <c r="W46" s="105"/>
      <c r="X46" s="105"/>
      <c r="Y46" s="105"/>
      <c r="Z46" s="105"/>
    </row>
    <row r="47" spans="1:26" ht="12.75" customHeight="1" x14ac:dyDescent="0.2">
      <c r="A47" s="105"/>
      <c r="B47" s="105"/>
      <c r="C47" s="107"/>
      <c r="D47" s="105"/>
      <c r="E47" s="105"/>
      <c r="F47" s="105"/>
      <c r="G47" s="105"/>
      <c r="H47" s="105"/>
      <c r="I47" s="105"/>
      <c r="J47" s="105"/>
      <c r="K47" s="105"/>
      <c r="L47" s="107"/>
      <c r="M47" s="107"/>
      <c r="N47" s="105"/>
      <c r="O47" s="105"/>
      <c r="P47" s="105"/>
      <c r="Q47" s="105"/>
      <c r="R47" s="105"/>
      <c r="S47" s="105"/>
      <c r="T47" s="105"/>
      <c r="U47" s="105"/>
      <c r="V47" s="105"/>
      <c r="W47" s="105"/>
      <c r="X47" s="105"/>
      <c r="Y47" s="105"/>
      <c r="Z47" s="105"/>
    </row>
    <row r="48" spans="1:26" ht="12.75" customHeight="1" x14ac:dyDescent="0.2">
      <c r="A48" s="105"/>
      <c r="B48" s="105"/>
      <c r="C48" s="107"/>
      <c r="D48" s="105"/>
      <c r="E48" s="105"/>
      <c r="F48" s="105"/>
      <c r="G48" s="105"/>
      <c r="H48" s="105"/>
      <c r="I48" s="105"/>
      <c r="J48" s="105"/>
      <c r="K48" s="105"/>
      <c r="L48" s="107"/>
      <c r="M48" s="107"/>
      <c r="N48" s="105"/>
      <c r="O48" s="105"/>
      <c r="P48" s="105"/>
      <c r="Q48" s="105"/>
      <c r="R48" s="105"/>
      <c r="S48" s="105"/>
      <c r="T48" s="105"/>
      <c r="U48" s="105"/>
      <c r="V48" s="105"/>
      <c r="W48" s="105"/>
      <c r="X48" s="105"/>
      <c r="Y48" s="105"/>
      <c r="Z48" s="105"/>
    </row>
    <row r="49" spans="1:26" ht="12.75" customHeight="1" x14ac:dyDescent="0.2">
      <c r="A49" s="105"/>
      <c r="B49" s="105"/>
      <c r="C49" s="107"/>
      <c r="D49" s="105"/>
      <c r="E49" s="105"/>
      <c r="F49" s="105"/>
      <c r="G49" s="105"/>
      <c r="H49" s="105"/>
      <c r="I49" s="105"/>
      <c r="J49" s="105"/>
      <c r="K49" s="105"/>
      <c r="L49" s="107"/>
      <c r="M49" s="107"/>
      <c r="N49" s="105"/>
      <c r="O49" s="105"/>
      <c r="P49" s="105"/>
      <c r="Q49" s="105"/>
      <c r="R49" s="105"/>
      <c r="S49" s="105"/>
      <c r="T49" s="105"/>
      <c r="U49" s="105"/>
      <c r="V49" s="105"/>
      <c r="W49" s="105"/>
      <c r="X49" s="105"/>
      <c r="Y49" s="105"/>
      <c r="Z49" s="105"/>
    </row>
    <row r="50" spans="1:26" ht="12.75" customHeight="1" x14ac:dyDescent="0.2">
      <c r="A50" s="105"/>
      <c r="B50" s="105"/>
      <c r="C50" s="107"/>
      <c r="D50" s="105"/>
      <c r="E50" s="105"/>
      <c r="F50" s="105"/>
      <c r="G50" s="105"/>
      <c r="H50" s="105"/>
      <c r="I50" s="105"/>
      <c r="J50" s="105"/>
      <c r="K50" s="105"/>
      <c r="L50" s="107"/>
      <c r="M50" s="107"/>
      <c r="N50" s="105"/>
      <c r="O50" s="105"/>
      <c r="P50" s="105"/>
      <c r="Q50" s="105"/>
      <c r="R50" s="105"/>
      <c r="S50" s="105"/>
      <c r="T50" s="105"/>
      <c r="U50" s="105"/>
      <c r="V50" s="105"/>
      <c r="W50" s="105"/>
      <c r="X50" s="105"/>
      <c r="Y50" s="105"/>
      <c r="Z50" s="105"/>
    </row>
    <row r="51" spans="1:26" ht="12.75" customHeight="1" x14ac:dyDescent="0.2">
      <c r="A51" s="105"/>
      <c r="B51" s="105"/>
      <c r="C51" s="107"/>
      <c r="D51" s="105"/>
      <c r="E51" s="105"/>
      <c r="F51" s="105"/>
      <c r="G51" s="105"/>
      <c r="H51" s="105"/>
      <c r="I51" s="105"/>
      <c r="J51" s="105"/>
      <c r="K51" s="105"/>
      <c r="L51" s="107"/>
      <c r="M51" s="107"/>
      <c r="N51" s="105"/>
      <c r="O51" s="105"/>
      <c r="P51" s="105"/>
      <c r="Q51" s="105"/>
      <c r="R51" s="105"/>
      <c r="S51" s="105"/>
      <c r="T51" s="105"/>
      <c r="U51" s="105"/>
      <c r="V51" s="105"/>
      <c r="W51" s="105"/>
      <c r="X51" s="105"/>
      <c r="Y51" s="105"/>
      <c r="Z51" s="105"/>
    </row>
    <row r="52" spans="1:26" ht="12.75" customHeight="1" x14ac:dyDescent="0.2">
      <c r="A52" s="105"/>
      <c r="B52" s="105"/>
      <c r="C52" s="107"/>
      <c r="D52" s="105"/>
      <c r="E52" s="105"/>
      <c r="F52" s="105"/>
      <c r="G52" s="105"/>
      <c r="H52" s="105"/>
      <c r="I52" s="105"/>
      <c r="J52" s="105"/>
      <c r="K52" s="105"/>
      <c r="L52" s="107"/>
      <c r="M52" s="107"/>
      <c r="N52" s="105"/>
      <c r="O52" s="105"/>
      <c r="P52" s="105"/>
      <c r="Q52" s="105"/>
      <c r="R52" s="105"/>
      <c r="S52" s="105"/>
      <c r="T52" s="105"/>
      <c r="U52" s="105"/>
      <c r="V52" s="105"/>
      <c r="W52" s="105"/>
      <c r="X52" s="105"/>
      <c r="Y52" s="105"/>
      <c r="Z52" s="105"/>
    </row>
    <row r="53" spans="1:26" ht="12.75" customHeight="1" x14ac:dyDescent="0.2">
      <c r="A53" s="105"/>
      <c r="B53" s="105"/>
      <c r="C53" s="107"/>
      <c r="D53" s="105"/>
      <c r="E53" s="105"/>
      <c r="F53" s="105"/>
      <c r="G53" s="105"/>
      <c r="H53" s="105"/>
      <c r="I53" s="105"/>
      <c r="J53" s="105"/>
      <c r="K53" s="105"/>
      <c r="L53" s="107"/>
      <c r="M53" s="107"/>
      <c r="N53" s="105"/>
      <c r="O53" s="105"/>
      <c r="P53" s="105"/>
      <c r="Q53" s="105"/>
      <c r="R53" s="105"/>
      <c r="S53" s="105"/>
      <c r="T53" s="105"/>
      <c r="U53" s="105"/>
      <c r="V53" s="105"/>
      <c r="W53" s="105"/>
      <c r="X53" s="105"/>
      <c r="Y53" s="105"/>
      <c r="Z53" s="105"/>
    </row>
    <row r="54" spans="1:26" ht="12.75" customHeight="1" x14ac:dyDescent="0.2">
      <c r="A54" s="105"/>
      <c r="B54" s="105"/>
      <c r="C54" s="107"/>
      <c r="D54" s="105"/>
      <c r="E54" s="105"/>
      <c r="F54" s="105"/>
      <c r="G54" s="105"/>
      <c r="H54" s="105"/>
      <c r="I54" s="105"/>
      <c r="J54" s="105"/>
      <c r="K54" s="105"/>
      <c r="L54" s="107"/>
      <c r="M54" s="107"/>
      <c r="N54" s="105"/>
      <c r="O54" s="105"/>
      <c r="P54" s="105"/>
      <c r="Q54" s="105"/>
      <c r="R54" s="105"/>
      <c r="S54" s="105"/>
      <c r="T54" s="105"/>
      <c r="U54" s="105"/>
      <c r="V54" s="105"/>
      <c r="W54" s="105"/>
      <c r="X54" s="105"/>
      <c r="Y54" s="105"/>
      <c r="Z54" s="105"/>
    </row>
    <row r="55" spans="1:26" ht="12.75" customHeight="1" x14ac:dyDescent="0.2">
      <c r="A55" s="105"/>
      <c r="B55" s="105"/>
      <c r="C55" s="107"/>
      <c r="D55" s="105"/>
      <c r="E55" s="105"/>
      <c r="F55" s="105"/>
      <c r="G55" s="105"/>
      <c r="H55" s="105"/>
      <c r="I55" s="105"/>
      <c r="J55" s="105"/>
      <c r="K55" s="105"/>
      <c r="L55" s="107"/>
      <c r="M55" s="107"/>
      <c r="N55" s="105"/>
      <c r="O55" s="105"/>
      <c r="P55" s="105"/>
      <c r="Q55" s="105"/>
      <c r="R55" s="105"/>
      <c r="S55" s="105"/>
      <c r="T55" s="105"/>
      <c r="U55" s="105"/>
      <c r="V55" s="105"/>
      <c r="W55" s="105"/>
      <c r="X55" s="105"/>
      <c r="Y55" s="105"/>
      <c r="Z55" s="105"/>
    </row>
    <row r="56" spans="1:26" ht="12.75" customHeight="1" x14ac:dyDescent="0.2">
      <c r="A56" s="105"/>
      <c r="B56" s="105"/>
      <c r="C56" s="107"/>
      <c r="D56" s="105"/>
      <c r="E56" s="105"/>
      <c r="F56" s="105"/>
      <c r="G56" s="105"/>
      <c r="H56" s="105"/>
      <c r="I56" s="105"/>
      <c r="J56" s="105"/>
      <c r="K56" s="105"/>
      <c r="L56" s="107"/>
      <c r="M56" s="107"/>
      <c r="N56" s="105"/>
      <c r="O56" s="105"/>
      <c r="P56" s="105"/>
      <c r="Q56" s="105"/>
      <c r="R56" s="105"/>
      <c r="S56" s="105"/>
      <c r="T56" s="105"/>
      <c r="U56" s="105"/>
      <c r="V56" s="105"/>
      <c r="W56" s="105"/>
      <c r="X56" s="105"/>
      <c r="Y56" s="105"/>
      <c r="Z56" s="105"/>
    </row>
    <row r="57" spans="1:26" ht="12.75" customHeight="1" x14ac:dyDescent="0.2">
      <c r="A57" s="105"/>
      <c r="B57" s="105"/>
      <c r="C57" s="107"/>
      <c r="D57" s="105"/>
      <c r="E57" s="105"/>
      <c r="F57" s="105"/>
      <c r="G57" s="105"/>
      <c r="H57" s="105"/>
      <c r="I57" s="105"/>
      <c r="J57" s="105"/>
      <c r="K57" s="105"/>
      <c r="L57" s="107"/>
      <c r="M57" s="107"/>
      <c r="N57" s="105"/>
      <c r="O57" s="105"/>
      <c r="P57" s="105"/>
      <c r="Q57" s="105"/>
      <c r="R57" s="105"/>
      <c r="S57" s="105"/>
      <c r="T57" s="105"/>
      <c r="U57" s="105"/>
      <c r="V57" s="105"/>
      <c r="W57" s="105"/>
      <c r="X57" s="105"/>
      <c r="Y57" s="105"/>
      <c r="Z57" s="105"/>
    </row>
    <row r="58" spans="1:26" ht="12.75" customHeight="1" x14ac:dyDescent="0.2">
      <c r="A58" s="105"/>
      <c r="B58" s="105"/>
      <c r="C58" s="107"/>
      <c r="D58" s="105"/>
      <c r="E58" s="105"/>
      <c r="F58" s="105"/>
      <c r="G58" s="105"/>
      <c r="H58" s="105"/>
      <c r="I58" s="105"/>
      <c r="J58" s="105"/>
      <c r="K58" s="105"/>
      <c r="L58" s="107"/>
      <c r="M58" s="107"/>
      <c r="N58" s="105"/>
      <c r="O58" s="105"/>
      <c r="P58" s="105"/>
      <c r="Q58" s="105"/>
      <c r="R58" s="105"/>
      <c r="S58" s="105"/>
      <c r="T58" s="105"/>
      <c r="U58" s="105"/>
      <c r="V58" s="105"/>
      <c r="W58" s="105"/>
      <c r="X58" s="105"/>
      <c r="Y58" s="105"/>
      <c r="Z58" s="105"/>
    </row>
    <row r="59" spans="1:26" ht="12.75" customHeight="1" x14ac:dyDescent="0.2">
      <c r="A59" s="105"/>
      <c r="B59" s="105"/>
      <c r="C59" s="107"/>
      <c r="D59" s="105"/>
      <c r="E59" s="105"/>
      <c r="F59" s="105"/>
      <c r="G59" s="105"/>
      <c r="H59" s="105"/>
      <c r="I59" s="105"/>
      <c r="J59" s="105"/>
      <c r="K59" s="105"/>
      <c r="L59" s="107"/>
      <c r="M59" s="107"/>
      <c r="N59" s="105"/>
      <c r="O59" s="105"/>
      <c r="P59" s="105"/>
      <c r="Q59" s="105"/>
      <c r="R59" s="105"/>
      <c r="S59" s="105"/>
      <c r="T59" s="105"/>
      <c r="U59" s="105"/>
      <c r="V59" s="105"/>
      <c r="W59" s="105"/>
      <c r="X59" s="105"/>
      <c r="Y59" s="105"/>
      <c r="Z59" s="105"/>
    </row>
    <row r="60" spans="1:26" ht="12.75" customHeight="1" x14ac:dyDescent="0.2">
      <c r="A60" s="105"/>
      <c r="B60" s="105"/>
      <c r="C60" s="107"/>
      <c r="D60" s="105"/>
      <c r="E60" s="105"/>
      <c r="F60" s="105"/>
      <c r="G60" s="105"/>
      <c r="H60" s="105"/>
      <c r="I60" s="105"/>
      <c r="J60" s="105"/>
      <c r="K60" s="105"/>
      <c r="L60" s="107"/>
      <c r="M60" s="107"/>
      <c r="N60" s="105"/>
      <c r="O60" s="105"/>
      <c r="P60" s="105"/>
      <c r="Q60" s="105"/>
      <c r="R60" s="105"/>
      <c r="S60" s="105"/>
      <c r="T60" s="105"/>
      <c r="U60" s="105"/>
      <c r="V60" s="105"/>
      <c r="W60" s="105"/>
      <c r="X60" s="105"/>
      <c r="Y60" s="105"/>
      <c r="Z60" s="105"/>
    </row>
    <row r="61" spans="1:26" ht="12.75" customHeight="1" x14ac:dyDescent="0.2">
      <c r="A61" s="105"/>
      <c r="B61" s="105"/>
      <c r="C61" s="107"/>
      <c r="D61" s="105"/>
      <c r="E61" s="105"/>
      <c r="F61" s="105"/>
      <c r="G61" s="105"/>
      <c r="H61" s="105"/>
      <c r="I61" s="105"/>
      <c r="J61" s="105"/>
      <c r="K61" s="105"/>
      <c r="L61" s="107"/>
      <c r="M61" s="107"/>
      <c r="N61" s="105"/>
      <c r="O61" s="105"/>
      <c r="P61" s="105"/>
      <c r="Q61" s="105"/>
      <c r="R61" s="105"/>
      <c r="S61" s="105"/>
      <c r="T61" s="105"/>
      <c r="U61" s="105"/>
      <c r="V61" s="105"/>
      <c r="W61" s="105"/>
      <c r="X61" s="105"/>
      <c r="Y61" s="105"/>
      <c r="Z61" s="105"/>
    </row>
    <row r="62" spans="1:26" ht="12.75" customHeight="1" x14ac:dyDescent="0.2">
      <c r="A62" s="105"/>
      <c r="B62" s="105"/>
      <c r="C62" s="107"/>
      <c r="D62" s="105"/>
      <c r="E62" s="105"/>
      <c r="F62" s="105"/>
      <c r="G62" s="105"/>
      <c r="H62" s="105"/>
      <c r="I62" s="105"/>
      <c r="J62" s="105"/>
      <c r="K62" s="105"/>
      <c r="L62" s="107"/>
      <c r="M62" s="107"/>
      <c r="N62" s="105"/>
      <c r="O62" s="105"/>
      <c r="P62" s="105"/>
      <c r="Q62" s="105"/>
      <c r="R62" s="105"/>
      <c r="S62" s="105"/>
      <c r="T62" s="105"/>
      <c r="U62" s="105"/>
      <c r="V62" s="105"/>
      <c r="W62" s="105"/>
      <c r="X62" s="105"/>
      <c r="Y62" s="105"/>
      <c r="Z62" s="105"/>
    </row>
    <row r="63" spans="1:26" ht="12.75" customHeight="1" x14ac:dyDescent="0.2">
      <c r="A63" s="105"/>
      <c r="B63" s="105"/>
      <c r="C63" s="107"/>
      <c r="D63" s="105"/>
      <c r="E63" s="105"/>
      <c r="F63" s="105"/>
      <c r="G63" s="105"/>
      <c r="H63" s="105"/>
      <c r="I63" s="105"/>
      <c r="J63" s="105"/>
      <c r="K63" s="105"/>
      <c r="L63" s="107"/>
      <c r="M63" s="107"/>
      <c r="N63" s="105"/>
      <c r="O63" s="105"/>
      <c r="P63" s="105"/>
      <c r="Q63" s="105"/>
      <c r="R63" s="105"/>
      <c r="S63" s="105"/>
      <c r="T63" s="105"/>
      <c r="U63" s="105"/>
      <c r="V63" s="105"/>
      <c r="W63" s="105"/>
      <c r="X63" s="105"/>
      <c r="Y63" s="105"/>
      <c r="Z63" s="105"/>
    </row>
    <row r="64" spans="1:26" ht="12.75" customHeight="1" x14ac:dyDescent="0.2">
      <c r="A64" s="105"/>
      <c r="B64" s="105"/>
      <c r="C64" s="107"/>
      <c r="D64" s="105"/>
      <c r="E64" s="105"/>
      <c r="F64" s="105"/>
      <c r="G64" s="105"/>
      <c r="H64" s="105"/>
      <c r="I64" s="105"/>
      <c r="J64" s="105"/>
      <c r="K64" s="105"/>
      <c r="L64" s="107"/>
      <c r="M64" s="107"/>
      <c r="N64" s="105"/>
      <c r="O64" s="105"/>
      <c r="P64" s="105"/>
      <c r="Q64" s="105"/>
      <c r="R64" s="105"/>
      <c r="S64" s="105"/>
      <c r="T64" s="105"/>
      <c r="U64" s="105"/>
      <c r="V64" s="105"/>
      <c r="W64" s="105"/>
      <c r="X64" s="105"/>
      <c r="Y64" s="105"/>
      <c r="Z64" s="105"/>
    </row>
    <row r="65" spans="1:26" ht="12.75" customHeight="1" x14ac:dyDescent="0.2">
      <c r="A65" s="105"/>
      <c r="B65" s="105"/>
      <c r="C65" s="107"/>
      <c r="D65" s="105"/>
      <c r="E65" s="105"/>
      <c r="F65" s="105"/>
      <c r="G65" s="105"/>
      <c r="H65" s="105"/>
      <c r="I65" s="105"/>
      <c r="J65" s="105"/>
      <c r="K65" s="105"/>
      <c r="L65" s="107"/>
      <c r="M65" s="107"/>
      <c r="N65" s="105"/>
      <c r="O65" s="105"/>
      <c r="P65" s="105"/>
      <c r="Q65" s="105"/>
      <c r="R65" s="105"/>
      <c r="S65" s="105"/>
      <c r="T65" s="105"/>
      <c r="U65" s="105"/>
      <c r="V65" s="105"/>
      <c r="W65" s="105"/>
      <c r="X65" s="105"/>
      <c r="Y65" s="105"/>
      <c r="Z65" s="105"/>
    </row>
    <row r="66" spans="1:26" ht="12.75" customHeight="1" x14ac:dyDescent="0.2">
      <c r="A66" s="105"/>
      <c r="B66" s="105"/>
      <c r="C66" s="107"/>
      <c r="D66" s="105"/>
      <c r="E66" s="105"/>
      <c r="F66" s="105"/>
      <c r="G66" s="105"/>
      <c r="H66" s="105"/>
      <c r="I66" s="105"/>
      <c r="J66" s="105"/>
      <c r="K66" s="105"/>
      <c r="L66" s="107"/>
      <c r="M66" s="107"/>
      <c r="N66" s="105"/>
      <c r="O66" s="105"/>
      <c r="P66" s="105"/>
      <c r="Q66" s="105"/>
      <c r="R66" s="105"/>
      <c r="S66" s="105"/>
      <c r="T66" s="105"/>
      <c r="U66" s="105"/>
      <c r="V66" s="105"/>
      <c r="W66" s="105"/>
      <c r="X66" s="105"/>
      <c r="Y66" s="105"/>
      <c r="Z66" s="105"/>
    </row>
    <row r="67" spans="1:26" ht="12.75" customHeight="1" x14ac:dyDescent="0.2">
      <c r="A67" s="105"/>
      <c r="B67" s="105"/>
      <c r="C67" s="107"/>
      <c r="D67" s="105"/>
      <c r="E67" s="105"/>
      <c r="F67" s="105"/>
      <c r="G67" s="105"/>
      <c r="H67" s="105"/>
      <c r="I67" s="105"/>
      <c r="J67" s="105"/>
      <c r="K67" s="105"/>
      <c r="L67" s="107"/>
      <c r="M67" s="107"/>
      <c r="N67" s="105"/>
      <c r="O67" s="105"/>
      <c r="P67" s="105"/>
      <c r="Q67" s="105"/>
      <c r="R67" s="105"/>
      <c r="S67" s="105"/>
      <c r="T67" s="105"/>
      <c r="U67" s="105"/>
      <c r="V67" s="105"/>
      <c r="W67" s="105"/>
      <c r="X67" s="105"/>
      <c r="Y67" s="105"/>
      <c r="Z67" s="105"/>
    </row>
    <row r="68" spans="1:26" ht="12.75" customHeight="1" x14ac:dyDescent="0.2">
      <c r="A68" s="105"/>
      <c r="B68" s="105"/>
      <c r="C68" s="107"/>
      <c r="D68" s="105"/>
      <c r="E68" s="105"/>
      <c r="F68" s="105"/>
      <c r="G68" s="105"/>
      <c r="H68" s="105"/>
      <c r="I68" s="105"/>
      <c r="J68" s="105"/>
      <c r="K68" s="105"/>
      <c r="L68" s="107"/>
      <c r="M68" s="107"/>
      <c r="N68" s="105"/>
      <c r="O68" s="105"/>
      <c r="P68" s="105"/>
      <c r="Q68" s="105"/>
      <c r="R68" s="105"/>
      <c r="S68" s="105"/>
      <c r="T68" s="105"/>
      <c r="U68" s="105"/>
      <c r="V68" s="105"/>
      <c r="W68" s="105"/>
      <c r="X68" s="105"/>
      <c r="Y68" s="105"/>
      <c r="Z68" s="105"/>
    </row>
    <row r="69" spans="1:26" ht="12.75" customHeight="1" x14ac:dyDescent="0.2">
      <c r="A69" s="105"/>
      <c r="B69" s="105"/>
      <c r="C69" s="107"/>
      <c r="D69" s="105"/>
      <c r="E69" s="105"/>
      <c r="F69" s="105"/>
      <c r="G69" s="105"/>
      <c r="H69" s="105"/>
      <c r="I69" s="105"/>
      <c r="J69" s="105"/>
      <c r="K69" s="105"/>
      <c r="L69" s="107"/>
      <c r="M69" s="107"/>
      <c r="N69" s="105"/>
      <c r="O69" s="105"/>
      <c r="P69" s="105"/>
      <c r="Q69" s="105"/>
      <c r="R69" s="105"/>
      <c r="S69" s="105"/>
      <c r="T69" s="105"/>
      <c r="U69" s="105"/>
      <c r="V69" s="105"/>
      <c r="W69" s="105"/>
      <c r="X69" s="105"/>
      <c r="Y69" s="105"/>
      <c r="Z69" s="105"/>
    </row>
    <row r="70" spans="1:26" ht="12.75" customHeight="1" x14ac:dyDescent="0.2">
      <c r="A70" s="105"/>
      <c r="B70" s="105"/>
      <c r="C70" s="107"/>
      <c r="D70" s="105"/>
      <c r="E70" s="105"/>
      <c r="F70" s="105"/>
      <c r="G70" s="105"/>
      <c r="H70" s="105"/>
      <c r="I70" s="105"/>
      <c r="J70" s="105"/>
      <c r="K70" s="105"/>
      <c r="L70" s="107"/>
      <c r="M70" s="107"/>
      <c r="N70" s="105"/>
      <c r="O70" s="105"/>
      <c r="P70" s="105"/>
      <c r="Q70" s="105"/>
      <c r="R70" s="105"/>
      <c r="S70" s="105"/>
      <c r="T70" s="105"/>
      <c r="U70" s="105"/>
      <c r="V70" s="105"/>
      <c r="W70" s="105"/>
      <c r="X70" s="105"/>
      <c r="Y70" s="105"/>
      <c r="Z70" s="105"/>
    </row>
    <row r="71" spans="1:26" ht="12.75" customHeight="1" x14ac:dyDescent="0.2">
      <c r="A71" s="105"/>
      <c r="B71" s="105"/>
      <c r="C71" s="107"/>
      <c r="D71" s="105"/>
      <c r="E71" s="105"/>
      <c r="F71" s="105"/>
      <c r="G71" s="105"/>
      <c r="H71" s="105"/>
      <c r="I71" s="105"/>
      <c r="J71" s="105"/>
      <c r="K71" s="105"/>
      <c r="L71" s="107"/>
      <c r="M71" s="107"/>
      <c r="N71" s="105"/>
      <c r="O71" s="105"/>
      <c r="P71" s="105"/>
      <c r="Q71" s="105"/>
      <c r="R71" s="105"/>
      <c r="S71" s="105"/>
      <c r="T71" s="105"/>
      <c r="U71" s="105"/>
      <c r="V71" s="105"/>
      <c r="W71" s="105"/>
      <c r="X71" s="105"/>
      <c r="Y71" s="105"/>
      <c r="Z71" s="105"/>
    </row>
    <row r="72" spans="1:26" ht="12.75" customHeight="1" x14ac:dyDescent="0.2">
      <c r="A72" s="105"/>
      <c r="B72" s="105"/>
      <c r="C72" s="107"/>
      <c r="D72" s="105"/>
      <c r="E72" s="105"/>
      <c r="F72" s="105"/>
      <c r="G72" s="105"/>
      <c r="H72" s="105"/>
      <c r="I72" s="105"/>
      <c r="J72" s="105"/>
      <c r="K72" s="105"/>
      <c r="L72" s="107"/>
      <c r="M72" s="107"/>
      <c r="N72" s="105"/>
      <c r="O72" s="105"/>
      <c r="P72" s="105"/>
      <c r="Q72" s="105"/>
      <c r="R72" s="105"/>
      <c r="S72" s="105"/>
      <c r="T72" s="105"/>
      <c r="U72" s="105"/>
      <c r="V72" s="105"/>
      <c r="W72" s="105"/>
      <c r="X72" s="105"/>
      <c r="Y72" s="105"/>
      <c r="Z72" s="105"/>
    </row>
    <row r="73" spans="1:26" ht="12.75" customHeight="1" x14ac:dyDescent="0.2">
      <c r="A73" s="105"/>
      <c r="B73" s="105"/>
      <c r="C73" s="107"/>
      <c r="D73" s="105"/>
      <c r="E73" s="105"/>
      <c r="F73" s="105"/>
      <c r="G73" s="105"/>
      <c r="H73" s="105"/>
      <c r="I73" s="105"/>
      <c r="J73" s="105"/>
      <c r="K73" s="105"/>
      <c r="L73" s="107"/>
      <c r="M73" s="107"/>
      <c r="N73" s="105"/>
      <c r="O73" s="105"/>
      <c r="P73" s="105"/>
      <c r="Q73" s="105"/>
      <c r="R73" s="105"/>
      <c r="S73" s="105"/>
      <c r="T73" s="105"/>
      <c r="U73" s="105"/>
      <c r="V73" s="105"/>
      <c r="W73" s="105"/>
      <c r="X73" s="105"/>
      <c r="Y73" s="105"/>
      <c r="Z73" s="105"/>
    </row>
    <row r="74" spans="1:26" ht="12.75" customHeight="1" x14ac:dyDescent="0.2">
      <c r="A74" s="105"/>
      <c r="B74" s="105"/>
      <c r="C74" s="107"/>
      <c r="D74" s="105"/>
      <c r="E74" s="105"/>
      <c r="F74" s="105"/>
      <c r="G74" s="105"/>
      <c r="H74" s="105"/>
      <c r="I74" s="105"/>
      <c r="J74" s="105"/>
      <c r="K74" s="105"/>
      <c r="L74" s="107"/>
      <c r="M74" s="107"/>
      <c r="N74" s="105"/>
      <c r="O74" s="105"/>
      <c r="P74" s="105"/>
      <c r="Q74" s="105"/>
      <c r="R74" s="105"/>
      <c r="S74" s="105"/>
      <c r="T74" s="105"/>
      <c r="U74" s="105"/>
      <c r="V74" s="105"/>
      <c r="W74" s="105"/>
      <c r="X74" s="105"/>
      <c r="Y74" s="105"/>
      <c r="Z74" s="105"/>
    </row>
    <row r="75" spans="1:26" ht="12.75" customHeight="1" x14ac:dyDescent="0.2">
      <c r="A75" s="105"/>
      <c r="B75" s="105"/>
      <c r="C75" s="107"/>
      <c r="D75" s="105"/>
      <c r="E75" s="105"/>
      <c r="F75" s="105"/>
      <c r="G75" s="105"/>
      <c r="H75" s="105"/>
      <c r="I75" s="105"/>
      <c r="J75" s="105"/>
      <c r="K75" s="105"/>
      <c r="L75" s="107"/>
      <c r="M75" s="107"/>
      <c r="N75" s="105"/>
      <c r="O75" s="105"/>
      <c r="P75" s="105"/>
      <c r="Q75" s="105"/>
      <c r="R75" s="105"/>
      <c r="S75" s="105"/>
      <c r="T75" s="105"/>
      <c r="U75" s="105"/>
      <c r="V75" s="105"/>
      <c r="W75" s="105"/>
      <c r="X75" s="105"/>
      <c r="Y75" s="105"/>
      <c r="Z75" s="105"/>
    </row>
    <row r="76" spans="1:26" ht="12.75" customHeight="1" x14ac:dyDescent="0.2">
      <c r="A76" s="105"/>
      <c r="B76" s="105"/>
      <c r="C76" s="107"/>
      <c r="D76" s="105"/>
      <c r="E76" s="105"/>
      <c r="F76" s="105"/>
      <c r="G76" s="105"/>
      <c r="H76" s="105"/>
      <c r="I76" s="105"/>
      <c r="J76" s="105"/>
      <c r="K76" s="105"/>
      <c r="L76" s="107"/>
      <c r="M76" s="107"/>
      <c r="N76" s="105"/>
      <c r="O76" s="105"/>
      <c r="P76" s="105"/>
      <c r="Q76" s="105"/>
      <c r="R76" s="105"/>
      <c r="S76" s="105"/>
      <c r="T76" s="105"/>
      <c r="U76" s="105"/>
      <c r="V76" s="105"/>
      <c r="W76" s="105"/>
      <c r="X76" s="105"/>
      <c r="Y76" s="105"/>
      <c r="Z76" s="105"/>
    </row>
    <row r="77" spans="1:26" ht="12.75" customHeight="1" x14ac:dyDescent="0.2">
      <c r="A77" s="105"/>
      <c r="B77" s="105"/>
      <c r="C77" s="107"/>
      <c r="D77" s="105"/>
      <c r="E77" s="105"/>
      <c r="F77" s="105"/>
      <c r="G77" s="105"/>
      <c r="H77" s="105"/>
      <c r="I77" s="105"/>
      <c r="J77" s="105"/>
      <c r="K77" s="105"/>
      <c r="L77" s="107"/>
      <c r="M77" s="107"/>
      <c r="N77" s="105"/>
      <c r="O77" s="105"/>
      <c r="P77" s="105"/>
      <c r="Q77" s="105"/>
      <c r="R77" s="105"/>
      <c r="S77" s="105"/>
      <c r="T77" s="105"/>
      <c r="U77" s="105"/>
      <c r="V77" s="105"/>
      <c r="W77" s="105"/>
      <c r="X77" s="105"/>
      <c r="Y77" s="105"/>
      <c r="Z77" s="105"/>
    </row>
    <row r="78" spans="1:26" ht="12.75" customHeight="1" x14ac:dyDescent="0.2">
      <c r="A78" s="105"/>
      <c r="B78" s="105"/>
      <c r="C78" s="107"/>
      <c r="D78" s="105"/>
      <c r="E78" s="105"/>
      <c r="F78" s="105"/>
      <c r="G78" s="105"/>
      <c r="H78" s="105"/>
      <c r="I78" s="105"/>
      <c r="J78" s="105"/>
      <c r="K78" s="105"/>
      <c r="L78" s="107"/>
      <c r="M78" s="107"/>
      <c r="N78" s="105"/>
      <c r="O78" s="105"/>
      <c r="P78" s="105"/>
      <c r="Q78" s="105"/>
      <c r="R78" s="105"/>
      <c r="S78" s="105"/>
      <c r="T78" s="105"/>
      <c r="U78" s="105"/>
      <c r="V78" s="105"/>
      <c r="W78" s="105"/>
      <c r="X78" s="105"/>
      <c r="Y78" s="105"/>
      <c r="Z78" s="105"/>
    </row>
    <row r="79" spans="1:26" ht="12.75" customHeight="1" x14ac:dyDescent="0.2">
      <c r="A79" s="105"/>
      <c r="B79" s="105"/>
      <c r="C79" s="107"/>
      <c r="D79" s="105"/>
      <c r="E79" s="105"/>
      <c r="F79" s="105"/>
      <c r="G79" s="105"/>
      <c r="H79" s="105"/>
      <c r="I79" s="105"/>
      <c r="J79" s="105"/>
      <c r="K79" s="105"/>
      <c r="L79" s="107"/>
      <c r="M79" s="107"/>
      <c r="N79" s="105"/>
      <c r="O79" s="105"/>
      <c r="P79" s="105"/>
      <c r="Q79" s="105"/>
      <c r="R79" s="105"/>
      <c r="S79" s="105"/>
      <c r="T79" s="105"/>
      <c r="U79" s="105"/>
      <c r="V79" s="105"/>
      <c r="W79" s="105"/>
      <c r="X79" s="105"/>
      <c r="Y79" s="105"/>
      <c r="Z79" s="105"/>
    </row>
    <row r="80" spans="1:26" ht="12.75" customHeight="1" x14ac:dyDescent="0.2">
      <c r="A80" s="105"/>
      <c r="B80" s="105"/>
      <c r="C80" s="107"/>
      <c r="D80" s="105"/>
      <c r="E80" s="105"/>
      <c r="F80" s="105"/>
      <c r="G80" s="105"/>
      <c r="H80" s="105"/>
      <c r="I80" s="105"/>
      <c r="J80" s="105"/>
      <c r="K80" s="105"/>
      <c r="L80" s="107"/>
      <c r="M80" s="107"/>
      <c r="N80" s="105"/>
      <c r="O80" s="105"/>
      <c r="P80" s="105"/>
      <c r="Q80" s="105"/>
      <c r="R80" s="105"/>
      <c r="S80" s="105"/>
      <c r="T80" s="105"/>
      <c r="U80" s="105"/>
      <c r="V80" s="105"/>
      <c r="W80" s="105"/>
      <c r="X80" s="105"/>
      <c r="Y80" s="105"/>
      <c r="Z80" s="105"/>
    </row>
    <row r="81" spans="1:26" ht="12.75" customHeight="1" x14ac:dyDescent="0.2">
      <c r="A81" s="105"/>
      <c r="B81" s="105"/>
      <c r="C81" s="107"/>
      <c r="D81" s="105"/>
      <c r="E81" s="105"/>
      <c r="F81" s="105"/>
      <c r="G81" s="105"/>
      <c r="H81" s="105"/>
      <c r="I81" s="105"/>
      <c r="J81" s="105"/>
      <c r="K81" s="105"/>
      <c r="L81" s="107"/>
      <c r="M81" s="107"/>
      <c r="N81" s="105"/>
      <c r="O81" s="105"/>
      <c r="P81" s="105"/>
      <c r="Q81" s="105"/>
      <c r="R81" s="105"/>
      <c r="S81" s="105"/>
      <c r="T81" s="105"/>
      <c r="U81" s="105"/>
      <c r="V81" s="105"/>
      <c r="W81" s="105"/>
      <c r="X81" s="105"/>
      <c r="Y81" s="105"/>
      <c r="Z81" s="105"/>
    </row>
    <row r="82" spans="1:26" ht="12.75" customHeight="1" x14ac:dyDescent="0.2">
      <c r="A82" s="105"/>
      <c r="B82" s="105"/>
      <c r="C82" s="107"/>
      <c r="D82" s="105"/>
      <c r="E82" s="105"/>
      <c r="F82" s="105"/>
      <c r="G82" s="105"/>
      <c r="H82" s="105"/>
      <c r="I82" s="105"/>
      <c r="J82" s="105"/>
      <c r="K82" s="105"/>
      <c r="L82" s="107"/>
      <c r="M82" s="107"/>
      <c r="N82" s="105"/>
      <c r="O82" s="105"/>
      <c r="P82" s="105"/>
      <c r="Q82" s="105"/>
      <c r="R82" s="105"/>
      <c r="S82" s="105"/>
      <c r="T82" s="105"/>
      <c r="U82" s="105"/>
      <c r="V82" s="105"/>
      <c r="W82" s="105"/>
      <c r="X82" s="105"/>
      <c r="Y82" s="105"/>
      <c r="Z82" s="105"/>
    </row>
    <row r="83" spans="1:26" ht="12.75" customHeight="1" x14ac:dyDescent="0.2">
      <c r="A83" s="105"/>
      <c r="B83" s="105"/>
      <c r="C83" s="107"/>
      <c r="D83" s="105"/>
      <c r="E83" s="105"/>
      <c r="F83" s="105"/>
      <c r="G83" s="105"/>
      <c r="H83" s="105"/>
      <c r="I83" s="105"/>
      <c r="J83" s="105"/>
      <c r="K83" s="105"/>
      <c r="L83" s="107"/>
      <c r="M83" s="107"/>
      <c r="N83" s="105"/>
      <c r="O83" s="105"/>
      <c r="P83" s="105"/>
      <c r="Q83" s="105"/>
      <c r="R83" s="105"/>
      <c r="S83" s="105"/>
      <c r="T83" s="105"/>
      <c r="U83" s="105"/>
      <c r="V83" s="105"/>
      <c r="W83" s="105"/>
      <c r="X83" s="105"/>
      <c r="Y83" s="105"/>
      <c r="Z83" s="105"/>
    </row>
    <row r="84" spans="1:26" ht="12.75" customHeight="1" x14ac:dyDescent="0.2">
      <c r="A84" s="105"/>
      <c r="B84" s="105"/>
      <c r="C84" s="107"/>
      <c r="D84" s="105"/>
      <c r="E84" s="105"/>
      <c r="F84" s="105"/>
      <c r="G84" s="105"/>
      <c r="H84" s="105"/>
      <c r="I84" s="105"/>
      <c r="J84" s="105"/>
      <c r="K84" s="105"/>
      <c r="L84" s="107"/>
      <c r="M84" s="107"/>
      <c r="N84" s="105"/>
      <c r="O84" s="105"/>
      <c r="P84" s="105"/>
      <c r="Q84" s="105"/>
      <c r="R84" s="105"/>
      <c r="S84" s="105"/>
      <c r="T84" s="105"/>
      <c r="U84" s="105"/>
      <c r="V84" s="105"/>
      <c r="W84" s="105"/>
      <c r="X84" s="105"/>
      <c r="Y84" s="105"/>
      <c r="Z84" s="105"/>
    </row>
    <row r="85" spans="1:26" ht="12.75" customHeight="1" x14ac:dyDescent="0.2">
      <c r="A85" s="105"/>
      <c r="B85" s="105"/>
      <c r="C85" s="107"/>
      <c r="D85" s="105"/>
      <c r="E85" s="105"/>
      <c r="F85" s="105"/>
      <c r="G85" s="105"/>
      <c r="H85" s="105"/>
      <c r="I85" s="105"/>
      <c r="J85" s="105"/>
      <c r="K85" s="105"/>
      <c r="L85" s="107"/>
      <c r="M85" s="107"/>
      <c r="N85" s="105"/>
      <c r="O85" s="105"/>
      <c r="P85" s="105"/>
      <c r="Q85" s="105"/>
      <c r="R85" s="105"/>
      <c r="S85" s="105"/>
      <c r="T85" s="105"/>
      <c r="U85" s="105"/>
      <c r="V85" s="105"/>
      <c r="W85" s="105"/>
      <c r="X85" s="105"/>
      <c r="Y85" s="105"/>
      <c r="Z85" s="105"/>
    </row>
    <row r="86" spans="1:26" ht="12.75" customHeight="1" x14ac:dyDescent="0.2">
      <c r="A86" s="105"/>
      <c r="B86" s="105"/>
      <c r="C86" s="107"/>
      <c r="D86" s="105"/>
      <c r="E86" s="105"/>
      <c r="F86" s="105"/>
      <c r="G86" s="105"/>
      <c r="H86" s="105"/>
      <c r="I86" s="105"/>
      <c r="J86" s="105"/>
      <c r="K86" s="105"/>
      <c r="L86" s="107"/>
      <c r="M86" s="107"/>
      <c r="N86" s="105"/>
      <c r="O86" s="105"/>
      <c r="P86" s="105"/>
      <c r="Q86" s="105"/>
      <c r="R86" s="105"/>
      <c r="S86" s="105"/>
      <c r="T86" s="105"/>
      <c r="U86" s="105"/>
      <c r="V86" s="105"/>
      <c r="W86" s="105"/>
      <c r="X86" s="105"/>
      <c r="Y86" s="105"/>
      <c r="Z86" s="105"/>
    </row>
    <row r="87" spans="1:26" ht="12.75" customHeight="1" x14ac:dyDescent="0.2">
      <c r="A87" s="105"/>
      <c r="B87" s="105"/>
      <c r="C87" s="107"/>
      <c r="D87" s="105"/>
      <c r="E87" s="105"/>
      <c r="F87" s="105"/>
      <c r="G87" s="105"/>
      <c r="H87" s="105"/>
      <c r="I87" s="105"/>
      <c r="J87" s="105"/>
      <c r="K87" s="105"/>
      <c r="L87" s="107"/>
      <c r="M87" s="107"/>
      <c r="N87" s="105"/>
      <c r="O87" s="105"/>
      <c r="P87" s="105"/>
      <c r="Q87" s="105"/>
      <c r="R87" s="105"/>
      <c r="S87" s="105"/>
      <c r="T87" s="105"/>
      <c r="U87" s="105"/>
      <c r="V87" s="105"/>
      <c r="W87" s="105"/>
      <c r="X87" s="105"/>
      <c r="Y87" s="105"/>
      <c r="Z87" s="105"/>
    </row>
    <row r="88" spans="1:26" ht="12.75" customHeight="1" x14ac:dyDescent="0.2">
      <c r="A88" s="105"/>
      <c r="B88" s="105"/>
      <c r="C88" s="107"/>
      <c r="D88" s="105"/>
      <c r="E88" s="105"/>
      <c r="F88" s="105"/>
      <c r="G88" s="105"/>
      <c r="H88" s="105"/>
      <c r="I88" s="105"/>
      <c r="J88" s="105"/>
      <c r="K88" s="105"/>
      <c r="L88" s="107"/>
      <c r="M88" s="107"/>
      <c r="N88" s="105"/>
      <c r="O88" s="105"/>
      <c r="P88" s="105"/>
      <c r="Q88" s="105"/>
      <c r="R88" s="105"/>
      <c r="S88" s="105"/>
      <c r="T88" s="105"/>
      <c r="U88" s="105"/>
      <c r="V88" s="105"/>
      <c r="W88" s="105"/>
      <c r="X88" s="105"/>
      <c r="Y88" s="105"/>
      <c r="Z88" s="105"/>
    </row>
    <row r="89" spans="1:26" ht="12.75" customHeight="1" x14ac:dyDescent="0.2">
      <c r="A89" s="105"/>
      <c r="B89" s="105"/>
      <c r="C89" s="107"/>
      <c r="D89" s="105"/>
      <c r="E89" s="105"/>
      <c r="F89" s="105"/>
      <c r="G89" s="105"/>
      <c r="H89" s="105"/>
      <c r="I89" s="105"/>
      <c r="J89" s="105"/>
      <c r="K89" s="105"/>
      <c r="L89" s="107"/>
      <c r="M89" s="107"/>
      <c r="N89" s="105"/>
      <c r="O89" s="105"/>
      <c r="P89" s="105"/>
      <c r="Q89" s="105"/>
      <c r="R89" s="105"/>
      <c r="S89" s="105"/>
      <c r="T89" s="105"/>
      <c r="U89" s="105"/>
      <c r="V89" s="105"/>
      <c r="W89" s="105"/>
      <c r="X89" s="105"/>
      <c r="Y89" s="105"/>
      <c r="Z89" s="105"/>
    </row>
    <row r="90" spans="1:26" ht="12.75" customHeight="1" x14ac:dyDescent="0.2">
      <c r="A90" s="105"/>
      <c r="B90" s="105"/>
      <c r="C90" s="107"/>
      <c r="D90" s="105"/>
      <c r="E90" s="105"/>
      <c r="F90" s="105"/>
      <c r="G90" s="105"/>
      <c r="H90" s="105"/>
      <c r="I90" s="105"/>
      <c r="J90" s="105"/>
      <c r="K90" s="105"/>
      <c r="L90" s="107"/>
      <c r="M90" s="107"/>
      <c r="N90" s="105"/>
      <c r="O90" s="105"/>
      <c r="P90" s="105"/>
      <c r="Q90" s="105"/>
      <c r="R90" s="105"/>
      <c r="S90" s="105"/>
      <c r="T90" s="105"/>
      <c r="U90" s="105"/>
      <c r="V90" s="105"/>
      <c r="W90" s="105"/>
      <c r="X90" s="105"/>
      <c r="Y90" s="105"/>
      <c r="Z90" s="105"/>
    </row>
    <row r="91" spans="1:26" ht="12.75" customHeight="1" x14ac:dyDescent="0.2">
      <c r="A91" s="105"/>
      <c r="B91" s="105"/>
      <c r="C91" s="107"/>
      <c r="D91" s="105"/>
      <c r="E91" s="105"/>
      <c r="F91" s="105"/>
      <c r="G91" s="105"/>
      <c r="H91" s="105"/>
      <c r="I91" s="105"/>
      <c r="J91" s="105"/>
      <c r="K91" s="105"/>
      <c r="L91" s="107"/>
      <c r="M91" s="107"/>
      <c r="N91" s="105"/>
      <c r="O91" s="105"/>
      <c r="P91" s="105"/>
      <c r="Q91" s="105"/>
      <c r="R91" s="105"/>
      <c r="S91" s="105"/>
      <c r="T91" s="105"/>
      <c r="U91" s="105"/>
      <c r="V91" s="105"/>
      <c r="W91" s="105"/>
      <c r="X91" s="105"/>
      <c r="Y91" s="105"/>
      <c r="Z91" s="105"/>
    </row>
    <row r="92" spans="1:26" ht="12.75" customHeight="1" x14ac:dyDescent="0.2">
      <c r="A92" s="105"/>
      <c r="B92" s="105"/>
      <c r="C92" s="107"/>
      <c r="D92" s="105"/>
      <c r="E92" s="105"/>
      <c r="F92" s="105"/>
      <c r="G92" s="105"/>
      <c r="H92" s="105"/>
      <c r="I92" s="105"/>
      <c r="J92" s="105"/>
      <c r="K92" s="105"/>
      <c r="L92" s="107"/>
      <c r="M92" s="107"/>
      <c r="N92" s="105"/>
      <c r="O92" s="105"/>
      <c r="P92" s="105"/>
      <c r="Q92" s="105"/>
      <c r="R92" s="105"/>
      <c r="S92" s="105"/>
      <c r="T92" s="105"/>
      <c r="U92" s="105"/>
      <c r="V92" s="105"/>
      <c r="W92" s="105"/>
      <c r="X92" s="105"/>
      <c r="Y92" s="105"/>
      <c r="Z92" s="105"/>
    </row>
    <row r="93" spans="1:26" ht="12.75" customHeight="1" x14ac:dyDescent="0.2">
      <c r="A93" s="105"/>
      <c r="B93" s="105"/>
      <c r="C93" s="107"/>
      <c r="D93" s="105"/>
      <c r="E93" s="105"/>
      <c r="F93" s="105"/>
      <c r="G93" s="105"/>
      <c r="H93" s="105"/>
      <c r="I93" s="105"/>
      <c r="J93" s="105"/>
      <c r="K93" s="105"/>
      <c r="L93" s="107"/>
      <c r="M93" s="107"/>
      <c r="N93" s="105"/>
      <c r="O93" s="105"/>
      <c r="P93" s="105"/>
      <c r="Q93" s="105"/>
      <c r="R93" s="105"/>
      <c r="S93" s="105"/>
      <c r="T93" s="105"/>
      <c r="U93" s="105"/>
      <c r="V93" s="105"/>
      <c r="W93" s="105"/>
      <c r="X93" s="105"/>
      <c r="Y93" s="105"/>
      <c r="Z93" s="105"/>
    </row>
    <row r="94" spans="1:26" ht="12.75" customHeight="1" x14ac:dyDescent="0.2">
      <c r="A94" s="105"/>
      <c r="B94" s="105"/>
      <c r="C94" s="107"/>
      <c r="D94" s="105"/>
      <c r="E94" s="105"/>
      <c r="F94" s="105"/>
      <c r="G94" s="105"/>
      <c r="H94" s="105"/>
      <c r="I94" s="105"/>
      <c r="J94" s="105"/>
      <c r="K94" s="105"/>
      <c r="L94" s="107"/>
      <c r="M94" s="107"/>
      <c r="N94" s="105"/>
      <c r="O94" s="105"/>
      <c r="P94" s="105"/>
      <c r="Q94" s="105"/>
      <c r="R94" s="105"/>
      <c r="S94" s="105"/>
      <c r="T94" s="105"/>
      <c r="U94" s="105"/>
      <c r="V94" s="105"/>
      <c r="W94" s="105"/>
      <c r="X94" s="105"/>
      <c r="Y94" s="105"/>
      <c r="Z94" s="105"/>
    </row>
    <row r="95" spans="1:26" ht="12.75" customHeight="1" x14ac:dyDescent="0.2">
      <c r="A95" s="105"/>
      <c r="B95" s="105"/>
      <c r="C95" s="107"/>
      <c r="D95" s="105"/>
      <c r="E95" s="105"/>
      <c r="F95" s="105"/>
      <c r="G95" s="105"/>
      <c r="H95" s="105"/>
      <c r="I95" s="105"/>
      <c r="J95" s="105"/>
      <c r="K95" s="105"/>
      <c r="L95" s="107"/>
      <c r="M95" s="107"/>
      <c r="N95" s="105"/>
      <c r="O95" s="105"/>
      <c r="P95" s="105"/>
      <c r="Q95" s="105"/>
      <c r="R95" s="105"/>
      <c r="S95" s="105"/>
      <c r="T95" s="105"/>
      <c r="U95" s="105"/>
      <c r="V95" s="105"/>
      <c r="W95" s="105"/>
      <c r="X95" s="105"/>
      <c r="Y95" s="105"/>
      <c r="Z95" s="105"/>
    </row>
    <row r="96" spans="1:26" ht="12.75" customHeight="1" x14ac:dyDescent="0.2">
      <c r="A96" s="105"/>
      <c r="B96" s="105"/>
      <c r="C96" s="107"/>
      <c r="D96" s="105"/>
      <c r="E96" s="105"/>
      <c r="F96" s="105"/>
      <c r="G96" s="105"/>
      <c r="H96" s="105"/>
      <c r="I96" s="105"/>
      <c r="J96" s="105"/>
      <c r="K96" s="105"/>
      <c r="L96" s="107"/>
      <c r="M96" s="107"/>
      <c r="N96" s="105"/>
      <c r="O96" s="105"/>
      <c r="P96" s="105"/>
      <c r="Q96" s="105"/>
      <c r="R96" s="105"/>
      <c r="S96" s="105"/>
      <c r="T96" s="105"/>
      <c r="U96" s="105"/>
      <c r="V96" s="105"/>
      <c r="W96" s="105"/>
      <c r="X96" s="105"/>
      <c r="Y96" s="105"/>
      <c r="Z96" s="105"/>
    </row>
    <row r="97" spans="1:26" ht="12.75" customHeight="1" x14ac:dyDescent="0.2">
      <c r="A97" s="105"/>
      <c r="B97" s="105"/>
      <c r="C97" s="107"/>
      <c r="D97" s="105"/>
      <c r="E97" s="105"/>
      <c r="F97" s="105"/>
      <c r="G97" s="105"/>
      <c r="H97" s="105"/>
      <c r="I97" s="105"/>
      <c r="J97" s="105"/>
      <c r="K97" s="105"/>
      <c r="L97" s="107"/>
      <c r="M97" s="107"/>
      <c r="N97" s="105"/>
      <c r="O97" s="105"/>
      <c r="P97" s="105"/>
      <c r="Q97" s="105"/>
      <c r="R97" s="105"/>
      <c r="S97" s="105"/>
      <c r="T97" s="105"/>
      <c r="U97" s="105"/>
      <c r="V97" s="105"/>
      <c r="W97" s="105"/>
      <c r="X97" s="105"/>
      <c r="Y97" s="105"/>
      <c r="Z97" s="105"/>
    </row>
    <row r="98" spans="1:26" ht="12.75" customHeight="1" x14ac:dyDescent="0.2">
      <c r="A98" s="105"/>
      <c r="B98" s="105"/>
      <c r="C98" s="107"/>
      <c r="D98" s="105"/>
      <c r="E98" s="105"/>
      <c r="F98" s="105"/>
      <c r="G98" s="105"/>
      <c r="H98" s="105"/>
      <c r="I98" s="105"/>
      <c r="J98" s="105"/>
      <c r="K98" s="105"/>
      <c r="L98" s="107"/>
      <c r="M98" s="107"/>
      <c r="N98" s="105"/>
      <c r="O98" s="105"/>
      <c r="P98" s="105"/>
      <c r="Q98" s="105"/>
      <c r="R98" s="105"/>
      <c r="S98" s="105"/>
      <c r="T98" s="105"/>
      <c r="U98" s="105"/>
      <c r="V98" s="105"/>
      <c r="W98" s="105"/>
      <c r="X98" s="105"/>
      <c r="Y98" s="105"/>
      <c r="Z98" s="105"/>
    </row>
    <row r="99" spans="1:26" ht="12.75" customHeight="1" x14ac:dyDescent="0.2">
      <c r="A99" s="105"/>
      <c r="B99" s="105"/>
      <c r="C99" s="107"/>
      <c r="D99" s="105"/>
      <c r="E99" s="105"/>
      <c r="F99" s="105"/>
      <c r="G99" s="105"/>
      <c r="H99" s="105"/>
      <c r="I99" s="105"/>
      <c r="J99" s="105"/>
      <c r="K99" s="105"/>
      <c r="L99" s="107"/>
      <c r="M99" s="107"/>
      <c r="N99" s="105"/>
      <c r="O99" s="105"/>
      <c r="P99" s="105"/>
      <c r="Q99" s="105"/>
      <c r="R99" s="105"/>
      <c r="S99" s="105"/>
      <c r="T99" s="105"/>
      <c r="U99" s="105"/>
      <c r="V99" s="105"/>
      <c r="W99" s="105"/>
      <c r="X99" s="105"/>
      <c r="Y99" s="105"/>
      <c r="Z99" s="105"/>
    </row>
    <row r="100" spans="1:26" ht="12.75" customHeight="1" x14ac:dyDescent="0.2">
      <c r="A100" s="105"/>
      <c r="B100" s="105"/>
      <c r="C100" s="107"/>
      <c r="D100" s="105"/>
      <c r="E100" s="105"/>
      <c r="F100" s="105"/>
      <c r="G100" s="105"/>
      <c r="H100" s="105"/>
      <c r="I100" s="105"/>
      <c r="J100" s="105"/>
      <c r="K100" s="105"/>
      <c r="L100" s="107"/>
      <c r="M100" s="107"/>
      <c r="N100" s="105"/>
      <c r="O100" s="105"/>
      <c r="P100" s="105"/>
      <c r="Q100" s="105"/>
      <c r="R100" s="105"/>
      <c r="S100" s="105"/>
      <c r="T100" s="105"/>
      <c r="U100" s="105"/>
      <c r="V100" s="105"/>
      <c r="W100" s="105"/>
      <c r="X100" s="105"/>
      <c r="Y100" s="105"/>
      <c r="Z100" s="105"/>
    </row>
    <row r="101" spans="1:26" ht="12.75" customHeight="1" x14ac:dyDescent="0.2">
      <c r="A101" s="105"/>
      <c r="B101" s="105"/>
      <c r="C101" s="107"/>
      <c r="D101" s="105"/>
      <c r="E101" s="105"/>
      <c r="F101" s="105"/>
      <c r="G101" s="105"/>
      <c r="H101" s="105"/>
      <c r="I101" s="105"/>
      <c r="J101" s="105"/>
      <c r="K101" s="105"/>
      <c r="L101" s="107"/>
      <c r="M101" s="107"/>
      <c r="N101" s="105"/>
      <c r="O101" s="105"/>
      <c r="P101" s="105"/>
      <c r="Q101" s="105"/>
      <c r="R101" s="105"/>
      <c r="S101" s="105"/>
      <c r="T101" s="105"/>
      <c r="U101" s="105"/>
      <c r="V101" s="105"/>
      <c r="W101" s="105"/>
      <c r="X101" s="105"/>
      <c r="Y101" s="105"/>
      <c r="Z101" s="105"/>
    </row>
    <row r="102" spans="1:26" ht="12.75" customHeight="1" x14ac:dyDescent="0.2">
      <c r="A102" s="105"/>
      <c r="B102" s="105"/>
      <c r="C102" s="107"/>
      <c r="D102" s="105"/>
      <c r="E102" s="105"/>
      <c r="F102" s="105"/>
      <c r="G102" s="105"/>
      <c r="H102" s="105"/>
      <c r="I102" s="105"/>
      <c r="J102" s="105"/>
      <c r="K102" s="105"/>
      <c r="L102" s="107"/>
      <c r="M102" s="107"/>
      <c r="N102" s="105"/>
      <c r="O102" s="105"/>
      <c r="P102" s="105"/>
      <c r="Q102" s="105"/>
      <c r="R102" s="105"/>
      <c r="S102" s="105"/>
      <c r="T102" s="105"/>
      <c r="U102" s="105"/>
      <c r="V102" s="105"/>
      <c r="W102" s="105"/>
      <c r="X102" s="105"/>
      <c r="Y102" s="105"/>
      <c r="Z102" s="105"/>
    </row>
    <row r="103" spans="1:26" ht="12.75" customHeight="1" x14ac:dyDescent="0.2">
      <c r="A103" s="105"/>
      <c r="B103" s="105"/>
      <c r="C103" s="107"/>
      <c r="D103" s="105"/>
      <c r="E103" s="105"/>
      <c r="F103" s="105"/>
      <c r="G103" s="105"/>
      <c r="H103" s="105"/>
      <c r="I103" s="105"/>
      <c r="J103" s="105"/>
      <c r="K103" s="105"/>
      <c r="L103" s="107"/>
      <c r="M103" s="107"/>
      <c r="N103" s="105"/>
      <c r="O103" s="105"/>
      <c r="P103" s="105"/>
      <c r="Q103" s="105"/>
      <c r="R103" s="105"/>
      <c r="S103" s="105"/>
      <c r="T103" s="105"/>
      <c r="U103" s="105"/>
      <c r="V103" s="105"/>
      <c r="W103" s="105"/>
      <c r="X103" s="105"/>
      <c r="Y103" s="105"/>
      <c r="Z103" s="105"/>
    </row>
    <row r="104" spans="1:26" ht="12.75" customHeight="1" x14ac:dyDescent="0.2">
      <c r="A104" s="105"/>
      <c r="B104" s="105"/>
      <c r="C104" s="107"/>
      <c r="D104" s="105"/>
      <c r="E104" s="105"/>
      <c r="F104" s="105"/>
      <c r="G104" s="105"/>
      <c r="H104" s="105"/>
      <c r="I104" s="105"/>
      <c r="J104" s="105"/>
      <c r="K104" s="105"/>
      <c r="L104" s="107"/>
      <c r="M104" s="107"/>
      <c r="N104" s="105"/>
      <c r="O104" s="105"/>
      <c r="P104" s="105"/>
      <c r="Q104" s="105"/>
      <c r="R104" s="105"/>
      <c r="S104" s="105"/>
      <c r="T104" s="105"/>
      <c r="U104" s="105"/>
      <c r="V104" s="105"/>
      <c r="W104" s="105"/>
      <c r="X104" s="105"/>
      <c r="Y104" s="105"/>
      <c r="Z104" s="105"/>
    </row>
    <row r="105" spans="1:26" ht="12.75" customHeight="1" x14ac:dyDescent="0.2">
      <c r="A105" s="105"/>
      <c r="B105" s="105"/>
      <c r="C105" s="107"/>
      <c r="D105" s="105"/>
      <c r="E105" s="105"/>
      <c r="F105" s="105"/>
      <c r="G105" s="105"/>
      <c r="H105" s="105"/>
      <c r="I105" s="105"/>
      <c r="J105" s="105"/>
      <c r="K105" s="105"/>
      <c r="L105" s="107"/>
      <c r="M105" s="107"/>
      <c r="N105" s="105"/>
      <c r="O105" s="105"/>
      <c r="P105" s="105"/>
      <c r="Q105" s="105"/>
      <c r="R105" s="105"/>
      <c r="S105" s="105"/>
      <c r="T105" s="105"/>
      <c r="U105" s="105"/>
      <c r="V105" s="105"/>
      <c r="W105" s="105"/>
      <c r="X105" s="105"/>
      <c r="Y105" s="105"/>
      <c r="Z105" s="105"/>
    </row>
    <row r="106" spans="1:26" ht="12.75" customHeight="1" x14ac:dyDescent="0.2">
      <c r="A106" s="105"/>
      <c r="B106" s="105"/>
      <c r="C106" s="107"/>
      <c r="D106" s="105"/>
      <c r="E106" s="105"/>
      <c r="F106" s="105"/>
      <c r="G106" s="105"/>
      <c r="H106" s="105"/>
      <c r="I106" s="105"/>
      <c r="J106" s="105"/>
      <c r="K106" s="105"/>
      <c r="L106" s="107"/>
      <c r="M106" s="107"/>
      <c r="N106" s="105"/>
      <c r="O106" s="105"/>
      <c r="P106" s="105"/>
      <c r="Q106" s="105"/>
      <c r="R106" s="105"/>
      <c r="S106" s="105"/>
      <c r="T106" s="105"/>
      <c r="U106" s="105"/>
      <c r="V106" s="105"/>
      <c r="W106" s="105"/>
      <c r="X106" s="105"/>
      <c r="Y106" s="105"/>
      <c r="Z106" s="105"/>
    </row>
    <row r="107" spans="1:26" ht="12.75" customHeight="1" x14ac:dyDescent="0.2">
      <c r="A107" s="105"/>
      <c r="B107" s="105"/>
      <c r="C107" s="107"/>
      <c r="D107" s="105"/>
      <c r="E107" s="105"/>
      <c r="F107" s="105"/>
      <c r="G107" s="105"/>
      <c r="H107" s="105"/>
      <c r="I107" s="105"/>
      <c r="J107" s="105"/>
      <c r="K107" s="105"/>
      <c r="L107" s="107"/>
      <c r="M107" s="107"/>
      <c r="N107" s="105"/>
      <c r="O107" s="105"/>
      <c r="P107" s="105"/>
      <c r="Q107" s="105"/>
      <c r="R107" s="105"/>
      <c r="S107" s="105"/>
      <c r="T107" s="105"/>
      <c r="U107" s="105"/>
      <c r="V107" s="105"/>
      <c r="W107" s="105"/>
      <c r="X107" s="105"/>
      <c r="Y107" s="105"/>
      <c r="Z107" s="105"/>
    </row>
    <row r="108" spans="1:26" ht="12.75" customHeight="1" x14ac:dyDescent="0.2">
      <c r="A108" s="105"/>
      <c r="B108" s="105"/>
      <c r="C108" s="107"/>
      <c r="D108" s="105"/>
      <c r="E108" s="105"/>
      <c r="F108" s="105"/>
      <c r="G108" s="105"/>
      <c r="H108" s="105"/>
      <c r="I108" s="105"/>
      <c r="J108" s="105"/>
      <c r="K108" s="105"/>
      <c r="L108" s="107"/>
      <c r="M108" s="107"/>
      <c r="N108" s="105"/>
      <c r="O108" s="105"/>
      <c r="P108" s="105"/>
      <c r="Q108" s="105"/>
      <c r="R108" s="105"/>
      <c r="S108" s="105"/>
      <c r="T108" s="105"/>
      <c r="U108" s="105"/>
      <c r="V108" s="105"/>
      <c r="W108" s="105"/>
      <c r="X108" s="105"/>
      <c r="Y108" s="105"/>
      <c r="Z108" s="105"/>
    </row>
    <row r="109" spans="1:26" ht="12.75" customHeight="1" x14ac:dyDescent="0.2">
      <c r="A109" s="105"/>
      <c r="B109" s="105"/>
      <c r="C109" s="107"/>
      <c r="D109" s="105"/>
      <c r="E109" s="105"/>
      <c r="F109" s="105"/>
      <c r="G109" s="105"/>
      <c r="H109" s="105"/>
      <c r="I109" s="105"/>
      <c r="J109" s="105"/>
      <c r="K109" s="105"/>
      <c r="L109" s="107"/>
      <c r="M109" s="107"/>
      <c r="N109" s="105"/>
      <c r="O109" s="105"/>
      <c r="P109" s="105"/>
      <c r="Q109" s="105"/>
      <c r="R109" s="105"/>
      <c r="S109" s="105"/>
      <c r="T109" s="105"/>
      <c r="U109" s="105"/>
      <c r="V109" s="105"/>
      <c r="W109" s="105"/>
      <c r="X109" s="105"/>
      <c r="Y109" s="105"/>
      <c r="Z109" s="105"/>
    </row>
    <row r="110" spans="1:26" ht="12.75" customHeight="1" x14ac:dyDescent="0.2">
      <c r="A110" s="105"/>
      <c r="B110" s="105"/>
      <c r="C110" s="107"/>
      <c r="D110" s="105"/>
      <c r="E110" s="105"/>
      <c r="F110" s="105"/>
      <c r="G110" s="105"/>
      <c r="H110" s="105"/>
      <c r="I110" s="105"/>
      <c r="J110" s="105"/>
      <c r="K110" s="105"/>
      <c r="L110" s="107"/>
      <c r="M110" s="107"/>
      <c r="N110" s="105"/>
      <c r="O110" s="105"/>
      <c r="P110" s="105"/>
      <c r="Q110" s="105"/>
      <c r="R110" s="105"/>
      <c r="S110" s="105"/>
      <c r="T110" s="105"/>
      <c r="U110" s="105"/>
      <c r="V110" s="105"/>
      <c r="W110" s="105"/>
      <c r="X110" s="105"/>
      <c r="Y110" s="105"/>
      <c r="Z110" s="105"/>
    </row>
    <row r="111" spans="1:26" ht="12.75" customHeight="1" x14ac:dyDescent="0.2">
      <c r="A111" s="105"/>
      <c r="B111" s="105"/>
      <c r="C111" s="107"/>
      <c r="D111" s="105"/>
      <c r="E111" s="105"/>
      <c r="F111" s="105"/>
      <c r="G111" s="105"/>
      <c r="H111" s="105"/>
      <c r="I111" s="105"/>
      <c r="J111" s="105"/>
      <c r="K111" s="105"/>
      <c r="L111" s="107"/>
      <c r="M111" s="107"/>
      <c r="N111" s="105"/>
      <c r="O111" s="105"/>
      <c r="P111" s="105"/>
      <c r="Q111" s="105"/>
      <c r="R111" s="105"/>
      <c r="S111" s="105"/>
      <c r="T111" s="105"/>
      <c r="U111" s="105"/>
      <c r="V111" s="105"/>
      <c r="W111" s="105"/>
      <c r="X111" s="105"/>
      <c r="Y111" s="105"/>
      <c r="Z111" s="105"/>
    </row>
    <row r="112" spans="1:26" ht="12.75" customHeight="1" x14ac:dyDescent="0.2">
      <c r="A112" s="105"/>
      <c r="B112" s="105"/>
      <c r="C112" s="107"/>
      <c r="D112" s="105"/>
      <c r="E112" s="105"/>
      <c r="F112" s="105"/>
      <c r="G112" s="105"/>
      <c r="H112" s="105"/>
      <c r="I112" s="105"/>
      <c r="J112" s="105"/>
      <c r="K112" s="105"/>
      <c r="L112" s="107"/>
      <c r="M112" s="107"/>
      <c r="N112" s="105"/>
      <c r="O112" s="105"/>
      <c r="P112" s="105"/>
      <c r="Q112" s="105"/>
      <c r="R112" s="105"/>
      <c r="S112" s="105"/>
      <c r="T112" s="105"/>
      <c r="U112" s="105"/>
      <c r="V112" s="105"/>
      <c r="W112" s="105"/>
      <c r="X112" s="105"/>
      <c r="Y112" s="105"/>
      <c r="Z112" s="105"/>
    </row>
    <row r="113" spans="1:26" ht="12.75" customHeight="1" x14ac:dyDescent="0.2">
      <c r="A113" s="105"/>
      <c r="B113" s="105"/>
      <c r="C113" s="107"/>
      <c r="D113" s="105"/>
      <c r="E113" s="105"/>
      <c r="F113" s="105"/>
      <c r="G113" s="105"/>
      <c r="H113" s="105"/>
      <c r="I113" s="105"/>
      <c r="J113" s="105"/>
      <c r="K113" s="105"/>
      <c r="L113" s="107"/>
      <c r="M113" s="107"/>
      <c r="N113" s="105"/>
      <c r="O113" s="105"/>
      <c r="P113" s="105"/>
      <c r="Q113" s="105"/>
      <c r="R113" s="105"/>
      <c r="S113" s="105"/>
      <c r="T113" s="105"/>
      <c r="U113" s="105"/>
      <c r="V113" s="105"/>
      <c r="W113" s="105"/>
      <c r="X113" s="105"/>
      <c r="Y113" s="105"/>
      <c r="Z113" s="105"/>
    </row>
    <row r="114" spans="1:26" ht="12.75" customHeight="1" x14ac:dyDescent="0.2">
      <c r="A114" s="105"/>
      <c r="B114" s="105"/>
      <c r="C114" s="107"/>
      <c r="D114" s="105"/>
      <c r="E114" s="105"/>
      <c r="F114" s="105"/>
      <c r="G114" s="105"/>
      <c r="H114" s="105"/>
      <c r="I114" s="105"/>
      <c r="J114" s="105"/>
      <c r="K114" s="105"/>
      <c r="L114" s="107"/>
      <c r="M114" s="107"/>
      <c r="N114" s="105"/>
      <c r="O114" s="105"/>
      <c r="P114" s="105"/>
      <c r="Q114" s="105"/>
      <c r="R114" s="105"/>
      <c r="S114" s="105"/>
      <c r="T114" s="105"/>
      <c r="U114" s="105"/>
      <c r="V114" s="105"/>
      <c r="W114" s="105"/>
      <c r="X114" s="105"/>
      <c r="Y114" s="105"/>
      <c r="Z114" s="105"/>
    </row>
    <row r="115" spans="1:26" ht="12.75" customHeight="1" x14ac:dyDescent="0.2">
      <c r="A115" s="105"/>
      <c r="B115" s="105"/>
      <c r="C115" s="107"/>
      <c r="D115" s="105"/>
      <c r="E115" s="105"/>
      <c r="F115" s="105"/>
      <c r="G115" s="105"/>
      <c r="H115" s="105"/>
      <c r="I115" s="105"/>
      <c r="J115" s="105"/>
      <c r="K115" s="105"/>
      <c r="L115" s="107"/>
      <c r="M115" s="107"/>
      <c r="N115" s="105"/>
      <c r="O115" s="105"/>
      <c r="P115" s="105"/>
      <c r="Q115" s="105"/>
      <c r="R115" s="105"/>
      <c r="S115" s="105"/>
      <c r="T115" s="105"/>
      <c r="U115" s="105"/>
      <c r="V115" s="105"/>
      <c r="W115" s="105"/>
      <c r="X115" s="105"/>
      <c r="Y115" s="105"/>
      <c r="Z115" s="105"/>
    </row>
    <row r="116" spans="1:26" ht="12.75" customHeight="1" x14ac:dyDescent="0.2">
      <c r="A116" s="105"/>
      <c r="B116" s="105"/>
      <c r="C116" s="107"/>
      <c r="D116" s="105"/>
      <c r="E116" s="105"/>
      <c r="F116" s="105"/>
      <c r="G116" s="105"/>
      <c r="H116" s="105"/>
      <c r="I116" s="105"/>
      <c r="J116" s="105"/>
      <c r="K116" s="105"/>
      <c r="L116" s="107"/>
      <c r="M116" s="107"/>
      <c r="N116" s="105"/>
      <c r="O116" s="105"/>
      <c r="P116" s="105"/>
      <c r="Q116" s="105"/>
      <c r="R116" s="105"/>
      <c r="S116" s="105"/>
      <c r="T116" s="105"/>
      <c r="U116" s="105"/>
      <c r="V116" s="105"/>
      <c r="W116" s="105"/>
      <c r="X116" s="105"/>
      <c r="Y116" s="105"/>
      <c r="Z116" s="105"/>
    </row>
    <row r="117" spans="1:26" ht="12.75" customHeight="1" x14ac:dyDescent="0.2">
      <c r="A117" s="105"/>
      <c r="B117" s="105"/>
      <c r="C117" s="107"/>
      <c r="D117" s="105"/>
      <c r="E117" s="105"/>
      <c r="F117" s="105"/>
      <c r="G117" s="105"/>
      <c r="H117" s="105"/>
      <c r="I117" s="105"/>
      <c r="J117" s="105"/>
      <c r="K117" s="105"/>
      <c r="L117" s="107"/>
      <c r="M117" s="107"/>
      <c r="N117" s="105"/>
      <c r="O117" s="105"/>
      <c r="P117" s="105"/>
      <c r="Q117" s="105"/>
      <c r="R117" s="105"/>
      <c r="S117" s="105"/>
      <c r="T117" s="105"/>
      <c r="U117" s="105"/>
      <c r="V117" s="105"/>
      <c r="W117" s="105"/>
      <c r="X117" s="105"/>
      <c r="Y117" s="105"/>
      <c r="Z117" s="105"/>
    </row>
    <row r="118" spans="1:26" ht="12.75" customHeight="1" x14ac:dyDescent="0.2">
      <c r="A118" s="105"/>
      <c r="B118" s="105"/>
      <c r="C118" s="107"/>
      <c r="D118" s="105"/>
      <c r="E118" s="105"/>
      <c r="F118" s="105"/>
      <c r="G118" s="105"/>
      <c r="H118" s="105"/>
      <c r="I118" s="105"/>
      <c r="J118" s="105"/>
      <c r="K118" s="105"/>
      <c r="L118" s="107"/>
      <c r="M118" s="107"/>
      <c r="N118" s="105"/>
      <c r="O118" s="105"/>
      <c r="P118" s="105"/>
      <c r="Q118" s="105"/>
      <c r="R118" s="105"/>
      <c r="S118" s="105"/>
      <c r="T118" s="105"/>
      <c r="U118" s="105"/>
      <c r="V118" s="105"/>
      <c r="W118" s="105"/>
      <c r="X118" s="105"/>
      <c r="Y118" s="105"/>
      <c r="Z118" s="105"/>
    </row>
    <row r="119" spans="1:26" ht="12.75" customHeight="1" x14ac:dyDescent="0.2">
      <c r="A119" s="105"/>
      <c r="B119" s="105"/>
      <c r="C119" s="107"/>
      <c r="D119" s="105"/>
      <c r="E119" s="105"/>
      <c r="F119" s="105"/>
      <c r="G119" s="105"/>
      <c r="H119" s="105"/>
      <c r="I119" s="105"/>
      <c r="J119" s="105"/>
      <c r="K119" s="105"/>
      <c r="L119" s="107"/>
      <c r="M119" s="107"/>
      <c r="N119" s="105"/>
      <c r="O119" s="105"/>
      <c r="P119" s="105"/>
      <c r="Q119" s="105"/>
      <c r="R119" s="105"/>
      <c r="S119" s="105"/>
      <c r="T119" s="105"/>
      <c r="U119" s="105"/>
      <c r="V119" s="105"/>
      <c r="W119" s="105"/>
      <c r="X119" s="105"/>
      <c r="Y119" s="105"/>
      <c r="Z119" s="105"/>
    </row>
    <row r="120" spans="1:26" ht="12.75" customHeight="1" x14ac:dyDescent="0.2">
      <c r="A120" s="105"/>
      <c r="B120" s="105"/>
      <c r="C120" s="107"/>
      <c r="D120" s="105"/>
      <c r="E120" s="105"/>
      <c r="F120" s="105"/>
      <c r="G120" s="105"/>
      <c r="H120" s="105"/>
      <c r="I120" s="105"/>
      <c r="J120" s="105"/>
      <c r="K120" s="105"/>
      <c r="L120" s="107"/>
      <c r="M120" s="107"/>
      <c r="N120" s="105"/>
      <c r="O120" s="105"/>
      <c r="P120" s="105"/>
      <c r="Q120" s="105"/>
      <c r="R120" s="105"/>
      <c r="S120" s="105"/>
      <c r="T120" s="105"/>
      <c r="U120" s="105"/>
      <c r="V120" s="105"/>
      <c r="W120" s="105"/>
      <c r="X120" s="105"/>
      <c r="Y120" s="105"/>
      <c r="Z120" s="105"/>
    </row>
    <row r="121" spans="1:26" ht="12.75" customHeight="1" x14ac:dyDescent="0.2">
      <c r="A121" s="105"/>
      <c r="B121" s="105"/>
      <c r="C121" s="107"/>
      <c r="D121" s="105"/>
      <c r="E121" s="105"/>
      <c r="F121" s="105"/>
      <c r="G121" s="105"/>
      <c r="H121" s="105"/>
      <c r="I121" s="105"/>
      <c r="J121" s="105"/>
      <c r="K121" s="105"/>
      <c r="L121" s="107"/>
      <c r="M121" s="107"/>
      <c r="N121" s="105"/>
      <c r="O121" s="105"/>
      <c r="P121" s="105"/>
      <c r="Q121" s="105"/>
      <c r="R121" s="105"/>
      <c r="S121" s="105"/>
      <c r="T121" s="105"/>
      <c r="U121" s="105"/>
      <c r="V121" s="105"/>
      <c r="W121" s="105"/>
      <c r="X121" s="105"/>
      <c r="Y121" s="105"/>
      <c r="Z121" s="105"/>
    </row>
    <row r="122" spans="1:26" ht="12.75" customHeight="1" x14ac:dyDescent="0.2">
      <c r="A122" s="105"/>
      <c r="B122" s="105"/>
      <c r="C122" s="107"/>
      <c r="D122" s="105"/>
      <c r="E122" s="105"/>
      <c r="F122" s="105"/>
      <c r="G122" s="105"/>
      <c r="H122" s="105"/>
      <c r="I122" s="105"/>
      <c r="J122" s="105"/>
      <c r="K122" s="105"/>
      <c r="L122" s="107"/>
      <c r="M122" s="107"/>
      <c r="N122" s="105"/>
      <c r="O122" s="105"/>
      <c r="P122" s="105"/>
      <c r="Q122" s="105"/>
      <c r="R122" s="105"/>
      <c r="S122" s="105"/>
      <c r="T122" s="105"/>
      <c r="U122" s="105"/>
      <c r="V122" s="105"/>
      <c r="W122" s="105"/>
      <c r="X122" s="105"/>
      <c r="Y122" s="105"/>
      <c r="Z122" s="105"/>
    </row>
    <row r="123" spans="1:26" ht="12.75" customHeight="1" x14ac:dyDescent="0.2">
      <c r="A123" s="105"/>
      <c r="B123" s="105"/>
      <c r="C123" s="107"/>
      <c r="D123" s="105"/>
      <c r="E123" s="105"/>
      <c r="F123" s="105"/>
      <c r="G123" s="105"/>
      <c r="H123" s="105"/>
      <c r="I123" s="105"/>
      <c r="J123" s="105"/>
      <c r="K123" s="105"/>
      <c r="L123" s="107"/>
      <c r="M123" s="107"/>
      <c r="N123" s="105"/>
      <c r="O123" s="105"/>
      <c r="P123" s="105"/>
      <c r="Q123" s="105"/>
      <c r="R123" s="105"/>
      <c r="S123" s="105"/>
      <c r="T123" s="105"/>
      <c r="U123" s="105"/>
      <c r="V123" s="105"/>
      <c r="W123" s="105"/>
      <c r="X123" s="105"/>
      <c r="Y123" s="105"/>
      <c r="Z123" s="105"/>
    </row>
    <row r="124" spans="1:26" ht="12.75" customHeight="1" x14ac:dyDescent="0.2">
      <c r="A124" s="105"/>
      <c r="B124" s="105"/>
      <c r="C124" s="107"/>
      <c r="D124" s="105"/>
      <c r="E124" s="105"/>
      <c r="F124" s="105"/>
      <c r="G124" s="105"/>
      <c r="H124" s="105"/>
      <c r="I124" s="105"/>
      <c r="J124" s="105"/>
      <c r="K124" s="105"/>
      <c r="L124" s="107"/>
      <c r="M124" s="107"/>
      <c r="N124" s="105"/>
      <c r="O124" s="105"/>
      <c r="P124" s="105"/>
      <c r="Q124" s="105"/>
      <c r="R124" s="105"/>
      <c r="S124" s="105"/>
      <c r="T124" s="105"/>
      <c r="U124" s="105"/>
      <c r="V124" s="105"/>
      <c r="W124" s="105"/>
      <c r="X124" s="105"/>
      <c r="Y124" s="105"/>
      <c r="Z124" s="105"/>
    </row>
    <row r="125" spans="1:26" ht="12.75" customHeight="1" x14ac:dyDescent="0.2">
      <c r="A125" s="105"/>
      <c r="B125" s="105"/>
      <c r="C125" s="107"/>
      <c r="D125" s="105"/>
      <c r="E125" s="105"/>
      <c r="F125" s="105"/>
      <c r="G125" s="105"/>
      <c r="H125" s="105"/>
      <c r="I125" s="105"/>
      <c r="J125" s="105"/>
      <c r="K125" s="105"/>
      <c r="L125" s="107"/>
      <c r="M125" s="107"/>
      <c r="N125" s="105"/>
      <c r="O125" s="105"/>
      <c r="P125" s="105"/>
      <c r="Q125" s="105"/>
      <c r="R125" s="105"/>
      <c r="S125" s="105"/>
      <c r="T125" s="105"/>
      <c r="U125" s="105"/>
      <c r="V125" s="105"/>
      <c r="W125" s="105"/>
      <c r="X125" s="105"/>
      <c r="Y125" s="105"/>
      <c r="Z125" s="105"/>
    </row>
    <row r="126" spans="1:26" ht="12.75" customHeight="1" x14ac:dyDescent="0.2">
      <c r="A126" s="105"/>
      <c r="B126" s="105"/>
      <c r="C126" s="107"/>
      <c r="D126" s="105"/>
      <c r="E126" s="105"/>
      <c r="F126" s="105"/>
      <c r="G126" s="105"/>
      <c r="H126" s="105"/>
      <c r="I126" s="105"/>
      <c r="J126" s="105"/>
      <c r="K126" s="105"/>
      <c r="L126" s="107"/>
      <c r="M126" s="107"/>
      <c r="N126" s="105"/>
      <c r="O126" s="105"/>
      <c r="P126" s="105"/>
      <c r="Q126" s="105"/>
      <c r="R126" s="105"/>
      <c r="S126" s="105"/>
      <c r="T126" s="105"/>
      <c r="U126" s="105"/>
      <c r="V126" s="105"/>
      <c r="W126" s="105"/>
      <c r="X126" s="105"/>
      <c r="Y126" s="105"/>
      <c r="Z126" s="105"/>
    </row>
    <row r="127" spans="1:26" ht="12.75" customHeight="1" x14ac:dyDescent="0.2">
      <c r="A127" s="105"/>
      <c r="B127" s="105"/>
      <c r="C127" s="107"/>
      <c r="D127" s="105"/>
      <c r="E127" s="105"/>
      <c r="F127" s="105"/>
      <c r="G127" s="105"/>
      <c r="H127" s="105"/>
      <c r="I127" s="105"/>
      <c r="J127" s="105"/>
      <c r="K127" s="105"/>
      <c r="L127" s="107"/>
      <c r="M127" s="107"/>
      <c r="N127" s="105"/>
      <c r="O127" s="105"/>
      <c r="P127" s="105"/>
      <c r="Q127" s="105"/>
      <c r="R127" s="105"/>
      <c r="S127" s="105"/>
      <c r="T127" s="105"/>
      <c r="U127" s="105"/>
      <c r="V127" s="105"/>
      <c r="W127" s="105"/>
      <c r="X127" s="105"/>
      <c r="Y127" s="105"/>
      <c r="Z127" s="105"/>
    </row>
    <row r="128" spans="1:26" ht="12.75" customHeight="1" x14ac:dyDescent="0.2">
      <c r="A128" s="105"/>
      <c r="B128" s="105"/>
      <c r="C128" s="107"/>
      <c r="D128" s="105"/>
      <c r="E128" s="105"/>
      <c r="F128" s="105"/>
      <c r="G128" s="105"/>
      <c r="H128" s="105"/>
      <c r="I128" s="105"/>
      <c r="J128" s="105"/>
      <c r="K128" s="105"/>
      <c r="L128" s="107"/>
      <c r="M128" s="107"/>
      <c r="N128" s="105"/>
      <c r="O128" s="105"/>
      <c r="P128" s="105"/>
      <c r="Q128" s="105"/>
      <c r="R128" s="105"/>
      <c r="S128" s="105"/>
      <c r="T128" s="105"/>
      <c r="U128" s="105"/>
      <c r="V128" s="105"/>
      <c r="W128" s="105"/>
      <c r="X128" s="105"/>
      <c r="Y128" s="105"/>
      <c r="Z128" s="105"/>
    </row>
    <row r="129" spans="1:26" ht="12.75" customHeight="1" x14ac:dyDescent="0.2">
      <c r="A129" s="105"/>
      <c r="B129" s="105"/>
      <c r="C129" s="107"/>
      <c r="D129" s="105"/>
      <c r="E129" s="105"/>
      <c r="F129" s="105"/>
      <c r="G129" s="105"/>
      <c r="H129" s="105"/>
      <c r="I129" s="105"/>
      <c r="J129" s="105"/>
      <c r="K129" s="105"/>
      <c r="L129" s="107"/>
      <c r="M129" s="107"/>
      <c r="N129" s="105"/>
      <c r="O129" s="105"/>
      <c r="P129" s="105"/>
      <c r="Q129" s="105"/>
      <c r="R129" s="105"/>
      <c r="S129" s="105"/>
      <c r="T129" s="105"/>
      <c r="U129" s="105"/>
      <c r="V129" s="105"/>
      <c r="W129" s="105"/>
      <c r="X129" s="105"/>
      <c r="Y129" s="105"/>
      <c r="Z129" s="105"/>
    </row>
    <row r="130" spans="1:26" ht="12.75" customHeight="1" x14ac:dyDescent="0.2">
      <c r="A130" s="105"/>
      <c r="B130" s="105"/>
      <c r="C130" s="107"/>
      <c r="D130" s="105"/>
      <c r="E130" s="105"/>
      <c r="F130" s="105"/>
      <c r="G130" s="105"/>
      <c r="H130" s="105"/>
      <c r="I130" s="105"/>
      <c r="J130" s="105"/>
      <c r="K130" s="105"/>
      <c r="L130" s="107"/>
      <c r="M130" s="107"/>
      <c r="N130" s="105"/>
      <c r="O130" s="105"/>
      <c r="P130" s="105"/>
      <c r="Q130" s="105"/>
      <c r="R130" s="105"/>
      <c r="S130" s="105"/>
      <c r="T130" s="105"/>
      <c r="U130" s="105"/>
      <c r="V130" s="105"/>
      <c r="W130" s="105"/>
      <c r="X130" s="105"/>
      <c r="Y130" s="105"/>
      <c r="Z130" s="105"/>
    </row>
    <row r="131" spans="1:26" ht="12.75" customHeight="1" x14ac:dyDescent="0.2">
      <c r="A131" s="105"/>
      <c r="B131" s="105"/>
      <c r="C131" s="107"/>
      <c r="D131" s="105"/>
      <c r="E131" s="105"/>
      <c r="F131" s="105"/>
      <c r="G131" s="105"/>
      <c r="H131" s="105"/>
      <c r="I131" s="105"/>
      <c r="J131" s="105"/>
      <c r="K131" s="105"/>
      <c r="L131" s="107"/>
      <c r="M131" s="107"/>
      <c r="N131" s="105"/>
      <c r="O131" s="105"/>
      <c r="P131" s="105"/>
      <c r="Q131" s="105"/>
      <c r="R131" s="105"/>
      <c r="S131" s="105"/>
      <c r="T131" s="105"/>
      <c r="U131" s="105"/>
      <c r="V131" s="105"/>
      <c r="W131" s="105"/>
      <c r="X131" s="105"/>
      <c r="Y131" s="105"/>
      <c r="Z131" s="105"/>
    </row>
    <row r="132" spans="1:26" ht="12.75" customHeight="1" x14ac:dyDescent="0.2">
      <c r="A132" s="105"/>
      <c r="B132" s="105"/>
      <c r="C132" s="107"/>
      <c r="D132" s="105"/>
      <c r="E132" s="105"/>
      <c r="F132" s="105"/>
      <c r="G132" s="105"/>
      <c r="H132" s="105"/>
      <c r="I132" s="105"/>
      <c r="J132" s="105"/>
      <c r="K132" s="105"/>
      <c r="L132" s="107"/>
      <c r="M132" s="107"/>
      <c r="N132" s="105"/>
      <c r="O132" s="105"/>
      <c r="P132" s="105"/>
      <c r="Q132" s="105"/>
      <c r="R132" s="105"/>
      <c r="S132" s="105"/>
      <c r="T132" s="105"/>
      <c r="U132" s="105"/>
      <c r="V132" s="105"/>
      <c r="W132" s="105"/>
      <c r="X132" s="105"/>
      <c r="Y132" s="105"/>
      <c r="Z132" s="105"/>
    </row>
    <row r="133" spans="1:26" ht="12.75" customHeight="1" x14ac:dyDescent="0.2">
      <c r="A133" s="105"/>
      <c r="B133" s="105"/>
      <c r="C133" s="107"/>
      <c r="D133" s="105"/>
      <c r="E133" s="105"/>
      <c r="F133" s="105"/>
      <c r="G133" s="105"/>
      <c r="H133" s="105"/>
      <c r="I133" s="105"/>
      <c r="J133" s="105"/>
      <c r="K133" s="105"/>
      <c r="L133" s="107"/>
      <c r="M133" s="107"/>
      <c r="N133" s="105"/>
      <c r="O133" s="105"/>
      <c r="P133" s="105"/>
      <c r="Q133" s="105"/>
      <c r="R133" s="105"/>
      <c r="S133" s="105"/>
      <c r="T133" s="105"/>
      <c r="U133" s="105"/>
      <c r="V133" s="105"/>
      <c r="W133" s="105"/>
      <c r="X133" s="105"/>
      <c r="Y133" s="105"/>
      <c r="Z133" s="105"/>
    </row>
    <row r="134" spans="1:26" ht="12.75" customHeight="1" x14ac:dyDescent="0.2">
      <c r="A134" s="105"/>
      <c r="B134" s="105"/>
      <c r="C134" s="107"/>
      <c r="D134" s="105"/>
      <c r="E134" s="105"/>
      <c r="F134" s="105"/>
      <c r="G134" s="105"/>
      <c r="H134" s="105"/>
      <c r="I134" s="105"/>
      <c r="J134" s="105"/>
      <c r="K134" s="105"/>
      <c r="L134" s="107"/>
      <c r="M134" s="107"/>
      <c r="N134" s="105"/>
      <c r="O134" s="105"/>
      <c r="P134" s="105"/>
      <c r="Q134" s="105"/>
      <c r="R134" s="105"/>
      <c r="S134" s="105"/>
      <c r="T134" s="105"/>
      <c r="U134" s="105"/>
      <c r="V134" s="105"/>
      <c r="W134" s="105"/>
      <c r="X134" s="105"/>
      <c r="Y134" s="105"/>
      <c r="Z134" s="105"/>
    </row>
    <row r="135" spans="1:26" ht="12.75" customHeight="1" x14ac:dyDescent="0.2">
      <c r="A135" s="105"/>
      <c r="B135" s="105"/>
      <c r="C135" s="107"/>
      <c r="D135" s="105"/>
      <c r="E135" s="105"/>
      <c r="F135" s="105"/>
      <c r="G135" s="105"/>
      <c r="H135" s="105"/>
      <c r="I135" s="105"/>
      <c r="J135" s="105"/>
      <c r="K135" s="105"/>
      <c r="L135" s="107"/>
      <c r="M135" s="107"/>
      <c r="N135" s="105"/>
      <c r="O135" s="105"/>
      <c r="P135" s="105"/>
      <c r="Q135" s="105"/>
      <c r="R135" s="105"/>
      <c r="S135" s="105"/>
      <c r="T135" s="105"/>
      <c r="U135" s="105"/>
      <c r="V135" s="105"/>
      <c r="W135" s="105"/>
      <c r="X135" s="105"/>
      <c r="Y135" s="105"/>
      <c r="Z135" s="105"/>
    </row>
    <row r="136" spans="1:26" ht="12.75" customHeight="1" x14ac:dyDescent="0.2">
      <c r="A136" s="105"/>
      <c r="B136" s="105"/>
      <c r="C136" s="107"/>
      <c r="D136" s="105"/>
      <c r="E136" s="105"/>
      <c r="F136" s="105"/>
      <c r="G136" s="105"/>
      <c r="H136" s="105"/>
      <c r="I136" s="105"/>
      <c r="J136" s="105"/>
      <c r="K136" s="105"/>
      <c r="L136" s="107"/>
      <c r="M136" s="107"/>
      <c r="N136" s="105"/>
      <c r="O136" s="105"/>
      <c r="P136" s="105"/>
      <c r="Q136" s="105"/>
      <c r="R136" s="105"/>
      <c r="S136" s="105"/>
      <c r="T136" s="105"/>
      <c r="U136" s="105"/>
      <c r="V136" s="105"/>
      <c r="W136" s="105"/>
      <c r="X136" s="105"/>
      <c r="Y136" s="105"/>
      <c r="Z136" s="105"/>
    </row>
    <row r="137" spans="1:26" ht="12.75" customHeight="1" x14ac:dyDescent="0.2">
      <c r="A137" s="105"/>
      <c r="B137" s="105"/>
      <c r="C137" s="107"/>
      <c r="D137" s="105"/>
      <c r="E137" s="105"/>
      <c r="F137" s="105"/>
      <c r="G137" s="105"/>
      <c r="H137" s="105"/>
      <c r="I137" s="105"/>
      <c r="J137" s="105"/>
      <c r="K137" s="105"/>
      <c r="L137" s="107"/>
      <c r="M137" s="107"/>
      <c r="N137" s="105"/>
      <c r="O137" s="105"/>
      <c r="P137" s="105"/>
      <c r="Q137" s="105"/>
      <c r="R137" s="105"/>
      <c r="S137" s="105"/>
      <c r="T137" s="105"/>
      <c r="U137" s="105"/>
      <c r="V137" s="105"/>
      <c r="W137" s="105"/>
      <c r="X137" s="105"/>
      <c r="Y137" s="105"/>
      <c r="Z137" s="105"/>
    </row>
    <row r="138" spans="1:26" ht="12.75" customHeight="1" x14ac:dyDescent="0.2">
      <c r="A138" s="105"/>
      <c r="B138" s="105"/>
      <c r="C138" s="107"/>
      <c r="D138" s="105"/>
      <c r="E138" s="105"/>
      <c r="F138" s="105"/>
      <c r="G138" s="105"/>
      <c r="H138" s="105"/>
      <c r="I138" s="105"/>
      <c r="J138" s="105"/>
      <c r="K138" s="105"/>
      <c r="L138" s="107"/>
      <c r="M138" s="107"/>
      <c r="N138" s="105"/>
      <c r="O138" s="105"/>
      <c r="P138" s="105"/>
      <c r="Q138" s="105"/>
      <c r="R138" s="105"/>
      <c r="S138" s="105"/>
      <c r="T138" s="105"/>
      <c r="U138" s="105"/>
      <c r="V138" s="105"/>
      <c r="W138" s="105"/>
      <c r="X138" s="105"/>
      <c r="Y138" s="105"/>
      <c r="Z138" s="105"/>
    </row>
    <row r="139" spans="1:26" ht="12.75" customHeight="1" x14ac:dyDescent="0.2">
      <c r="A139" s="105"/>
      <c r="B139" s="105"/>
      <c r="C139" s="107"/>
      <c r="D139" s="105"/>
      <c r="E139" s="105"/>
      <c r="F139" s="105"/>
      <c r="G139" s="105"/>
      <c r="H139" s="105"/>
      <c r="I139" s="105"/>
      <c r="J139" s="105"/>
      <c r="K139" s="105"/>
      <c r="L139" s="107"/>
      <c r="M139" s="107"/>
      <c r="N139" s="105"/>
      <c r="O139" s="105"/>
      <c r="P139" s="105"/>
      <c r="Q139" s="105"/>
      <c r="R139" s="105"/>
      <c r="S139" s="105"/>
      <c r="T139" s="105"/>
      <c r="U139" s="105"/>
      <c r="V139" s="105"/>
      <c r="W139" s="105"/>
      <c r="X139" s="105"/>
      <c r="Y139" s="105"/>
      <c r="Z139" s="105"/>
    </row>
    <row r="140" spans="1:26" ht="12.75" customHeight="1" x14ac:dyDescent="0.2">
      <c r="A140" s="105"/>
      <c r="B140" s="105"/>
      <c r="C140" s="107"/>
      <c r="D140" s="105"/>
      <c r="E140" s="105"/>
      <c r="F140" s="105"/>
      <c r="G140" s="105"/>
      <c r="H140" s="105"/>
      <c r="I140" s="105"/>
      <c r="J140" s="105"/>
      <c r="K140" s="105"/>
      <c r="L140" s="107"/>
      <c r="M140" s="107"/>
      <c r="N140" s="105"/>
      <c r="O140" s="105"/>
      <c r="P140" s="105"/>
      <c r="Q140" s="105"/>
      <c r="R140" s="105"/>
      <c r="S140" s="105"/>
      <c r="T140" s="105"/>
      <c r="U140" s="105"/>
      <c r="V140" s="105"/>
      <c r="W140" s="105"/>
      <c r="X140" s="105"/>
      <c r="Y140" s="105"/>
      <c r="Z140" s="105"/>
    </row>
    <row r="141" spans="1:26" ht="12.75" customHeight="1" x14ac:dyDescent="0.2">
      <c r="A141" s="105"/>
      <c r="B141" s="105"/>
      <c r="C141" s="107"/>
      <c r="D141" s="105"/>
      <c r="E141" s="105"/>
      <c r="F141" s="105"/>
      <c r="G141" s="105"/>
      <c r="H141" s="105"/>
      <c r="I141" s="105"/>
      <c r="J141" s="105"/>
      <c r="K141" s="105"/>
      <c r="L141" s="107"/>
      <c r="M141" s="107"/>
      <c r="N141" s="105"/>
      <c r="O141" s="105"/>
      <c r="P141" s="105"/>
      <c r="Q141" s="105"/>
      <c r="R141" s="105"/>
      <c r="S141" s="105"/>
      <c r="T141" s="105"/>
      <c r="U141" s="105"/>
      <c r="V141" s="105"/>
      <c r="W141" s="105"/>
      <c r="X141" s="105"/>
      <c r="Y141" s="105"/>
      <c r="Z141" s="105"/>
    </row>
    <row r="142" spans="1:26" ht="12.75" customHeight="1" x14ac:dyDescent="0.2">
      <c r="A142" s="105"/>
      <c r="B142" s="105"/>
      <c r="C142" s="107"/>
      <c r="D142" s="105"/>
      <c r="E142" s="105"/>
      <c r="F142" s="105"/>
      <c r="G142" s="105"/>
      <c r="H142" s="105"/>
      <c r="I142" s="105"/>
      <c r="J142" s="105"/>
      <c r="K142" s="105"/>
      <c r="L142" s="107"/>
      <c r="M142" s="107"/>
      <c r="N142" s="105"/>
      <c r="O142" s="105"/>
      <c r="P142" s="105"/>
      <c r="Q142" s="105"/>
      <c r="R142" s="105"/>
      <c r="S142" s="105"/>
      <c r="T142" s="105"/>
      <c r="U142" s="105"/>
      <c r="V142" s="105"/>
      <c r="W142" s="105"/>
      <c r="X142" s="105"/>
      <c r="Y142" s="105"/>
      <c r="Z142" s="105"/>
    </row>
    <row r="143" spans="1:26" ht="12.75" customHeight="1" x14ac:dyDescent="0.2">
      <c r="A143" s="105"/>
      <c r="B143" s="105"/>
      <c r="C143" s="107"/>
      <c r="D143" s="105"/>
      <c r="E143" s="105"/>
      <c r="F143" s="105"/>
      <c r="G143" s="105"/>
      <c r="H143" s="105"/>
      <c r="I143" s="105"/>
      <c r="J143" s="105"/>
      <c r="K143" s="105"/>
      <c r="L143" s="107"/>
      <c r="M143" s="107"/>
      <c r="N143" s="105"/>
      <c r="O143" s="105"/>
      <c r="P143" s="105"/>
      <c r="Q143" s="105"/>
      <c r="R143" s="105"/>
      <c r="S143" s="105"/>
      <c r="T143" s="105"/>
      <c r="U143" s="105"/>
      <c r="V143" s="105"/>
      <c r="W143" s="105"/>
      <c r="X143" s="105"/>
      <c r="Y143" s="105"/>
      <c r="Z143" s="105"/>
    </row>
    <row r="144" spans="1:26" ht="12.75" customHeight="1" x14ac:dyDescent="0.2">
      <c r="A144" s="105"/>
      <c r="B144" s="105"/>
      <c r="C144" s="107"/>
      <c r="D144" s="105"/>
      <c r="E144" s="105"/>
      <c r="F144" s="105"/>
      <c r="G144" s="105"/>
      <c r="H144" s="105"/>
      <c r="I144" s="105"/>
      <c r="J144" s="105"/>
      <c r="K144" s="105"/>
      <c r="L144" s="107"/>
      <c r="M144" s="107"/>
      <c r="N144" s="105"/>
      <c r="O144" s="105"/>
      <c r="P144" s="105"/>
      <c r="Q144" s="105"/>
      <c r="R144" s="105"/>
      <c r="S144" s="105"/>
      <c r="T144" s="105"/>
      <c r="U144" s="105"/>
      <c r="V144" s="105"/>
      <c r="W144" s="105"/>
      <c r="X144" s="105"/>
      <c r="Y144" s="105"/>
      <c r="Z144" s="105"/>
    </row>
    <row r="145" spans="1:26" ht="12.75" customHeight="1" x14ac:dyDescent="0.2">
      <c r="A145" s="105"/>
      <c r="B145" s="105"/>
      <c r="C145" s="107"/>
      <c r="D145" s="105"/>
      <c r="E145" s="105"/>
      <c r="F145" s="105"/>
      <c r="G145" s="105"/>
      <c r="H145" s="105"/>
      <c r="I145" s="105"/>
      <c r="J145" s="105"/>
      <c r="K145" s="105"/>
      <c r="L145" s="107"/>
      <c r="M145" s="107"/>
      <c r="N145" s="105"/>
      <c r="O145" s="105"/>
      <c r="P145" s="105"/>
      <c r="Q145" s="105"/>
      <c r="R145" s="105"/>
      <c r="S145" s="105"/>
      <c r="T145" s="105"/>
      <c r="U145" s="105"/>
      <c r="V145" s="105"/>
      <c r="W145" s="105"/>
      <c r="X145" s="105"/>
      <c r="Y145" s="105"/>
      <c r="Z145" s="105"/>
    </row>
    <row r="146" spans="1:26" ht="12.75" customHeight="1" x14ac:dyDescent="0.2">
      <c r="A146" s="105"/>
      <c r="B146" s="105"/>
      <c r="C146" s="107"/>
      <c r="D146" s="105"/>
      <c r="E146" s="105"/>
      <c r="F146" s="105"/>
      <c r="G146" s="105"/>
      <c r="H146" s="105"/>
      <c r="I146" s="105"/>
      <c r="J146" s="105"/>
      <c r="K146" s="105"/>
      <c r="L146" s="107"/>
      <c r="M146" s="107"/>
      <c r="N146" s="105"/>
      <c r="O146" s="105"/>
      <c r="P146" s="105"/>
      <c r="Q146" s="105"/>
      <c r="R146" s="105"/>
      <c r="S146" s="105"/>
      <c r="T146" s="105"/>
      <c r="U146" s="105"/>
      <c r="V146" s="105"/>
      <c r="W146" s="105"/>
      <c r="X146" s="105"/>
      <c r="Y146" s="105"/>
      <c r="Z146" s="105"/>
    </row>
    <row r="147" spans="1:26" ht="12.75" customHeight="1" x14ac:dyDescent="0.2">
      <c r="A147" s="105"/>
      <c r="B147" s="105"/>
      <c r="C147" s="107"/>
      <c r="D147" s="105"/>
      <c r="E147" s="105"/>
      <c r="F147" s="105"/>
      <c r="G147" s="105"/>
      <c r="H147" s="105"/>
      <c r="I147" s="105"/>
      <c r="J147" s="105"/>
      <c r="K147" s="105"/>
      <c r="L147" s="107"/>
      <c r="M147" s="107"/>
      <c r="N147" s="105"/>
      <c r="O147" s="105"/>
      <c r="P147" s="105"/>
      <c r="Q147" s="105"/>
      <c r="R147" s="105"/>
      <c r="S147" s="105"/>
      <c r="T147" s="105"/>
      <c r="U147" s="105"/>
      <c r="V147" s="105"/>
      <c r="W147" s="105"/>
      <c r="X147" s="105"/>
      <c r="Y147" s="105"/>
      <c r="Z147" s="105"/>
    </row>
    <row r="148" spans="1:26" ht="12.75" customHeight="1" x14ac:dyDescent="0.2">
      <c r="A148" s="105"/>
      <c r="B148" s="105"/>
      <c r="C148" s="107"/>
      <c r="D148" s="105"/>
      <c r="E148" s="105"/>
      <c r="F148" s="105"/>
      <c r="G148" s="105"/>
      <c r="H148" s="105"/>
      <c r="I148" s="105"/>
      <c r="J148" s="105"/>
      <c r="K148" s="105"/>
      <c r="L148" s="107"/>
      <c r="M148" s="107"/>
      <c r="N148" s="105"/>
      <c r="O148" s="105"/>
      <c r="P148" s="105"/>
      <c r="Q148" s="105"/>
      <c r="R148" s="105"/>
      <c r="S148" s="105"/>
      <c r="T148" s="105"/>
      <c r="U148" s="105"/>
      <c r="V148" s="105"/>
      <c r="W148" s="105"/>
      <c r="X148" s="105"/>
      <c r="Y148" s="105"/>
      <c r="Z148" s="105"/>
    </row>
    <row r="149" spans="1:26" ht="12.75" customHeight="1" x14ac:dyDescent="0.2">
      <c r="A149" s="105"/>
      <c r="B149" s="105"/>
      <c r="C149" s="107"/>
      <c r="D149" s="105"/>
      <c r="E149" s="105"/>
      <c r="F149" s="105"/>
      <c r="G149" s="105"/>
      <c r="H149" s="105"/>
      <c r="I149" s="105"/>
      <c r="J149" s="105"/>
      <c r="K149" s="105"/>
      <c r="L149" s="107"/>
      <c r="M149" s="107"/>
      <c r="N149" s="105"/>
      <c r="O149" s="105"/>
      <c r="P149" s="105"/>
      <c r="Q149" s="105"/>
      <c r="R149" s="105"/>
      <c r="S149" s="105"/>
      <c r="T149" s="105"/>
      <c r="U149" s="105"/>
      <c r="V149" s="105"/>
      <c r="W149" s="105"/>
      <c r="X149" s="105"/>
      <c r="Y149" s="105"/>
      <c r="Z149" s="105"/>
    </row>
    <row r="150" spans="1:26" ht="12.75" customHeight="1" x14ac:dyDescent="0.2">
      <c r="A150" s="105"/>
      <c r="B150" s="105"/>
      <c r="C150" s="107"/>
      <c r="D150" s="105"/>
      <c r="E150" s="105"/>
      <c r="F150" s="105"/>
      <c r="G150" s="105"/>
      <c r="H150" s="105"/>
      <c r="I150" s="105"/>
      <c r="J150" s="105"/>
      <c r="K150" s="105"/>
      <c r="L150" s="107"/>
      <c r="M150" s="107"/>
      <c r="N150" s="105"/>
      <c r="O150" s="105"/>
      <c r="P150" s="105"/>
      <c r="Q150" s="105"/>
      <c r="R150" s="105"/>
      <c r="S150" s="105"/>
      <c r="T150" s="105"/>
      <c r="U150" s="105"/>
      <c r="V150" s="105"/>
      <c r="W150" s="105"/>
      <c r="X150" s="105"/>
      <c r="Y150" s="105"/>
      <c r="Z150" s="105"/>
    </row>
    <row r="151" spans="1:26" ht="12.75" customHeight="1" x14ac:dyDescent="0.2">
      <c r="A151" s="105"/>
      <c r="B151" s="105"/>
      <c r="C151" s="107"/>
      <c r="D151" s="105"/>
      <c r="E151" s="105"/>
      <c r="F151" s="105"/>
      <c r="G151" s="105"/>
      <c r="H151" s="105"/>
      <c r="I151" s="105"/>
      <c r="J151" s="105"/>
      <c r="K151" s="105"/>
      <c r="L151" s="107"/>
      <c r="M151" s="107"/>
      <c r="N151" s="105"/>
      <c r="O151" s="105"/>
      <c r="P151" s="105"/>
      <c r="Q151" s="105"/>
      <c r="R151" s="105"/>
      <c r="S151" s="105"/>
      <c r="T151" s="105"/>
      <c r="U151" s="105"/>
      <c r="V151" s="105"/>
      <c r="W151" s="105"/>
      <c r="X151" s="105"/>
      <c r="Y151" s="105"/>
      <c r="Z151" s="105"/>
    </row>
    <row r="152" spans="1:26" ht="12.75" customHeight="1" x14ac:dyDescent="0.2">
      <c r="A152" s="105"/>
      <c r="B152" s="105"/>
      <c r="C152" s="107"/>
      <c r="D152" s="105"/>
      <c r="E152" s="105"/>
      <c r="F152" s="105"/>
      <c r="G152" s="105"/>
      <c r="H152" s="105"/>
      <c r="I152" s="105"/>
      <c r="J152" s="105"/>
      <c r="K152" s="105"/>
      <c r="L152" s="107"/>
      <c r="M152" s="107"/>
      <c r="N152" s="105"/>
      <c r="O152" s="105"/>
      <c r="P152" s="105"/>
      <c r="Q152" s="105"/>
      <c r="R152" s="105"/>
      <c r="S152" s="105"/>
      <c r="T152" s="105"/>
      <c r="U152" s="105"/>
      <c r="V152" s="105"/>
      <c r="W152" s="105"/>
      <c r="X152" s="105"/>
      <c r="Y152" s="105"/>
      <c r="Z152" s="105"/>
    </row>
    <row r="153" spans="1:26" ht="12.75" customHeight="1" x14ac:dyDescent="0.2">
      <c r="A153" s="105"/>
      <c r="B153" s="105"/>
      <c r="C153" s="107"/>
      <c r="D153" s="105"/>
      <c r="E153" s="105"/>
      <c r="F153" s="105"/>
      <c r="G153" s="105"/>
      <c r="H153" s="105"/>
      <c r="I153" s="105"/>
      <c r="J153" s="105"/>
      <c r="K153" s="105"/>
      <c r="L153" s="107"/>
      <c r="M153" s="107"/>
      <c r="N153" s="105"/>
      <c r="O153" s="105"/>
      <c r="P153" s="105"/>
      <c r="Q153" s="105"/>
      <c r="R153" s="105"/>
      <c r="S153" s="105"/>
      <c r="T153" s="105"/>
      <c r="U153" s="105"/>
      <c r="V153" s="105"/>
      <c r="W153" s="105"/>
      <c r="X153" s="105"/>
      <c r="Y153" s="105"/>
      <c r="Z153" s="105"/>
    </row>
    <row r="154" spans="1:26" ht="12.75" customHeight="1" x14ac:dyDescent="0.2">
      <c r="A154" s="105"/>
      <c r="B154" s="105"/>
      <c r="C154" s="107"/>
      <c r="D154" s="105"/>
      <c r="E154" s="105"/>
      <c r="F154" s="105"/>
      <c r="G154" s="105"/>
      <c r="H154" s="105"/>
      <c r="I154" s="105"/>
      <c r="J154" s="105"/>
      <c r="K154" s="105"/>
      <c r="L154" s="107"/>
      <c r="M154" s="107"/>
      <c r="N154" s="105"/>
      <c r="O154" s="105"/>
      <c r="P154" s="105"/>
      <c r="Q154" s="105"/>
      <c r="R154" s="105"/>
      <c r="S154" s="105"/>
      <c r="T154" s="105"/>
      <c r="U154" s="105"/>
      <c r="V154" s="105"/>
      <c r="W154" s="105"/>
      <c r="X154" s="105"/>
      <c r="Y154" s="105"/>
      <c r="Z154" s="105"/>
    </row>
    <row r="155" spans="1:26" ht="12.75" customHeight="1" x14ac:dyDescent="0.2">
      <c r="A155" s="105"/>
      <c r="B155" s="105"/>
      <c r="C155" s="107"/>
      <c r="D155" s="105"/>
      <c r="E155" s="105"/>
      <c r="F155" s="105"/>
      <c r="G155" s="105"/>
      <c r="H155" s="105"/>
      <c r="I155" s="105"/>
      <c r="J155" s="105"/>
      <c r="K155" s="105"/>
      <c r="L155" s="107"/>
      <c r="M155" s="107"/>
      <c r="N155" s="105"/>
      <c r="O155" s="105"/>
      <c r="P155" s="105"/>
      <c r="Q155" s="105"/>
      <c r="R155" s="105"/>
      <c r="S155" s="105"/>
      <c r="T155" s="105"/>
      <c r="U155" s="105"/>
      <c r="V155" s="105"/>
      <c r="W155" s="105"/>
      <c r="X155" s="105"/>
      <c r="Y155" s="105"/>
      <c r="Z155" s="105"/>
    </row>
    <row r="156" spans="1:26" ht="12.75" customHeight="1" x14ac:dyDescent="0.2">
      <c r="A156" s="105"/>
      <c r="B156" s="105"/>
      <c r="C156" s="107"/>
      <c r="D156" s="105"/>
      <c r="E156" s="105"/>
      <c r="F156" s="105"/>
      <c r="G156" s="105"/>
      <c r="H156" s="105"/>
      <c r="I156" s="105"/>
      <c r="J156" s="105"/>
      <c r="K156" s="105"/>
      <c r="L156" s="107"/>
      <c r="M156" s="107"/>
      <c r="N156" s="105"/>
      <c r="O156" s="105"/>
      <c r="P156" s="105"/>
      <c r="Q156" s="105"/>
      <c r="R156" s="105"/>
      <c r="S156" s="105"/>
      <c r="T156" s="105"/>
      <c r="U156" s="105"/>
      <c r="V156" s="105"/>
      <c r="W156" s="105"/>
      <c r="X156" s="105"/>
      <c r="Y156" s="105"/>
      <c r="Z156" s="105"/>
    </row>
    <row r="157" spans="1:26" ht="12.75" customHeight="1" x14ac:dyDescent="0.2">
      <c r="A157" s="105"/>
      <c r="B157" s="105"/>
      <c r="C157" s="107"/>
      <c r="D157" s="105"/>
      <c r="E157" s="105"/>
      <c r="F157" s="105"/>
      <c r="G157" s="105"/>
      <c r="H157" s="105"/>
      <c r="I157" s="105"/>
      <c r="J157" s="105"/>
      <c r="K157" s="105"/>
      <c r="L157" s="107"/>
      <c r="M157" s="107"/>
      <c r="N157" s="105"/>
      <c r="O157" s="105"/>
      <c r="P157" s="105"/>
      <c r="Q157" s="105"/>
      <c r="R157" s="105"/>
      <c r="S157" s="105"/>
      <c r="T157" s="105"/>
      <c r="U157" s="105"/>
      <c r="V157" s="105"/>
      <c r="W157" s="105"/>
      <c r="X157" s="105"/>
      <c r="Y157" s="105"/>
      <c r="Z157" s="105"/>
    </row>
    <row r="158" spans="1:26" ht="12.75" customHeight="1" x14ac:dyDescent="0.2">
      <c r="A158" s="105"/>
      <c r="B158" s="105"/>
      <c r="C158" s="107"/>
      <c r="D158" s="105"/>
      <c r="E158" s="105"/>
      <c r="F158" s="105"/>
      <c r="G158" s="105"/>
      <c r="H158" s="105"/>
      <c r="I158" s="105"/>
      <c r="J158" s="105"/>
      <c r="K158" s="105"/>
      <c r="L158" s="107"/>
      <c r="M158" s="107"/>
      <c r="N158" s="105"/>
      <c r="O158" s="105"/>
      <c r="P158" s="105"/>
      <c r="Q158" s="105"/>
      <c r="R158" s="105"/>
      <c r="S158" s="105"/>
      <c r="T158" s="105"/>
      <c r="U158" s="105"/>
      <c r="V158" s="105"/>
      <c r="W158" s="105"/>
      <c r="X158" s="105"/>
      <c r="Y158" s="105"/>
      <c r="Z158" s="105"/>
    </row>
    <row r="159" spans="1:26" ht="12.75" customHeight="1" x14ac:dyDescent="0.2">
      <c r="A159" s="105"/>
      <c r="B159" s="105"/>
      <c r="C159" s="107"/>
      <c r="D159" s="105"/>
      <c r="E159" s="105"/>
      <c r="F159" s="105"/>
      <c r="G159" s="105"/>
      <c r="H159" s="105"/>
      <c r="I159" s="105"/>
      <c r="J159" s="105"/>
      <c r="K159" s="105"/>
      <c r="L159" s="107"/>
      <c r="M159" s="107"/>
      <c r="N159" s="105"/>
      <c r="O159" s="105"/>
      <c r="P159" s="105"/>
      <c r="Q159" s="105"/>
      <c r="R159" s="105"/>
      <c r="S159" s="105"/>
      <c r="T159" s="105"/>
      <c r="U159" s="105"/>
      <c r="V159" s="105"/>
      <c r="W159" s="105"/>
      <c r="X159" s="105"/>
      <c r="Y159" s="105"/>
      <c r="Z159" s="105"/>
    </row>
    <row r="160" spans="1:26" ht="12.75" customHeight="1" x14ac:dyDescent="0.2">
      <c r="A160" s="105"/>
      <c r="B160" s="105"/>
      <c r="C160" s="107"/>
      <c r="D160" s="105"/>
      <c r="E160" s="105"/>
      <c r="F160" s="105"/>
      <c r="G160" s="105"/>
      <c r="H160" s="105"/>
      <c r="I160" s="105"/>
      <c r="J160" s="105"/>
      <c r="K160" s="105"/>
      <c r="L160" s="107"/>
      <c r="M160" s="107"/>
      <c r="N160" s="105"/>
      <c r="O160" s="105"/>
      <c r="P160" s="105"/>
      <c r="Q160" s="105"/>
      <c r="R160" s="105"/>
      <c r="S160" s="105"/>
      <c r="T160" s="105"/>
      <c r="U160" s="105"/>
      <c r="V160" s="105"/>
      <c r="W160" s="105"/>
      <c r="X160" s="105"/>
      <c r="Y160" s="105"/>
      <c r="Z160" s="105"/>
    </row>
    <row r="161" spans="1:26" ht="12.75" customHeight="1" x14ac:dyDescent="0.2">
      <c r="A161" s="105"/>
      <c r="B161" s="105"/>
      <c r="C161" s="107"/>
      <c r="D161" s="105"/>
      <c r="E161" s="105"/>
      <c r="F161" s="105"/>
      <c r="G161" s="105"/>
      <c r="H161" s="105"/>
      <c r="I161" s="105"/>
      <c r="J161" s="105"/>
      <c r="K161" s="105"/>
      <c r="L161" s="107"/>
      <c r="M161" s="107"/>
      <c r="N161" s="105"/>
      <c r="O161" s="105"/>
      <c r="P161" s="105"/>
      <c r="Q161" s="105"/>
      <c r="R161" s="105"/>
      <c r="S161" s="105"/>
      <c r="T161" s="105"/>
      <c r="U161" s="105"/>
      <c r="V161" s="105"/>
      <c r="W161" s="105"/>
      <c r="X161" s="105"/>
      <c r="Y161" s="105"/>
      <c r="Z161" s="105"/>
    </row>
    <row r="162" spans="1:26" ht="12.75" customHeight="1" x14ac:dyDescent="0.2">
      <c r="A162" s="105"/>
      <c r="B162" s="105"/>
      <c r="C162" s="107"/>
      <c r="D162" s="105"/>
      <c r="E162" s="105"/>
      <c r="F162" s="105"/>
      <c r="G162" s="105"/>
      <c r="H162" s="105"/>
      <c r="I162" s="105"/>
      <c r="J162" s="105"/>
      <c r="K162" s="105"/>
      <c r="L162" s="107"/>
      <c r="M162" s="107"/>
      <c r="N162" s="105"/>
      <c r="O162" s="105"/>
      <c r="P162" s="105"/>
      <c r="Q162" s="105"/>
      <c r="R162" s="105"/>
      <c r="S162" s="105"/>
      <c r="T162" s="105"/>
      <c r="U162" s="105"/>
      <c r="V162" s="105"/>
      <c r="W162" s="105"/>
      <c r="X162" s="105"/>
      <c r="Y162" s="105"/>
      <c r="Z162" s="105"/>
    </row>
    <row r="163" spans="1:26" ht="12.75" customHeight="1" x14ac:dyDescent="0.2">
      <c r="A163" s="105"/>
      <c r="B163" s="105"/>
      <c r="C163" s="107"/>
      <c r="D163" s="105"/>
      <c r="E163" s="105"/>
      <c r="F163" s="105"/>
      <c r="G163" s="105"/>
      <c r="H163" s="105"/>
      <c r="I163" s="105"/>
      <c r="J163" s="105"/>
      <c r="K163" s="105"/>
      <c r="L163" s="107"/>
      <c r="M163" s="107"/>
      <c r="N163" s="105"/>
      <c r="O163" s="105"/>
      <c r="P163" s="105"/>
      <c r="Q163" s="105"/>
      <c r="R163" s="105"/>
      <c r="S163" s="105"/>
      <c r="T163" s="105"/>
      <c r="U163" s="105"/>
      <c r="V163" s="105"/>
      <c r="W163" s="105"/>
      <c r="X163" s="105"/>
      <c r="Y163" s="105"/>
      <c r="Z163" s="105"/>
    </row>
    <row r="164" spans="1:26" ht="12.75" customHeight="1" x14ac:dyDescent="0.2">
      <c r="A164" s="105"/>
      <c r="B164" s="105"/>
      <c r="C164" s="107"/>
      <c r="D164" s="105"/>
      <c r="E164" s="105"/>
      <c r="F164" s="105"/>
      <c r="G164" s="105"/>
      <c r="H164" s="105"/>
      <c r="I164" s="105"/>
      <c r="J164" s="105"/>
      <c r="K164" s="105"/>
      <c r="L164" s="107"/>
      <c r="M164" s="107"/>
      <c r="N164" s="105"/>
      <c r="O164" s="105"/>
      <c r="P164" s="105"/>
      <c r="Q164" s="105"/>
      <c r="R164" s="105"/>
      <c r="S164" s="105"/>
      <c r="T164" s="105"/>
      <c r="U164" s="105"/>
      <c r="V164" s="105"/>
      <c r="W164" s="105"/>
      <c r="X164" s="105"/>
      <c r="Y164" s="105"/>
      <c r="Z164" s="105"/>
    </row>
    <row r="165" spans="1:26" ht="12.75" customHeight="1" x14ac:dyDescent="0.2">
      <c r="A165" s="105"/>
      <c r="B165" s="105"/>
      <c r="C165" s="107"/>
      <c r="D165" s="105"/>
      <c r="E165" s="105"/>
      <c r="F165" s="105"/>
      <c r="G165" s="105"/>
      <c r="H165" s="105"/>
      <c r="I165" s="105"/>
      <c r="J165" s="105"/>
      <c r="K165" s="105"/>
      <c r="L165" s="107"/>
      <c r="M165" s="107"/>
      <c r="N165" s="105"/>
      <c r="O165" s="105"/>
      <c r="P165" s="105"/>
      <c r="Q165" s="105"/>
      <c r="R165" s="105"/>
      <c r="S165" s="105"/>
      <c r="T165" s="105"/>
      <c r="U165" s="105"/>
      <c r="V165" s="105"/>
      <c r="W165" s="105"/>
      <c r="X165" s="105"/>
      <c r="Y165" s="105"/>
      <c r="Z165" s="105"/>
    </row>
    <row r="166" spans="1:26" ht="12.75" customHeight="1" x14ac:dyDescent="0.2">
      <c r="A166" s="105"/>
      <c r="B166" s="105"/>
      <c r="C166" s="107"/>
      <c r="D166" s="105"/>
      <c r="E166" s="105"/>
      <c r="F166" s="105"/>
      <c r="G166" s="105"/>
      <c r="H166" s="105"/>
      <c r="I166" s="105"/>
      <c r="J166" s="105"/>
      <c r="K166" s="105"/>
      <c r="L166" s="107"/>
      <c r="M166" s="107"/>
      <c r="N166" s="105"/>
      <c r="O166" s="105"/>
      <c r="P166" s="105"/>
      <c r="Q166" s="105"/>
      <c r="R166" s="105"/>
      <c r="S166" s="105"/>
      <c r="T166" s="105"/>
      <c r="U166" s="105"/>
      <c r="V166" s="105"/>
      <c r="W166" s="105"/>
      <c r="X166" s="105"/>
      <c r="Y166" s="105"/>
      <c r="Z166" s="105"/>
    </row>
    <row r="167" spans="1:26" ht="12.75" customHeight="1" x14ac:dyDescent="0.2">
      <c r="A167" s="105"/>
      <c r="B167" s="105"/>
      <c r="C167" s="107"/>
      <c r="D167" s="105"/>
      <c r="E167" s="105"/>
      <c r="F167" s="105"/>
      <c r="G167" s="105"/>
      <c r="H167" s="105"/>
      <c r="I167" s="105"/>
      <c r="J167" s="105"/>
      <c r="K167" s="105"/>
      <c r="L167" s="107"/>
      <c r="M167" s="107"/>
      <c r="N167" s="105"/>
      <c r="O167" s="105"/>
      <c r="P167" s="105"/>
      <c r="Q167" s="105"/>
      <c r="R167" s="105"/>
      <c r="S167" s="105"/>
      <c r="T167" s="105"/>
      <c r="U167" s="105"/>
      <c r="V167" s="105"/>
      <c r="W167" s="105"/>
      <c r="X167" s="105"/>
      <c r="Y167" s="105"/>
      <c r="Z167" s="105"/>
    </row>
    <row r="168" spans="1:26" ht="12.75" customHeight="1" x14ac:dyDescent="0.2">
      <c r="A168" s="105"/>
      <c r="B168" s="105"/>
      <c r="C168" s="107"/>
      <c r="D168" s="105"/>
      <c r="E168" s="105"/>
      <c r="F168" s="105"/>
      <c r="G168" s="105"/>
      <c r="H168" s="105"/>
      <c r="I168" s="105"/>
      <c r="J168" s="105"/>
      <c r="K168" s="105"/>
      <c r="L168" s="107"/>
      <c r="M168" s="107"/>
      <c r="N168" s="105"/>
      <c r="O168" s="105"/>
      <c r="P168" s="105"/>
      <c r="Q168" s="105"/>
      <c r="R168" s="105"/>
      <c r="S168" s="105"/>
      <c r="T168" s="105"/>
      <c r="U168" s="105"/>
      <c r="V168" s="105"/>
      <c r="W168" s="105"/>
      <c r="X168" s="105"/>
      <c r="Y168" s="105"/>
      <c r="Z168" s="105"/>
    </row>
    <row r="169" spans="1:26" ht="12.75" customHeight="1" x14ac:dyDescent="0.2">
      <c r="A169" s="105"/>
      <c r="B169" s="105"/>
      <c r="C169" s="107"/>
      <c r="D169" s="105"/>
      <c r="E169" s="105"/>
      <c r="F169" s="105"/>
      <c r="G169" s="105"/>
      <c r="H169" s="105"/>
      <c r="I169" s="105"/>
      <c r="J169" s="105"/>
      <c r="K169" s="105"/>
      <c r="L169" s="107"/>
      <c r="M169" s="107"/>
      <c r="N169" s="105"/>
      <c r="O169" s="105"/>
      <c r="P169" s="105"/>
      <c r="Q169" s="105"/>
      <c r="R169" s="105"/>
      <c r="S169" s="105"/>
      <c r="T169" s="105"/>
      <c r="U169" s="105"/>
      <c r="V169" s="105"/>
      <c r="W169" s="105"/>
      <c r="X169" s="105"/>
      <c r="Y169" s="105"/>
      <c r="Z169" s="105"/>
    </row>
    <row r="170" spans="1:26" ht="12.75" customHeight="1" x14ac:dyDescent="0.2">
      <c r="A170" s="105"/>
      <c r="B170" s="105"/>
      <c r="C170" s="107"/>
      <c r="D170" s="105"/>
      <c r="E170" s="105"/>
      <c r="F170" s="105"/>
      <c r="G170" s="105"/>
      <c r="H170" s="105"/>
      <c r="I170" s="105"/>
      <c r="J170" s="105"/>
      <c r="K170" s="105"/>
      <c r="L170" s="107"/>
      <c r="M170" s="107"/>
      <c r="N170" s="105"/>
      <c r="O170" s="105"/>
      <c r="P170" s="105"/>
      <c r="Q170" s="105"/>
      <c r="R170" s="105"/>
      <c r="S170" s="105"/>
      <c r="T170" s="105"/>
      <c r="U170" s="105"/>
      <c r="V170" s="105"/>
      <c r="W170" s="105"/>
      <c r="X170" s="105"/>
      <c r="Y170" s="105"/>
      <c r="Z170" s="105"/>
    </row>
    <row r="171" spans="1:26" ht="12.75" customHeight="1" x14ac:dyDescent="0.2">
      <c r="A171" s="105"/>
      <c r="B171" s="105"/>
      <c r="C171" s="107"/>
      <c r="D171" s="105"/>
      <c r="E171" s="105"/>
      <c r="F171" s="105"/>
      <c r="G171" s="105"/>
      <c r="H171" s="105"/>
      <c r="I171" s="105"/>
      <c r="J171" s="105"/>
      <c r="K171" s="105"/>
      <c r="L171" s="107"/>
      <c r="M171" s="107"/>
      <c r="N171" s="105"/>
      <c r="O171" s="105"/>
      <c r="P171" s="105"/>
      <c r="Q171" s="105"/>
      <c r="R171" s="105"/>
      <c r="S171" s="105"/>
      <c r="T171" s="105"/>
      <c r="U171" s="105"/>
      <c r="V171" s="105"/>
      <c r="W171" s="105"/>
      <c r="X171" s="105"/>
      <c r="Y171" s="105"/>
      <c r="Z171" s="105"/>
    </row>
    <row r="172" spans="1:26" ht="12.75" customHeight="1" x14ac:dyDescent="0.2">
      <c r="A172" s="105"/>
      <c r="B172" s="105"/>
      <c r="C172" s="107"/>
      <c r="D172" s="105"/>
      <c r="E172" s="105"/>
      <c r="F172" s="105"/>
      <c r="G172" s="105"/>
      <c r="H172" s="105"/>
      <c r="I172" s="105"/>
      <c r="J172" s="105"/>
      <c r="K172" s="105"/>
      <c r="L172" s="107"/>
      <c r="M172" s="107"/>
      <c r="N172" s="105"/>
      <c r="O172" s="105"/>
      <c r="P172" s="105"/>
      <c r="Q172" s="105"/>
      <c r="R172" s="105"/>
      <c r="S172" s="105"/>
      <c r="T172" s="105"/>
      <c r="U172" s="105"/>
      <c r="V172" s="105"/>
      <c r="W172" s="105"/>
      <c r="X172" s="105"/>
      <c r="Y172" s="105"/>
      <c r="Z172" s="105"/>
    </row>
    <row r="173" spans="1:26" ht="12.75" customHeight="1" x14ac:dyDescent="0.2">
      <c r="A173" s="105"/>
      <c r="B173" s="105"/>
      <c r="C173" s="107"/>
      <c r="D173" s="105"/>
      <c r="E173" s="105"/>
      <c r="F173" s="105"/>
      <c r="G173" s="105"/>
      <c r="H173" s="105"/>
      <c r="I173" s="105"/>
      <c r="J173" s="105"/>
      <c r="K173" s="105"/>
      <c r="L173" s="107"/>
      <c r="M173" s="107"/>
      <c r="N173" s="105"/>
      <c r="O173" s="105"/>
      <c r="P173" s="105"/>
      <c r="Q173" s="105"/>
      <c r="R173" s="105"/>
      <c r="S173" s="105"/>
      <c r="T173" s="105"/>
      <c r="U173" s="105"/>
      <c r="V173" s="105"/>
      <c r="W173" s="105"/>
      <c r="X173" s="105"/>
      <c r="Y173" s="105"/>
      <c r="Z173" s="105"/>
    </row>
    <row r="174" spans="1:26" ht="12.75" customHeight="1" x14ac:dyDescent="0.2">
      <c r="A174" s="105"/>
      <c r="B174" s="105"/>
      <c r="C174" s="107"/>
      <c r="D174" s="105"/>
      <c r="E174" s="105"/>
      <c r="F174" s="105"/>
      <c r="G174" s="105"/>
      <c r="H174" s="105"/>
      <c r="I174" s="105"/>
      <c r="J174" s="105"/>
      <c r="K174" s="105"/>
      <c r="L174" s="107"/>
      <c r="M174" s="107"/>
      <c r="N174" s="105"/>
      <c r="O174" s="105"/>
      <c r="P174" s="105"/>
      <c r="Q174" s="105"/>
      <c r="R174" s="105"/>
      <c r="S174" s="105"/>
      <c r="T174" s="105"/>
      <c r="U174" s="105"/>
      <c r="V174" s="105"/>
      <c r="W174" s="105"/>
      <c r="X174" s="105"/>
      <c r="Y174" s="105"/>
      <c r="Z174" s="105"/>
    </row>
    <row r="175" spans="1:26" ht="12.75" customHeight="1" x14ac:dyDescent="0.2">
      <c r="A175" s="105"/>
      <c r="B175" s="105"/>
      <c r="C175" s="107"/>
      <c r="D175" s="105"/>
      <c r="E175" s="105"/>
      <c r="F175" s="105"/>
      <c r="G175" s="105"/>
      <c r="H175" s="105"/>
      <c r="I175" s="105"/>
      <c r="J175" s="105"/>
      <c r="K175" s="105"/>
      <c r="L175" s="107"/>
      <c r="M175" s="107"/>
      <c r="N175" s="105"/>
      <c r="O175" s="105"/>
      <c r="P175" s="105"/>
      <c r="Q175" s="105"/>
      <c r="R175" s="105"/>
      <c r="S175" s="105"/>
      <c r="T175" s="105"/>
      <c r="U175" s="105"/>
      <c r="V175" s="105"/>
      <c r="W175" s="105"/>
      <c r="X175" s="105"/>
      <c r="Y175" s="105"/>
      <c r="Z175" s="105"/>
    </row>
    <row r="176" spans="1:26" ht="12.75" customHeight="1" x14ac:dyDescent="0.2">
      <c r="A176" s="105"/>
      <c r="B176" s="105"/>
      <c r="C176" s="107"/>
      <c r="D176" s="105"/>
      <c r="E176" s="105"/>
      <c r="F176" s="105"/>
      <c r="G176" s="105"/>
      <c r="H176" s="105"/>
      <c r="I176" s="105"/>
      <c r="J176" s="105"/>
      <c r="K176" s="105"/>
      <c r="L176" s="107"/>
      <c r="M176" s="107"/>
      <c r="N176" s="105"/>
      <c r="O176" s="105"/>
      <c r="P176" s="105"/>
      <c r="Q176" s="105"/>
      <c r="R176" s="105"/>
      <c r="S176" s="105"/>
      <c r="T176" s="105"/>
      <c r="U176" s="105"/>
      <c r="V176" s="105"/>
      <c r="W176" s="105"/>
      <c r="X176" s="105"/>
      <c r="Y176" s="105"/>
      <c r="Z176" s="105"/>
    </row>
    <row r="177" spans="1:26" ht="12.75" customHeight="1" x14ac:dyDescent="0.2">
      <c r="A177" s="105"/>
      <c r="B177" s="105"/>
      <c r="C177" s="107"/>
      <c r="D177" s="105"/>
      <c r="E177" s="105"/>
      <c r="F177" s="105"/>
      <c r="G177" s="105"/>
      <c r="H177" s="105"/>
      <c r="I177" s="105"/>
      <c r="J177" s="105"/>
      <c r="K177" s="105"/>
      <c r="L177" s="107"/>
      <c r="M177" s="107"/>
      <c r="N177" s="105"/>
      <c r="O177" s="105"/>
      <c r="P177" s="105"/>
      <c r="Q177" s="105"/>
      <c r="R177" s="105"/>
      <c r="S177" s="105"/>
      <c r="T177" s="105"/>
      <c r="U177" s="105"/>
      <c r="V177" s="105"/>
      <c r="W177" s="105"/>
      <c r="X177" s="105"/>
      <c r="Y177" s="105"/>
      <c r="Z177" s="105"/>
    </row>
    <row r="178" spans="1:26" ht="12.75" customHeight="1" x14ac:dyDescent="0.2">
      <c r="A178" s="105"/>
      <c r="B178" s="105"/>
      <c r="C178" s="107"/>
      <c r="D178" s="105"/>
      <c r="E178" s="105"/>
      <c r="F178" s="105"/>
      <c r="G178" s="105"/>
      <c r="H178" s="105"/>
      <c r="I178" s="105"/>
      <c r="J178" s="105"/>
      <c r="K178" s="105"/>
      <c r="L178" s="107"/>
      <c r="M178" s="107"/>
      <c r="N178" s="105"/>
      <c r="O178" s="105"/>
      <c r="P178" s="105"/>
      <c r="Q178" s="105"/>
      <c r="R178" s="105"/>
      <c r="S178" s="105"/>
      <c r="T178" s="105"/>
      <c r="U178" s="105"/>
      <c r="V178" s="105"/>
      <c r="W178" s="105"/>
      <c r="X178" s="105"/>
      <c r="Y178" s="105"/>
      <c r="Z178" s="105"/>
    </row>
    <row r="179" spans="1:26" ht="12.75" customHeight="1" x14ac:dyDescent="0.2">
      <c r="A179" s="105"/>
      <c r="B179" s="105"/>
      <c r="C179" s="107"/>
      <c r="D179" s="105"/>
      <c r="E179" s="105"/>
      <c r="F179" s="105"/>
      <c r="G179" s="105"/>
      <c r="H179" s="105"/>
      <c r="I179" s="105"/>
      <c r="J179" s="105"/>
      <c r="K179" s="105"/>
      <c r="L179" s="107"/>
      <c r="M179" s="107"/>
      <c r="N179" s="105"/>
      <c r="O179" s="105"/>
      <c r="P179" s="105"/>
      <c r="Q179" s="105"/>
      <c r="R179" s="105"/>
      <c r="S179" s="105"/>
      <c r="T179" s="105"/>
      <c r="U179" s="105"/>
      <c r="V179" s="105"/>
      <c r="W179" s="105"/>
      <c r="X179" s="105"/>
      <c r="Y179" s="105"/>
      <c r="Z179" s="105"/>
    </row>
    <row r="180" spans="1:26" ht="12.75" customHeight="1" x14ac:dyDescent="0.2">
      <c r="A180" s="105"/>
      <c r="B180" s="105"/>
      <c r="C180" s="107"/>
      <c r="D180" s="105"/>
      <c r="E180" s="105"/>
      <c r="F180" s="105"/>
      <c r="G180" s="105"/>
      <c r="H180" s="105"/>
      <c r="I180" s="105"/>
      <c r="J180" s="105"/>
      <c r="K180" s="105"/>
      <c r="L180" s="107"/>
      <c r="M180" s="107"/>
      <c r="N180" s="105"/>
      <c r="O180" s="105"/>
      <c r="P180" s="105"/>
      <c r="Q180" s="105"/>
      <c r="R180" s="105"/>
      <c r="S180" s="105"/>
      <c r="T180" s="105"/>
      <c r="U180" s="105"/>
      <c r="V180" s="105"/>
      <c r="W180" s="105"/>
      <c r="X180" s="105"/>
      <c r="Y180" s="105"/>
      <c r="Z180" s="105"/>
    </row>
    <row r="181" spans="1:26" ht="12.75" customHeight="1" x14ac:dyDescent="0.2">
      <c r="A181" s="105"/>
      <c r="B181" s="105"/>
      <c r="C181" s="107"/>
      <c r="D181" s="105"/>
      <c r="E181" s="105"/>
      <c r="F181" s="105"/>
      <c r="G181" s="105"/>
      <c r="H181" s="105"/>
      <c r="I181" s="105"/>
      <c r="J181" s="105"/>
      <c r="K181" s="105"/>
      <c r="L181" s="107"/>
      <c r="M181" s="107"/>
      <c r="N181" s="105"/>
      <c r="O181" s="105"/>
      <c r="P181" s="105"/>
      <c r="Q181" s="105"/>
      <c r="R181" s="105"/>
      <c r="S181" s="105"/>
      <c r="T181" s="105"/>
      <c r="U181" s="105"/>
      <c r="V181" s="105"/>
      <c r="W181" s="105"/>
      <c r="X181" s="105"/>
      <c r="Y181" s="105"/>
      <c r="Z181" s="105"/>
    </row>
    <row r="182" spans="1:26" ht="12.75" customHeight="1" x14ac:dyDescent="0.2">
      <c r="A182" s="105"/>
      <c r="B182" s="105"/>
      <c r="C182" s="107"/>
      <c r="D182" s="105"/>
      <c r="E182" s="105"/>
      <c r="F182" s="105"/>
      <c r="G182" s="105"/>
      <c r="H182" s="105"/>
      <c r="I182" s="105"/>
      <c r="J182" s="105"/>
      <c r="K182" s="105"/>
      <c r="L182" s="107"/>
      <c r="M182" s="107"/>
      <c r="N182" s="105"/>
      <c r="O182" s="105"/>
      <c r="P182" s="105"/>
      <c r="Q182" s="105"/>
      <c r="R182" s="105"/>
      <c r="S182" s="105"/>
      <c r="T182" s="105"/>
      <c r="U182" s="105"/>
      <c r="V182" s="105"/>
      <c r="W182" s="105"/>
      <c r="X182" s="105"/>
      <c r="Y182" s="105"/>
      <c r="Z182" s="105"/>
    </row>
    <row r="183" spans="1:26" ht="12.75" customHeight="1" x14ac:dyDescent="0.2">
      <c r="A183" s="105"/>
      <c r="B183" s="105"/>
      <c r="C183" s="107"/>
      <c r="D183" s="105"/>
      <c r="E183" s="105"/>
      <c r="F183" s="105"/>
      <c r="G183" s="105"/>
      <c r="H183" s="105"/>
      <c r="I183" s="105"/>
      <c r="J183" s="105"/>
      <c r="K183" s="105"/>
      <c r="L183" s="107"/>
      <c r="M183" s="107"/>
      <c r="N183" s="105"/>
      <c r="O183" s="105"/>
      <c r="P183" s="105"/>
      <c r="Q183" s="105"/>
      <c r="R183" s="105"/>
      <c r="S183" s="105"/>
      <c r="T183" s="105"/>
      <c r="U183" s="105"/>
      <c r="V183" s="105"/>
      <c r="W183" s="105"/>
      <c r="X183" s="105"/>
      <c r="Y183" s="105"/>
      <c r="Z183" s="105"/>
    </row>
    <row r="184" spans="1:26" ht="12.75" customHeight="1" x14ac:dyDescent="0.2">
      <c r="A184" s="105"/>
      <c r="B184" s="105"/>
      <c r="C184" s="107"/>
      <c r="D184" s="105"/>
      <c r="E184" s="105"/>
      <c r="F184" s="105"/>
      <c r="G184" s="105"/>
      <c r="H184" s="105"/>
      <c r="I184" s="105"/>
      <c r="J184" s="105"/>
      <c r="K184" s="105"/>
      <c r="L184" s="107"/>
      <c r="M184" s="107"/>
      <c r="N184" s="105"/>
      <c r="O184" s="105"/>
      <c r="P184" s="105"/>
      <c r="Q184" s="105"/>
      <c r="R184" s="105"/>
      <c r="S184" s="105"/>
      <c r="T184" s="105"/>
      <c r="U184" s="105"/>
      <c r="V184" s="105"/>
      <c r="W184" s="105"/>
      <c r="X184" s="105"/>
      <c r="Y184" s="105"/>
      <c r="Z184" s="105"/>
    </row>
    <row r="185" spans="1:26" ht="12.75" customHeight="1" x14ac:dyDescent="0.2">
      <c r="A185" s="105"/>
      <c r="B185" s="105"/>
      <c r="C185" s="107"/>
      <c r="D185" s="105"/>
      <c r="E185" s="105"/>
      <c r="F185" s="105"/>
      <c r="G185" s="105"/>
      <c r="H185" s="105"/>
      <c r="I185" s="105"/>
      <c r="J185" s="105"/>
      <c r="K185" s="105"/>
      <c r="L185" s="107"/>
      <c r="M185" s="107"/>
      <c r="N185" s="105"/>
      <c r="O185" s="105"/>
      <c r="P185" s="105"/>
      <c r="Q185" s="105"/>
      <c r="R185" s="105"/>
      <c r="S185" s="105"/>
      <c r="T185" s="105"/>
      <c r="U185" s="105"/>
      <c r="V185" s="105"/>
      <c r="W185" s="105"/>
      <c r="X185" s="105"/>
      <c r="Y185" s="105"/>
      <c r="Z185" s="105"/>
    </row>
    <row r="186" spans="1:26" ht="12.75" customHeight="1" x14ac:dyDescent="0.2">
      <c r="A186" s="105"/>
      <c r="B186" s="105"/>
      <c r="C186" s="107"/>
      <c r="D186" s="105"/>
      <c r="E186" s="105"/>
      <c r="F186" s="105"/>
      <c r="G186" s="105"/>
      <c r="H186" s="105"/>
      <c r="I186" s="105"/>
      <c r="J186" s="105"/>
      <c r="K186" s="105"/>
      <c r="L186" s="107"/>
      <c r="M186" s="107"/>
      <c r="N186" s="105"/>
      <c r="O186" s="105"/>
      <c r="P186" s="105"/>
      <c r="Q186" s="105"/>
      <c r="R186" s="105"/>
      <c r="S186" s="105"/>
      <c r="T186" s="105"/>
      <c r="U186" s="105"/>
      <c r="V186" s="105"/>
      <c r="W186" s="105"/>
      <c r="X186" s="105"/>
      <c r="Y186" s="105"/>
      <c r="Z186" s="105"/>
    </row>
    <row r="187" spans="1:26" ht="12.75" customHeight="1" x14ac:dyDescent="0.2">
      <c r="A187" s="105"/>
      <c r="B187" s="105"/>
      <c r="C187" s="107"/>
      <c r="D187" s="105"/>
      <c r="E187" s="105"/>
      <c r="F187" s="105"/>
      <c r="G187" s="105"/>
      <c r="H187" s="105"/>
      <c r="I187" s="105"/>
      <c r="J187" s="105"/>
      <c r="K187" s="105"/>
      <c r="L187" s="107"/>
      <c r="M187" s="107"/>
      <c r="N187" s="105"/>
      <c r="O187" s="105"/>
      <c r="P187" s="105"/>
      <c r="Q187" s="105"/>
      <c r="R187" s="105"/>
      <c r="S187" s="105"/>
      <c r="T187" s="105"/>
      <c r="U187" s="105"/>
      <c r="V187" s="105"/>
      <c r="W187" s="105"/>
      <c r="X187" s="105"/>
      <c r="Y187" s="105"/>
      <c r="Z187" s="105"/>
    </row>
    <row r="188" spans="1:26" ht="12.75" customHeight="1" x14ac:dyDescent="0.2">
      <c r="A188" s="105"/>
      <c r="B188" s="105"/>
      <c r="C188" s="107"/>
      <c r="D188" s="105"/>
      <c r="E188" s="105"/>
      <c r="F188" s="105"/>
      <c r="G188" s="105"/>
      <c r="H188" s="105"/>
      <c r="I188" s="105"/>
      <c r="J188" s="105"/>
      <c r="K188" s="105"/>
      <c r="L188" s="107"/>
      <c r="M188" s="107"/>
      <c r="N188" s="105"/>
      <c r="O188" s="105"/>
      <c r="P188" s="105"/>
      <c r="Q188" s="105"/>
      <c r="R188" s="105"/>
      <c r="S188" s="105"/>
      <c r="T188" s="105"/>
      <c r="U188" s="105"/>
      <c r="V188" s="105"/>
      <c r="W188" s="105"/>
      <c r="X188" s="105"/>
      <c r="Y188" s="105"/>
      <c r="Z188" s="105"/>
    </row>
    <row r="189" spans="1:26" ht="12.75" customHeight="1" x14ac:dyDescent="0.2">
      <c r="A189" s="105"/>
      <c r="B189" s="105"/>
      <c r="C189" s="107"/>
      <c r="D189" s="105"/>
      <c r="E189" s="105"/>
      <c r="F189" s="105"/>
      <c r="G189" s="105"/>
      <c r="H189" s="105"/>
      <c r="I189" s="105"/>
      <c r="J189" s="105"/>
      <c r="K189" s="105"/>
      <c r="L189" s="107"/>
      <c r="M189" s="107"/>
      <c r="N189" s="105"/>
      <c r="O189" s="105"/>
      <c r="P189" s="105"/>
      <c r="Q189" s="105"/>
      <c r="R189" s="105"/>
      <c r="S189" s="105"/>
      <c r="T189" s="105"/>
      <c r="U189" s="105"/>
      <c r="V189" s="105"/>
      <c r="W189" s="105"/>
      <c r="X189" s="105"/>
      <c r="Y189" s="105"/>
      <c r="Z189" s="105"/>
    </row>
    <row r="190" spans="1:26" ht="12.75" customHeight="1" x14ac:dyDescent="0.2">
      <c r="A190" s="105"/>
      <c r="B190" s="105"/>
      <c r="C190" s="107"/>
      <c r="D190" s="105"/>
      <c r="E190" s="105"/>
      <c r="F190" s="105"/>
      <c r="G190" s="105"/>
      <c r="H190" s="105"/>
      <c r="I190" s="105"/>
      <c r="J190" s="105"/>
      <c r="K190" s="105"/>
      <c r="L190" s="107"/>
      <c r="M190" s="107"/>
      <c r="N190" s="105"/>
      <c r="O190" s="105"/>
      <c r="P190" s="105"/>
      <c r="Q190" s="105"/>
      <c r="R190" s="105"/>
      <c r="S190" s="105"/>
      <c r="T190" s="105"/>
      <c r="U190" s="105"/>
      <c r="V190" s="105"/>
      <c r="W190" s="105"/>
      <c r="X190" s="105"/>
      <c r="Y190" s="105"/>
      <c r="Z190" s="105"/>
    </row>
    <row r="191" spans="1:26" ht="12.75" customHeight="1" x14ac:dyDescent="0.2">
      <c r="A191" s="105"/>
      <c r="B191" s="105"/>
      <c r="C191" s="107"/>
      <c r="D191" s="105"/>
      <c r="E191" s="105"/>
      <c r="F191" s="105"/>
      <c r="G191" s="105"/>
      <c r="H191" s="105"/>
      <c r="I191" s="105"/>
      <c r="J191" s="105"/>
      <c r="K191" s="105"/>
      <c r="L191" s="107"/>
      <c r="M191" s="107"/>
      <c r="N191" s="105"/>
      <c r="O191" s="105"/>
      <c r="P191" s="105"/>
      <c r="Q191" s="105"/>
      <c r="R191" s="105"/>
      <c r="S191" s="105"/>
      <c r="T191" s="105"/>
      <c r="U191" s="105"/>
      <c r="V191" s="105"/>
      <c r="W191" s="105"/>
      <c r="X191" s="105"/>
      <c r="Y191" s="105"/>
      <c r="Z191" s="105"/>
    </row>
    <row r="192" spans="1:26" ht="12.75" customHeight="1" x14ac:dyDescent="0.2">
      <c r="A192" s="105"/>
      <c r="B192" s="105"/>
      <c r="C192" s="107"/>
      <c r="D192" s="105"/>
      <c r="E192" s="105"/>
      <c r="F192" s="105"/>
      <c r="G192" s="105"/>
      <c r="H192" s="105"/>
      <c r="I192" s="105"/>
      <c r="J192" s="105"/>
      <c r="K192" s="105"/>
      <c r="L192" s="107"/>
      <c r="M192" s="107"/>
      <c r="N192" s="105"/>
      <c r="O192" s="105"/>
      <c r="P192" s="105"/>
      <c r="Q192" s="105"/>
      <c r="R192" s="105"/>
      <c r="S192" s="105"/>
      <c r="T192" s="105"/>
      <c r="U192" s="105"/>
      <c r="V192" s="105"/>
      <c r="W192" s="105"/>
      <c r="X192" s="105"/>
      <c r="Y192" s="105"/>
      <c r="Z192" s="105"/>
    </row>
    <row r="193" spans="1:26" ht="12.75" customHeight="1" x14ac:dyDescent="0.2">
      <c r="A193" s="105"/>
      <c r="B193" s="105"/>
      <c r="C193" s="107"/>
      <c r="D193" s="105"/>
      <c r="E193" s="105"/>
      <c r="F193" s="105"/>
      <c r="G193" s="105"/>
      <c r="H193" s="105"/>
      <c r="I193" s="105"/>
      <c r="J193" s="105"/>
      <c r="K193" s="105"/>
      <c r="L193" s="107"/>
      <c r="M193" s="107"/>
      <c r="N193" s="105"/>
      <c r="O193" s="105"/>
      <c r="P193" s="105"/>
      <c r="Q193" s="105"/>
      <c r="R193" s="105"/>
      <c r="S193" s="105"/>
      <c r="T193" s="105"/>
      <c r="U193" s="105"/>
      <c r="V193" s="105"/>
      <c r="W193" s="105"/>
      <c r="X193" s="105"/>
      <c r="Y193" s="105"/>
      <c r="Z193" s="105"/>
    </row>
    <row r="194" spans="1:26" ht="12.75" customHeight="1" x14ac:dyDescent="0.2">
      <c r="A194" s="105"/>
      <c r="B194" s="105"/>
      <c r="C194" s="107"/>
      <c r="D194" s="105"/>
      <c r="E194" s="105"/>
      <c r="F194" s="105"/>
      <c r="G194" s="105"/>
      <c r="H194" s="105"/>
      <c r="I194" s="105"/>
      <c r="J194" s="105"/>
      <c r="K194" s="105"/>
      <c r="L194" s="107"/>
      <c r="M194" s="107"/>
      <c r="N194" s="105"/>
      <c r="O194" s="105"/>
      <c r="P194" s="105"/>
      <c r="Q194" s="105"/>
      <c r="R194" s="105"/>
      <c r="S194" s="105"/>
      <c r="T194" s="105"/>
      <c r="U194" s="105"/>
      <c r="V194" s="105"/>
      <c r="W194" s="105"/>
      <c r="X194" s="105"/>
      <c r="Y194" s="105"/>
      <c r="Z194" s="105"/>
    </row>
    <row r="195" spans="1:26" ht="12.75" customHeight="1" x14ac:dyDescent="0.2">
      <c r="A195" s="105"/>
      <c r="B195" s="105"/>
      <c r="C195" s="107"/>
      <c r="D195" s="105"/>
      <c r="E195" s="105"/>
      <c r="F195" s="105"/>
      <c r="G195" s="105"/>
      <c r="H195" s="105"/>
      <c r="I195" s="105"/>
      <c r="J195" s="105"/>
      <c r="K195" s="105"/>
      <c r="L195" s="107"/>
      <c r="M195" s="107"/>
      <c r="N195" s="105"/>
      <c r="O195" s="105"/>
      <c r="P195" s="105"/>
      <c r="Q195" s="105"/>
      <c r="R195" s="105"/>
      <c r="S195" s="105"/>
      <c r="T195" s="105"/>
      <c r="U195" s="105"/>
      <c r="V195" s="105"/>
      <c r="W195" s="105"/>
      <c r="X195" s="105"/>
      <c r="Y195" s="105"/>
      <c r="Z195" s="105"/>
    </row>
    <row r="196" spans="1:26" ht="12.75" customHeight="1" x14ac:dyDescent="0.2">
      <c r="A196" s="105"/>
      <c r="B196" s="105"/>
      <c r="C196" s="107"/>
      <c r="D196" s="105"/>
      <c r="E196" s="105"/>
      <c r="F196" s="105"/>
      <c r="G196" s="105"/>
      <c r="H196" s="105"/>
      <c r="I196" s="105"/>
      <c r="J196" s="105"/>
      <c r="K196" s="105"/>
      <c r="L196" s="107"/>
      <c r="M196" s="107"/>
      <c r="N196" s="105"/>
      <c r="O196" s="105"/>
      <c r="P196" s="105"/>
      <c r="Q196" s="105"/>
      <c r="R196" s="105"/>
      <c r="S196" s="105"/>
      <c r="T196" s="105"/>
      <c r="U196" s="105"/>
      <c r="V196" s="105"/>
      <c r="W196" s="105"/>
      <c r="X196" s="105"/>
      <c r="Y196" s="105"/>
      <c r="Z196" s="105"/>
    </row>
    <row r="197" spans="1:26" ht="12.75" customHeight="1" x14ac:dyDescent="0.2">
      <c r="A197" s="105"/>
      <c r="B197" s="105"/>
      <c r="C197" s="107"/>
      <c r="D197" s="105"/>
      <c r="E197" s="105"/>
      <c r="F197" s="105"/>
      <c r="G197" s="105"/>
      <c r="H197" s="105"/>
      <c r="I197" s="105"/>
      <c r="J197" s="105"/>
      <c r="K197" s="105"/>
      <c r="L197" s="107"/>
      <c r="M197" s="107"/>
      <c r="N197" s="105"/>
      <c r="O197" s="105"/>
      <c r="P197" s="105"/>
      <c r="Q197" s="105"/>
      <c r="R197" s="105"/>
      <c r="S197" s="105"/>
      <c r="T197" s="105"/>
      <c r="U197" s="105"/>
      <c r="V197" s="105"/>
      <c r="W197" s="105"/>
      <c r="X197" s="105"/>
      <c r="Y197" s="105"/>
      <c r="Z197" s="105"/>
    </row>
    <row r="198" spans="1:26" ht="12.75" customHeight="1" x14ac:dyDescent="0.2">
      <c r="A198" s="105"/>
      <c r="B198" s="105"/>
      <c r="C198" s="107"/>
      <c r="D198" s="105"/>
      <c r="E198" s="105"/>
      <c r="F198" s="105"/>
      <c r="G198" s="105"/>
      <c r="H198" s="105"/>
      <c r="I198" s="105"/>
      <c r="J198" s="105"/>
      <c r="K198" s="105"/>
      <c r="L198" s="107"/>
      <c r="M198" s="107"/>
      <c r="N198" s="105"/>
      <c r="O198" s="105"/>
      <c r="P198" s="105"/>
      <c r="Q198" s="105"/>
      <c r="R198" s="105"/>
      <c r="S198" s="105"/>
      <c r="T198" s="105"/>
      <c r="U198" s="105"/>
      <c r="V198" s="105"/>
      <c r="W198" s="105"/>
      <c r="X198" s="105"/>
      <c r="Y198" s="105"/>
      <c r="Z198" s="105"/>
    </row>
    <row r="199" spans="1:26" ht="12.75" customHeight="1" x14ac:dyDescent="0.2">
      <c r="A199" s="105"/>
      <c r="B199" s="105"/>
      <c r="C199" s="107"/>
      <c r="D199" s="105"/>
      <c r="E199" s="105"/>
      <c r="F199" s="105"/>
      <c r="G199" s="105"/>
      <c r="H199" s="105"/>
      <c r="I199" s="105"/>
      <c r="J199" s="105"/>
      <c r="K199" s="105"/>
      <c r="L199" s="107"/>
      <c r="M199" s="107"/>
      <c r="N199" s="105"/>
      <c r="O199" s="105"/>
      <c r="P199" s="105"/>
      <c r="Q199" s="105"/>
      <c r="R199" s="105"/>
      <c r="S199" s="105"/>
      <c r="T199" s="105"/>
      <c r="U199" s="105"/>
      <c r="V199" s="105"/>
      <c r="W199" s="105"/>
      <c r="X199" s="105"/>
      <c r="Y199" s="105"/>
      <c r="Z199" s="105"/>
    </row>
    <row r="200" spans="1:26" ht="12.75" customHeight="1" x14ac:dyDescent="0.2">
      <c r="A200" s="105"/>
      <c r="B200" s="105"/>
      <c r="C200" s="107"/>
      <c r="D200" s="105"/>
      <c r="E200" s="105"/>
      <c r="F200" s="105"/>
      <c r="G200" s="105"/>
      <c r="H200" s="105"/>
      <c r="I200" s="105"/>
      <c r="J200" s="105"/>
      <c r="K200" s="105"/>
      <c r="L200" s="107"/>
      <c r="M200" s="107"/>
      <c r="N200" s="105"/>
      <c r="O200" s="105"/>
      <c r="P200" s="105"/>
      <c r="Q200" s="105"/>
      <c r="R200" s="105"/>
      <c r="S200" s="105"/>
      <c r="T200" s="105"/>
      <c r="U200" s="105"/>
      <c r="V200" s="105"/>
      <c r="W200" s="105"/>
      <c r="X200" s="105"/>
      <c r="Y200" s="105"/>
      <c r="Z200" s="105"/>
    </row>
    <row r="201" spans="1:26" ht="12.75" customHeight="1" x14ac:dyDescent="0.2">
      <c r="A201" s="105"/>
      <c r="B201" s="105"/>
      <c r="C201" s="107"/>
      <c r="D201" s="105"/>
      <c r="E201" s="105"/>
      <c r="F201" s="105"/>
      <c r="G201" s="105"/>
      <c r="H201" s="105"/>
      <c r="I201" s="105"/>
      <c r="J201" s="105"/>
      <c r="K201" s="105"/>
      <c r="L201" s="107"/>
      <c r="M201" s="107"/>
      <c r="N201" s="105"/>
      <c r="O201" s="105"/>
      <c r="P201" s="105"/>
      <c r="Q201" s="105"/>
      <c r="R201" s="105"/>
      <c r="S201" s="105"/>
      <c r="T201" s="105"/>
      <c r="U201" s="105"/>
      <c r="V201" s="105"/>
      <c r="W201" s="105"/>
      <c r="X201" s="105"/>
      <c r="Y201" s="105"/>
      <c r="Z201" s="105"/>
    </row>
    <row r="202" spans="1:26" ht="12.75" customHeight="1" x14ac:dyDescent="0.2">
      <c r="A202" s="105"/>
      <c r="B202" s="105"/>
      <c r="C202" s="107"/>
      <c r="D202" s="105"/>
      <c r="E202" s="105"/>
      <c r="F202" s="105"/>
      <c r="G202" s="105"/>
      <c r="H202" s="105"/>
      <c r="I202" s="105"/>
      <c r="J202" s="105"/>
      <c r="K202" s="105"/>
      <c r="L202" s="107"/>
      <c r="M202" s="107"/>
      <c r="N202" s="105"/>
      <c r="O202" s="105"/>
      <c r="P202" s="105"/>
      <c r="Q202" s="105"/>
      <c r="R202" s="105"/>
      <c r="S202" s="105"/>
      <c r="T202" s="105"/>
      <c r="U202" s="105"/>
      <c r="V202" s="105"/>
      <c r="W202" s="105"/>
      <c r="X202" s="105"/>
      <c r="Y202" s="105"/>
      <c r="Z202" s="105"/>
    </row>
    <row r="203" spans="1:26" ht="12.75" customHeight="1" x14ac:dyDescent="0.2">
      <c r="A203" s="105"/>
      <c r="B203" s="105"/>
      <c r="C203" s="107"/>
      <c r="D203" s="105"/>
      <c r="E203" s="105"/>
      <c r="F203" s="105"/>
      <c r="G203" s="105"/>
      <c r="H203" s="105"/>
      <c r="I203" s="105"/>
      <c r="J203" s="105"/>
      <c r="K203" s="105"/>
      <c r="L203" s="107"/>
      <c r="M203" s="107"/>
      <c r="N203" s="105"/>
      <c r="O203" s="105"/>
      <c r="P203" s="105"/>
      <c r="Q203" s="105"/>
      <c r="R203" s="105"/>
      <c r="S203" s="105"/>
      <c r="T203" s="105"/>
      <c r="U203" s="105"/>
      <c r="V203" s="105"/>
      <c r="W203" s="105"/>
      <c r="X203" s="105"/>
      <c r="Y203" s="105"/>
      <c r="Z203" s="105"/>
    </row>
    <row r="204" spans="1:26" ht="12.75" customHeight="1" x14ac:dyDescent="0.2">
      <c r="A204" s="105"/>
      <c r="B204" s="105"/>
      <c r="C204" s="107"/>
      <c r="D204" s="105"/>
      <c r="E204" s="105"/>
      <c r="F204" s="105"/>
      <c r="G204" s="105"/>
      <c r="H204" s="105"/>
      <c r="I204" s="105"/>
      <c r="J204" s="105"/>
      <c r="K204" s="105"/>
      <c r="L204" s="107"/>
      <c r="M204" s="107"/>
      <c r="N204" s="105"/>
      <c r="O204" s="105"/>
      <c r="P204" s="105"/>
      <c r="Q204" s="105"/>
      <c r="R204" s="105"/>
      <c r="S204" s="105"/>
      <c r="T204" s="105"/>
      <c r="U204" s="105"/>
      <c r="V204" s="105"/>
      <c r="W204" s="105"/>
      <c r="X204" s="105"/>
      <c r="Y204" s="105"/>
      <c r="Z204" s="105"/>
    </row>
    <row r="205" spans="1:26" ht="12.75" customHeight="1" x14ac:dyDescent="0.2">
      <c r="A205" s="105"/>
      <c r="B205" s="105"/>
      <c r="C205" s="107"/>
      <c r="D205" s="105"/>
      <c r="E205" s="105"/>
      <c r="F205" s="105"/>
      <c r="G205" s="105"/>
      <c r="H205" s="105"/>
      <c r="I205" s="105"/>
      <c r="J205" s="105"/>
      <c r="K205" s="105"/>
      <c r="L205" s="107"/>
      <c r="M205" s="107"/>
      <c r="N205" s="105"/>
      <c r="O205" s="105"/>
      <c r="P205" s="105"/>
      <c r="Q205" s="105"/>
      <c r="R205" s="105"/>
      <c r="S205" s="105"/>
      <c r="T205" s="105"/>
      <c r="U205" s="105"/>
      <c r="V205" s="105"/>
      <c r="W205" s="105"/>
      <c r="X205" s="105"/>
      <c r="Y205" s="105"/>
      <c r="Z205" s="105"/>
    </row>
    <row r="206" spans="1:26" ht="12.75" customHeight="1" x14ac:dyDescent="0.2">
      <c r="A206" s="105"/>
      <c r="B206" s="105"/>
      <c r="C206" s="107"/>
      <c r="D206" s="105"/>
      <c r="E206" s="105"/>
      <c r="F206" s="105"/>
      <c r="G206" s="105"/>
      <c r="H206" s="105"/>
      <c r="I206" s="105"/>
      <c r="J206" s="105"/>
      <c r="K206" s="105"/>
      <c r="L206" s="107"/>
      <c r="M206" s="107"/>
      <c r="N206" s="105"/>
      <c r="O206" s="105"/>
      <c r="P206" s="105"/>
      <c r="Q206" s="105"/>
      <c r="R206" s="105"/>
      <c r="S206" s="105"/>
      <c r="T206" s="105"/>
      <c r="U206" s="105"/>
      <c r="V206" s="105"/>
      <c r="W206" s="105"/>
      <c r="X206" s="105"/>
      <c r="Y206" s="105"/>
      <c r="Z206" s="105"/>
    </row>
    <row r="207" spans="1:26" ht="12.75" customHeight="1" x14ac:dyDescent="0.2">
      <c r="A207" s="105"/>
      <c r="B207" s="105"/>
      <c r="C207" s="107"/>
      <c r="D207" s="105"/>
      <c r="E207" s="105"/>
      <c r="F207" s="105"/>
      <c r="G207" s="105"/>
      <c r="H207" s="105"/>
      <c r="I207" s="105"/>
      <c r="J207" s="105"/>
      <c r="K207" s="105"/>
      <c r="L207" s="107"/>
      <c r="M207" s="107"/>
      <c r="N207" s="105"/>
      <c r="O207" s="105"/>
      <c r="P207" s="105"/>
      <c r="Q207" s="105"/>
      <c r="R207" s="105"/>
      <c r="S207" s="105"/>
      <c r="T207" s="105"/>
      <c r="U207" s="105"/>
      <c r="V207" s="105"/>
      <c r="W207" s="105"/>
      <c r="X207" s="105"/>
      <c r="Y207" s="105"/>
      <c r="Z207" s="105"/>
    </row>
    <row r="208" spans="1:26" ht="12.75" customHeight="1" x14ac:dyDescent="0.2">
      <c r="A208" s="105"/>
      <c r="B208" s="105"/>
      <c r="C208" s="107"/>
      <c r="D208" s="105"/>
      <c r="E208" s="105"/>
      <c r="F208" s="105"/>
      <c r="G208" s="105"/>
      <c r="H208" s="105"/>
      <c r="I208" s="105"/>
      <c r="J208" s="105"/>
      <c r="K208" s="105"/>
      <c r="L208" s="107"/>
      <c r="M208" s="107"/>
      <c r="N208" s="105"/>
      <c r="O208" s="105"/>
      <c r="P208" s="105"/>
      <c r="Q208" s="105"/>
      <c r="R208" s="105"/>
      <c r="S208" s="105"/>
      <c r="T208" s="105"/>
      <c r="U208" s="105"/>
      <c r="V208" s="105"/>
      <c r="W208" s="105"/>
      <c r="X208" s="105"/>
      <c r="Y208" s="105"/>
      <c r="Z208" s="105"/>
    </row>
    <row r="209" spans="1:26" ht="12.75" customHeight="1" x14ac:dyDescent="0.2">
      <c r="A209" s="105"/>
      <c r="B209" s="105"/>
      <c r="C209" s="107"/>
      <c r="D209" s="105"/>
      <c r="E209" s="105"/>
      <c r="F209" s="105"/>
      <c r="G209" s="105"/>
      <c r="H209" s="105"/>
      <c r="I209" s="105"/>
      <c r="J209" s="105"/>
      <c r="K209" s="105"/>
      <c r="L209" s="107"/>
      <c r="M209" s="107"/>
      <c r="N209" s="105"/>
      <c r="O209" s="105"/>
      <c r="P209" s="105"/>
      <c r="Q209" s="105"/>
      <c r="R209" s="105"/>
      <c r="S209" s="105"/>
      <c r="T209" s="105"/>
      <c r="U209" s="105"/>
      <c r="V209" s="105"/>
      <c r="W209" s="105"/>
      <c r="X209" s="105"/>
      <c r="Y209" s="105"/>
      <c r="Z209" s="105"/>
    </row>
    <row r="210" spans="1:26" ht="12.75" customHeight="1" x14ac:dyDescent="0.2">
      <c r="A210" s="105"/>
      <c r="B210" s="105"/>
      <c r="C210" s="107"/>
      <c r="D210" s="105"/>
      <c r="E210" s="105"/>
      <c r="F210" s="105"/>
      <c r="G210" s="105"/>
      <c r="H210" s="105"/>
      <c r="I210" s="105"/>
      <c r="J210" s="105"/>
      <c r="K210" s="105"/>
      <c r="L210" s="107"/>
      <c r="M210" s="107"/>
      <c r="N210" s="105"/>
      <c r="O210" s="105"/>
      <c r="P210" s="105"/>
      <c r="Q210" s="105"/>
      <c r="R210" s="105"/>
      <c r="S210" s="105"/>
      <c r="T210" s="105"/>
      <c r="U210" s="105"/>
      <c r="V210" s="105"/>
      <c r="W210" s="105"/>
      <c r="X210" s="105"/>
      <c r="Y210" s="105"/>
      <c r="Z210" s="105"/>
    </row>
    <row r="211" spans="1:26" ht="12.75" customHeight="1" x14ac:dyDescent="0.2">
      <c r="A211" s="105"/>
      <c r="B211" s="105"/>
      <c r="C211" s="107"/>
      <c r="D211" s="105"/>
      <c r="E211" s="105"/>
      <c r="F211" s="105"/>
      <c r="G211" s="105"/>
      <c r="H211" s="105"/>
      <c r="I211" s="105"/>
      <c r="J211" s="105"/>
      <c r="K211" s="105"/>
      <c r="L211" s="107"/>
      <c r="M211" s="107"/>
      <c r="N211" s="105"/>
      <c r="O211" s="105"/>
      <c r="P211" s="105"/>
      <c r="Q211" s="105"/>
      <c r="R211" s="105"/>
      <c r="S211" s="105"/>
      <c r="T211" s="105"/>
      <c r="U211" s="105"/>
      <c r="V211" s="105"/>
      <c r="W211" s="105"/>
      <c r="X211" s="105"/>
      <c r="Y211" s="105"/>
      <c r="Z211" s="105"/>
    </row>
    <row r="212" spans="1:26" ht="12.75" customHeight="1" x14ac:dyDescent="0.2">
      <c r="A212" s="105"/>
      <c r="B212" s="105"/>
      <c r="C212" s="107"/>
      <c r="D212" s="105"/>
      <c r="E212" s="105"/>
      <c r="F212" s="105"/>
      <c r="G212" s="105"/>
      <c r="H212" s="105"/>
      <c r="I212" s="105"/>
      <c r="J212" s="105"/>
      <c r="K212" s="105"/>
      <c r="L212" s="107"/>
      <c r="M212" s="107"/>
      <c r="N212" s="105"/>
      <c r="O212" s="105"/>
      <c r="P212" s="105"/>
      <c r="Q212" s="105"/>
      <c r="R212" s="105"/>
      <c r="S212" s="105"/>
      <c r="T212" s="105"/>
      <c r="U212" s="105"/>
      <c r="V212" s="105"/>
      <c r="W212" s="105"/>
      <c r="X212" s="105"/>
      <c r="Y212" s="105"/>
      <c r="Z212" s="105"/>
    </row>
    <row r="213" spans="1:26" ht="12.75" customHeight="1" x14ac:dyDescent="0.2">
      <c r="A213" s="105"/>
      <c r="B213" s="105"/>
      <c r="C213" s="107"/>
      <c r="D213" s="105"/>
      <c r="E213" s="105"/>
      <c r="F213" s="105"/>
      <c r="G213" s="105"/>
      <c r="H213" s="105"/>
      <c r="I213" s="105"/>
      <c r="J213" s="105"/>
      <c r="K213" s="105"/>
      <c r="L213" s="107"/>
      <c r="M213" s="107"/>
      <c r="N213" s="105"/>
      <c r="O213" s="105"/>
      <c r="P213" s="105"/>
      <c r="Q213" s="105"/>
      <c r="R213" s="105"/>
      <c r="S213" s="105"/>
      <c r="T213" s="105"/>
      <c r="U213" s="105"/>
      <c r="V213" s="105"/>
      <c r="W213" s="105"/>
      <c r="X213" s="105"/>
      <c r="Y213" s="105"/>
      <c r="Z213" s="105"/>
    </row>
    <row r="214" spans="1:26" ht="12.75" customHeight="1" x14ac:dyDescent="0.2">
      <c r="A214" s="105"/>
      <c r="B214" s="105"/>
      <c r="C214" s="107"/>
      <c r="D214" s="105"/>
      <c r="E214" s="105"/>
      <c r="F214" s="105"/>
      <c r="G214" s="105"/>
      <c r="H214" s="105"/>
      <c r="I214" s="105"/>
      <c r="J214" s="105"/>
      <c r="K214" s="105"/>
      <c r="L214" s="107"/>
      <c r="M214" s="107"/>
      <c r="N214" s="105"/>
      <c r="O214" s="105"/>
      <c r="P214" s="105"/>
      <c r="Q214" s="105"/>
      <c r="R214" s="105"/>
      <c r="S214" s="105"/>
      <c r="T214" s="105"/>
      <c r="U214" s="105"/>
      <c r="V214" s="105"/>
      <c r="W214" s="105"/>
      <c r="X214" s="105"/>
      <c r="Y214" s="105"/>
      <c r="Z214" s="105"/>
    </row>
    <row r="215" spans="1:26" ht="12.75" customHeight="1" x14ac:dyDescent="0.2">
      <c r="A215" s="105"/>
      <c r="B215" s="105"/>
      <c r="C215" s="107"/>
      <c r="D215" s="105"/>
      <c r="E215" s="105"/>
      <c r="F215" s="105"/>
      <c r="G215" s="105"/>
      <c r="H215" s="105"/>
      <c r="I215" s="105"/>
      <c r="J215" s="105"/>
      <c r="K215" s="105"/>
      <c r="L215" s="107"/>
      <c r="M215" s="107"/>
      <c r="N215" s="105"/>
      <c r="O215" s="105"/>
      <c r="P215" s="105"/>
      <c r="Q215" s="105"/>
      <c r="R215" s="105"/>
      <c r="S215" s="105"/>
      <c r="T215" s="105"/>
      <c r="U215" s="105"/>
      <c r="V215" s="105"/>
      <c r="W215" s="105"/>
      <c r="X215" s="105"/>
      <c r="Y215" s="105"/>
      <c r="Z215" s="105"/>
    </row>
    <row r="216" spans="1:26" ht="12.75" customHeight="1" x14ac:dyDescent="0.2">
      <c r="A216" s="105"/>
      <c r="B216" s="105"/>
      <c r="C216" s="107"/>
      <c r="D216" s="105"/>
      <c r="E216" s="105"/>
      <c r="F216" s="105"/>
      <c r="G216" s="105"/>
      <c r="H216" s="105"/>
      <c r="I216" s="105"/>
      <c r="J216" s="105"/>
      <c r="K216" s="105"/>
      <c r="L216" s="107"/>
      <c r="M216" s="107"/>
      <c r="N216" s="105"/>
      <c r="O216" s="105"/>
      <c r="P216" s="105"/>
      <c r="Q216" s="105"/>
      <c r="R216" s="105"/>
      <c r="S216" s="105"/>
      <c r="T216" s="105"/>
      <c r="U216" s="105"/>
      <c r="V216" s="105"/>
      <c r="W216" s="105"/>
      <c r="X216" s="105"/>
      <c r="Y216" s="105"/>
      <c r="Z216" s="105"/>
    </row>
    <row r="217" spans="1:26" ht="12.75" customHeight="1" x14ac:dyDescent="0.2">
      <c r="A217" s="105"/>
      <c r="B217" s="105"/>
      <c r="C217" s="107"/>
      <c r="D217" s="105"/>
      <c r="E217" s="105"/>
      <c r="F217" s="105"/>
      <c r="G217" s="105"/>
      <c r="H217" s="105"/>
      <c r="I217" s="105"/>
      <c r="J217" s="105"/>
      <c r="K217" s="105"/>
      <c r="L217" s="107"/>
      <c r="M217" s="107"/>
      <c r="N217" s="105"/>
      <c r="O217" s="105"/>
      <c r="P217" s="105"/>
      <c r="Q217" s="105"/>
      <c r="R217" s="105"/>
      <c r="S217" s="105"/>
      <c r="T217" s="105"/>
      <c r="U217" s="105"/>
      <c r="V217" s="105"/>
      <c r="W217" s="105"/>
      <c r="X217" s="105"/>
      <c r="Y217" s="105"/>
      <c r="Z217" s="105"/>
    </row>
    <row r="218" spans="1:26" ht="12.75" customHeight="1" x14ac:dyDescent="0.2">
      <c r="A218" s="105"/>
      <c r="B218" s="105"/>
      <c r="C218" s="107"/>
      <c r="D218" s="105"/>
      <c r="E218" s="105"/>
      <c r="F218" s="105"/>
      <c r="G218" s="105"/>
      <c r="H218" s="105"/>
      <c r="I218" s="105"/>
      <c r="J218" s="105"/>
      <c r="K218" s="105"/>
      <c r="L218" s="107"/>
      <c r="M218" s="107"/>
      <c r="N218" s="105"/>
      <c r="O218" s="105"/>
      <c r="P218" s="105"/>
      <c r="Q218" s="105"/>
      <c r="R218" s="105"/>
      <c r="S218" s="105"/>
      <c r="T218" s="105"/>
      <c r="U218" s="105"/>
      <c r="V218" s="105"/>
      <c r="W218" s="105"/>
      <c r="X218" s="105"/>
      <c r="Y218" s="105"/>
      <c r="Z218" s="105"/>
    </row>
    <row r="219" spans="1:26" ht="12.75" customHeight="1" x14ac:dyDescent="0.2">
      <c r="A219" s="105"/>
      <c r="B219" s="105"/>
      <c r="C219" s="107"/>
      <c r="D219" s="105"/>
      <c r="E219" s="105"/>
      <c r="F219" s="105"/>
      <c r="G219" s="105"/>
      <c r="H219" s="105"/>
      <c r="I219" s="105"/>
      <c r="J219" s="105"/>
      <c r="K219" s="105"/>
      <c r="L219" s="107"/>
      <c r="M219" s="107"/>
      <c r="N219" s="105"/>
      <c r="O219" s="105"/>
      <c r="P219" s="105"/>
      <c r="Q219" s="105"/>
      <c r="R219" s="105"/>
      <c r="S219" s="105"/>
      <c r="T219" s="105"/>
      <c r="U219" s="105"/>
      <c r="V219" s="105"/>
      <c r="W219" s="105"/>
      <c r="X219" s="105"/>
      <c r="Y219" s="105"/>
      <c r="Z219" s="105"/>
    </row>
    <row r="220" spans="1:26" ht="12.75" customHeight="1" x14ac:dyDescent="0.2">
      <c r="A220" s="105"/>
      <c r="B220" s="105"/>
      <c r="C220" s="107"/>
      <c r="D220" s="105"/>
      <c r="E220" s="105"/>
      <c r="F220" s="105"/>
      <c r="G220" s="105"/>
      <c r="H220" s="105"/>
      <c r="I220" s="105"/>
      <c r="J220" s="105"/>
      <c r="K220" s="105"/>
      <c r="L220" s="107"/>
      <c r="M220" s="107"/>
      <c r="N220" s="105"/>
      <c r="O220" s="105"/>
      <c r="P220" s="105"/>
      <c r="Q220" s="105"/>
      <c r="R220" s="105"/>
      <c r="S220" s="105"/>
      <c r="T220" s="105"/>
      <c r="U220" s="105"/>
      <c r="V220" s="105"/>
      <c r="W220" s="105"/>
      <c r="X220" s="105"/>
      <c r="Y220" s="105"/>
      <c r="Z220" s="105"/>
    </row>
    <row r="221" spans="1:26" ht="12.75" customHeight="1" x14ac:dyDescent="0.2">
      <c r="A221" s="105"/>
      <c r="B221" s="105"/>
      <c r="C221" s="107"/>
      <c r="D221" s="105"/>
      <c r="E221" s="105"/>
      <c r="F221" s="105"/>
      <c r="G221" s="105"/>
      <c r="H221" s="105"/>
      <c r="I221" s="105"/>
      <c r="J221" s="105"/>
      <c r="K221" s="105"/>
      <c r="L221" s="107"/>
      <c r="M221" s="107"/>
      <c r="N221" s="105"/>
      <c r="O221" s="105"/>
      <c r="P221" s="105"/>
      <c r="Q221" s="105"/>
      <c r="R221" s="105"/>
      <c r="S221" s="105"/>
      <c r="T221" s="105"/>
      <c r="U221" s="105"/>
      <c r="V221" s="105"/>
      <c r="W221" s="105"/>
      <c r="X221" s="105"/>
      <c r="Y221" s="105"/>
      <c r="Z221" s="105"/>
    </row>
    <row r="222" spans="1:26" ht="12.75" customHeight="1" x14ac:dyDescent="0.2">
      <c r="A222" s="105"/>
      <c r="B222" s="105"/>
      <c r="C222" s="107"/>
      <c r="D222" s="105"/>
      <c r="E222" s="105"/>
      <c r="F222" s="105"/>
      <c r="G222" s="105"/>
      <c r="H222" s="105"/>
      <c r="I222" s="105"/>
      <c r="J222" s="105"/>
      <c r="K222" s="105"/>
      <c r="L222" s="107"/>
      <c r="M222" s="107"/>
      <c r="N222" s="105"/>
      <c r="O222" s="105"/>
      <c r="P222" s="105"/>
      <c r="Q222" s="105"/>
      <c r="R222" s="105"/>
      <c r="S222" s="105"/>
      <c r="T222" s="105"/>
      <c r="U222" s="105"/>
      <c r="V222" s="105"/>
      <c r="W222" s="105"/>
      <c r="X222" s="105"/>
      <c r="Y222" s="105"/>
      <c r="Z222" s="105"/>
    </row>
    <row r="223" spans="1:26" ht="12.75" customHeight="1" x14ac:dyDescent="0.2">
      <c r="A223" s="105"/>
      <c r="B223" s="105"/>
      <c r="C223" s="107"/>
      <c r="D223" s="105"/>
      <c r="E223" s="105"/>
      <c r="F223" s="105"/>
      <c r="G223" s="105"/>
      <c r="H223" s="105"/>
      <c r="I223" s="105"/>
      <c r="J223" s="105"/>
      <c r="K223" s="105"/>
      <c r="L223" s="107"/>
      <c r="M223" s="107"/>
      <c r="N223" s="105"/>
      <c r="O223" s="105"/>
      <c r="P223" s="105"/>
      <c r="Q223" s="105"/>
      <c r="R223" s="105"/>
      <c r="S223" s="105"/>
      <c r="T223" s="105"/>
      <c r="U223" s="105"/>
      <c r="V223" s="105"/>
      <c r="W223" s="105"/>
      <c r="X223" s="105"/>
      <c r="Y223" s="105"/>
      <c r="Z223" s="105"/>
    </row>
    <row r="224" spans="1:26" ht="12.75" customHeight="1" x14ac:dyDescent="0.2">
      <c r="A224" s="105"/>
      <c r="B224" s="105"/>
      <c r="C224" s="107"/>
      <c r="D224" s="105"/>
      <c r="E224" s="105"/>
      <c r="F224" s="105"/>
      <c r="G224" s="105"/>
      <c r="H224" s="105"/>
      <c r="I224" s="105"/>
      <c r="J224" s="105"/>
      <c r="K224" s="105"/>
      <c r="L224" s="107"/>
      <c r="M224" s="107"/>
      <c r="N224" s="105"/>
      <c r="O224" s="105"/>
      <c r="P224" s="105"/>
      <c r="Q224" s="105"/>
      <c r="R224" s="105"/>
      <c r="S224" s="105"/>
      <c r="T224" s="105"/>
      <c r="U224" s="105"/>
      <c r="V224" s="105"/>
      <c r="W224" s="105"/>
      <c r="X224" s="105"/>
      <c r="Y224" s="105"/>
      <c r="Z224" s="105"/>
    </row>
    <row r="225" spans="1:26" ht="12.75" customHeight="1" x14ac:dyDescent="0.2">
      <c r="A225" s="105"/>
      <c r="B225" s="105"/>
      <c r="C225" s="107"/>
      <c r="D225" s="105"/>
      <c r="E225" s="105"/>
      <c r="F225" s="105"/>
      <c r="G225" s="105"/>
      <c r="H225" s="105"/>
      <c r="I225" s="105"/>
      <c r="J225" s="105"/>
      <c r="K225" s="105"/>
      <c r="L225" s="107"/>
      <c r="M225" s="107"/>
      <c r="N225" s="105"/>
      <c r="O225" s="105"/>
      <c r="P225" s="105"/>
      <c r="Q225" s="105"/>
      <c r="R225" s="105"/>
      <c r="S225" s="105"/>
      <c r="T225" s="105"/>
      <c r="U225" s="105"/>
      <c r="V225" s="105"/>
      <c r="W225" s="105"/>
      <c r="X225" s="105"/>
      <c r="Y225" s="105"/>
      <c r="Z225" s="105"/>
    </row>
    <row r="226" spans="1:26" ht="12.75" customHeight="1" x14ac:dyDescent="0.2">
      <c r="A226" s="105"/>
      <c r="B226" s="105"/>
      <c r="C226" s="107"/>
      <c r="D226" s="105"/>
      <c r="E226" s="105"/>
      <c r="F226" s="105"/>
      <c r="G226" s="105"/>
      <c r="H226" s="105"/>
      <c r="I226" s="105"/>
      <c r="J226" s="105"/>
      <c r="K226" s="105"/>
      <c r="L226" s="107"/>
      <c r="M226" s="107"/>
      <c r="N226" s="105"/>
      <c r="O226" s="105"/>
      <c r="P226" s="105"/>
      <c r="Q226" s="105"/>
      <c r="R226" s="105"/>
      <c r="S226" s="105"/>
      <c r="T226" s="105"/>
      <c r="U226" s="105"/>
      <c r="V226" s="105"/>
      <c r="W226" s="105"/>
      <c r="X226" s="105"/>
      <c r="Y226" s="105"/>
      <c r="Z226" s="105"/>
    </row>
    <row r="227" spans="1:26" ht="12.75" customHeight="1" x14ac:dyDescent="0.2">
      <c r="A227" s="105"/>
      <c r="B227" s="105"/>
      <c r="C227" s="107"/>
      <c r="D227" s="105"/>
      <c r="E227" s="105"/>
      <c r="F227" s="105"/>
      <c r="G227" s="105"/>
      <c r="H227" s="105"/>
      <c r="I227" s="105"/>
      <c r="J227" s="105"/>
      <c r="K227" s="105"/>
      <c r="L227" s="107"/>
      <c r="M227" s="107"/>
      <c r="N227" s="105"/>
      <c r="O227" s="105"/>
      <c r="P227" s="105"/>
      <c r="Q227" s="105"/>
      <c r="R227" s="105"/>
      <c r="S227" s="105"/>
      <c r="T227" s="105"/>
      <c r="U227" s="105"/>
      <c r="V227" s="105"/>
      <c r="W227" s="105"/>
      <c r="X227" s="105"/>
      <c r="Y227" s="105"/>
      <c r="Z227" s="105"/>
    </row>
    <row r="228" spans="1:26" ht="12.75" customHeight="1" x14ac:dyDescent="0.2">
      <c r="A228" s="105"/>
      <c r="B228" s="105"/>
      <c r="C228" s="107"/>
      <c r="D228" s="105"/>
      <c r="E228" s="105"/>
      <c r="F228" s="105"/>
      <c r="G228" s="105"/>
      <c r="H228" s="105"/>
      <c r="I228" s="105"/>
      <c r="J228" s="105"/>
      <c r="K228" s="105"/>
      <c r="L228" s="107"/>
      <c r="M228" s="107"/>
      <c r="N228" s="105"/>
      <c r="O228" s="105"/>
      <c r="P228" s="105"/>
      <c r="Q228" s="105"/>
      <c r="R228" s="105"/>
      <c r="S228" s="105"/>
      <c r="T228" s="105"/>
      <c r="U228" s="105"/>
      <c r="V228" s="105"/>
      <c r="W228" s="105"/>
      <c r="X228" s="105"/>
      <c r="Y228" s="105"/>
      <c r="Z228" s="105"/>
    </row>
    <row r="229" spans="1:26" ht="12.75" customHeight="1" x14ac:dyDescent="0.2">
      <c r="A229" s="105"/>
      <c r="B229" s="105"/>
      <c r="C229" s="107"/>
      <c r="D229" s="105"/>
      <c r="E229" s="105"/>
      <c r="F229" s="105"/>
      <c r="G229" s="105"/>
      <c r="H229" s="105"/>
      <c r="I229" s="105"/>
      <c r="J229" s="105"/>
      <c r="K229" s="105"/>
      <c r="L229" s="107"/>
      <c r="M229" s="107"/>
      <c r="N229" s="105"/>
      <c r="O229" s="105"/>
      <c r="P229" s="105"/>
      <c r="Q229" s="105"/>
      <c r="R229" s="105"/>
      <c r="S229" s="105"/>
      <c r="T229" s="105"/>
      <c r="U229" s="105"/>
      <c r="V229" s="105"/>
      <c r="W229" s="105"/>
      <c r="X229" s="105"/>
      <c r="Y229" s="105"/>
      <c r="Z229" s="105"/>
    </row>
    <row r="230" spans="1:26" ht="12.75" customHeight="1" x14ac:dyDescent="0.2">
      <c r="A230" s="105"/>
      <c r="B230" s="105"/>
      <c r="C230" s="107"/>
      <c r="D230" s="105"/>
      <c r="E230" s="105"/>
      <c r="F230" s="105"/>
      <c r="G230" s="105"/>
      <c r="H230" s="105"/>
      <c r="I230" s="105"/>
      <c r="J230" s="105"/>
      <c r="K230" s="105"/>
      <c r="L230" s="107"/>
      <c r="M230" s="107"/>
      <c r="N230" s="105"/>
      <c r="O230" s="105"/>
      <c r="P230" s="105"/>
      <c r="Q230" s="105"/>
      <c r="R230" s="105"/>
      <c r="S230" s="105"/>
      <c r="T230" s="105"/>
      <c r="U230" s="105"/>
      <c r="V230" s="105"/>
      <c r="W230" s="105"/>
      <c r="X230" s="105"/>
      <c r="Y230" s="105"/>
      <c r="Z230" s="105"/>
    </row>
    <row r="231" spans="1:26" ht="15.75" customHeight="1" x14ac:dyDescent="0.2">
      <c r="C231" s="114"/>
    </row>
    <row r="232" spans="1:26" ht="15.75" customHeight="1" x14ac:dyDescent="0.2">
      <c r="C232" s="114"/>
    </row>
    <row r="233" spans="1:26" ht="15.75" customHeight="1" x14ac:dyDescent="0.2">
      <c r="C233" s="114"/>
    </row>
    <row r="234" spans="1:26" ht="15.75" customHeight="1" x14ac:dyDescent="0.2">
      <c r="C234" s="114"/>
    </row>
    <row r="235" spans="1:26" ht="15.75" customHeight="1" x14ac:dyDescent="0.2">
      <c r="C235" s="114"/>
    </row>
    <row r="236" spans="1:26" ht="15.75" customHeight="1" x14ac:dyDescent="0.2">
      <c r="C236" s="114"/>
    </row>
    <row r="237" spans="1:26" ht="15.75" customHeight="1" x14ac:dyDescent="0.2">
      <c r="C237" s="114"/>
    </row>
    <row r="238" spans="1:26" ht="15.75" customHeight="1" x14ac:dyDescent="0.2">
      <c r="C238" s="114"/>
    </row>
    <row r="239" spans="1:26" ht="15.75" customHeight="1" x14ac:dyDescent="0.2">
      <c r="C239" s="114"/>
    </row>
    <row r="240" spans="1:26" ht="15.75" customHeight="1" x14ac:dyDescent="0.2">
      <c r="C240" s="114"/>
    </row>
    <row r="241" spans="3:3" ht="15.75" customHeight="1" x14ac:dyDescent="0.2">
      <c r="C241" s="114"/>
    </row>
    <row r="242" spans="3:3" ht="15.75" customHeight="1" x14ac:dyDescent="0.2">
      <c r="C242" s="114"/>
    </row>
    <row r="243" spans="3:3" ht="15.75" customHeight="1" x14ac:dyDescent="0.2">
      <c r="C243" s="114"/>
    </row>
    <row r="244" spans="3:3" ht="15.75" customHeight="1" x14ac:dyDescent="0.2">
      <c r="C244" s="114"/>
    </row>
    <row r="245" spans="3:3" ht="15.75" customHeight="1" x14ac:dyDescent="0.2">
      <c r="C245" s="114"/>
    </row>
    <row r="246" spans="3:3" ht="15.75" customHeight="1" x14ac:dyDescent="0.2">
      <c r="C246" s="114"/>
    </row>
    <row r="247" spans="3:3" ht="15.75" customHeight="1" x14ac:dyDescent="0.2">
      <c r="C247" s="114"/>
    </row>
    <row r="248" spans="3:3" ht="15.75" customHeight="1" x14ac:dyDescent="0.2">
      <c r="C248" s="114"/>
    </row>
    <row r="249" spans="3:3" ht="15.75" customHeight="1" x14ac:dyDescent="0.2">
      <c r="C249" s="114"/>
    </row>
    <row r="250" spans="3:3" ht="15.75" customHeight="1" x14ac:dyDescent="0.2">
      <c r="C250" s="114"/>
    </row>
    <row r="251" spans="3:3" ht="15.75" customHeight="1" x14ac:dyDescent="0.2">
      <c r="C251" s="114"/>
    </row>
    <row r="252" spans="3:3" ht="15.75" customHeight="1" x14ac:dyDescent="0.2">
      <c r="C252" s="114"/>
    </row>
    <row r="253" spans="3:3" ht="15.75" customHeight="1" x14ac:dyDescent="0.2">
      <c r="C253" s="114"/>
    </row>
    <row r="254" spans="3:3" ht="15.75" customHeight="1" x14ac:dyDescent="0.2">
      <c r="C254" s="114"/>
    </row>
    <row r="255" spans="3:3" ht="15.75" customHeight="1" x14ac:dyDescent="0.2">
      <c r="C255" s="114"/>
    </row>
    <row r="256" spans="3:3" ht="15.75" customHeight="1" x14ac:dyDescent="0.2">
      <c r="C256" s="114"/>
    </row>
    <row r="257" spans="3:3" ht="15.75" customHeight="1" x14ac:dyDescent="0.2">
      <c r="C257" s="114"/>
    </row>
    <row r="258" spans="3:3" ht="15.75" customHeight="1" x14ac:dyDescent="0.2">
      <c r="C258" s="114"/>
    </row>
    <row r="259" spans="3:3" ht="15.75" customHeight="1" x14ac:dyDescent="0.2">
      <c r="C259" s="114"/>
    </row>
    <row r="260" spans="3:3" ht="15.75" customHeight="1" x14ac:dyDescent="0.2">
      <c r="C260" s="114"/>
    </row>
    <row r="261" spans="3:3" ht="15.75" customHeight="1" x14ac:dyDescent="0.2">
      <c r="C261" s="114"/>
    </row>
    <row r="262" spans="3:3" ht="15.75" customHeight="1" x14ac:dyDescent="0.2">
      <c r="C262" s="114"/>
    </row>
    <row r="263" spans="3:3" ht="15.75" customHeight="1" x14ac:dyDescent="0.2">
      <c r="C263" s="114"/>
    </row>
    <row r="264" spans="3:3" ht="15.75" customHeight="1" x14ac:dyDescent="0.2">
      <c r="C264" s="114"/>
    </row>
    <row r="265" spans="3:3" ht="15.75" customHeight="1" x14ac:dyDescent="0.2">
      <c r="C265" s="114"/>
    </row>
    <row r="266" spans="3:3" ht="15.75" customHeight="1" x14ac:dyDescent="0.2">
      <c r="C266" s="114"/>
    </row>
    <row r="267" spans="3:3" ht="15.75" customHeight="1" x14ac:dyDescent="0.2">
      <c r="C267" s="114"/>
    </row>
    <row r="268" spans="3:3" ht="15.75" customHeight="1" x14ac:dyDescent="0.2">
      <c r="C268" s="114"/>
    </row>
    <row r="269" spans="3:3" ht="15.75" customHeight="1" x14ac:dyDescent="0.2">
      <c r="C269" s="114"/>
    </row>
    <row r="270" spans="3:3" ht="15.75" customHeight="1" x14ac:dyDescent="0.2">
      <c r="C270" s="114"/>
    </row>
    <row r="271" spans="3:3" ht="15.75" customHeight="1" x14ac:dyDescent="0.2">
      <c r="C271" s="114"/>
    </row>
    <row r="272" spans="3:3" ht="15.75" customHeight="1" x14ac:dyDescent="0.2">
      <c r="C272" s="114"/>
    </row>
    <row r="273" spans="3:3" ht="15.75" customHeight="1" x14ac:dyDescent="0.2">
      <c r="C273" s="114"/>
    </row>
    <row r="274" spans="3:3" ht="15.75" customHeight="1" x14ac:dyDescent="0.2">
      <c r="C274" s="114"/>
    </row>
    <row r="275" spans="3:3" ht="15.75" customHeight="1" x14ac:dyDescent="0.2">
      <c r="C275" s="114"/>
    </row>
    <row r="276" spans="3:3" ht="15.75" customHeight="1" x14ac:dyDescent="0.2">
      <c r="C276" s="114"/>
    </row>
    <row r="277" spans="3:3" ht="15.75" customHeight="1" x14ac:dyDescent="0.2">
      <c r="C277" s="114"/>
    </row>
    <row r="278" spans="3:3" ht="15.75" customHeight="1" x14ac:dyDescent="0.2">
      <c r="C278" s="114"/>
    </row>
    <row r="279" spans="3:3" ht="15.75" customHeight="1" x14ac:dyDescent="0.2">
      <c r="C279" s="114"/>
    </row>
    <row r="280" spans="3:3" ht="15.75" customHeight="1" x14ac:dyDescent="0.2">
      <c r="C280" s="114"/>
    </row>
    <row r="281" spans="3:3" ht="15.75" customHeight="1" x14ac:dyDescent="0.2">
      <c r="C281" s="114"/>
    </row>
    <row r="282" spans="3:3" ht="15.75" customHeight="1" x14ac:dyDescent="0.2">
      <c r="C282" s="114"/>
    </row>
    <row r="283" spans="3:3" ht="15.75" customHeight="1" x14ac:dyDescent="0.2">
      <c r="C283" s="114"/>
    </row>
    <row r="284" spans="3:3" ht="15.75" customHeight="1" x14ac:dyDescent="0.2">
      <c r="C284" s="114"/>
    </row>
    <row r="285" spans="3:3" ht="15.75" customHeight="1" x14ac:dyDescent="0.2">
      <c r="C285" s="114"/>
    </row>
    <row r="286" spans="3:3" ht="15.75" customHeight="1" x14ac:dyDescent="0.2">
      <c r="C286" s="114"/>
    </row>
    <row r="287" spans="3:3" ht="15.75" customHeight="1" x14ac:dyDescent="0.2">
      <c r="C287" s="114"/>
    </row>
    <row r="288" spans="3:3" ht="15.75" customHeight="1" x14ac:dyDescent="0.2">
      <c r="C288" s="114"/>
    </row>
    <row r="289" spans="3:3" ht="15.75" customHeight="1" x14ac:dyDescent="0.2">
      <c r="C289" s="114"/>
    </row>
    <row r="290" spans="3:3" ht="15.75" customHeight="1" x14ac:dyDescent="0.2">
      <c r="C290" s="114"/>
    </row>
    <row r="291" spans="3:3" ht="15.75" customHeight="1" x14ac:dyDescent="0.2">
      <c r="C291" s="114"/>
    </row>
    <row r="292" spans="3:3" ht="15.75" customHeight="1" x14ac:dyDescent="0.2">
      <c r="C292" s="114"/>
    </row>
    <row r="293" spans="3:3" ht="15.75" customHeight="1" x14ac:dyDescent="0.2">
      <c r="C293" s="114"/>
    </row>
    <row r="294" spans="3:3" ht="15.75" customHeight="1" x14ac:dyDescent="0.2">
      <c r="C294" s="114"/>
    </row>
    <row r="295" spans="3:3" ht="15.75" customHeight="1" x14ac:dyDescent="0.2">
      <c r="C295" s="114"/>
    </row>
    <row r="296" spans="3:3" ht="15.75" customHeight="1" x14ac:dyDescent="0.2">
      <c r="C296" s="114"/>
    </row>
    <row r="297" spans="3:3" ht="15.75" customHeight="1" x14ac:dyDescent="0.2">
      <c r="C297" s="114"/>
    </row>
    <row r="298" spans="3:3" ht="15.75" customHeight="1" x14ac:dyDescent="0.2">
      <c r="C298" s="114"/>
    </row>
    <row r="299" spans="3:3" ht="15.75" customHeight="1" x14ac:dyDescent="0.2">
      <c r="C299" s="114"/>
    </row>
    <row r="300" spans="3:3" ht="15.75" customHeight="1" x14ac:dyDescent="0.2">
      <c r="C300" s="114"/>
    </row>
    <row r="301" spans="3:3" ht="15.75" customHeight="1" x14ac:dyDescent="0.2">
      <c r="C301" s="114"/>
    </row>
    <row r="302" spans="3:3" ht="15.75" customHeight="1" x14ac:dyDescent="0.2">
      <c r="C302" s="114"/>
    </row>
    <row r="303" spans="3:3" ht="15.75" customHeight="1" x14ac:dyDescent="0.2">
      <c r="C303" s="114"/>
    </row>
    <row r="304" spans="3:3" ht="15.75" customHeight="1" x14ac:dyDescent="0.2">
      <c r="C304" s="114"/>
    </row>
    <row r="305" spans="3:3" ht="15.75" customHeight="1" x14ac:dyDescent="0.2">
      <c r="C305" s="114"/>
    </row>
    <row r="306" spans="3:3" ht="15.75" customHeight="1" x14ac:dyDescent="0.2">
      <c r="C306" s="114"/>
    </row>
    <row r="307" spans="3:3" ht="15.75" customHeight="1" x14ac:dyDescent="0.2">
      <c r="C307" s="114"/>
    </row>
    <row r="308" spans="3:3" ht="15.75" customHeight="1" x14ac:dyDescent="0.2">
      <c r="C308" s="114"/>
    </row>
    <row r="309" spans="3:3" ht="15.75" customHeight="1" x14ac:dyDescent="0.2">
      <c r="C309" s="114"/>
    </row>
    <row r="310" spans="3:3" ht="15.75" customHeight="1" x14ac:dyDescent="0.2">
      <c r="C310" s="114"/>
    </row>
    <row r="311" spans="3:3" ht="15.75" customHeight="1" x14ac:dyDescent="0.2">
      <c r="C311" s="114"/>
    </row>
    <row r="312" spans="3:3" ht="15.75" customHeight="1" x14ac:dyDescent="0.2">
      <c r="C312" s="114"/>
    </row>
    <row r="313" spans="3:3" ht="15.75" customHeight="1" x14ac:dyDescent="0.2">
      <c r="C313" s="114"/>
    </row>
    <row r="314" spans="3:3" ht="15.75" customHeight="1" x14ac:dyDescent="0.2">
      <c r="C314" s="114"/>
    </row>
    <row r="315" spans="3:3" ht="15.75" customHeight="1" x14ac:dyDescent="0.2">
      <c r="C315" s="114"/>
    </row>
    <row r="316" spans="3:3" ht="15.75" customHeight="1" x14ac:dyDescent="0.2">
      <c r="C316" s="114"/>
    </row>
    <row r="317" spans="3:3" ht="15.75" customHeight="1" x14ac:dyDescent="0.2">
      <c r="C317" s="114"/>
    </row>
    <row r="318" spans="3:3" ht="15.75" customHeight="1" x14ac:dyDescent="0.2">
      <c r="C318" s="114"/>
    </row>
    <row r="319" spans="3:3" ht="15.75" customHeight="1" x14ac:dyDescent="0.2">
      <c r="C319" s="114"/>
    </row>
    <row r="320" spans="3:3" ht="15.75" customHeight="1" x14ac:dyDescent="0.2">
      <c r="C320" s="114"/>
    </row>
    <row r="321" spans="3:3" ht="15.75" customHeight="1" x14ac:dyDescent="0.2">
      <c r="C321" s="114"/>
    </row>
    <row r="322" spans="3:3" ht="15.75" customHeight="1" x14ac:dyDescent="0.2">
      <c r="C322" s="114"/>
    </row>
    <row r="323" spans="3:3" ht="15.75" customHeight="1" x14ac:dyDescent="0.2">
      <c r="C323" s="114"/>
    </row>
    <row r="324" spans="3:3" ht="15.75" customHeight="1" x14ac:dyDescent="0.2">
      <c r="C324" s="114"/>
    </row>
    <row r="325" spans="3:3" ht="15.75" customHeight="1" x14ac:dyDescent="0.2">
      <c r="C325" s="114"/>
    </row>
    <row r="326" spans="3:3" ht="15.75" customHeight="1" x14ac:dyDescent="0.2">
      <c r="C326" s="114"/>
    </row>
    <row r="327" spans="3:3" ht="15.75" customHeight="1" x14ac:dyDescent="0.2">
      <c r="C327" s="114"/>
    </row>
    <row r="328" spans="3:3" ht="15.75" customHeight="1" x14ac:dyDescent="0.2">
      <c r="C328" s="114"/>
    </row>
    <row r="329" spans="3:3" ht="15.75" customHeight="1" x14ac:dyDescent="0.2">
      <c r="C329" s="114"/>
    </row>
    <row r="330" spans="3:3" ht="15.75" customHeight="1" x14ac:dyDescent="0.2">
      <c r="C330" s="114"/>
    </row>
    <row r="331" spans="3:3" ht="15.75" customHeight="1" x14ac:dyDescent="0.2">
      <c r="C331" s="114"/>
    </row>
    <row r="332" spans="3:3" ht="15.75" customHeight="1" x14ac:dyDescent="0.2">
      <c r="C332" s="114"/>
    </row>
    <row r="333" spans="3:3" ht="15.75" customHeight="1" x14ac:dyDescent="0.2">
      <c r="C333" s="114"/>
    </row>
    <row r="334" spans="3:3" ht="15.75" customHeight="1" x14ac:dyDescent="0.2">
      <c r="C334" s="114"/>
    </row>
    <row r="335" spans="3:3" ht="15.75" customHeight="1" x14ac:dyDescent="0.2">
      <c r="C335" s="114"/>
    </row>
    <row r="336" spans="3:3" ht="15.75" customHeight="1" x14ac:dyDescent="0.2">
      <c r="C336" s="114"/>
    </row>
    <row r="337" spans="3:3" ht="15.75" customHeight="1" x14ac:dyDescent="0.2">
      <c r="C337" s="114"/>
    </row>
    <row r="338" spans="3:3" ht="15.75" customHeight="1" x14ac:dyDescent="0.2">
      <c r="C338" s="114"/>
    </row>
    <row r="339" spans="3:3" ht="15.75" customHeight="1" x14ac:dyDescent="0.2">
      <c r="C339" s="114"/>
    </row>
    <row r="340" spans="3:3" ht="15.75" customHeight="1" x14ac:dyDescent="0.2">
      <c r="C340" s="114"/>
    </row>
    <row r="341" spans="3:3" ht="15.75" customHeight="1" x14ac:dyDescent="0.2">
      <c r="C341" s="114"/>
    </row>
    <row r="342" spans="3:3" ht="15.75" customHeight="1" x14ac:dyDescent="0.2">
      <c r="C342" s="114"/>
    </row>
    <row r="343" spans="3:3" ht="15.75" customHeight="1" x14ac:dyDescent="0.2">
      <c r="C343" s="114"/>
    </row>
    <row r="344" spans="3:3" ht="15.75" customHeight="1" x14ac:dyDescent="0.2">
      <c r="C344" s="114"/>
    </row>
    <row r="345" spans="3:3" ht="15.75" customHeight="1" x14ac:dyDescent="0.2">
      <c r="C345" s="114"/>
    </row>
    <row r="346" spans="3:3" ht="15.75" customHeight="1" x14ac:dyDescent="0.2">
      <c r="C346" s="114"/>
    </row>
    <row r="347" spans="3:3" ht="15.75" customHeight="1" x14ac:dyDescent="0.2">
      <c r="C347" s="114"/>
    </row>
    <row r="348" spans="3:3" ht="15.75" customHeight="1" x14ac:dyDescent="0.2">
      <c r="C348" s="114"/>
    </row>
    <row r="349" spans="3:3" ht="15.75" customHeight="1" x14ac:dyDescent="0.2">
      <c r="C349" s="114"/>
    </row>
    <row r="350" spans="3:3" ht="15.75" customHeight="1" x14ac:dyDescent="0.2">
      <c r="C350" s="114"/>
    </row>
    <row r="351" spans="3:3" ht="15.75" customHeight="1" x14ac:dyDescent="0.2">
      <c r="C351" s="114"/>
    </row>
    <row r="352" spans="3:3" ht="15.75" customHeight="1" x14ac:dyDescent="0.2">
      <c r="C352" s="114"/>
    </row>
    <row r="353" spans="3:3" ht="15.75" customHeight="1" x14ac:dyDescent="0.2">
      <c r="C353" s="114"/>
    </row>
    <row r="354" spans="3:3" ht="15.75" customHeight="1" x14ac:dyDescent="0.2">
      <c r="C354" s="114"/>
    </row>
    <row r="355" spans="3:3" ht="15.75" customHeight="1" x14ac:dyDescent="0.2">
      <c r="C355" s="114"/>
    </row>
    <row r="356" spans="3:3" ht="15.75" customHeight="1" x14ac:dyDescent="0.2">
      <c r="C356" s="114"/>
    </row>
    <row r="357" spans="3:3" ht="15.75" customHeight="1" x14ac:dyDescent="0.2">
      <c r="C357" s="114"/>
    </row>
    <row r="358" spans="3:3" ht="15.75" customHeight="1" x14ac:dyDescent="0.2">
      <c r="C358" s="114"/>
    </row>
    <row r="359" spans="3:3" ht="15.75" customHeight="1" x14ac:dyDescent="0.2">
      <c r="C359" s="114"/>
    </row>
    <row r="360" spans="3:3" ht="15.75" customHeight="1" x14ac:dyDescent="0.2">
      <c r="C360" s="114"/>
    </row>
    <row r="361" spans="3:3" ht="15.75" customHeight="1" x14ac:dyDescent="0.2">
      <c r="C361" s="114"/>
    </row>
    <row r="362" spans="3:3" ht="15.75" customHeight="1" x14ac:dyDescent="0.2">
      <c r="C362" s="114"/>
    </row>
    <row r="363" spans="3:3" ht="15.75" customHeight="1" x14ac:dyDescent="0.2">
      <c r="C363" s="114"/>
    </row>
    <row r="364" spans="3:3" ht="15.75" customHeight="1" x14ac:dyDescent="0.2">
      <c r="C364" s="114"/>
    </row>
    <row r="365" spans="3:3" ht="15.75" customHeight="1" x14ac:dyDescent="0.2">
      <c r="C365" s="114"/>
    </row>
    <row r="366" spans="3:3" ht="15.75" customHeight="1" x14ac:dyDescent="0.2">
      <c r="C366" s="114"/>
    </row>
    <row r="367" spans="3:3" ht="15.75" customHeight="1" x14ac:dyDescent="0.2">
      <c r="C367" s="114"/>
    </row>
    <row r="368" spans="3:3" ht="15.75" customHeight="1" x14ac:dyDescent="0.2">
      <c r="C368" s="114"/>
    </row>
    <row r="369" spans="3:3" ht="15.75" customHeight="1" x14ac:dyDescent="0.2">
      <c r="C369" s="114"/>
    </row>
    <row r="370" spans="3:3" ht="15.75" customHeight="1" x14ac:dyDescent="0.2">
      <c r="C370" s="114"/>
    </row>
    <row r="371" spans="3:3" ht="15.75" customHeight="1" x14ac:dyDescent="0.2">
      <c r="C371" s="114"/>
    </row>
    <row r="372" spans="3:3" ht="15.75" customHeight="1" x14ac:dyDescent="0.2">
      <c r="C372" s="114"/>
    </row>
    <row r="373" spans="3:3" ht="15.75" customHeight="1" x14ac:dyDescent="0.2">
      <c r="C373" s="114"/>
    </row>
    <row r="374" spans="3:3" ht="15.75" customHeight="1" x14ac:dyDescent="0.2">
      <c r="C374" s="114"/>
    </row>
    <row r="375" spans="3:3" ht="15.75" customHeight="1" x14ac:dyDescent="0.2">
      <c r="C375" s="114"/>
    </row>
    <row r="376" spans="3:3" ht="15.75" customHeight="1" x14ac:dyDescent="0.2">
      <c r="C376" s="114"/>
    </row>
    <row r="377" spans="3:3" ht="15.75" customHeight="1" x14ac:dyDescent="0.2">
      <c r="C377" s="114"/>
    </row>
    <row r="378" spans="3:3" ht="15.75" customHeight="1" x14ac:dyDescent="0.2">
      <c r="C378" s="114"/>
    </row>
    <row r="379" spans="3:3" ht="15.75" customHeight="1" x14ac:dyDescent="0.2">
      <c r="C379" s="114"/>
    </row>
    <row r="380" spans="3:3" ht="15.75" customHeight="1" x14ac:dyDescent="0.2">
      <c r="C380" s="114"/>
    </row>
    <row r="381" spans="3:3" ht="15.75" customHeight="1" x14ac:dyDescent="0.2">
      <c r="C381" s="114"/>
    </row>
    <row r="382" spans="3:3" ht="15.75" customHeight="1" x14ac:dyDescent="0.2">
      <c r="C382" s="114"/>
    </row>
    <row r="383" spans="3:3" ht="15.75" customHeight="1" x14ac:dyDescent="0.2">
      <c r="C383" s="114"/>
    </row>
    <row r="384" spans="3:3" ht="15.75" customHeight="1" x14ac:dyDescent="0.2">
      <c r="C384" s="114"/>
    </row>
    <row r="385" spans="3:3" ht="15.75" customHeight="1" x14ac:dyDescent="0.2">
      <c r="C385" s="114"/>
    </row>
    <row r="386" spans="3:3" ht="15.75" customHeight="1" x14ac:dyDescent="0.2">
      <c r="C386" s="114"/>
    </row>
    <row r="387" spans="3:3" ht="15.75" customHeight="1" x14ac:dyDescent="0.2">
      <c r="C387" s="114"/>
    </row>
    <row r="388" spans="3:3" ht="15.75" customHeight="1" x14ac:dyDescent="0.2">
      <c r="C388" s="114"/>
    </row>
    <row r="389" spans="3:3" ht="15.75" customHeight="1" x14ac:dyDescent="0.2">
      <c r="C389" s="114"/>
    </row>
    <row r="390" spans="3:3" ht="15.75" customHeight="1" x14ac:dyDescent="0.2">
      <c r="C390" s="114"/>
    </row>
    <row r="391" spans="3:3" ht="15.75" customHeight="1" x14ac:dyDescent="0.2">
      <c r="C391" s="114"/>
    </row>
    <row r="392" spans="3:3" ht="15.75" customHeight="1" x14ac:dyDescent="0.2">
      <c r="C392" s="114"/>
    </row>
    <row r="393" spans="3:3" ht="15.75" customHeight="1" x14ac:dyDescent="0.2">
      <c r="C393" s="114"/>
    </row>
    <row r="394" spans="3:3" ht="15.75" customHeight="1" x14ac:dyDescent="0.2">
      <c r="C394" s="114"/>
    </row>
    <row r="395" spans="3:3" ht="15.75" customHeight="1" x14ac:dyDescent="0.2">
      <c r="C395" s="114"/>
    </row>
    <row r="396" spans="3:3" ht="15.75" customHeight="1" x14ac:dyDescent="0.2">
      <c r="C396" s="114"/>
    </row>
    <row r="397" spans="3:3" ht="15.75" customHeight="1" x14ac:dyDescent="0.2">
      <c r="C397" s="114"/>
    </row>
    <row r="398" spans="3:3" ht="15.75" customHeight="1" x14ac:dyDescent="0.2">
      <c r="C398" s="114"/>
    </row>
    <row r="399" spans="3:3" ht="15.75" customHeight="1" x14ac:dyDescent="0.2">
      <c r="C399" s="114"/>
    </row>
    <row r="400" spans="3:3" ht="15.75" customHeight="1" x14ac:dyDescent="0.2">
      <c r="C400" s="114"/>
    </row>
    <row r="401" spans="3:3" ht="15.75" customHeight="1" x14ac:dyDescent="0.2">
      <c r="C401" s="114"/>
    </row>
    <row r="402" spans="3:3" ht="15.75" customHeight="1" x14ac:dyDescent="0.2">
      <c r="C402" s="114"/>
    </row>
    <row r="403" spans="3:3" ht="15.75" customHeight="1" x14ac:dyDescent="0.2">
      <c r="C403" s="114"/>
    </row>
    <row r="404" spans="3:3" ht="15.75" customHeight="1" x14ac:dyDescent="0.2">
      <c r="C404" s="114"/>
    </row>
    <row r="405" spans="3:3" ht="15.75" customHeight="1" x14ac:dyDescent="0.2">
      <c r="C405" s="114"/>
    </row>
    <row r="406" spans="3:3" ht="15.75" customHeight="1" x14ac:dyDescent="0.2">
      <c r="C406" s="114"/>
    </row>
    <row r="407" spans="3:3" ht="15.75" customHeight="1" x14ac:dyDescent="0.2">
      <c r="C407" s="114"/>
    </row>
    <row r="408" spans="3:3" ht="15.75" customHeight="1" x14ac:dyDescent="0.2">
      <c r="C408" s="114"/>
    </row>
    <row r="409" spans="3:3" ht="15.75" customHeight="1" x14ac:dyDescent="0.2">
      <c r="C409" s="114"/>
    </row>
    <row r="410" spans="3:3" ht="15.75" customHeight="1" x14ac:dyDescent="0.2">
      <c r="C410" s="114"/>
    </row>
    <row r="411" spans="3:3" ht="15.75" customHeight="1" x14ac:dyDescent="0.2">
      <c r="C411" s="114"/>
    </row>
    <row r="412" spans="3:3" ht="15.75" customHeight="1" x14ac:dyDescent="0.2">
      <c r="C412" s="114"/>
    </row>
    <row r="413" spans="3:3" ht="15.75" customHeight="1" x14ac:dyDescent="0.2">
      <c r="C413" s="114"/>
    </row>
    <row r="414" spans="3:3" ht="15.75" customHeight="1" x14ac:dyDescent="0.2">
      <c r="C414" s="114"/>
    </row>
    <row r="415" spans="3:3" ht="15.75" customHeight="1" x14ac:dyDescent="0.2">
      <c r="C415" s="114"/>
    </row>
    <row r="416" spans="3:3" ht="15.75" customHeight="1" x14ac:dyDescent="0.2">
      <c r="C416" s="114"/>
    </row>
    <row r="417" spans="3:3" ht="15.75" customHeight="1" x14ac:dyDescent="0.2">
      <c r="C417" s="114"/>
    </row>
    <row r="418" spans="3:3" ht="15.75" customHeight="1" x14ac:dyDescent="0.2">
      <c r="C418" s="114"/>
    </row>
    <row r="419" spans="3:3" ht="15.75" customHeight="1" x14ac:dyDescent="0.2">
      <c r="C419" s="114"/>
    </row>
    <row r="420" spans="3:3" ht="15.75" customHeight="1" x14ac:dyDescent="0.2">
      <c r="C420" s="114"/>
    </row>
    <row r="421" spans="3:3" ht="15.75" customHeight="1" x14ac:dyDescent="0.2">
      <c r="C421" s="114"/>
    </row>
    <row r="422" spans="3:3" ht="15.75" customHeight="1" x14ac:dyDescent="0.2">
      <c r="C422" s="114"/>
    </row>
    <row r="423" spans="3:3" ht="15.75" customHeight="1" x14ac:dyDescent="0.2">
      <c r="C423" s="114"/>
    </row>
    <row r="424" spans="3:3" ht="15.75" customHeight="1" x14ac:dyDescent="0.2">
      <c r="C424" s="114"/>
    </row>
    <row r="425" spans="3:3" ht="15.75" customHeight="1" x14ac:dyDescent="0.2">
      <c r="C425" s="114"/>
    </row>
    <row r="426" spans="3:3" ht="15.75" customHeight="1" x14ac:dyDescent="0.2">
      <c r="C426" s="114"/>
    </row>
    <row r="427" spans="3:3" ht="15.75" customHeight="1" x14ac:dyDescent="0.2">
      <c r="C427" s="114"/>
    </row>
    <row r="428" spans="3:3" ht="15.75" customHeight="1" x14ac:dyDescent="0.2">
      <c r="C428" s="114"/>
    </row>
    <row r="429" spans="3:3" ht="15.75" customHeight="1" x14ac:dyDescent="0.2">
      <c r="C429" s="114"/>
    </row>
    <row r="430" spans="3:3" ht="15.75" customHeight="1" x14ac:dyDescent="0.2">
      <c r="C430" s="114"/>
    </row>
    <row r="431" spans="3:3" ht="15.75" customHeight="1" x14ac:dyDescent="0.2">
      <c r="C431" s="114"/>
    </row>
    <row r="432" spans="3:3" ht="15.75" customHeight="1" x14ac:dyDescent="0.2">
      <c r="C432" s="114"/>
    </row>
    <row r="433" spans="3:3" ht="15.75" customHeight="1" x14ac:dyDescent="0.2">
      <c r="C433" s="114"/>
    </row>
    <row r="434" spans="3:3" ht="15.75" customHeight="1" x14ac:dyDescent="0.2">
      <c r="C434" s="114"/>
    </row>
    <row r="435" spans="3:3" ht="15.75" customHeight="1" x14ac:dyDescent="0.2">
      <c r="C435" s="114"/>
    </row>
    <row r="436" spans="3:3" ht="15.75" customHeight="1" x14ac:dyDescent="0.2">
      <c r="C436" s="114"/>
    </row>
    <row r="437" spans="3:3" ht="15.75" customHeight="1" x14ac:dyDescent="0.2">
      <c r="C437" s="114"/>
    </row>
    <row r="438" spans="3:3" ht="15.75" customHeight="1" x14ac:dyDescent="0.2">
      <c r="C438" s="114"/>
    </row>
    <row r="439" spans="3:3" ht="15.75" customHeight="1" x14ac:dyDescent="0.2">
      <c r="C439" s="114"/>
    </row>
    <row r="440" spans="3:3" ht="15.75" customHeight="1" x14ac:dyDescent="0.2">
      <c r="C440" s="114"/>
    </row>
    <row r="441" spans="3:3" ht="15.75" customHeight="1" x14ac:dyDescent="0.2">
      <c r="C441" s="114"/>
    </row>
    <row r="442" spans="3:3" ht="15.75" customHeight="1" x14ac:dyDescent="0.2">
      <c r="C442" s="114"/>
    </row>
    <row r="443" spans="3:3" ht="15.75" customHeight="1" x14ac:dyDescent="0.2">
      <c r="C443" s="114"/>
    </row>
    <row r="444" spans="3:3" ht="15.75" customHeight="1" x14ac:dyDescent="0.2">
      <c r="C444" s="114"/>
    </row>
    <row r="445" spans="3:3" ht="15.75" customHeight="1" x14ac:dyDescent="0.2">
      <c r="C445" s="114"/>
    </row>
    <row r="446" spans="3:3" ht="15.75" customHeight="1" x14ac:dyDescent="0.2">
      <c r="C446" s="114"/>
    </row>
    <row r="447" spans="3:3" ht="15.75" customHeight="1" x14ac:dyDescent="0.2">
      <c r="C447" s="114"/>
    </row>
    <row r="448" spans="3:3" ht="15.75" customHeight="1" x14ac:dyDescent="0.2">
      <c r="C448" s="114"/>
    </row>
    <row r="449" spans="3:3" ht="15.75" customHeight="1" x14ac:dyDescent="0.2">
      <c r="C449" s="114"/>
    </row>
    <row r="450" spans="3:3" ht="15.75" customHeight="1" x14ac:dyDescent="0.2">
      <c r="C450" s="114"/>
    </row>
    <row r="451" spans="3:3" ht="15.75" customHeight="1" x14ac:dyDescent="0.2">
      <c r="C451" s="114"/>
    </row>
    <row r="452" spans="3:3" ht="15.75" customHeight="1" x14ac:dyDescent="0.2">
      <c r="C452" s="114"/>
    </row>
    <row r="453" spans="3:3" ht="15.75" customHeight="1" x14ac:dyDescent="0.2">
      <c r="C453" s="114"/>
    </row>
    <row r="454" spans="3:3" ht="15.75" customHeight="1" x14ac:dyDescent="0.2">
      <c r="C454" s="114"/>
    </row>
    <row r="455" spans="3:3" ht="15.75" customHeight="1" x14ac:dyDescent="0.2">
      <c r="C455" s="114"/>
    </row>
    <row r="456" spans="3:3" ht="15.75" customHeight="1" x14ac:dyDescent="0.2">
      <c r="C456" s="114"/>
    </row>
    <row r="457" spans="3:3" ht="15.75" customHeight="1" x14ac:dyDescent="0.2">
      <c r="C457" s="114"/>
    </row>
    <row r="458" spans="3:3" ht="15.75" customHeight="1" x14ac:dyDescent="0.2">
      <c r="C458" s="114"/>
    </row>
    <row r="459" spans="3:3" ht="15.75" customHeight="1" x14ac:dyDescent="0.2">
      <c r="C459" s="114"/>
    </row>
    <row r="460" spans="3:3" ht="15.75" customHeight="1" x14ac:dyDescent="0.2">
      <c r="C460" s="114"/>
    </row>
    <row r="461" spans="3:3" ht="15.75" customHeight="1" x14ac:dyDescent="0.2">
      <c r="C461" s="114"/>
    </row>
    <row r="462" spans="3:3" ht="15.75" customHeight="1" x14ac:dyDescent="0.2">
      <c r="C462" s="114"/>
    </row>
    <row r="463" spans="3:3" ht="15.75" customHeight="1" x14ac:dyDescent="0.2">
      <c r="C463" s="114"/>
    </row>
    <row r="464" spans="3:3" ht="15.75" customHeight="1" x14ac:dyDescent="0.2">
      <c r="C464" s="114"/>
    </row>
    <row r="465" spans="3:3" ht="15.75" customHeight="1" x14ac:dyDescent="0.2">
      <c r="C465" s="114"/>
    </row>
    <row r="466" spans="3:3" ht="15.75" customHeight="1" x14ac:dyDescent="0.2">
      <c r="C466" s="114"/>
    </row>
    <row r="467" spans="3:3" ht="15.75" customHeight="1" x14ac:dyDescent="0.2">
      <c r="C467" s="114"/>
    </row>
    <row r="468" spans="3:3" ht="15.75" customHeight="1" x14ac:dyDescent="0.2">
      <c r="C468" s="114"/>
    </row>
    <row r="469" spans="3:3" ht="15.75" customHeight="1" x14ac:dyDescent="0.2">
      <c r="C469" s="114"/>
    </row>
    <row r="470" spans="3:3" ht="15.75" customHeight="1" x14ac:dyDescent="0.2">
      <c r="C470" s="114"/>
    </row>
    <row r="471" spans="3:3" ht="15.75" customHeight="1" x14ac:dyDescent="0.2">
      <c r="C471" s="114"/>
    </row>
    <row r="472" spans="3:3" ht="15.75" customHeight="1" x14ac:dyDescent="0.2">
      <c r="C472" s="114"/>
    </row>
    <row r="473" spans="3:3" ht="15.75" customHeight="1" x14ac:dyDescent="0.2">
      <c r="C473" s="114"/>
    </row>
    <row r="474" spans="3:3" ht="15.75" customHeight="1" x14ac:dyDescent="0.2">
      <c r="C474" s="114"/>
    </row>
    <row r="475" spans="3:3" ht="15.75" customHeight="1" x14ac:dyDescent="0.2">
      <c r="C475" s="114"/>
    </row>
    <row r="476" spans="3:3" ht="15.75" customHeight="1" x14ac:dyDescent="0.2">
      <c r="C476" s="114"/>
    </row>
    <row r="477" spans="3:3" ht="15.75" customHeight="1" x14ac:dyDescent="0.2">
      <c r="C477" s="114"/>
    </row>
    <row r="478" spans="3:3" ht="15.75" customHeight="1" x14ac:dyDescent="0.2">
      <c r="C478" s="114"/>
    </row>
    <row r="479" spans="3:3" ht="15.75" customHeight="1" x14ac:dyDescent="0.2">
      <c r="C479" s="114"/>
    </row>
    <row r="480" spans="3:3" ht="15.75" customHeight="1" x14ac:dyDescent="0.2">
      <c r="C480" s="114"/>
    </row>
    <row r="481" spans="3:3" ht="15.75" customHeight="1" x14ac:dyDescent="0.2">
      <c r="C481" s="114"/>
    </row>
    <row r="482" spans="3:3" ht="15.75" customHeight="1" x14ac:dyDescent="0.2">
      <c r="C482" s="114"/>
    </row>
    <row r="483" spans="3:3" ht="15.75" customHeight="1" x14ac:dyDescent="0.2">
      <c r="C483" s="114"/>
    </row>
    <row r="484" spans="3:3" ht="15.75" customHeight="1" x14ac:dyDescent="0.2">
      <c r="C484" s="114"/>
    </row>
    <row r="485" spans="3:3" ht="15.75" customHeight="1" x14ac:dyDescent="0.2">
      <c r="C485" s="114"/>
    </row>
    <row r="486" spans="3:3" ht="15.75" customHeight="1" x14ac:dyDescent="0.2">
      <c r="C486" s="114"/>
    </row>
    <row r="487" spans="3:3" ht="15.75" customHeight="1" x14ac:dyDescent="0.2">
      <c r="C487" s="114"/>
    </row>
    <row r="488" spans="3:3" ht="15.75" customHeight="1" x14ac:dyDescent="0.2">
      <c r="C488" s="114"/>
    </row>
    <row r="489" spans="3:3" ht="15.75" customHeight="1" x14ac:dyDescent="0.2">
      <c r="C489" s="114"/>
    </row>
    <row r="490" spans="3:3" ht="15.75" customHeight="1" x14ac:dyDescent="0.2">
      <c r="C490" s="114"/>
    </row>
    <row r="491" spans="3:3" ht="15.75" customHeight="1" x14ac:dyDescent="0.2">
      <c r="C491" s="114"/>
    </row>
    <row r="492" spans="3:3" ht="15.75" customHeight="1" x14ac:dyDescent="0.2">
      <c r="C492" s="114"/>
    </row>
    <row r="493" spans="3:3" ht="15.75" customHeight="1" x14ac:dyDescent="0.2">
      <c r="C493" s="114"/>
    </row>
    <row r="494" spans="3:3" ht="15.75" customHeight="1" x14ac:dyDescent="0.2">
      <c r="C494" s="114"/>
    </row>
    <row r="495" spans="3:3" ht="15.75" customHeight="1" x14ac:dyDescent="0.2">
      <c r="C495" s="114"/>
    </row>
    <row r="496" spans="3:3" ht="15.75" customHeight="1" x14ac:dyDescent="0.2">
      <c r="C496" s="114"/>
    </row>
    <row r="497" spans="3:3" ht="15.75" customHeight="1" x14ac:dyDescent="0.2">
      <c r="C497" s="114"/>
    </row>
    <row r="498" spans="3:3" ht="15.75" customHeight="1" x14ac:dyDescent="0.2">
      <c r="C498" s="114"/>
    </row>
    <row r="499" spans="3:3" ht="15.75" customHeight="1" x14ac:dyDescent="0.2">
      <c r="C499" s="114"/>
    </row>
    <row r="500" spans="3:3" ht="15.75" customHeight="1" x14ac:dyDescent="0.2">
      <c r="C500" s="114"/>
    </row>
    <row r="501" spans="3:3" ht="15.75" customHeight="1" x14ac:dyDescent="0.2">
      <c r="C501" s="114"/>
    </row>
    <row r="502" spans="3:3" ht="15.75" customHeight="1" x14ac:dyDescent="0.2">
      <c r="C502" s="114"/>
    </row>
    <row r="503" spans="3:3" ht="15.75" customHeight="1" x14ac:dyDescent="0.2">
      <c r="C503" s="114"/>
    </row>
    <row r="504" spans="3:3" ht="15.75" customHeight="1" x14ac:dyDescent="0.2">
      <c r="C504" s="114"/>
    </row>
    <row r="505" spans="3:3" ht="15.75" customHeight="1" x14ac:dyDescent="0.2">
      <c r="C505" s="114"/>
    </row>
    <row r="506" spans="3:3" ht="15.75" customHeight="1" x14ac:dyDescent="0.2">
      <c r="C506" s="114"/>
    </row>
    <row r="507" spans="3:3" ht="15.75" customHeight="1" x14ac:dyDescent="0.2">
      <c r="C507" s="114"/>
    </row>
    <row r="508" spans="3:3" ht="15.75" customHeight="1" x14ac:dyDescent="0.2">
      <c r="C508" s="114"/>
    </row>
    <row r="509" spans="3:3" ht="15.75" customHeight="1" x14ac:dyDescent="0.2">
      <c r="C509" s="114"/>
    </row>
    <row r="510" spans="3:3" ht="15.75" customHeight="1" x14ac:dyDescent="0.2">
      <c r="C510" s="114"/>
    </row>
    <row r="511" spans="3:3" ht="15.75" customHeight="1" x14ac:dyDescent="0.2">
      <c r="C511" s="114"/>
    </row>
    <row r="512" spans="3:3" ht="15.75" customHeight="1" x14ac:dyDescent="0.2">
      <c r="C512" s="114"/>
    </row>
    <row r="513" spans="3:3" ht="15.75" customHeight="1" x14ac:dyDescent="0.2">
      <c r="C513" s="114"/>
    </row>
    <row r="514" spans="3:3" ht="15.75" customHeight="1" x14ac:dyDescent="0.2">
      <c r="C514" s="114"/>
    </row>
    <row r="515" spans="3:3" ht="15.75" customHeight="1" x14ac:dyDescent="0.2">
      <c r="C515" s="114"/>
    </row>
    <row r="516" spans="3:3" ht="15.75" customHeight="1" x14ac:dyDescent="0.2">
      <c r="C516" s="114"/>
    </row>
    <row r="517" spans="3:3" ht="15.75" customHeight="1" x14ac:dyDescent="0.2">
      <c r="C517" s="114"/>
    </row>
    <row r="518" spans="3:3" ht="15.75" customHeight="1" x14ac:dyDescent="0.2">
      <c r="C518" s="114"/>
    </row>
    <row r="519" spans="3:3" ht="15.75" customHeight="1" x14ac:dyDescent="0.2">
      <c r="C519" s="114"/>
    </row>
    <row r="520" spans="3:3" ht="15.75" customHeight="1" x14ac:dyDescent="0.2">
      <c r="C520" s="114"/>
    </row>
    <row r="521" spans="3:3" ht="15.75" customHeight="1" x14ac:dyDescent="0.2">
      <c r="C521" s="114"/>
    </row>
    <row r="522" spans="3:3" ht="15.75" customHeight="1" x14ac:dyDescent="0.2">
      <c r="C522" s="114"/>
    </row>
    <row r="523" spans="3:3" ht="15.75" customHeight="1" x14ac:dyDescent="0.2">
      <c r="C523" s="114"/>
    </row>
    <row r="524" spans="3:3" ht="15.75" customHeight="1" x14ac:dyDescent="0.2">
      <c r="C524" s="114"/>
    </row>
    <row r="525" spans="3:3" ht="15.75" customHeight="1" x14ac:dyDescent="0.2">
      <c r="C525" s="114"/>
    </row>
    <row r="526" spans="3:3" ht="15.75" customHeight="1" x14ac:dyDescent="0.2">
      <c r="C526" s="114"/>
    </row>
    <row r="527" spans="3:3" ht="15.75" customHeight="1" x14ac:dyDescent="0.2">
      <c r="C527" s="114"/>
    </row>
    <row r="528" spans="3:3" ht="15.75" customHeight="1" x14ac:dyDescent="0.2">
      <c r="C528" s="114"/>
    </row>
    <row r="529" spans="3:3" ht="15.75" customHeight="1" x14ac:dyDescent="0.2">
      <c r="C529" s="114"/>
    </row>
    <row r="530" spans="3:3" ht="15.75" customHeight="1" x14ac:dyDescent="0.2">
      <c r="C530" s="114"/>
    </row>
    <row r="531" spans="3:3" ht="15.75" customHeight="1" x14ac:dyDescent="0.2">
      <c r="C531" s="114"/>
    </row>
    <row r="532" spans="3:3" ht="15.75" customHeight="1" x14ac:dyDescent="0.2">
      <c r="C532" s="114"/>
    </row>
    <row r="533" spans="3:3" ht="15.75" customHeight="1" x14ac:dyDescent="0.2">
      <c r="C533" s="114"/>
    </row>
    <row r="534" spans="3:3" ht="15.75" customHeight="1" x14ac:dyDescent="0.2">
      <c r="C534" s="114"/>
    </row>
    <row r="535" spans="3:3" ht="15.75" customHeight="1" x14ac:dyDescent="0.2">
      <c r="C535" s="114"/>
    </row>
    <row r="536" spans="3:3" ht="15.75" customHeight="1" x14ac:dyDescent="0.2">
      <c r="C536" s="114"/>
    </row>
    <row r="537" spans="3:3" ht="15.75" customHeight="1" x14ac:dyDescent="0.2">
      <c r="C537" s="114"/>
    </row>
    <row r="538" spans="3:3" ht="15.75" customHeight="1" x14ac:dyDescent="0.2">
      <c r="C538" s="114"/>
    </row>
    <row r="539" spans="3:3" ht="15.75" customHeight="1" x14ac:dyDescent="0.2">
      <c r="C539" s="114"/>
    </row>
    <row r="540" spans="3:3" ht="15.75" customHeight="1" x14ac:dyDescent="0.2">
      <c r="C540" s="114"/>
    </row>
    <row r="541" spans="3:3" ht="15.75" customHeight="1" x14ac:dyDescent="0.2">
      <c r="C541" s="114"/>
    </row>
    <row r="542" spans="3:3" ht="15.75" customHeight="1" x14ac:dyDescent="0.2">
      <c r="C542" s="114"/>
    </row>
    <row r="543" spans="3:3" ht="15.75" customHeight="1" x14ac:dyDescent="0.2">
      <c r="C543" s="114"/>
    </row>
    <row r="544" spans="3:3" ht="15.75" customHeight="1" x14ac:dyDescent="0.2">
      <c r="C544" s="114"/>
    </row>
    <row r="545" spans="3:3" ht="15.75" customHeight="1" x14ac:dyDescent="0.2">
      <c r="C545" s="114"/>
    </row>
    <row r="546" spans="3:3" ht="15.75" customHeight="1" x14ac:dyDescent="0.2">
      <c r="C546" s="114"/>
    </row>
    <row r="547" spans="3:3" ht="15.75" customHeight="1" x14ac:dyDescent="0.2">
      <c r="C547" s="114"/>
    </row>
    <row r="548" spans="3:3" ht="15.75" customHeight="1" x14ac:dyDescent="0.2">
      <c r="C548" s="114"/>
    </row>
    <row r="549" spans="3:3" ht="15.75" customHeight="1" x14ac:dyDescent="0.2">
      <c r="C549" s="114"/>
    </row>
    <row r="550" spans="3:3" ht="15.75" customHeight="1" x14ac:dyDescent="0.2">
      <c r="C550" s="114"/>
    </row>
    <row r="551" spans="3:3" ht="15.75" customHeight="1" x14ac:dyDescent="0.2">
      <c r="C551" s="114"/>
    </row>
    <row r="552" spans="3:3" ht="15.75" customHeight="1" x14ac:dyDescent="0.2">
      <c r="C552" s="114"/>
    </row>
    <row r="553" spans="3:3" ht="15.75" customHeight="1" x14ac:dyDescent="0.2">
      <c r="C553" s="114"/>
    </row>
    <row r="554" spans="3:3" ht="15.75" customHeight="1" x14ac:dyDescent="0.2">
      <c r="C554" s="114"/>
    </row>
    <row r="555" spans="3:3" ht="15.75" customHeight="1" x14ac:dyDescent="0.2">
      <c r="C555" s="114"/>
    </row>
    <row r="556" spans="3:3" ht="15.75" customHeight="1" x14ac:dyDescent="0.2">
      <c r="C556" s="114"/>
    </row>
    <row r="557" spans="3:3" ht="15.75" customHeight="1" x14ac:dyDescent="0.2">
      <c r="C557" s="114"/>
    </row>
    <row r="558" spans="3:3" ht="15.75" customHeight="1" x14ac:dyDescent="0.2">
      <c r="C558" s="114"/>
    </row>
    <row r="559" spans="3:3" ht="15.75" customHeight="1" x14ac:dyDescent="0.2">
      <c r="C559" s="114"/>
    </row>
    <row r="560" spans="3:3" ht="15.75" customHeight="1" x14ac:dyDescent="0.2">
      <c r="C560" s="114"/>
    </row>
    <row r="561" spans="3:3" ht="15.75" customHeight="1" x14ac:dyDescent="0.2">
      <c r="C561" s="114"/>
    </row>
    <row r="562" spans="3:3" ht="15.75" customHeight="1" x14ac:dyDescent="0.2">
      <c r="C562" s="114"/>
    </row>
    <row r="563" spans="3:3" ht="15.75" customHeight="1" x14ac:dyDescent="0.2">
      <c r="C563" s="114"/>
    </row>
    <row r="564" spans="3:3" ht="15.75" customHeight="1" x14ac:dyDescent="0.2">
      <c r="C564" s="114"/>
    </row>
    <row r="565" spans="3:3" ht="15.75" customHeight="1" x14ac:dyDescent="0.2">
      <c r="C565" s="114"/>
    </row>
    <row r="566" spans="3:3" ht="15.75" customHeight="1" x14ac:dyDescent="0.2">
      <c r="C566" s="114"/>
    </row>
    <row r="567" spans="3:3" ht="15.75" customHeight="1" x14ac:dyDescent="0.2">
      <c r="C567" s="114"/>
    </row>
    <row r="568" spans="3:3" ht="15.75" customHeight="1" x14ac:dyDescent="0.2">
      <c r="C568" s="114"/>
    </row>
    <row r="569" spans="3:3" ht="15.75" customHeight="1" x14ac:dyDescent="0.2">
      <c r="C569" s="114"/>
    </row>
    <row r="570" spans="3:3" ht="15.75" customHeight="1" x14ac:dyDescent="0.2">
      <c r="C570" s="114"/>
    </row>
    <row r="571" spans="3:3" ht="15.75" customHeight="1" x14ac:dyDescent="0.2">
      <c r="C571" s="114"/>
    </row>
    <row r="572" spans="3:3" ht="15.75" customHeight="1" x14ac:dyDescent="0.2">
      <c r="C572" s="114"/>
    </row>
    <row r="573" spans="3:3" ht="15.75" customHeight="1" x14ac:dyDescent="0.2">
      <c r="C573" s="114"/>
    </row>
    <row r="574" spans="3:3" ht="15.75" customHeight="1" x14ac:dyDescent="0.2">
      <c r="C574" s="114"/>
    </row>
    <row r="575" spans="3:3" ht="15.75" customHeight="1" x14ac:dyDescent="0.2">
      <c r="C575" s="114"/>
    </row>
    <row r="576" spans="3:3" ht="15.75" customHeight="1" x14ac:dyDescent="0.2">
      <c r="C576" s="114"/>
    </row>
    <row r="577" spans="3:3" ht="15.75" customHeight="1" x14ac:dyDescent="0.2">
      <c r="C577" s="114"/>
    </row>
    <row r="578" spans="3:3" ht="15.75" customHeight="1" x14ac:dyDescent="0.2">
      <c r="C578" s="114"/>
    </row>
    <row r="579" spans="3:3" ht="15.75" customHeight="1" x14ac:dyDescent="0.2">
      <c r="C579" s="114"/>
    </row>
    <row r="580" spans="3:3" ht="15.75" customHeight="1" x14ac:dyDescent="0.2">
      <c r="C580" s="114"/>
    </row>
    <row r="581" spans="3:3" ht="15.75" customHeight="1" x14ac:dyDescent="0.2">
      <c r="C581" s="114"/>
    </row>
    <row r="582" spans="3:3" ht="15.75" customHeight="1" x14ac:dyDescent="0.2">
      <c r="C582" s="114"/>
    </row>
    <row r="583" spans="3:3" ht="15.75" customHeight="1" x14ac:dyDescent="0.2">
      <c r="C583" s="114"/>
    </row>
    <row r="584" spans="3:3" ht="15.75" customHeight="1" x14ac:dyDescent="0.2">
      <c r="C584" s="114"/>
    </row>
    <row r="585" spans="3:3" ht="15.75" customHeight="1" x14ac:dyDescent="0.2">
      <c r="C585" s="114"/>
    </row>
    <row r="586" spans="3:3" ht="15.75" customHeight="1" x14ac:dyDescent="0.2">
      <c r="C586" s="114"/>
    </row>
    <row r="587" spans="3:3" ht="15.75" customHeight="1" x14ac:dyDescent="0.2">
      <c r="C587" s="114"/>
    </row>
    <row r="588" spans="3:3" ht="15.75" customHeight="1" x14ac:dyDescent="0.2">
      <c r="C588" s="114"/>
    </row>
    <row r="589" spans="3:3" ht="15.75" customHeight="1" x14ac:dyDescent="0.2">
      <c r="C589" s="114"/>
    </row>
    <row r="590" spans="3:3" ht="15.75" customHeight="1" x14ac:dyDescent="0.2">
      <c r="C590" s="114"/>
    </row>
    <row r="591" spans="3:3" ht="15.75" customHeight="1" x14ac:dyDescent="0.2">
      <c r="C591" s="114"/>
    </row>
    <row r="592" spans="3:3" ht="15.75" customHeight="1" x14ac:dyDescent="0.2">
      <c r="C592" s="114"/>
    </row>
    <row r="593" spans="3:3" ht="15.75" customHeight="1" x14ac:dyDescent="0.2">
      <c r="C593" s="114"/>
    </row>
    <row r="594" spans="3:3" ht="15.75" customHeight="1" x14ac:dyDescent="0.2">
      <c r="C594" s="114"/>
    </row>
    <row r="595" spans="3:3" ht="15.75" customHeight="1" x14ac:dyDescent="0.2">
      <c r="C595" s="114"/>
    </row>
    <row r="596" spans="3:3" ht="15.75" customHeight="1" x14ac:dyDescent="0.2">
      <c r="C596" s="114"/>
    </row>
    <row r="597" spans="3:3" ht="15.75" customHeight="1" x14ac:dyDescent="0.2">
      <c r="C597" s="114"/>
    </row>
    <row r="598" spans="3:3" ht="15.75" customHeight="1" x14ac:dyDescent="0.2">
      <c r="C598" s="114"/>
    </row>
    <row r="599" spans="3:3" ht="15.75" customHeight="1" x14ac:dyDescent="0.2">
      <c r="C599" s="114"/>
    </row>
    <row r="600" spans="3:3" ht="15.75" customHeight="1" x14ac:dyDescent="0.2">
      <c r="C600" s="114"/>
    </row>
    <row r="601" spans="3:3" ht="15.75" customHeight="1" x14ac:dyDescent="0.2">
      <c r="C601" s="114"/>
    </row>
    <row r="602" spans="3:3" ht="15.75" customHeight="1" x14ac:dyDescent="0.2">
      <c r="C602" s="114"/>
    </row>
    <row r="603" spans="3:3" ht="15.75" customHeight="1" x14ac:dyDescent="0.2">
      <c r="C603" s="114"/>
    </row>
    <row r="604" spans="3:3" ht="15.75" customHeight="1" x14ac:dyDescent="0.2">
      <c r="C604" s="114"/>
    </row>
    <row r="605" spans="3:3" ht="15.75" customHeight="1" x14ac:dyDescent="0.2">
      <c r="C605" s="114"/>
    </row>
    <row r="606" spans="3:3" ht="15.75" customHeight="1" x14ac:dyDescent="0.2">
      <c r="C606" s="114"/>
    </row>
    <row r="607" spans="3:3" ht="15.75" customHeight="1" x14ac:dyDescent="0.2">
      <c r="C607" s="114"/>
    </row>
    <row r="608" spans="3:3" ht="15.75" customHeight="1" x14ac:dyDescent="0.2">
      <c r="C608" s="114"/>
    </row>
    <row r="609" spans="3:3" ht="15.75" customHeight="1" x14ac:dyDescent="0.2">
      <c r="C609" s="114"/>
    </row>
    <row r="610" spans="3:3" ht="15.75" customHeight="1" x14ac:dyDescent="0.2">
      <c r="C610" s="114"/>
    </row>
    <row r="611" spans="3:3" ht="15.75" customHeight="1" x14ac:dyDescent="0.2">
      <c r="C611" s="114"/>
    </row>
    <row r="612" spans="3:3" ht="15.75" customHeight="1" x14ac:dyDescent="0.2">
      <c r="C612" s="114"/>
    </row>
    <row r="613" spans="3:3" ht="15.75" customHeight="1" x14ac:dyDescent="0.2">
      <c r="C613" s="114"/>
    </row>
    <row r="614" spans="3:3" ht="15.75" customHeight="1" x14ac:dyDescent="0.2">
      <c r="C614" s="114"/>
    </row>
    <row r="615" spans="3:3" ht="15.75" customHeight="1" x14ac:dyDescent="0.2">
      <c r="C615" s="114"/>
    </row>
    <row r="616" spans="3:3" ht="15.75" customHeight="1" x14ac:dyDescent="0.2">
      <c r="C616" s="114"/>
    </row>
    <row r="617" spans="3:3" ht="15.75" customHeight="1" x14ac:dyDescent="0.2">
      <c r="C617" s="114"/>
    </row>
    <row r="618" spans="3:3" ht="15.75" customHeight="1" x14ac:dyDescent="0.2">
      <c r="C618" s="114"/>
    </row>
    <row r="619" spans="3:3" ht="15.75" customHeight="1" x14ac:dyDescent="0.2">
      <c r="C619" s="114"/>
    </row>
    <row r="620" spans="3:3" ht="15.75" customHeight="1" x14ac:dyDescent="0.2">
      <c r="C620" s="114"/>
    </row>
    <row r="621" spans="3:3" ht="15.75" customHeight="1" x14ac:dyDescent="0.2">
      <c r="C621" s="114"/>
    </row>
    <row r="622" spans="3:3" ht="15.75" customHeight="1" x14ac:dyDescent="0.2">
      <c r="C622" s="114"/>
    </row>
    <row r="623" spans="3:3" ht="15.75" customHeight="1" x14ac:dyDescent="0.2">
      <c r="C623" s="114"/>
    </row>
    <row r="624" spans="3:3" ht="15.75" customHeight="1" x14ac:dyDescent="0.2">
      <c r="C624" s="114"/>
    </row>
    <row r="625" spans="3:3" ht="15.75" customHeight="1" x14ac:dyDescent="0.2">
      <c r="C625" s="114"/>
    </row>
    <row r="626" spans="3:3" ht="15.75" customHeight="1" x14ac:dyDescent="0.2">
      <c r="C626" s="114"/>
    </row>
    <row r="627" spans="3:3" ht="15.75" customHeight="1" x14ac:dyDescent="0.2">
      <c r="C627" s="114"/>
    </row>
    <row r="628" spans="3:3" ht="15.75" customHeight="1" x14ac:dyDescent="0.2">
      <c r="C628" s="114"/>
    </row>
    <row r="629" spans="3:3" ht="15.75" customHeight="1" x14ac:dyDescent="0.2">
      <c r="C629" s="114"/>
    </row>
    <row r="630" spans="3:3" ht="15.75" customHeight="1" x14ac:dyDescent="0.2">
      <c r="C630" s="114"/>
    </row>
    <row r="631" spans="3:3" ht="15.75" customHeight="1" x14ac:dyDescent="0.2">
      <c r="C631" s="114"/>
    </row>
    <row r="632" spans="3:3" ht="15.75" customHeight="1" x14ac:dyDescent="0.2">
      <c r="C632" s="114"/>
    </row>
    <row r="633" spans="3:3" ht="15.75" customHeight="1" x14ac:dyDescent="0.2">
      <c r="C633" s="114"/>
    </row>
    <row r="634" spans="3:3" ht="15.75" customHeight="1" x14ac:dyDescent="0.2">
      <c r="C634" s="114"/>
    </row>
    <row r="635" spans="3:3" ht="15.75" customHeight="1" x14ac:dyDescent="0.2">
      <c r="C635" s="114"/>
    </row>
    <row r="636" spans="3:3" ht="15.75" customHeight="1" x14ac:dyDescent="0.2">
      <c r="C636" s="114"/>
    </row>
    <row r="637" spans="3:3" ht="15.75" customHeight="1" x14ac:dyDescent="0.2">
      <c r="C637" s="114"/>
    </row>
    <row r="638" spans="3:3" ht="15.75" customHeight="1" x14ac:dyDescent="0.2">
      <c r="C638" s="114"/>
    </row>
    <row r="639" spans="3:3" ht="15.75" customHeight="1" x14ac:dyDescent="0.2">
      <c r="C639" s="114"/>
    </row>
    <row r="640" spans="3:3" ht="15.75" customHeight="1" x14ac:dyDescent="0.2">
      <c r="C640" s="114"/>
    </row>
    <row r="641" spans="3:3" ht="15.75" customHeight="1" x14ac:dyDescent="0.2">
      <c r="C641" s="114"/>
    </row>
    <row r="642" spans="3:3" ht="15.75" customHeight="1" x14ac:dyDescent="0.2">
      <c r="C642" s="114"/>
    </row>
    <row r="643" spans="3:3" ht="15.75" customHeight="1" x14ac:dyDescent="0.2">
      <c r="C643" s="114"/>
    </row>
    <row r="644" spans="3:3" ht="15.75" customHeight="1" x14ac:dyDescent="0.2">
      <c r="C644" s="114"/>
    </row>
    <row r="645" spans="3:3" ht="15.75" customHeight="1" x14ac:dyDescent="0.2">
      <c r="C645" s="114"/>
    </row>
    <row r="646" spans="3:3" ht="15.75" customHeight="1" x14ac:dyDescent="0.2">
      <c r="C646" s="114"/>
    </row>
    <row r="647" spans="3:3" ht="15.75" customHeight="1" x14ac:dyDescent="0.2">
      <c r="C647" s="114"/>
    </row>
    <row r="648" spans="3:3" ht="15.75" customHeight="1" x14ac:dyDescent="0.2">
      <c r="C648" s="114"/>
    </row>
    <row r="649" spans="3:3" ht="15.75" customHeight="1" x14ac:dyDescent="0.2">
      <c r="C649" s="114"/>
    </row>
    <row r="650" spans="3:3" ht="15.75" customHeight="1" x14ac:dyDescent="0.2">
      <c r="C650" s="114"/>
    </row>
    <row r="651" spans="3:3" ht="15.75" customHeight="1" x14ac:dyDescent="0.2">
      <c r="C651" s="114"/>
    </row>
    <row r="652" spans="3:3" ht="15.75" customHeight="1" x14ac:dyDescent="0.2">
      <c r="C652" s="114"/>
    </row>
    <row r="653" spans="3:3" ht="15.75" customHeight="1" x14ac:dyDescent="0.2">
      <c r="C653" s="114"/>
    </row>
    <row r="654" spans="3:3" ht="15.75" customHeight="1" x14ac:dyDescent="0.2">
      <c r="C654" s="114"/>
    </row>
    <row r="655" spans="3:3" ht="15.75" customHeight="1" x14ac:dyDescent="0.2">
      <c r="C655" s="114"/>
    </row>
    <row r="656" spans="3:3" ht="15.75" customHeight="1" x14ac:dyDescent="0.2">
      <c r="C656" s="114"/>
    </row>
    <row r="657" spans="3:3" ht="15.75" customHeight="1" x14ac:dyDescent="0.2">
      <c r="C657" s="114"/>
    </row>
    <row r="658" spans="3:3" ht="15.75" customHeight="1" x14ac:dyDescent="0.2">
      <c r="C658" s="114"/>
    </row>
    <row r="659" spans="3:3" ht="15.75" customHeight="1" x14ac:dyDescent="0.2">
      <c r="C659" s="114"/>
    </row>
    <row r="660" spans="3:3" ht="15.75" customHeight="1" x14ac:dyDescent="0.2">
      <c r="C660" s="114"/>
    </row>
    <row r="661" spans="3:3" ht="15.75" customHeight="1" x14ac:dyDescent="0.2">
      <c r="C661" s="114"/>
    </row>
    <row r="662" spans="3:3" ht="15.75" customHeight="1" x14ac:dyDescent="0.2">
      <c r="C662" s="114"/>
    </row>
    <row r="663" spans="3:3" ht="15.75" customHeight="1" x14ac:dyDescent="0.2">
      <c r="C663" s="114"/>
    </row>
    <row r="664" spans="3:3" ht="15.75" customHeight="1" x14ac:dyDescent="0.2">
      <c r="C664" s="114"/>
    </row>
    <row r="665" spans="3:3" ht="15.75" customHeight="1" x14ac:dyDescent="0.2">
      <c r="C665" s="114"/>
    </row>
    <row r="666" spans="3:3" ht="15.75" customHeight="1" x14ac:dyDescent="0.2">
      <c r="C666" s="114"/>
    </row>
    <row r="667" spans="3:3" ht="15.75" customHeight="1" x14ac:dyDescent="0.2">
      <c r="C667" s="114"/>
    </row>
    <row r="668" spans="3:3" ht="15.75" customHeight="1" x14ac:dyDescent="0.2">
      <c r="C668" s="114"/>
    </row>
    <row r="669" spans="3:3" ht="15.75" customHeight="1" x14ac:dyDescent="0.2">
      <c r="C669" s="114"/>
    </row>
    <row r="670" spans="3:3" ht="15.75" customHeight="1" x14ac:dyDescent="0.2">
      <c r="C670" s="114"/>
    </row>
    <row r="671" spans="3:3" ht="15.75" customHeight="1" x14ac:dyDescent="0.2">
      <c r="C671" s="114"/>
    </row>
    <row r="672" spans="3:3" ht="15.75" customHeight="1" x14ac:dyDescent="0.2">
      <c r="C672" s="114"/>
    </row>
    <row r="673" spans="3:3" ht="15.75" customHeight="1" x14ac:dyDescent="0.2">
      <c r="C673" s="114"/>
    </row>
    <row r="674" spans="3:3" ht="15.75" customHeight="1" x14ac:dyDescent="0.2">
      <c r="C674" s="114"/>
    </row>
    <row r="675" spans="3:3" ht="15.75" customHeight="1" x14ac:dyDescent="0.2">
      <c r="C675" s="114"/>
    </row>
    <row r="676" spans="3:3" ht="15.75" customHeight="1" x14ac:dyDescent="0.2">
      <c r="C676" s="114"/>
    </row>
    <row r="677" spans="3:3" ht="15.75" customHeight="1" x14ac:dyDescent="0.2">
      <c r="C677" s="114"/>
    </row>
    <row r="678" spans="3:3" ht="15.75" customHeight="1" x14ac:dyDescent="0.2">
      <c r="C678" s="114"/>
    </row>
    <row r="679" spans="3:3" ht="15.75" customHeight="1" x14ac:dyDescent="0.2">
      <c r="C679" s="114"/>
    </row>
    <row r="680" spans="3:3" ht="15.75" customHeight="1" x14ac:dyDescent="0.2">
      <c r="C680" s="114"/>
    </row>
    <row r="681" spans="3:3" ht="15.75" customHeight="1" x14ac:dyDescent="0.2">
      <c r="C681" s="114"/>
    </row>
    <row r="682" spans="3:3" ht="15.75" customHeight="1" x14ac:dyDescent="0.2">
      <c r="C682" s="114"/>
    </row>
    <row r="683" spans="3:3" ht="15.75" customHeight="1" x14ac:dyDescent="0.2">
      <c r="C683" s="114"/>
    </row>
    <row r="684" spans="3:3" ht="15.75" customHeight="1" x14ac:dyDescent="0.2">
      <c r="C684" s="114"/>
    </row>
    <row r="685" spans="3:3" ht="15.75" customHeight="1" x14ac:dyDescent="0.2">
      <c r="C685" s="114"/>
    </row>
    <row r="686" spans="3:3" ht="15.75" customHeight="1" x14ac:dyDescent="0.2">
      <c r="C686" s="114"/>
    </row>
    <row r="687" spans="3:3" ht="15.75" customHeight="1" x14ac:dyDescent="0.2">
      <c r="C687" s="114"/>
    </row>
    <row r="688" spans="3:3" ht="15.75" customHeight="1" x14ac:dyDescent="0.2">
      <c r="C688" s="114"/>
    </row>
    <row r="689" spans="3:3" ht="15.75" customHeight="1" x14ac:dyDescent="0.2">
      <c r="C689" s="114"/>
    </row>
    <row r="690" spans="3:3" ht="15.75" customHeight="1" x14ac:dyDescent="0.2">
      <c r="C690" s="114"/>
    </row>
    <row r="691" spans="3:3" ht="15.75" customHeight="1" x14ac:dyDescent="0.2">
      <c r="C691" s="114"/>
    </row>
    <row r="692" spans="3:3" ht="15.75" customHeight="1" x14ac:dyDescent="0.2">
      <c r="C692" s="114"/>
    </row>
    <row r="693" spans="3:3" ht="15.75" customHeight="1" x14ac:dyDescent="0.2">
      <c r="C693" s="114"/>
    </row>
    <row r="694" spans="3:3" ht="15.75" customHeight="1" x14ac:dyDescent="0.2">
      <c r="C694" s="114"/>
    </row>
    <row r="695" spans="3:3" ht="15.75" customHeight="1" x14ac:dyDescent="0.2">
      <c r="C695" s="114"/>
    </row>
    <row r="696" spans="3:3" ht="15.75" customHeight="1" x14ac:dyDescent="0.2">
      <c r="C696" s="114"/>
    </row>
    <row r="697" spans="3:3" ht="15.75" customHeight="1" x14ac:dyDescent="0.2">
      <c r="C697" s="114"/>
    </row>
    <row r="698" spans="3:3" ht="15.75" customHeight="1" x14ac:dyDescent="0.2">
      <c r="C698" s="114"/>
    </row>
    <row r="699" spans="3:3" ht="15.75" customHeight="1" x14ac:dyDescent="0.2">
      <c r="C699" s="114"/>
    </row>
    <row r="700" spans="3:3" ht="15.75" customHeight="1" x14ac:dyDescent="0.2">
      <c r="C700" s="114"/>
    </row>
    <row r="701" spans="3:3" ht="15.75" customHeight="1" x14ac:dyDescent="0.2">
      <c r="C701" s="114"/>
    </row>
    <row r="702" spans="3:3" ht="15.75" customHeight="1" x14ac:dyDescent="0.2">
      <c r="C702" s="114"/>
    </row>
    <row r="703" spans="3:3" ht="15.75" customHeight="1" x14ac:dyDescent="0.2">
      <c r="C703" s="114"/>
    </row>
    <row r="704" spans="3:3" ht="15.75" customHeight="1" x14ac:dyDescent="0.2">
      <c r="C704" s="114"/>
    </row>
    <row r="705" spans="3:3" ht="15.75" customHeight="1" x14ac:dyDescent="0.2">
      <c r="C705" s="114"/>
    </row>
    <row r="706" spans="3:3" ht="15.75" customHeight="1" x14ac:dyDescent="0.2">
      <c r="C706" s="114"/>
    </row>
    <row r="707" spans="3:3" ht="15.75" customHeight="1" x14ac:dyDescent="0.2">
      <c r="C707" s="114"/>
    </row>
    <row r="708" spans="3:3" ht="15.75" customHeight="1" x14ac:dyDescent="0.2">
      <c r="C708" s="114"/>
    </row>
    <row r="709" spans="3:3" ht="15.75" customHeight="1" x14ac:dyDescent="0.2">
      <c r="C709" s="114"/>
    </row>
    <row r="710" spans="3:3" ht="15.75" customHeight="1" x14ac:dyDescent="0.2">
      <c r="C710" s="114"/>
    </row>
    <row r="711" spans="3:3" ht="15.75" customHeight="1" x14ac:dyDescent="0.2">
      <c r="C711" s="114"/>
    </row>
    <row r="712" spans="3:3" ht="15.75" customHeight="1" x14ac:dyDescent="0.2">
      <c r="C712" s="114"/>
    </row>
    <row r="713" spans="3:3" ht="15.75" customHeight="1" x14ac:dyDescent="0.2">
      <c r="C713" s="114"/>
    </row>
    <row r="714" spans="3:3" ht="15.75" customHeight="1" x14ac:dyDescent="0.2">
      <c r="C714" s="114"/>
    </row>
    <row r="715" spans="3:3" ht="15.75" customHeight="1" x14ac:dyDescent="0.2">
      <c r="C715" s="114"/>
    </row>
    <row r="716" spans="3:3" ht="15.75" customHeight="1" x14ac:dyDescent="0.2">
      <c r="C716" s="114"/>
    </row>
    <row r="717" spans="3:3" ht="15.75" customHeight="1" x14ac:dyDescent="0.2">
      <c r="C717" s="114"/>
    </row>
    <row r="718" spans="3:3" ht="15.75" customHeight="1" x14ac:dyDescent="0.2">
      <c r="C718" s="114"/>
    </row>
    <row r="719" spans="3:3" ht="15.75" customHeight="1" x14ac:dyDescent="0.2">
      <c r="C719" s="114"/>
    </row>
    <row r="720" spans="3:3" ht="15.75" customHeight="1" x14ac:dyDescent="0.2">
      <c r="C720" s="114"/>
    </row>
    <row r="721" spans="3:3" ht="15.75" customHeight="1" x14ac:dyDescent="0.2">
      <c r="C721" s="114"/>
    </row>
    <row r="722" spans="3:3" ht="15.75" customHeight="1" x14ac:dyDescent="0.2">
      <c r="C722" s="114"/>
    </row>
    <row r="723" spans="3:3" ht="15.75" customHeight="1" x14ac:dyDescent="0.2">
      <c r="C723" s="114"/>
    </row>
    <row r="724" spans="3:3" ht="15.75" customHeight="1" x14ac:dyDescent="0.2">
      <c r="C724" s="114"/>
    </row>
    <row r="725" spans="3:3" ht="15.75" customHeight="1" x14ac:dyDescent="0.2">
      <c r="C725" s="114"/>
    </row>
    <row r="726" spans="3:3" ht="15.75" customHeight="1" x14ac:dyDescent="0.2">
      <c r="C726" s="114"/>
    </row>
    <row r="727" spans="3:3" ht="15.75" customHeight="1" x14ac:dyDescent="0.2">
      <c r="C727" s="114"/>
    </row>
    <row r="728" spans="3:3" ht="15.75" customHeight="1" x14ac:dyDescent="0.2">
      <c r="C728" s="114"/>
    </row>
    <row r="729" spans="3:3" ht="15.75" customHeight="1" x14ac:dyDescent="0.2">
      <c r="C729" s="114"/>
    </row>
    <row r="730" spans="3:3" ht="15.75" customHeight="1" x14ac:dyDescent="0.2">
      <c r="C730" s="114"/>
    </row>
    <row r="731" spans="3:3" ht="15.75" customHeight="1" x14ac:dyDescent="0.2">
      <c r="C731" s="114"/>
    </row>
    <row r="732" spans="3:3" ht="15.75" customHeight="1" x14ac:dyDescent="0.2">
      <c r="C732" s="114"/>
    </row>
    <row r="733" spans="3:3" ht="15.75" customHeight="1" x14ac:dyDescent="0.2">
      <c r="C733" s="114"/>
    </row>
    <row r="734" spans="3:3" ht="15.75" customHeight="1" x14ac:dyDescent="0.2">
      <c r="C734" s="114"/>
    </row>
    <row r="735" spans="3:3" ht="15.75" customHeight="1" x14ac:dyDescent="0.2">
      <c r="C735" s="114"/>
    </row>
    <row r="736" spans="3:3" ht="15.75" customHeight="1" x14ac:dyDescent="0.2">
      <c r="C736" s="114"/>
    </row>
    <row r="737" spans="3:3" ht="15.75" customHeight="1" x14ac:dyDescent="0.2">
      <c r="C737" s="114"/>
    </row>
    <row r="738" spans="3:3" ht="15.75" customHeight="1" x14ac:dyDescent="0.2">
      <c r="C738" s="114"/>
    </row>
    <row r="739" spans="3:3" ht="15.75" customHeight="1" x14ac:dyDescent="0.2">
      <c r="C739" s="114"/>
    </row>
    <row r="740" spans="3:3" ht="15.75" customHeight="1" x14ac:dyDescent="0.2">
      <c r="C740" s="114"/>
    </row>
    <row r="741" spans="3:3" ht="15.75" customHeight="1" x14ac:dyDescent="0.2">
      <c r="C741" s="114"/>
    </row>
    <row r="742" spans="3:3" ht="15.75" customHeight="1" x14ac:dyDescent="0.2">
      <c r="C742" s="114"/>
    </row>
    <row r="743" spans="3:3" ht="15.75" customHeight="1" x14ac:dyDescent="0.2">
      <c r="C743" s="114"/>
    </row>
    <row r="744" spans="3:3" ht="15.75" customHeight="1" x14ac:dyDescent="0.2">
      <c r="C744" s="114"/>
    </row>
    <row r="745" spans="3:3" ht="15.75" customHeight="1" x14ac:dyDescent="0.2">
      <c r="C745" s="114"/>
    </row>
    <row r="746" spans="3:3" ht="15.75" customHeight="1" x14ac:dyDescent="0.2">
      <c r="C746" s="114"/>
    </row>
    <row r="747" spans="3:3" ht="15.75" customHeight="1" x14ac:dyDescent="0.2">
      <c r="C747" s="114"/>
    </row>
    <row r="748" spans="3:3" ht="15.75" customHeight="1" x14ac:dyDescent="0.2">
      <c r="C748" s="114"/>
    </row>
    <row r="749" spans="3:3" ht="15.75" customHeight="1" x14ac:dyDescent="0.2">
      <c r="C749" s="114"/>
    </row>
    <row r="750" spans="3:3" ht="15.75" customHeight="1" x14ac:dyDescent="0.2">
      <c r="C750" s="114"/>
    </row>
    <row r="751" spans="3:3" ht="15.75" customHeight="1" x14ac:dyDescent="0.2">
      <c r="C751" s="114"/>
    </row>
    <row r="752" spans="3:3" ht="15.75" customHeight="1" x14ac:dyDescent="0.2">
      <c r="C752" s="114"/>
    </row>
    <row r="753" spans="3:3" ht="15.75" customHeight="1" x14ac:dyDescent="0.2">
      <c r="C753" s="114"/>
    </row>
    <row r="754" spans="3:3" ht="15.75" customHeight="1" x14ac:dyDescent="0.2">
      <c r="C754" s="114"/>
    </row>
    <row r="755" spans="3:3" ht="15.75" customHeight="1" x14ac:dyDescent="0.2">
      <c r="C755" s="114"/>
    </row>
    <row r="756" spans="3:3" ht="15.75" customHeight="1" x14ac:dyDescent="0.2">
      <c r="C756" s="114"/>
    </row>
    <row r="757" spans="3:3" ht="15.75" customHeight="1" x14ac:dyDescent="0.2">
      <c r="C757" s="114"/>
    </row>
    <row r="758" spans="3:3" ht="15.75" customHeight="1" x14ac:dyDescent="0.2">
      <c r="C758" s="114"/>
    </row>
    <row r="759" spans="3:3" ht="15.75" customHeight="1" x14ac:dyDescent="0.2">
      <c r="C759" s="114"/>
    </row>
    <row r="760" spans="3:3" ht="15.75" customHeight="1" x14ac:dyDescent="0.2">
      <c r="C760" s="114"/>
    </row>
    <row r="761" spans="3:3" ht="15.75" customHeight="1" x14ac:dyDescent="0.2">
      <c r="C761" s="114"/>
    </row>
    <row r="762" spans="3:3" ht="15.75" customHeight="1" x14ac:dyDescent="0.2">
      <c r="C762" s="114"/>
    </row>
    <row r="763" spans="3:3" ht="15.75" customHeight="1" x14ac:dyDescent="0.2">
      <c r="C763" s="114"/>
    </row>
    <row r="764" spans="3:3" ht="15.75" customHeight="1" x14ac:dyDescent="0.2">
      <c r="C764" s="114"/>
    </row>
    <row r="765" spans="3:3" ht="15.75" customHeight="1" x14ac:dyDescent="0.2">
      <c r="C765" s="114"/>
    </row>
    <row r="766" spans="3:3" ht="15.75" customHeight="1" x14ac:dyDescent="0.2">
      <c r="C766" s="114"/>
    </row>
    <row r="767" spans="3:3" ht="15.75" customHeight="1" x14ac:dyDescent="0.2">
      <c r="C767" s="114"/>
    </row>
    <row r="768" spans="3:3" ht="15.75" customHeight="1" x14ac:dyDescent="0.2">
      <c r="C768" s="114"/>
    </row>
    <row r="769" spans="3:3" ht="15.75" customHeight="1" x14ac:dyDescent="0.2">
      <c r="C769" s="114"/>
    </row>
    <row r="770" spans="3:3" ht="15.75" customHeight="1" x14ac:dyDescent="0.2">
      <c r="C770" s="114"/>
    </row>
    <row r="771" spans="3:3" ht="15.75" customHeight="1" x14ac:dyDescent="0.2">
      <c r="C771" s="114"/>
    </row>
    <row r="772" spans="3:3" ht="15.75" customHeight="1" x14ac:dyDescent="0.2">
      <c r="C772" s="114"/>
    </row>
    <row r="773" spans="3:3" ht="15.75" customHeight="1" x14ac:dyDescent="0.2">
      <c r="C773" s="114"/>
    </row>
    <row r="774" spans="3:3" ht="15.75" customHeight="1" x14ac:dyDescent="0.2">
      <c r="C774" s="114"/>
    </row>
    <row r="775" spans="3:3" ht="15.75" customHeight="1" x14ac:dyDescent="0.2">
      <c r="C775" s="114"/>
    </row>
    <row r="776" spans="3:3" ht="15.75" customHeight="1" x14ac:dyDescent="0.2">
      <c r="C776" s="114"/>
    </row>
    <row r="777" spans="3:3" ht="15.75" customHeight="1" x14ac:dyDescent="0.2">
      <c r="C777" s="114"/>
    </row>
    <row r="778" spans="3:3" ht="15.75" customHeight="1" x14ac:dyDescent="0.2">
      <c r="C778" s="114"/>
    </row>
    <row r="779" spans="3:3" ht="15.75" customHeight="1" x14ac:dyDescent="0.2">
      <c r="C779" s="114"/>
    </row>
    <row r="780" spans="3:3" ht="15.75" customHeight="1" x14ac:dyDescent="0.2">
      <c r="C780" s="114"/>
    </row>
    <row r="781" spans="3:3" ht="15.75" customHeight="1" x14ac:dyDescent="0.2">
      <c r="C781" s="114"/>
    </row>
    <row r="782" spans="3:3" ht="15.75" customHeight="1" x14ac:dyDescent="0.2">
      <c r="C782" s="114"/>
    </row>
    <row r="783" spans="3:3" ht="15.75" customHeight="1" x14ac:dyDescent="0.2">
      <c r="C783" s="114"/>
    </row>
    <row r="784" spans="3:3" ht="15.75" customHeight="1" x14ac:dyDescent="0.2">
      <c r="C784" s="114"/>
    </row>
    <row r="785" spans="3:3" ht="15.75" customHeight="1" x14ac:dyDescent="0.2">
      <c r="C785" s="114"/>
    </row>
    <row r="786" spans="3:3" ht="15.75" customHeight="1" x14ac:dyDescent="0.2">
      <c r="C786" s="114"/>
    </row>
    <row r="787" spans="3:3" ht="15.75" customHeight="1" x14ac:dyDescent="0.2">
      <c r="C787" s="114"/>
    </row>
    <row r="788" spans="3:3" ht="15.75" customHeight="1" x14ac:dyDescent="0.2">
      <c r="C788" s="114"/>
    </row>
    <row r="789" spans="3:3" ht="15.75" customHeight="1" x14ac:dyDescent="0.2">
      <c r="C789" s="114"/>
    </row>
    <row r="790" spans="3:3" ht="15.75" customHeight="1" x14ac:dyDescent="0.2">
      <c r="C790" s="114"/>
    </row>
    <row r="791" spans="3:3" ht="15.75" customHeight="1" x14ac:dyDescent="0.2">
      <c r="C791" s="114"/>
    </row>
    <row r="792" spans="3:3" ht="15.75" customHeight="1" x14ac:dyDescent="0.2">
      <c r="C792" s="114"/>
    </row>
    <row r="793" spans="3:3" ht="15.75" customHeight="1" x14ac:dyDescent="0.2">
      <c r="C793" s="114"/>
    </row>
    <row r="794" spans="3:3" ht="15.75" customHeight="1" x14ac:dyDescent="0.2">
      <c r="C794" s="114"/>
    </row>
    <row r="795" spans="3:3" ht="15.75" customHeight="1" x14ac:dyDescent="0.2">
      <c r="C795" s="114"/>
    </row>
    <row r="796" spans="3:3" ht="15.75" customHeight="1" x14ac:dyDescent="0.2">
      <c r="C796" s="114"/>
    </row>
    <row r="797" spans="3:3" ht="15.75" customHeight="1" x14ac:dyDescent="0.2">
      <c r="C797" s="114"/>
    </row>
    <row r="798" spans="3:3" ht="15.75" customHeight="1" x14ac:dyDescent="0.2">
      <c r="C798" s="114"/>
    </row>
    <row r="799" spans="3:3" ht="15.75" customHeight="1" x14ac:dyDescent="0.2">
      <c r="C799" s="114"/>
    </row>
    <row r="800" spans="3:3" ht="15.75" customHeight="1" x14ac:dyDescent="0.2">
      <c r="C800" s="114"/>
    </row>
    <row r="801" spans="3:3" ht="15.75" customHeight="1" x14ac:dyDescent="0.2">
      <c r="C801" s="114"/>
    </row>
    <row r="802" spans="3:3" ht="15.75" customHeight="1" x14ac:dyDescent="0.2">
      <c r="C802" s="114"/>
    </row>
    <row r="803" spans="3:3" ht="15.75" customHeight="1" x14ac:dyDescent="0.2">
      <c r="C803" s="114"/>
    </row>
    <row r="804" spans="3:3" ht="15.75" customHeight="1" x14ac:dyDescent="0.2">
      <c r="C804" s="114"/>
    </row>
    <row r="805" spans="3:3" ht="15.75" customHeight="1" x14ac:dyDescent="0.2">
      <c r="C805" s="114"/>
    </row>
    <row r="806" spans="3:3" ht="15.75" customHeight="1" x14ac:dyDescent="0.2">
      <c r="C806" s="114"/>
    </row>
    <row r="807" spans="3:3" ht="15.75" customHeight="1" x14ac:dyDescent="0.2">
      <c r="C807" s="114"/>
    </row>
    <row r="808" spans="3:3" ht="15.75" customHeight="1" x14ac:dyDescent="0.2">
      <c r="C808" s="114"/>
    </row>
    <row r="809" spans="3:3" ht="15.75" customHeight="1" x14ac:dyDescent="0.2">
      <c r="C809" s="114"/>
    </row>
    <row r="810" spans="3:3" ht="15.75" customHeight="1" x14ac:dyDescent="0.2">
      <c r="C810" s="114"/>
    </row>
    <row r="811" spans="3:3" ht="15.75" customHeight="1" x14ac:dyDescent="0.2">
      <c r="C811" s="114"/>
    </row>
    <row r="812" spans="3:3" ht="15.75" customHeight="1" x14ac:dyDescent="0.2">
      <c r="C812" s="114"/>
    </row>
    <row r="813" spans="3:3" ht="15.75" customHeight="1" x14ac:dyDescent="0.2">
      <c r="C813" s="114"/>
    </row>
    <row r="814" spans="3:3" ht="15.75" customHeight="1" x14ac:dyDescent="0.2">
      <c r="C814" s="114"/>
    </row>
    <row r="815" spans="3:3" ht="15.75" customHeight="1" x14ac:dyDescent="0.2">
      <c r="C815" s="114"/>
    </row>
    <row r="816" spans="3:3" ht="15.75" customHeight="1" x14ac:dyDescent="0.2">
      <c r="C816" s="114"/>
    </row>
    <row r="817" spans="3:3" ht="15.75" customHeight="1" x14ac:dyDescent="0.2">
      <c r="C817" s="114"/>
    </row>
    <row r="818" spans="3:3" ht="15.75" customHeight="1" x14ac:dyDescent="0.2">
      <c r="C818" s="114"/>
    </row>
    <row r="819" spans="3:3" ht="15.75" customHeight="1" x14ac:dyDescent="0.2">
      <c r="C819" s="114"/>
    </row>
    <row r="820" spans="3:3" ht="15.75" customHeight="1" x14ac:dyDescent="0.2">
      <c r="C820" s="114"/>
    </row>
    <row r="821" spans="3:3" ht="15.75" customHeight="1" x14ac:dyDescent="0.2">
      <c r="C821" s="114"/>
    </row>
    <row r="822" spans="3:3" ht="15.75" customHeight="1" x14ac:dyDescent="0.2">
      <c r="C822" s="114"/>
    </row>
    <row r="823" spans="3:3" ht="15.75" customHeight="1" x14ac:dyDescent="0.2">
      <c r="C823" s="114"/>
    </row>
    <row r="824" spans="3:3" ht="15.75" customHeight="1" x14ac:dyDescent="0.2">
      <c r="C824" s="114"/>
    </row>
    <row r="825" spans="3:3" ht="15.75" customHeight="1" x14ac:dyDescent="0.2">
      <c r="C825" s="114"/>
    </row>
    <row r="826" spans="3:3" ht="15.75" customHeight="1" x14ac:dyDescent="0.2">
      <c r="C826" s="114"/>
    </row>
    <row r="827" spans="3:3" ht="15.75" customHeight="1" x14ac:dyDescent="0.2">
      <c r="C827" s="114"/>
    </row>
    <row r="828" spans="3:3" ht="15.75" customHeight="1" x14ac:dyDescent="0.2">
      <c r="C828" s="114"/>
    </row>
    <row r="829" spans="3:3" ht="15.75" customHeight="1" x14ac:dyDescent="0.2">
      <c r="C829" s="114"/>
    </row>
    <row r="830" spans="3:3" ht="15.75" customHeight="1" x14ac:dyDescent="0.2">
      <c r="C830" s="114"/>
    </row>
    <row r="831" spans="3:3" ht="15.75" customHeight="1" x14ac:dyDescent="0.2">
      <c r="C831" s="114"/>
    </row>
    <row r="832" spans="3:3" ht="15.75" customHeight="1" x14ac:dyDescent="0.2">
      <c r="C832" s="114"/>
    </row>
    <row r="833" spans="3:3" ht="15.75" customHeight="1" x14ac:dyDescent="0.2">
      <c r="C833" s="114"/>
    </row>
    <row r="834" spans="3:3" ht="15.75" customHeight="1" x14ac:dyDescent="0.2">
      <c r="C834" s="114"/>
    </row>
    <row r="835" spans="3:3" ht="15.75" customHeight="1" x14ac:dyDescent="0.2">
      <c r="C835" s="114"/>
    </row>
    <row r="836" spans="3:3" ht="15.75" customHeight="1" x14ac:dyDescent="0.2">
      <c r="C836" s="114"/>
    </row>
    <row r="837" spans="3:3" ht="15.75" customHeight="1" x14ac:dyDescent="0.2">
      <c r="C837" s="114"/>
    </row>
    <row r="838" spans="3:3" ht="15.75" customHeight="1" x14ac:dyDescent="0.2">
      <c r="C838" s="114"/>
    </row>
    <row r="839" spans="3:3" ht="15.75" customHeight="1" x14ac:dyDescent="0.2">
      <c r="C839" s="114"/>
    </row>
    <row r="840" spans="3:3" ht="15.75" customHeight="1" x14ac:dyDescent="0.2">
      <c r="C840" s="114"/>
    </row>
    <row r="841" spans="3:3" ht="15.75" customHeight="1" x14ac:dyDescent="0.2">
      <c r="C841" s="114"/>
    </row>
    <row r="842" spans="3:3" ht="15.75" customHeight="1" x14ac:dyDescent="0.2">
      <c r="C842" s="114"/>
    </row>
    <row r="843" spans="3:3" ht="15.75" customHeight="1" x14ac:dyDescent="0.2">
      <c r="C843" s="114"/>
    </row>
    <row r="844" spans="3:3" ht="15.75" customHeight="1" x14ac:dyDescent="0.2">
      <c r="C844" s="114"/>
    </row>
    <row r="845" spans="3:3" ht="15.75" customHeight="1" x14ac:dyDescent="0.2">
      <c r="C845" s="114"/>
    </row>
    <row r="846" spans="3:3" ht="15.75" customHeight="1" x14ac:dyDescent="0.2">
      <c r="C846" s="114"/>
    </row>
    <row r="847" spans="3:3" ht="15.75" customHeight="1" x14ac:dyDescent="0.2">
      <c r="C847" s="114"/>
    </row>
    <row r="848" spans="3:3" ht="15.75" customHeight="1" x14ac:dyDescent="0.2">
      <c r="C848" s="114"/>
    </row>
    <row r="849" spans="3:3" ht="15.75" customHeight="1" x14ac:dyDescent="0.2">
      <c r="C849" s="114"/>
    </row>
    <row r="850" spans="3:3" ht="15.75" customHeight="1" x14ac:dyDescent="0.2">
      <c r="C850" s="114"/>
    </row>
    <row r="851" spans="3:3" ht="15.75" customHeight="1" x14ac:dyDescent="0.2">
      <c r="C851" s="114"/>
    </row>
    <row r="852" spans="3:3" ht="15.75" customHeight="1" x14ac:dyDescent="0.2">
      <c r="C852" s="114"/>
    </row>
    <row r="853" spans="3:3" ht="15.75" customHeight="1" x14ac:dyDescent="0.2">
      <c r="C853" s="114"/>
    </row>
    <row r="854" spans="3:3" ht="15.75" customHeight="1" x14ac:dyDescent="0.2">
      <c r="C854" s="114"/>
    </row>
    <row r="855" spans="3:3" ht="15.75" customHeight="1" x14ac:dyDescent="0.2">
      <c r="C855" s="114"/>
    </row>
    <row r="856" spans="3:3" ht="15.75" customHeight="1" x14ac:dyDescent="0.2">
      <c r="C856" s="114"/>
    </row>
    <row r="857" spans="3:3" ht="15.75" customHeight="1" x14ac:dyDescent="0.2">
      <c r="C857" s="114"/>
    </row>
    <row r="858" spans="3:3" ht="15.75" customHeight="1" x14ac:dyDescent="0.2">
      <c r="C858" s="114"/>
    </row>
    <row r="859" spans="3:3" ht="15.75" customHeight="1" x14ac:dyDescent="0.2">
      <c r="C859" s="114"/>
    </row>
    <row r="860" spans="3:3" ht="15.75" customHeight="1" x14ac:dyDescent="0.2">
      <c r="C860" s="114"/>
    </row>
    <row r="861" spans="3:3" ht="15.75" customHeight="1" x14ac:dyDescent="0.2">
      <c r="C861" s="114"/>
    </row>
    <row r="862" spans="3:3" ht="15.75" customHeight="1" x14ac:dyDescent="0.2">
      <c r="C862" s="114"/>
    </row>
    <row r="863" spans="3:3" ht="15.75" customHeight="1" x14ac:dyDescent="0.2">
      <c r="C863" s="114"/>
    </row>
    <row r="864" spans="3:3" ht="15.75" customHeight="1" x14ac:dyDescent="0.2">
      <c r="C864" s="114"/>
    </row>
    <row r="865" spans="3:3" ht="15.75" customHeight="1" x14ac:dyDescent="0.2">
      <c r="C865" s="114"/>
    </row>
    <row r="866" spans="3:3" ht="15.75" customHeight="1" x14ac:dyDescent="0.2">
      <c r="C866" s="114"/>
    </row>
    <row r="867" spans="3:3" ht="15.75" customHeight="1" x14ac:dyDescent="0.2">
      <c r="C867" s="114"/>
    </row>
    <row r="868" spans="3:3" ht="15.75" customHeight="1" x14ac:dyDescent="0.2">
      <c r="C868" s="114"/>
    </row>
    <row r="869" spans="3:3" ht="15.75" customHeight="1" x14ac:dyDescent="0.2">
      <c r="C869" s="114"/>
    </row>
    <row r="870" spans="3:3" ht="15.75" customHeight="1" x14ac:dyDescent="0.2">
      <c r="C870" s="114"/>
    </row>
    <row r="871" spans="3:3" ht="15.75" customHeight="1" x14ac:dyDescent="0.2">
      <c r="C871" s="114"/>
    </row>
    <row r="872" spans="3:3" ht="15.75" customHeight="1" x14ac:dyDescent="0.2">
      <c r="C872" s="114"/>
    </row>
    <row r="873" spans="3:3" ht="15.75" customHeight="1" x14ac:dyDescent="0.2">
      <c r="C873" s="114"/>
    </row>
    <row r="874" spans="3:3" ht="15.75" customHeight="1" x14ac:dyDescent="0.2">
      <c r="C874" s="114"/>
    </row>
    <row r="875" spans="3:3" ht="15.75" customHeight="1" x14ac:dyDescent="0.2">
      <c r="C875" s="114"/>
    </row>
    <row r="876" spans="3:3" ht="15.75" customHeight="1" x14ac:dyDescent="0.2">
      <c r="C876" s="114"/>
    </row>
    <row r="877" spans="3:3" ht="15.75" customHeight="1" x14ac:dyDescent="0.2">
      <c r="C877" s="114"/>
    </row>
    <row r="878" spans="3:3" ht="15.75" customHeight="1" x14ac:dyDescent="0.2">
      <c r="C878" s="114"/>
    </row>
    <row r="879" spans="3:3" ht="15.75" customHeight="1" x14ac:dyDescent="0.2">
      <c r="C879" s="114"/>
    </row>
    <row r="880" spans="3:3" ht="15.75" customHeight="1" x14ac:dyDescent="0.2">
      <c r="C880" s="114"/>
    </row>
    <row r="881" spans="3:3" ht="15.75" customHeight="1" x14ac:dyDescent="0.2">
      <c r="C881" s="114"/>
    </row>
    <row r="882" spans="3:3" ht="15.75" customHeight="1" x14ac:dyDescent="0.2">
      <c r="C882" s="114"/>
    </row>
    <row r="883" spans="3:3" ht="15.75" customHeight="1" x14ac:dyDescent="0.2">
      <c r="C883" s="114"/>
    </row>
    <row r="884" spans="3:3" ht="15.75" customHeight="1" x14ac:dyDescent="0.2">
      <c r="C884" s="114"/>
    </row>
    <row r="885" spans="3:3" ht="15.75" customHeight="1" x14ac:dyDescent="0.2">
      <c r="C885" s="114"/>
    </row>
    <row r="886" spans="3:3" ht="15.75" customHeight="1" x14ac:dyDescent="0.2">
      <c r="C886" s="114"/>
    </row>
    <row r="887" spans="3:3" ht="15.75" customHeight="1" x14ac:dyDescent="0.2">
      <c r="C887" s="114"/>
    </row>
    <row r="888" spans="3:3" ht="15.75" customHeight="1" x14ac:dyDescent="0.2">
      <c r="C888" s="114"/>
    </row>
    <row r="889" spans="3:3" ht="15.75" customHeight="1" x14ac:dyDescent="0.2">
      <c r="C889" s="114"/>
    </row>
    <row r="890" spans="3:3" ht="15.75" customHeight="1" x14ac:dyDescent="0.2">
      <c r="C890" s="114"/>
    </row>
    <row r="891" spans="3:3" ht="15.75" customHeight="1" x14ac:dyDescent="0.2">
      <c r="C891" s="114"/>
    </row>
    <row r="892" spans="3:3" ht="15.75" customHeight="1" x14ac:dyDescent="0.2">
      <c r="C892" s="114"/>
    </row>
    <row r="893" spans="3:3" ht="15.75" customHeight="1" x14ac:dyDescent="0.2">
      <c r="C893" s="114"/>
    </row>
    <row r="894" spans="3:3" ht="15.75" customHeight="1" x14ac:dyDescent="0.2">
      <c r="C894" s="114"/>
    </row>
    <row r="895" spans="3:3" ht="15.75" customHeight="1" x14ac:dyDescent="0.2">
      <c r="C895" s="114"/>
    </row>
    <row r="896" spans="3:3" ht="15.75" customHeight="1" x14ac:dyDescent="0.2">
      <c r="C896" s="114"/>
    </row>
    <row r="897" spans="3:3" ht="15.75" customHeight="1" x14ac:dyDescent="0.2">
      <c r="C897" s="114"/>
    </row>
    <row r="898" spans="3:3" ht="15.75" customHeight="1" x14ac:dyDescent="0.2">
      <c r="C898" s="114"/>
    </row>
    <row r="899" spans="3:3" ht="15.75" customHeight="1" x14ac:dyDescent="0.2">
      <c r="C899" s="114"/>
    </row>
    <row r="900" spans="3:3" ht="15.75" customHeight="1" x14ac:dyDescent="0.2">
      <c r="C900" s="114"/>
    </row>
    <row r="901" spans="3:3" ht="15.75" customHeight="1" x14ac:dyDescent="0.2">
      <c r="C901" s="114"/>
    </row>
    <row r="902" spans="3:3" ht="15.75" customHeight="1" x14ac:dyDescent="0.2">
      <c r="C902" s="114"/>
    </row>
    <row r="903" spans="3:3" ht="15.75" customHeight="1" x14ac:dyDescent="0.2">
      <c r="C903" s="114"/>
    </row>
    <row r="904" spans="3:3" ht="15.75" customHeight="1" x14ac:dyDescent="0.2">
      <c r="C904" s="114"/>
    </row>
    <row r="905" spans="3:3" ht="15.75" customHeight="1" x14ac:dyDescent="0.2">
      <c r="C905" s="114"/>
    </row>
    <row r="906" spans="3:3" ht="15.75" customHeight="1" x14ac:dyDescent="0.2">
      <c r="C906" s="114"/>
    </row>
    <row r="907" spans="3:3" ht="15.75" customHeight="1" x14ac:dyDescent="0.2">
      <c r="C907" s="114"/>
    </row>
    <row r="908" spans="3:3" ht="15.75" customHeight="1" x14ac:dyDescent="0.2">
      <c r="C908" s="114"/>
    </row>
    <row r="909" spans="3:3" ht="15.75" customHeight="1" x14ac:dyDescent="0.2">
      <c r="C909" s="114"/>
    </row>
    <row r="910" spans="3:3" ht="15.75" customHeight="1" x14ac:dyDescent="0.2">
      <c r="C910" s="114"/>
    </row>
    <row r="911" spans="3:3" ht="15.75" customHeight="1" x14ac:dyDescent="0.2">
      <c r="C911" s="114"/>
    </row>
    <row r="912" spans="3:3" ht="15.75" customHeight="1" x14ac:dyDescent="0.2">
      <c r="C912" s="114"/>
    </row>
    <row r="913" spans="3:3" ht="15.75" customHeight="1" x14ac:dyDescent="0.2">
      <c r="C913" s="114"/>
    </row>
    <row r="914" spans="3:3" ht="15.75" customHeight="1" x14ac:dyDescent="0.2">
      <c r="C914" s="114"/>
    </row>
    <row r="915" spans="3:3" ht="15.75" customHeight="1" x14ac:dyDescent="0.2">
      <c r="C915" s="114"/>
    </row>
    <row r="916" spans="3:3" ht="15.75" customHeight="1" x14ac:dyDescent="0.2">
      <c r="C916" s="114"/>
    </row>
    <row r="917" spans="3:3" ht="15.75" customHeight="1" x14ac:dyDescent="0.2">
      <c r="C917" s="114"/>
    </row>
    <row r="918" spans="3:3" ht="15.75" customHeight="1" x14ac:dyDescent="0.2">
      <c r="C918" s="114"/>
    </row>
    <row r="919" spans="3:3" ht="15.75" customHeight="1" x14ac:dyDescent="0.2">
      <c r="C919" s="114"/>
    </row>
    <row r="920" spans="3:3" ht="15.75" customHeight="1" x14ac:dyDescent="0.2">
      <c r="C920" s="114"/>
    </row>
    <row r="921" spans="3:3" ht="15.75" customHeight="1" x14ac:dyDescent="0.2">
      <c r="C921" s="114"/>
    </row>
    <row r="922" spans="3:3" ht="15.75" customHeight="1" x14ac:dyDescent="0.2">
      <c r="C922" s="114"/>
    </row>
    <row r="923" spans="3:3" ht="15.75" customHeight="1" x14ac:dyDescent="0.2">
      <c r="C923" s="114"/>
    </row>
    <row r="924" spans="3:3" ht="15.75" customHeight="1" x14ac:dyDescent="0.2">
      <c r="C924" s="114"/>
    </row>
    <row r="925" spans="3:3" ht="15.75" customHeight="1" x14ac:dyDescent="0.2">
      <c r="C925" s="114"/>
    </row>
    <row r="926" spans="3:3" ht="15.75" customHeight="1" x14ac:dyDescent="0.2">
      <c r="C926" s="114"/>
    </row>
    <row r="927" spans="3:3" ht="15.75" customHeight="1" x14ac:dyDescent="0.2">
      <c r="C927" s="114"/>
    </row>
    <row r="928" spans="3:3" ht="15.75" customHeight="1" x14ac:dyDescent="0.2">
      <c r="C928" s="114"/>
    </row>
    <row r="929" spans="3:3" ht="15.75" customHeight="1" x14ac:dyDescent="0.2">
      <c r="C929" s="114"/>
    </row>
    <row r="930" spans="3:3" ht="15.75" customHeight="1" x14ac:dyDescent="0.2">
      <c r="C930" s="114"/>
    </row>
    <row r="931" spans="3:3" ht="15.75" customHeight="1" x14ac:dyDescent="0.2">
      <c r="C931" s="114"/>
    </row>
    <row r="932" spans="3:3" ht="15.75" customHeight="1" x14ac:dyDescent="0.2">
      <c r="C932" s="114"/>
    </row>
    <row r="933" spans="3:3" ht="15.75" customHeight="1" x14ac:dyDescent="0.2">
      <c r="C933" s="114"/>
    </row>
    <row r="934" spans="3:3" ht="15.75" customHeight="1" x14ac:dyDescent="0.2">
      <c r="C934" s="114"/>
    </row>
    <row r="935" spans="3:3" ht="15.75" customHeight="1" x14ac:dyDescent="0.2">
      <c r="C935" s="114"/>
    </row>
    <row r="936" spans="3:3" ht="15.75" customHeight="1" x14ac:dyDescent="0.2">
      <c r="C936" s="114"/>
    </row>
    <row r="937" spans="3:3" ht="15.75" customHeight="1" x14ac:dyDescent="0.2">
      <c r="C937" s="114"/>
    </row>
    <row r="938" spans="3:3" ht="15.75" customHeight="1" x14ac:dyDescent="0.2">
      <c r="C938" s="114"/>
    </row>
    <row r="939" spans="3:3" ht="15.75" customHeight="1" x14ac:dyDescent="0.2">
      <c r="C939" s="114"/>
    </row>
    <row r="940" spans="3:3" ht="15.75" customHeight="1" x14ac:dyDescent="0.2">
      <c r="C940" s="114"/>
    </row>
    <row r="941" spans="3:3" ht="15.75" customHeight="1" x14ac:dyDescent="0.2">
      <c r="C941" s="114"/>
    </row>
    <row r="942" spans="3:3" ht="15.75" customHeight="1" x14ac:dyDescent="0.2">
      <c r="C942" s="114"/>
    </row>
    <row r="943" spans="3:3" ht="15.75" customHeight="1" x14ac:dyDescent="0.2">
      <c r="C943" s="114"/>
    </row>
    <row r="944" spans="3:3" ht="15.75" customHeight="1" x14ac:dyDescent="0.2">
      <c r="C944" s="114"/>
    </row>
    <row r="945" spans="3:3" ht="15.75" customHeight="1" x14ac:dyDescent="0.2">
      <c r="C945" s="114"/>
    </row>
    <row r="946" spans="3:3" ht="15.75" customHeight="1" x14ac:dyDescent="0.2">
      <c r="C946" s="114"/>
    </row>
    <row r="947" spans="3:3" ht="15.75" customHeight="1" x14ac:dyDescent="0.2">
      <c r="C947" s="114"/>
    </row>
    <row r="948" spans="3:3" ht="15.75" customHeight="1" x14ac:dyDescent="0.2">
      <c r="C948" s="114"/>
    </row>
    <row r="949" spans="3:3" ht="15.75" customHeight="1" x14ac:dyDescent="0.2">
      <c r="C949" s="114"/>
    </row>
    <row r="950" spans="3:3" ht="15.75" customHeight="1" x14ac:dyDescent="0.2">
      <c r="C950" s="114"/>
    </row>
    <row r="951" spans="3:3" ht="15.75" customHeight="1" x14ac:dyDescent="0.2">
      <c r="C951" s="114"/>
    </row>
    <row r="952" spans="3:3" ht="15.75" customHeight="1" x14ac:dyDescent="0.2">
      <c r="C952" s="114"/>
    </row>
    <row r="953" spans="3:3" ht="15.75" customHeight="1" x14ac:dyDescent="0.2">
      <c r="C953" s="114"/>
    </row>
    <row r="954" spans="3:3" ht="15.75" customHeight="1" x14ac:dyDescent="0.2">
      <c r="C954" s="114"/>
    </row>
    <row r="955" spans="3:3" ht="15.75" customHeight="1" x14ac:dyDescent="0.2">
      <c r="C955" s="114"/>
    </row>
    <row r="956" spans="3:3" ht="15.75" customHeight="1" x14ac:dyDescent="0.2">
      <c r="C956" s="114"/>
    </row>
    <row r="957" spans="3:3" ht="15.75" customHeight="1" x14ac:dyDescent="0.2">
      <c r="C957" s="114"/>
    </row>
    <row r="958" spans="3:3" ht="15.75" customHeight="1" x14ac:dyDescent="0.2">
      <c r="C958" s="114"/>
    </row>
    <row r="959" spans="3:3" ht="15.75" customHeight="1" x14ac:dyDescent="0.2">
      <c r="C959" s="114"/>
    </row>
    <row r="960" spans="3:3" ht="15.75" customHeight="1" x14ac:dyDescent="0.2">
      <c r="C960" s="114"/>
    </row>
    <row r="961" spans="3:3" ht="15.75" customHeight="1" x14ac:dyDescent="0.2">
      <c r="C961" s="114"/>
    </row>
    <row r="962" spans="3:3" ht="15.75" customHeight="1" x14ac:dyDescent="0.2">
      <c r="C962" s="114"/>
    </row>
    <row r="963" spans="3:3" ht="15.75" customHeight="1" x14ac:dyDescent="0.2">
      <c r="C963" s="114"/>
    </row>
    <row r="964" spans="3:3" ht="15.75" customHeight="1" x14ac:dyDescent="0.2">
      <c r="C964" s="114"/>
    </row>
    <row r="965" spans="3:3" ht="15.75" customHeight="1" x14ac:dyDescent="0.2">
      <c r="C965" s="114"/>
    </row>
    <row r="966" spans="3:3" ht="15.75" customHeight="1" x14ac:dyDescent="0.2">
      <c r="C966" s="114"/>
    </row>
    <row r="967" spans="3:3" ht="15.75" customHeight="1" x14ac:dyDescent="0.2">
      <c r="C967" s="114"/>
    </row>
    <row r="968" spans="3:3" ht="15.75" customHeight="1" x14ac:dyDescent="0.2">
      <c r="C968" s="114"/>
    </row>
    <row r="969" spans="3:3" ht="15.75" customHeight="1" x14ac:dyDescent="0.2">
      <c r="C969" s="114"/>
    </row>
    <row r="970" spans="3:3" ht="15.75" customHeight="1" x14ac:dyDescent="0.2">
      <c r="C970" s="114"/>
    </row>
    <row r="971" spans="3:3" ht="15.75" customHeight="1" x14ac:dyDescent="0.2">
      <c r="C971" s="114"/>
    </row>
    <row r="972" spans="3:3" ht="15.75" customHeight="1" x14ac:dyDescent="0.2">
      <c r="C972" s="114"/>
    </row>
    <row r="973" spans="3:3" ht="15.75" customHeight="1" x14ac:dyDescent="0.2">
      <c r="C973" s="114"/>
    </row>
    <row r="974" spans="3:3" ht="15.75" customHeight="1" x14ac:dyDescent="0.2">
      <c r="C974" s="114"/>
    </row>
    <row r="975" spans="3:3" ht="15.75" customHeight="1" x14ac:dyDescent="0.2">
      <c r="C975" s="114"/>
    </row>
    <row r="976" spans="3:3" ht="15.75" customHeight="1" x14ac:dyDescent="0.2">
      <c r="C976" s="114"/>
    </row>
    <row r="977" spans="3:3" ht="15.75" customHeight="1" x14ac:dyDescent="0.2">
      <c r="C977" s="114"/>
    </row>
    <row r="978" spans="3:3" ht="15.75" customHeight="1" x14ac:dyDescent="0.2">
      <c r="C978" s="114"/>
    </row>
    <row r="979" spans="3:3" ht="15.75" customHeight="1" x14ac:dyDescent="0.2">
      <c r="C979" s="114"/>
    </row>
    <row r="980" spans="3:3" ht="15.75" customHeight="1" x14ac:dyDescent="0.2">
      <c r="C980" s="114"/>
    </row>
    <row r="981" spans="3:3" ht="15.75" customHeight="1" x14ac:dyDescent="0.2">
      <c r="C981" s="114"/>
    </row>
    <row r="982" spans="3:3" ht="15.75" customHeight="1" x14ac:dyDescent="0.2">
      <c r="C982" s="114"/>
    </row>
    <row r="983" spans="3:3" ht="15.75" customHeight="1" x14ac:dyDescent="0.2">
      <c r="C983" s="114"/>
    </row>
    <row r="984" spans="3:3" ht="15.75" customHeight="1" x14ac:dyDescent="0.2">
      <c r="C984" s="114"/>
    </row>
    <row r="985" spans="3:3" ht="15.75" customHeight="1" x14ac:dyDescent="0.2">
      <c r="C985" s="114"/>
    </row>
    <row r="986" spans="3:3" ht="15.75" customHeight="1" x14ac:dyDescent="0.2">
      <c r="C986" s="114"/>
    </row>
    <row r="987" spans="3:3" ht="15.75" customHeight="1" x14ac:dyDescent="0.2">
      <c r="C987" s="114"/>
    </row>
    <row r="988" spans="3:3" ht="15.75" customHeight="1" x14ac:dyDescent="0.2">
      <c r="C988" s="114"/>
    </row>
    <row r="989" spans="3:3" ht="15.75" customHeight="1" x14ac:dyDescent="0.2">
      <c r="C989" s="114"/>
    </row>
    <row r="990" spans="3:3" ht="15.75" customHeight="1" x14ac:dyDescent="0.2">
      <c r="C990" s="114"/>
    </row>
    <row r="991" spans="3:3" ht="15.75" customHeight="1" x14ac:dyDescent="0.2">
      <c r="C991" s="114"/>
    </row>
    <row r="992" spans="3:3" ht="15.75" customHeight="1" x14ac:dyDescent="0.2">
      <c r="C992" s="114"/>
    </row>
    <row r="993" spans="3:3" ht="15.75" customHeight="1" x14ac:dyDescent="0.2">
      <c r="C993" s="114"/>
    </row>
    <row r="994" spans="3:3" ht="15.75" customHeight="1" x14ac:dyDescent="0.2">
      <c r="C994" s="114"/>
    </row>
    <row r="995" spans="3:3" ht="15.75" customHeight="1" x14ac:dyDescent="0.2">
      <c r="C995" s="114"/>
    </row>
    <row r="996" spans="3:3" ht="15.75" customHeight="1" x14ac:dyDescent="0.2">
      <c r="C996" s="114"/>
    </row>
    <row r="997" spans="3:3" ht="15.75" customHeight="1" x14ac:dyDescent="0.2">
      <c r="C997" s="114"/>
    </row>
    <row r="998" spans="3:3" ht="15.75" customHeight="1" x14ac:dyDescent="0.2">
      <c r="C998" s="114"/>
    </row>
    <row r="999" spans="3:3" ht="15.75" customHeight="1" x14ac:dyDescent="0.2">
      <c r="C999" s="114"/>
    </row>
    <row r="1000" spans="3:3" ht="15.75" customHeight="1" x14ac:dyDescent="0.2">
      <c r="C1000" s="114"/>
    </row>
  </sheetData>
  <mergeCells count="2">
    <mergeCell ref="B1:B3"/>
    <mergeCell ref="C1:N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66"/>
  </sheetPr>
  <dimension ref="A1:BF595"/>
  <sheetViews>
    <sheetView showGridLines="0" zoomScale="40" zoomScaleNormal="40" workbookViewId="0">
      <selection activeCell="AI118" sqref="AI118"/>
    </sheetView>
  </sheetViews>
  <sheetFormatPr baseColWidth="10" defaultColWidth="14.42578125" defaultRowHeight="15" customHeight="1" x14ac:dyDescent="0.2"/>
  <cols>
    <col min="1" max="1" width="8.85546875" customWidth="1"/>
    <col min="2" max="2" width="18.42578125" customWidth="1"/>
    <col min="3" max="3" width="19.85546875" customWidth="1"/>
    <col min="4" max="4" width="26.42578125" customWidth="1"/>
    <col min="5" max="5" width="26.28515625" customWidth="1"/>
    <col min="6" max="6" width="32.42578125" customWidth="1"/>
    <col min="7" max="7" width="19" customWidth="1"/>
    <col min="8" max="8" width="17.85546875" customWidth="1"/>
    <col min="9" max="9" width="16.42578125" customWidth="1"/>
    <col min="10" max="10" width="9.140625" customWidth="1"/>
    <col min="11" max="11" width="26.85546875" customWidth="1"/>
    <col min="12" max="12" width="9.85546875" hidden="1" customWidth="1"/>
    <col min="13" max="13" width="17.42578125" customWidth="1"/>
    <col min="14" max="14" width="6.28515625" customWidth="1"/>
    <col min="15" max="15" width="16" customWidth="1"/>
    <col min="16" max="16" width="5.85546875" customWidth="1"/>
    <col min="17" max="17" width="38.7109375" customWidth="1"/>
    <col min="18" max="18" width="15.140625" customWidth="1"/>
    <col min="19" max="19" width="6.85546875" customWidth="1"/>
    <col min="20" max="20" width="5" customWidth="1"/>
    <col min="21" max="21" width="5.42578125" customWidth="1"/>
    <col min="22" max="22" width="7.140625" customWidth="1"/>
    <col min="23" max="23" width="6.7109375" customWidth="1"/>
    <col min="24" max="24" width="7.42578125" customWidth="1"/>
    <col min="25" max="25" width="38.28515625" hidden="1" customWidth="1"/>
    <col min="26" max="26" width="8.7109375" customWidth="1"/>
    <col min="27" max="27" width="10.42578125" customWidth="1"/>
    <col min="28" max="28" width="9.28515625" customWidth="1"/>
    <col min="29" max="29" width="9.140625" customWidth="1"/>
    <col min="30" max="30" width="8.42578125" customWidth="1"/>
    <col min="31" max="31" width="7.28515625" customWidth="1"/>
    <col min="32" max="32" width="39.140625" customWidth="1"/>
    <col min="33" max="33" width="23" customWidth="1"/>
    <col min="34" max="34" width="33.42578125" customWidth="1"/>
    <col min="35" max="35" width="33.85546875" style="114" customWidth="1"/>
    <col min="36" max="38" width="22.140625" customWidth="1"/>
    <col min="39" max="39" width="20.42578125" customWidth="1"/>
    <col min="40" max="40" width="23" customWidth="1"/>
    <col min="41" max="41" width="23.140625" customWidth="1"/>
    <col min="42" max="48" width="17.7109375" customWidth="1"/>
    <col min="49" max="58" width="11.42578125" customWidth="1"/>
  </cols>
  <sheetData>
    <row r="1" spans="1:58" ht="34.5" customHeight="1" x14ac:dyDescent="0.25">
      <c r="A1" s="702"/>
      <c r="B1" s="606"/>
      <c r="C1" s="703" t="s">
        <v>763</v>
      </c>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c r="AH1" s="637"/>
      <c r="AI1" s="637"/>
      <c r="AJ1" s="637"/>
      <c r="AK1" s="637"/>
      <c r="AL1" s="637"/>
      <c r="AM1" s="637"/>
      <c r="AN1" s="637"/>
      <c r="AO1" s="637"/>
      <c r="AP1" s="637"/>
      <c r="AQ1" s="637"/>
      <c r="AR1" s="637"/>
      <c r="AS1" s="637"/>
      <c r="AT1" s="637"/>
      <c r="AU1" s="637"/>
      <c r="AV1" s="637"/>
      <c r="AW1" s="637"/>
      <c r="AX1" s="606"/>
      <c r="AY1" s="704" t="s">
        <v>1</v>
      </c>
      <c r="AZ1" s="570"/>
      <c r="BA1" s="568"/>
      <c r="BB1" s="115"/>
      <c r="BC1" s="115"/>
      <c r="BD1" s="115"/>
      <c r="BE1" s="115"/>
      <c r="BF1" s="115"/>
    </row>
    <row r="2" spans="1:58" ht="39" customHeight="1" x14ac:dyDescent="0.25">
      <c r="A2" s="632"/>
      <c r="B2" s="633"/>
      <c r="C2" s="632"/>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3"/>
      <c r="AY2" s="704" t="s">
        <v>2</v>
      </c>
      <c r="AZ2" s="570"/>
      <c r="BA2" s="568"/>
      <c r="BB2" s="115"/>
      <c r="BC2" s="115"/>
      <c r="BD2" s="115"/>
      <c r="BE2" s="115"/>
      <c r="BF2" s="115"/>
    </row>
    <row r="3" spans="1:58" ht="26.25" customHeight="1" x14ac:dyDescent="0.25">
      <c r="A3" s="634"/>
      <c r="B3" s="615"/>
      <c r="C3" s="634"/>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615"/>
      <c r="AY3" s="704" t="s">
        <v>3</v>
      </c>
      <c r="AZ3" s="570"/>
      <c r="BA3" s="568"/>
      <c r="BB3" s="115"/>
      <c r="BC3" s="115"/>
      <c r="BD3" s="115"/>
      <c r="BE3" s="115"/>
      <c r="BF3" s="115"/>
    </row>
    <row r="4" spans="1:58" ht="26.25" customHeight="1" x14ac:dyDescent="0.2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7"/>
      <c r="AH4" s="116"/>
      <c r="AI4" s="116"/>
      <c r="AJ4" s="116"/>
      <c r="AK4" s="116"/>
      <c r="AL4" s="116"/>
      <c r="AM4" s="118"/>
      <c r="AN4" s="119"/>
      <c r="AO4" s="120"/>
      <c r="AP4" s="118"/>
      <c r="AQ4" s="119"/>
      <c r="AR4" s="118"/>
      <c r="AS4" s="119"/>
      <c r="AT4" s="120"/>
      <c r="AU4" s="118"/>
      <c r="AV4" s="119"/>
      <c r="AW4" s="118"/>
      <c r="AX4" s="119"/>
      <c r="AY4" s="120"/>
      <c r="AZ4" s="118"/>
      <c r="BA4" s="119"/>
      <c r="BB4" s="115"/>
      <c r="BC4" s="115"/>
      <c r="BD4" s="115"/>
      <c r="BE4" s="115"/>
      <c r="BF4" s="115"/>
    </row>
    <row r="5" spans="1:58" ht="33.75" customHeight="1" x14ac:dyDescent="0.3">
      <c r="A5" s="705" t="s">
        <v>764</v>
      </c>
      <c r="B5" s="570"/>
      <c r="C5" s="570"/>
      <c r="D5" s="570"/>
      <c r="E5" s="570"/>
      <c r="F5" s="570"/>
      <c r="G5" s="568"/>
      <c r="H5" s="685" t="s">
        <v>765</v>
      </c>
      <c r="I5" s="570"/>
      <c r="J5" s="570"/>
      <c r="K5" s="570"/>
      <c r="L5" s="570"/>
      <c r="M5" s="570"/>
      <c r="N5" s="570"/>
      <c r="O5" s="568"/>
      <c r="P5" s="685" t="s">
        <v>766</v>
      </c>
      <c r="Q5" s="570"/>
      <c r="R5" s="570"/>
      <c r="S5" s="570"/>
      <c r="T5" s="570"/>
      <c r="U5" s="570"/>
      <c r="V5" s="570"/>
      <c r="W5" s="570"/>
      <c r="X5" s="568"/>
      <c r="Y5" s="687" t="s">
        <v>767</v>
      </c>
      <c r="Z5" s="586"/>
      <c r="AA5" s="586"/>
      <c r="AB5" s="586"/>
      <c r="AC5" s="586"/>
      <c r="AD5" s="586"/>
      <c r="AE5" s="575"/>
      <c r="AF5" s="685" t="s">
        <v>768</v>
      </c>
      <c r="AG5" s="570"/>
      <c r="AH5" s="570"/>
      <c r="AI5" s="570"/>
      <c r="AJ5" s="570"/>
      <c r="AK5" s="570"/>
      <c r="AL5" s="568"/>
      <c r="AM5" s="708" t="s">
        <v>769</v>
      </c>
      <c r="AN5" s="570"/>
      <c r="AO5" s="701"/>
      <c r="AP5" s="699" t="s">
        <v>770</v>
      </c>
      <c r="AQ5" s="700"/>
      <c r="AR5" s="698" t="s">
        <v>769</v>
      </c>
      <c r="AS5" s="570"/>
      <c r="AT5" s="701"/>
      <c r="AU5" s="699" t="s">
        <v>770</v>
      </c>
      <c r="AV5" s="700"/>
      <c r="AW5" s="698" t="s">
        <v>769</v>
      </c>
      <c r="AX5" s="570"/>
      <c r="AY5" s="701"/>
      <c r="AZ5" s="698" t="s">
        <v>770</v>
      </c>
      <c r="BA5" s="568"/>
      <c r="BB5" s="121"/>
      <c r="BC5" s="121"/>
      <c r="BD5" s="121"/>
      <c r="BE5" s="121"/>
      <c r="BF5" s="121"/>
    </row>
    <row r="6" spans="1:58" ht="51" customHeight="1" x14ac:dyDescent="0.3">
      <c r="A6" s="688" t="s">
        <v>771</v>
      </c>
      <c r="B6" s="690" t="s">
        <v>772</v>
      </c>
      <c r="C6" s="690" t="s">
        <v>773</v>
      </c>
      <c r="D6" s="691" t="s">
        <v>774</v>
      </c>
      <c r="E6" s="637"/>
      <c r="F6" s="606"/>
      <c r="G6" s="690" t="s">
        <v>775</v>
      </c>
      <c r="H6" s="706" t="s">
        <v>776</v>
      </c>
      <c r="I6" s="706" t="s">
        <v>777</v>
      </c>
      <c r="J6" s="706" t="s">
        <v>778</v>
      </c>
      <c r="K6" s="706" t="s">
        <v>779</v>
      </c>
      <c r="L6" s="706" t="s">
        <v>780</v>
      </c>
      <c r="M6" s="706" t="s">
        <v>781</v>
      </c>
      <c r="N6" s="706" t="s">
        <v>778</v>
      </c>
      <c r="O6" s="706" t="s">
        <v>782</v>
      </c>
      <c r="P6" s="717" t="s">
        <v>783</v>
      </c>
      <c r="Q6" s="716" t="s">
        <v>784</v>
      </c>
      <c r="R6" s="716" t="s">
        <v>785</v>
      </c>
      <c r="S6" s="686" t="s">
        <v>786</v>
      </c>
      <c r="T6" s="570"/>
      <c r="U6" s="570"/>
      <c r="V6" s="570"/>
      <c r="W6" s="570"/>
      <c r="X6" s="568"/>
      <c r="Y6" s="717" t="s">
        <v>787</v>
      </c>
      <c r="Z6" s="717" t="s">
        <v>788</v>
      </c>
      <c r="AA6" s="717" t="s">
        <v>778</v>
      </c>
      <c r="AB6" s="717" t="s">
        <v>789</v>
      </c>
      <c r="AC6" s="717" t="s">
        <v>778</v>
      </c>
      <c r="AD6" s="713" t="s">
        <v>790</v>
      </c>
      <c r="AE6" s="692" t="s">
        <v>791</v>
      </c>
      <c r="AF6" s="709" t="s">
        <v>792</v>
      </c>
      <c r="AG6" s="710" t="s">
        <v>793</v>
      </c>
      <c r="AH6" s="697" t="s">
        <v>794</v>
      </c>
      <c r="AI6" s="697" t="s">
        <v>795</v>
      </c>
      <c r="AJ6" s="697" t="s">
        <v>796</v>
      </c>
      <c r="AK6" s="697" t="s">
        <v>797</v>
      </c>
      <c r="AL6" s="697" t="s">
        <v>798</v>
      </c>
      <c r="AM6" s="698" t="s">
        <v>799</v>
      </c>
      <c r="AN6" s="570"/>
      <c r="AO6" s="568"/>
      <c r="AP6" s="698" t="s">
        <v>799</v>
      </c>
      <c r="AQ6" s="568"/>
      <c r="AR6" s="698" t="s">
        <v>800</v>
      </c>
      <c r="AS6" s="570"/>
      <c r="AT6" s="568"/>
      <c r="AU6" s="698" t="s">
        <v>801</v>
      </c>
      <c r="AV6" s="568"/>
      <c r="AW6" s="698" t="s">
        <v>802</v>
      </c>
      <c r="AX6" s="570"/>
      <c r="AY6" s="568"/>
      <c r="AZ6" s="698" t="s">
        <v>803</v>
      </c>
      <c r="BA6" s="568"/>
      <c r="BB6" s="121"/>
      <c r="BC6" s="121"/>
      <c r="BD6" s="121"/>
      <c r="BE6" s="121"/>
      <c r="BF6" s="121"/>
    </row>
    <row r="7" spans="1:58" ht="39" customHeight="1" x14ac:dyDescent="0.3">
      <c r="A7" s="629"/>
      <c r="B7" s="629"/>
      <c r="C7" s="629"/>
      <c r="D7" s="634"/>
      <c r="E7" s="581"/>
      <c r="F7" s="615"/>
      <c r="G7" s="629"/>
      <c r="H7" s="629"/>
      <c r="I7" s="629"/>
      <c r="J7" s="629"/>
      <c r="K7" s="629"/>
      <c r="L7" s="629"/>
      <c r="M7" s="629"/>
      <c r="N7" s="629"/>
      <c r="O7" s="629"/>
      <c r="P7" s="629"/>
      <c r="Q7" s="629"/>
      <c r="R7" s="629"/>
      <c r="S7" s="707" t="s">
        <v>804</v>
      </c>
      <c r="T7" s="707" t="s">
        <v>805</v>
      </c>
      <c r="U7" s="707" t="s">
        <v>806</v>
      </c>
      <c r="V7" s="707" t="s">
        <v>807</v>
      </c>
      <c r="W7" s="707" t="s">
        <v>808</v>
      </c>
      <c r="X7" s="707" t="s">
        <v>809</v>
      </c>
      <c r="Y7" s="629"/>
      <c r="Z7" s="629"/>
      <c r="AA7" s="629"/>
      <c r="AB7" s="629"/>
      <c r="AC7" s="629"/>
      <c r="AD7" s="714"/>
      <c r="AE7" s="681"/>
      <c r="AF7" s="649"/>
      <c r="AG7" s="629"/>
      <c r="AH7" s="629"/>
      <c r="AI7" s="711"/>
      <c r="AJ7" s="629"/>
      <c r="AK7" s="629"/>
      <c r="AL7" s="629"/>
      <c r="AM7" s="694" t="s">
        <v>810</v>
      </c>
      <c r="AN7" s="695" t="s">
        <v>811</v>
      </c>
      <c r="AO7" s="696" t="s">
        <v>812</v>
      </c>
      <c r="AP7" s="694" t="s">
        <v>810</v>
      </c>
      <c r="AQ7" s="695" t="s">
        <v>811</v>
      </c>
      <c r="AR7" s="694" t="s">
        <v>810</v>
      </c>
      <c r="AS7" s="695" t="s">
        <v>811</v>
      </c>
      <c r="AT7" s="696" t="s">
        <v>813</v>
      </c>
      <c r="AU7" s="694" t="s">
        <v>810</v>
      </c>
      <c r="AV7" s="695" t="s">
        <v>811</v>
      </c>
      <c r="AW7" s="694" t="s">
        <v>810</v>
      </c>
      <c r="AX7" s="695" t="s">
        <v>811</v>
      </c>
      <c r="AY7" s="696" t="s">
        <v>814</v>
      </c>
      <c r="AZ7" s="694" t="s">
        <v>810</v>
      </c>
      <c r="BA7" s="695" t="s">
        <v>811</v>
      </c>
      <c r="BB7" s="121"/>
      <c r="BC7" s="121"/>
      <c r="BD7" s="121"/>
      <c r="BE7" s="121"/>
      <c r="BF7" s="121"/>
    </row>
    <row r="8" spans="1:58" ht="48.75" customHeight="1" x14ac:dyDescent="0.3">
      <c r="A8" s="689"/>
      <c r="B8" s="689"/>
      <c r="C8" s="689"/>
      <c r="D8" s="122" t="s">
        <v>815</v>
      </c>
      <c r="E8" s="122" t="s">
        <v>816</v>
      </c>
      <c r="F8" s="123" t="s">
        <v>817</v>
      </c>
      <c r="G8" s="689"/>
      <c r="H8" s="689"/>
      <c r="I8" s="689"/>
      <c r="J8" s="689"/>
      <c r="K8" s="689"/>
      <c r="L8" s="689"/>
      <c r="M8" s="689"/>
      <c r="N8" s="689"/>
      <c r="O8" s="689"/>
      <c r="P8" s="689"/>
      <c r="Q8" s="689"/>
      <c r="R8" s="689"/>
      <c r="S8" s="689"/>
      <c r="T8" s="689"/>
      <c r="U8" s="689"/>
      <c r="V8" s="689"/>
      <c r="W8" s="689"/>
      <c r="X8" s="689"/>
      <c r="Y8" s="689"/>
      <c r="Z8" s="689"/>
      <c r="AA8" s="689"/>
      <c r="AB8" s="689"/>
      <c r="AC8" s="689"/>
      <c r="AD8" s="715"/>
      <c r="AE8" s="693"/>
      <c r="AF8" s="670"/>
      <c r="AG8" s="689"/>
      <c r="AH8" s="689"/>
      <c r="AI8" s="712"/>
      <c r="AJ8" s="689"/>
      <c r="AK8" s="689"/>
      <c r="AL8" s="689"/>
      <c r="AM8" s="630"/>
      <c r="AN8" s="630"/>
      <c r="AO8" s="630"/>
      <c r="AP8" s="630"/>
      <c r="AQ8" s="630"/>
      <c r="AR8" s="630"/>
      <c r="AS8" s="630"/>
      <c r="AT8" s="630"/>
      <c r="AU8" s="630"/>
      <c r="AV8" s="630"/>
      <c r="AW8" s="630"/>
      <c r="AX8" s="630"/>
      <c r="AY8" s="630"/>
      <c r="AZ8" s="630"/>
      <c r="BA8" s="630"/>
      <c r="BB8" s="124"/>
      <c r="BC8" s="124"/>
      <c r="BD8" s="124"/>
      <c r="BE8" s="124"/>
      <c r="BF8" s="124"/>
    </row>
    <row r="9" spans="1:58" ht="159.75" customHeight="1" x14ac:dyDescent="0.2">
      <c r="A9" s="666">
        <v>1</v>
      </c>
      <c r="B9" s="648" t="s">
        <v>5</v>
      </c>
      <c r="C9" s="651" t="s">
        <v>818</v>
      </c>
      <c r="D9" s="651" t="s">
        <v>819</v>
      </c>
      <c r="E9" s="651" t="s">
        <v>820</v>
      </c>
      <c r="F9" s="651" t="s">
        <v>821</v>
      </c>
      <c r="G9" s="651" t="s">
        <v>822</v>
      </c>
      <c r="H9" s="651">
        <v>30</v>
      </c>
      <c r="I9" s="641" t="str">
        <f>IF(H9&lt;=0,"",IF(H9&lt;=2,"Muy Baja",IF(H9&lt;=24,"Baja",IF(H9&lt;=500,"Media",IF(H9&lt;=5000,"Alta","Muy Alta")))))</f>
        <v>Media</v>
      </c>
      <c r="J9" s="639">
        <f>IF(I9="","",IF(I9="Muy Baja",0.2,IF(I9="Baja",0.4,IF(I9="Media",0.6,IF(I9="Alta",0.8,IF(I9="Muy Alta",1,))))))</f>
        <v>0.6</v>
      </c>
      <c r="K9" s="639" t="s">
        <v>823</v>
      </c>
      <c r="L9" s="639" t="str">
        <f>IF(NOT(ISERROR(MATCH(K9,'[1]Tabla Impacto'!$B$221:$B$223,0))),'[1]Tabla Impacto'!$F$223&amp;"Por favor no seleccionar los criterios de impacto(Afectación Económica o presupuestal y Pérdida Reputacional)",K9)</f>
        <v xml:space="preserve">     El riesgo afecta la imagen de la entidad con algunos usuarios de relevancia frente al logro de los objetivos</v>
      </c>
      <c r="M9" s="641" t="str">
        <f>IF(OR(K9='Tabla Impacto'!$C$11,K9='Tabla Impacto'!$D$11),"Leve",IF(OR(K9='Tabla Impacto'!$C$12,K9='Tabla Impacto'!$D$12),"Menor",IF(OR(K9='Tabla Impacto'!$C$13,K9='Tabla Impacto'!$D$13),"Moderado",IF(OR(K9='Tabla Impacto'!$C$14,K9='Tabla Impacto'!$D$14),"Mayor",IF(OR(K9='Tabla Impacto'!$C$15,K9='Tabla Impacto'!$D$15),"Catastrófico","")))))</f>
        <v>Moderado</v>
      </c>
      <c r="N9" s="639">
        <f>IF(M9="","",IF(M9="Leve",0.2,IF(M9="Menor",0.4,IF(M9="Moderado",0.6,IF(M9="Mayor",0.8,IF(M9="Catastrófico",1,))))))</f>
        <v>0.6</v>
      </c>
      <c r="O9" s="669" t="str">
        <f>IF(OR(AND(I9="Muy Baja",M9="Leve"),AND(I9="Muy Baja",M9="Menor"),AND(I9="Baja",M9="Leve")),"Bajo",IF(OR(AND(I9="Muy baja",M9="Moderado"),AND(I9="Baja",M9="Menor"),AND(I9="Baja",M9="Moderado"),AND(I9="Media",M9="Leve"),AND(I9="Media",M9="Menor"),AND(I9="Media",M9="Moderado"),AND(I9="Alta",M9="Leve"),AND(I9="Alta",M9="Menor")),"Moderado",IF(OR(AND(I9="Muy Baja",M9="Mayor"),AND(I9="Baja",M9="Mayor"),AND(I9="Media",M9="Mayor"),AND(I9="Alta",M9="Moderado"),AND(I9="Alta",M9="Mayor"),AND(I9="Muy Alta",M9="Leve"),AND(I9="Muy Alta",M9="Menor"),AND(I9="Muy Alta",M9="Moderado"),AND(I9="Muy Alta",M9="Mayor")),"Alto",IF(OR(AND(I9="Muy Baja",M9="Catastrófico"),AND(I9="Baja",M9="Catastrófico"),AND(I9="Media",M9="Catastrófico"),AND(I9="Alta",M9="Catastrófico"),AND(I9="Muy Alta",M9="Catastrófico")),"Extremo",""))))</f>
        <v>Moderado</v>
      </c>
      <c r="P9" s="125">
        <v>1</v>
      </c>
      <c r="Q9" s="126" t="s">
        <v>824</v>
      </c>
      <c r="R9" s="127" t="str">
        <f t="shared" ref="R9:R386" si="0">IF(OR(S9="Preventivo",S9="Detectivo"),"Probabilidad",IF(S9="Correctivo","Impacto",""))</f>
        <v>Probabilidad</v>
      </c>
      <c r="S9" s="128" t="s">
        <v>825</v>
      </c>
      <c r="T9" s="128" t="s">
        <v>826</v>
      </c>
      <c r="U9" s="129" t="str">
        <f t="shared" ref="U9:U386" si="1">IF(AND(S9="Preventivo",T9="Automático"),"50%",IF(AND(S9="Preventivo",T9="Manual"),"40%",IF(AND(S9="Detectivo",T9="Automático"),"40%",IF(AND(S9="Detectivo",T9="Manual"),"30%",IF(AND(S9="Correctivo",T9="Automático"),"35%",IF(AND(S9="Correctivo",T9="Manual"),"25%",""))))))</f>
        <v>30%</v>
      </c>
      <c r="V9" s="128" t="s">
        <v>827</v>
      </c>
      <c r="W9" s="128" t="s">
        <v>828</v>
      </c>
      <c r="X9" s="128" t="s">
        <v>829</v>
      </c>
      <c r="Y9" s="130">
        <f>IFERROR(IF(R9="Probabilidad",(J9-(+J9*U9)),IF(R9="Impacto",J9,"")),"")</f>
        <v>0.42</v>
      </c>
      <c r="Z9" s="131" t="str">
        <f t="shared" ref="Z9:Z386" si="2">IFERROR(IF(Y9="","",IF(Y9&lt;=0.2,"Muy Baja",IF(Y9&lt;=0.4,"Baja",IF(Y9&lt;=0.6,"Media",IF(Y9&lt;=0.8,"Alta","Muy Alta"))))),"")</f>
        <v>Media</v>
      </c>
      <c r="AA9" s="129">
        <f t="shared" ref="AA9:AA386" si="3">+Y9</f>
        <v>0.42</v>
      </c>
      <c r="AB9" s="131" t="str">
        <f t="shared" ref="AB9:AB386" si="4">IFERROR(IF(AC9="","",IF(AC9&lt;=0.2,"Leve",IF(AC9&lt;=0.4,"Menor",IF(AC9&lt;=0.6,"Moderado",IF(AC9&lt;=0.8,"Mayor","Catastrófico"))))),"")</f>
        <v>Moderado</v>
      </c>
      <c r="AC9" s="129">
        <f>IFERROR(IF(R9="Impacto",(N9-(+N9*U9)),IF(R9="Probabilidad",N9,"")),"")</f>
        <v>0.6</v>
      </c>
      <c r="AD9" s="131" t="str">
        <f t="shared" ref="AD9:AD386" si="5">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642" t="s">
        <v>830</v>
      </c>
      <c r="AF9" s="132" t="s">
        <v>2412</v>
      </c>
      <c r="AG9" s="133">
        <v>0.2</v>
      </c>
      <c r="AH9" s="134" t="s">
        <v>831</v>
      </c>
      <c r="AI9" s="182" t="s">
        <v>832</v>
      </c>
      <c r="AJ9" s="135">
        <v>44562</v>
      </c>
      <c r="AK9" s="135">
        <v>44895</v>
      </c>
      <c r="AL9" s="136">
        <v>1</v>
      </c>
      <c r="AM9" s="137"/>
      <c r="AN9" s="138"/>
      <c r="AO9" s="139"/>
      <c r="AP9" s="140"/>
      <c r="AQ9" s="138"/>
      <c r="AR9" s="140"/>
      <c r="AS9" s="138"/>
      <c r="AT9" s="139"/>
      <c r="AU9" s="140"/>
      <c r="AV9" s="138"/>
      <c r="AW9" s="140"/>
      <c r="AX9" s="138"/>
      <c r="AY9" s="139"/>
      <c r="AZ9" s="140"/>
      <c r="BA9" s="138"/>
      <c r="BB9" s="141"/>
      <c r="BC9" s="141"/>
      <c r="BD9" s="142"/>
      <c r="BE9" s="142"/>
      <c r="BF9" s="142"/>
    </row>
    <row r="10" spans="1:58" ht="159.75" customHeight="1" x14ac:dyDescent="0.2">
      <c r="A10" s="667"/>
      <c r="B10" s="649"/>
      <c r="C10" s="629"/>
      <c r="D10" s="629"/>
      <c r="E10" s="629"/>
      <c r="F10" s="629"/>
      <c r="G10" s="629"/>
      <c r="H10" s="629"/>
      <c r="I10" s="629"/>
      <c r="J10" s="629"/>
      <c r="K10" s="629"/>
      <c r="L10" s="629"/>
      <c r="M10" s="629"/>
      <c r="N10" s="629"/>
      <c r="O10" s="632"/>
      <c r="P10" s="143">
        <v>2</v>
      </c>
      <c r="Q10" s="144" t="s">
        <v>833</v>
      </c>
      <c r="R10" s="145" t="str">
        <f t="shared" si="0"/>
        <v>Probabilidad</v>
      </c>
      <c r="S10" s="146" t="s">
        <v>834</v>
      </c>
      <c r="T10" s="146" t="s">
        <v>826</v>
      </c>
      <c r="U10" s="147" t="str">
        <f t="shared" si="1"/>
        <v>40%</v>
      </c>
      <c r="V10" s="146" t="s">
        <v>827</v>
      </c>
      <c r="W10" s="146" t="s">
        <v>828</v>
      </c>
      <c r="X10" s="146" t="s">
        <v>829</v>
      </c>
      <c r="Y10" s="148">
        <f>IFERROR(IF(AND(R9="Probabilidad",R10="Probabilidad"),(AA9-(+AA9*U10)),IF(R10="Probabilidad",(J9-(+J9*U10)),IF(R10="Impacto",AA9,""))),"")</f>
        <v>0.252</v>
      </c>
      <c r="Z10" s="149" t="str">
        <f t="shared" si="2"/>
        <v>Baja</v>
      </c>
      <c r="AA10" s="147">
        <f t="shared" si="3"/>
        <v>0.252</v>
      </c>
      <c r="AB10" s="149" t="str">
        <f t="shared" si="4"/>
        <v>Moderado</v>
      </c>
      <c r="AC10" s="147">
        <f>IFERROR(IF(AND(R9="Impacto",R10="Impacto"),(AC9-(+AC9*U10)),IF(R10="Impacto",($N$9-(+$N$9*U10)),IF(R10="Probabilidad",AC9,""))),"")</f>
        <v>0.6</v>
      </c>
      <c r="AD10" s="149" t="str">
        <f t="shared" si="5"/>
        <v>Moderado</v>
      </c>
      <c r="AE10" s="643"/>
      <c r="AF10" s="150" t="s">
        <v>2413</v>
      </c>
      <c r="AG10" s="151">
        <v>0.8</v>
      </c>
      <c r="AH10" s="152" t="s">
        <v>835</v>
      </c>
      <c r="AI10" s="238" t="s">
        <v>832</v>
      </c>
      <c r="AJ10" s="154">
        <v>44562</v>
      </c>
      <c r="AK10" s="154">
        <v>44895</v>
      </c>
      <c r="AL10" s="155">
        <v>10</v>
      </c>
      <c r="AM10" s="137"/>
      <c r="AN10" s="138"/>
      <c r="AO10" s="139"/>
      <c r="AP10" s="140"/>
      <c r="AQ10" s="138"/>
      <c r="AR10" s="140"/>
      <c r="AS10" s="138"/>
      <c r="AT10" s="139"/>
      <c r="AU10" s="140"/>
      <c r="AV10" s="138"/>
      <c r="AW10" s="140"/>
      <c r="AX10" s="138"/>
      <c r="AY10" s="139"/>
      <c r="AZ10" s="140"/>
      <c r="BA10" s="138"/>
      <c r="BB10" s="156"/>
      <c r="BC10" s="156"/>
      <c r="BD10" s="157"/>
      <c r="BE10" s="157"/>
      <c r="BF10" s="157"/>
    </row>
    <row r="11" spans="1:58" ht="159.75" customHeight="1" x14ac:dyDescent="0.2">
      <c r="A11" s="667"/>
      <c r="B11" s="649"/>
      <c r="C11" s="629"/>
      <c r="D11" s="629"/>
      <c r="E11" s="629"/>
      <c r="F11" s="629"/>
      <c r="G11" s="629"/>
      <c r="H11" s="629"/>
      <c r="I11" s="629"/>
      <c r="J11" s="629"/>
      <c r="K11" s="629"/>
      <c r="L11" s="629"/>
      <c r="M11" s="629"/>
      <c r="N11" s="629"/>
      <c r="O11" s="632"/>
      <c r="P11" s="143">
        <v>3</v>
      </c>
      <c r="Q11" s="144" t="s">
        <v>836</v>
      </c>
      <c r="R11" s="145" t="str">
        <f t="shared" si="0"/>
        <v>Impacto</v>
      </c>
      <c r="S11" s="146" t="s">
        <v>837</v>
      </c>
      <c r="T11" s="146" t="s">
        <v>826</v>
      </c>
      <c r="U11" s="147" t="str">
        <f t="shared" si="1"/>
        <v>25%</v>
      </c>
      <c r="V11" s="146" t="s">
        <v>838</v>
      </c>
      <c r="W11" s="146" t="s">
        <v>828</v>
      </c>
      <c r="X11" s="146" t="s">
        <v>829</v>
      </c>
      <c r="Y11" s="148">
        <f>IFERROR(IF(AND(R10="Probabilidad",R11="Probabilidad"),(AA10-(+AA10*U11)),IF(AND(R10="Impacto",R11="Probabilidad"),(AA9-(+AA9*U11)),IF(R11="Impacto",AA10,""))),"")</f>
        <v>0.252</v>
      </c>
      <c r="Z11" s="149" t="str">
        <f t="shared" si="2"/>
        <v>Baja</v>
      </c>
      <c r="AA11" s="147">
        <f t="shared" si="3"/>
        <v>0.252</v>
      </c>
      <c r="AB11" s="149" t="str">
        <f t="shared" si="4"/>
        <v>Moderado</v>
      </c>
      <c r="AC11" s="147">
        <f t="shared" ref="AC11:AC14" si="6">IFERROR(IF(AND(R10="Impacto",R11="Impacto"),(AC10-(+AC10*U11)),IF(AND(R10="Probabilidad",R11="Impacto"),(AC9-(+AC9*U11)),IF(R11="Probabilidad",AC10,""))),"")</f>
        <v>0.44999999999999996</v>
      </c>
      <c r="AD11" s="149" t="str">
        <f t="shared" si="5"/>
        <v>Moderado</v>
      </c>
      <c r="AE11" s="643"/>
      <c r="AF11" s="158"/>
      <c r="AG11" s="159"/>
      <c r="AH11" s="160"/>
      <c r="AI11" s="189"/>
      <c r="AJ11" s="162"/>
      <c r="AK11" s="162"/>
      <c r="AL11" s="163"/>
      <c r="AM11" s="137"/>
      <c r="AN11" s="138"/>
      <c r="AO11" s="139"/>
      <c r="AP11" s="140"/>
      <c r="AQ11" s="138"/>
      <c r="AR11" s="140"/>
      <c r="AS11" s="138"/>
      <c r="AT11" s="139"/>
      <c r="AU11" s="140"/>
      <c r="AV11" s="138"/>
      <c r="AW11" s="140"/>
      <c r="AX11" s="138"/>
      <c r="AY11" s="139"/>
      <c r="AZ11" s="140"/>
      <c r="BA11" s="138"/>
      <c r="BB11" s="156"/>
      <c r="BC11" s="156"/>
      <c r="BD11" s="157"/>
      <c r="BE11" s="157"/>
      <c r="BF11" s="157"/>
    </row>
    <row r="12" spans="1:58" ht="35.1" customHeight="1" x14ac:dyDescent="0.2">
      <c r="A12" s="667"/>
      <c r="B12" s="649"/>
      <c r="C12" s="629"/>
      <c r="D12" s="629"/>
      <c r="E12" s="629"/>
      <c r="F12" s="629"/>
      <c r="G12" s="629"/>
      <c r="H12" s="629"/>
      <c r="I12" s="629"/>
      <c r="J12" s="629"/>
      <c r="K12" s="629"/>
      <c r="L12" s="629"/>
      <c r="M12" s="629"/>
      <c r="N12" s="629"/>
      <c r="O12" s="632"/>
      <c r="P12" s="143"/>
      <c r="Q12" s="144"/>
      <c r="R12" s="145" t="str">
        <f t="shared" si="0"/>
        <v/>
      </c>
      <c r="S12" s="146"/>
      <c r="T12" s="146"/>
      <c r="U12" s="147" t="str">
        <f t="shared" si="1"/>
        <v/>
      </c>
      <c r="V12" s="146"/>
      <c r="W12" s="146"/>
      <c r="X12" s="146"/>
      <c r="Y12" s="148" t="str">
        <f>IFERROR(IF(AND(R11="Probabilidad",R12="Probabilidad"),(AA11-(+AA11*U12)),IF(R12="Probabilidad",(J9-(+J9*U12)),IF(R12="Impacto",AA11,""))),"")</f>
        <v/>
      </c>
      <c r="Z12" s="149" t="str">
        <f t="shared" si="2"/>
        <v/>
      </c>
      <c r="AA12" s="147" t="str">
        <f t="shared" si="3"/>
        <v/>
      </c>
      <c r="AB12" s="149" t="str">
        <f t="shared" si="4"/>
        <v/>
      </c>
      <c r="AC12" s="147" t="str">
        <f t="shared" si="6"/>
        <v/>
      </c>
      <c r="AD12" s="149" t="str">
        <f t="shared" si="5"/>
        <v/>
      </c>
      <c r="AE12" s="643"/>
      <c r="AF12" s="103"/>
      <c r="AG12" s="164"/>
      <c r="AH12" s="165"/>
      <c r="AI12" s="264"/>
      <c r="AJ12" s="154"/>
      <c r="AK12" s="154"/>
      <c r="AL12" s="166"/>
      <c r="AM12" s="140"/>
      <c r="AN12" s="138"/>
      <c r="AO12" s="139"/>
      <c r="AP12" s="140"/>
      <c r="AQ12" s="138"/>
      <c r="AR12" s="140"/>
      <c r="AS12" s="138"/>
      <c r="AT12" s="139"/>
      <c r="AU12" s="140"/>
      <c r="AV12" s="138"/>
      <c r="AW12" s="140"/>
      <c r="AX12" s="138"/>
      <c r="AY12" s="139"/>
      <c r="AZ12" s="140"/>
      <c r="BA12" s="138"/>
      <c r="BB12" s="156"/>
      <c r="BC12" s="156"/>
      <c r="BD12" s="157"/>
      <c r="BE12" s="157"/>
      <c r="BF12" s="157"/>
    </row>
    <row r="13" spans="1:58" ht="35.1" customHeight="1" x14ac:dyDescent="0.2">
      <c r="A13" s="667"/>
      <c r="B13" s="649"/>
      <c r="C13" s="629"/>
      <c r="D13" s="629"/>
      <c r="E13" s="629"/>
      <c r="F13" s="629"/>
      <c r="G13" s="629"/>
      <c r="H13" s="629"/>
      <c r="I13" s="629"/>
      <c r="J13" s="629"/>
      <c r="K13" s="629"/>
      <c r="L13" s="629"/>
      <c r="M13" s="629"/>
      <c r="N13" s="629"/>
      <c r="O13" s="632"/>
      <c r="P13" s="143"/>
      <c r="Q13" s="144"/>
      <c r="R13" s="145" t="str">
        <f t="shared" si="0"/>
        <v/>
      </c>
      <c r="S13" s="146"/>
      <c r="T13" s="146"/>
      <c r="U13" s="147" t="str">
        <f t="shared" si="1"/>
        <v/>
      </c>
      <c r="V13" s="146"/>
      <c r="W13" s="146"/>
      <c r="X13" s="146"/>
      <c r="Y13" s="148" t="str">
        <f>IFERROR(IF(AND(R12="Probabilidad",R13="Probabilidad"),(AA12-(+AA12*U13)),IF(R13="Probabilidad",(J9-(+J9*U13)),IF(R13="Impacto",AA12,""))),"")</f>
        <v/>
      </c>
      <c r="Z13" s="149" t="str">
        <f t="shared" si="2"/>
        <v/>
      </c>
      <c r="AA13" s="147" t="str">
        <f t="shared" si="3"/>
        <v/>
      </c>
      <c r="AB13" s="149" t="str">
        <f t="shared" si="4"/>
        <v/>
      </c>
      <c r="AC13" s="147" t="str">
        <f t="shared" si="6"/>
        <v/>
      </c>
      <c r="AD13" s="149" t="str">
        <f t="shared" si="5"/>
        <v/>
      </c>
      <c r="AE13" s="643"/>
      <c r="AF13" s="150"/>
      <c r="AG13" s="151"/>
      <c r="AH13" s="152"/>
      <c r="AI13" s="238"/>
      <c r="AJ13" s="154"/>
      <c r="AK13" s="154"/>
      <c r="AL13" s="153"/>
      <c r="AM13" s="140"/>
      <c r="AN13" s="138"/>
      <c r="AO13" s="139"/>
      <c r="AP13" s="140"/>
      <c r="AQ13" s="138"/>
      <c r="AR13" s="140"/>
      <c r="AS13" s="138"/>
      <c r="AT13" s="139"/>
      <c r="AU13" s="140"/>
      <c r="AV13" s="138"/>
      <c r="AW13" s="140"/>
      <c r="AX13" s="138"/>
      <c r="AY13" s="139"/>
      <c r="AZ13" s="140"/>
      <c r="BA13" s="138"/>
      <c r="BB13" s="156"/>
      <c r="BC13" s="156"/>
      <c r="BD13" s="157"/>
      <c r="BE13" s="157"/>
      <c r="BF13" s="157"/>
    </row>
    <row r="14" spans="1:58" ht="35.1" customHeight="1" x14ac:dyDescent="0.2">
      <c r="A14" s="668"/>
      <c r="B14" s="650"/>
      <c r="C14" s="640"/>
      <c r="D14" s="640"/>
      <c r="E14" s="640"/>
      <c r="F14" s="640"/>
      <c r="G14" s="640"/>
      <c r="H14" s="640"/>
      <c r="I14" s="640"/>
      <c r="J14" s="640"/>
      <c r="K14" s="640"/>
      <c r="L14" s="640"/>
      <c r="M14" s="640"/>
      <c r="N14" s="640"/>
      <c r="O14" s="675"/>
      <c r="P14" s="167"/>
      <c r="Q14" s="168"/>
      <c r="R14" s="169" t="str">
        <f t="shared" si="0"/>
        <v/>
      </c>
      <c r="S14" s="170"/>
      <c r="T14" s="170"/>
      <c r="U14" s="171" t="str">
        <f t="shared" si="1"/>
        <v/>
      </c>
      <c r="V14" s="170"/>
      <c r="W14" s="170"/>
      <c r="X14" s="170"/>
      <c r="Y14" s="172" t="str">
        <f>IFERROR(IF(AND(R13="Probabilidad",R14="Probabilidad"),(AA13-(+AA13*U14)),IF(R14="Probabilidad",(J9-(+J9*U14)),IF(R14="Impacto",AA13,""))),"")</f>
        <v/>
      </c>
      <c r="Z14" s="173" t="str">
        <f t="shared" si="2"/>
        <v/>
      </c>
      <c r="AA14" s="171" t="str">
        <f t="shared" si="3"/>
        <v/>
      </c>
      <c r="AB14" s="173" t="str">
        <f t="shared" si="4"/>
        <v/>
      </c>
      <c r="AC14" s="171" t="str">
        <f t="shared" si="6"/>
        <v/>
      </c>
      <c r="AD14" s="173" t="str">
        <f t="shared" si="5"/>
        <v/>
      </c>
      <c r="AE14" s="644"/>
      <c r="AF14" s="174"/>
      <c r="AG14" s="175"/>
      <c r="AH14" s="176"/>
      <c r="AI14" s="515"/>
      <c r="AJ14" s="178"/>
      <c r="AK14" s="178"/>
      <c r="AL14" s="177"/>
      <c r="AM14" s="140"/>
      <c r="AN14" s="138"/>
      <c r="AO14" s="139"/>
      <c r="AP14" s="140"/>
      <c r="AQ14" s="138"/>
      <c r="AR14" s="140"/>
      <c r="AS14" s="138"/>
      <c r="AT14" s="139"/>
      <c r="AU14" s="140"/>
      <c r="AV14" s="138"/>
      <c r="AW14" s="140"/>
      <c r="AX14" s="138"/>
      <c r="AY14" s="139"/>
      <c r="AZ14" s="140"/>
      <c r="BA14" s="138"/>
      <c r="BB14" s="156"/>
      <c r="BC14" s="156"/>
      <c r="BD14" s="157"/>
      <c r="BE14" s="157"/>
      <c r="BF14" s="157"/>
    </row>
    <row r="15" spans="1:58" ht="159.75" customHeight="1" x14ac:dyDescent="0.2">
      <c r="A15" s="666">
        <v>2</v>
      </c>
      <c r="B15" s="684" t="s">
        <v>63</v>
      </c>
      <c r="C15" s="651" t="s">
        <v>818</v>
      </c>
      <c r="D15" s="651" t="s">
        <v>839</v>
      </c>
      <c r="E15" s="651" t="s">
        <v>840</v>
      </c>
      <c r="F15" s="651" t="s">
        <v>841</v>
      </c>
      <c r="G15" s="651" t="s">
        <v>822</v>
      </c>
      <c r="H15" s="651">
        <v>5000</v>
      </c>
      <c r="I15" s="641" t="str">
        <f>IF(H15&lt;=0,"",IF(H15&lt;=2,"Muy Baja",IF(H15&lt;=24,"Baja",IF(H15&lt;=500,"Media",IF(H15&lt;=5000,"Alta","Muy Alta")))))</f>
        <v>Alta</v>
      </c>
      <c r="J15" s="639">
        <f>IF(I15="","",IF(I15="Muy Baja",0.2,IF(I15="Baja",0.4,IF(I15="Media",0.6,IF(I15="Alta",0.8,IF(I15="Muy Alta",1,))))))</f>
        <v>0.8</v>
      </c>
      <c r="K15" s="639" t="s">
        <v>842</v>
      </c>
      <c r="L15" s="639" t="str">
        <f>IF(NOT(ISERROR(MATCH(K15,'[1]Tabla Impacto'!$B$221:$B$223,0))),'[1]Tabla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641" t="str">
        <f>IF(OR(K15='Tabla Impacto'!$C$11,K15='Tabla Impacto'!$D$11),"Leve",IF(OR(K15='Tabla Impacto'!$C$12,K15='Tabla Impacto'!$D$12),"Menor",IF(OR(K15='Tabla Impacto'!$C$13,K15='Tabla Impacto'!$D$13),"Moderado",IF(OR(K15='Tabla Impacto'!$C$14,K15='Tabla Impacto'!$D$14),"Mayor",IF(OR(K15='Tabla Impacto'!$C$15,K15='Tabla Impacto'!$D$15),"Catastrófico","")))))</f>
        <v>Mayor</v>
      </c>
      <c r="N15" s="639">
        <f>IF(M15="","",IF(M15="Leve",0.2,IF(M15="Menor",0.4,IF(M15="Moderado",0.6,IF(M15="Mayor",0.8,IF(M15="Catastrófico",1,))))))</f>
        <v>0.8</v>
      </c>
      <c r="O15" s="669"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125">
        <v>1</v>
      </c>
      <c r="Q15" s="134" t="s">
        <v>843</v>
      </c>
      <c r="R15" s="127" t="str">
        <f t="shared" si="0"/>
        <v>Probabilidad</v>
      </c>
      <c r="S15" s="128" t="s">
        <v>825</v>
      </c>
      <c r="T15" s="128" t="s">
        <v>826</v>
      </c>
      <c r="U15" s="129" t="str">
        <f t="shared" si="1"/>
        <v>30%</v>
      </c>
      <c r="V15" s="128" t="s">
        <v>838</v>
      </c>
      <c r="W15" s="128" t="s">
        <v>828</v>
      </c>
      <c r="X15" s="128" t="s">
        <v>829</v>
      </c>
      <c r="Y15" s="130">
        <f>IFERROR(IF(R15="Probabilidad",(J15-(+J15*U15)),IF(R15="Impacto",J15,"")),"")</f>
        <v>0.56000000000000005</v>
      </c>
      <c r="Z15" s="131" t="str">
        <f t="shared" si="2"/>
        <v>Media</v>
      </c>
      <c r="AA15" s="129">
        <f t="shared" si="3"/>
        <v>0.56000000000000005</v>
      </c>
      <c r="AB15" s="131" t="str">
        <f t="shared" si="4"/>
        <v>Mayor</v>
      </c>
      <c r="AC15" s="129">
        <f>IFERROR(IF(R15="Impacto",(N15-(+N15*U15)),IF(R15="Probabilidad",N15,"")),"")</f>
        <v>0.8</v>
      </c>
      <c r="AD15" s="179" t="str">
        <f t="shared" si="5"/>
        <v>Alto</v>
      </c>
      <c r="AE15" s="680" t="s">
        <v>830</v>
      </c>
      <c r="AF15" s="180" t="s">
        <v>844</v>
      </c>
      <c r="AG15" s="133">
        <v>1</v>
      </c>
      <c r="AH15" s="181" t="s">
        <v>845</v>
      </c>
      <c r="AI15" s="182" t="s">
        <v>846</v>
      </c>
      <c r="AJ15" s="135">
        <v>44562</v>
      </c>
      <c r="AK15" s="135">
        <v>44895</v>
      </c>
      <c r="AL15" s="136">
        <v>5</v>
      </c>
      <c r="AM15" s="137"/>
      <c r="AN15" s="138"/>
      <c r="AO15" s="139"/>
      <c r="AP15" s="140"/>
      <c r="AQ15" s="138"/>
      <c r="AR15" s="140"/>
      <c r="AS15" s="138"/>
      <c r="AT15" s="139"/>
      <c r="AU15" s="140"/>
      <c r="AV15" s="138"/>
      <c r="AW15" s="140"/>
      <c r="AX15" s="138"/>
      <c r="AY15" s="139"/>
      <c r="AZ15" s="140"/>
      <c r="BA15" s="138"/>
      <c r="BB15" s="156"/>
      <c r="BC15" s="156"/>
      <c r="BD15" s="157"/>
      <c r="BE15" s="157"/>
      <c r="BF15" s="157"/>
    </row>
    <row r="16" spans="1:58" ht="159.75" customHeight="1" x14ac:dyDescent="0.2">
      <c r="A16" s="667"/>
      <c r="B16" s="629"/>
      <c r="C16" s="629"/>
      <c r="D16" s="629"/>
      <c r="E16" s="629"/>
      <c r="F16" s="629"/>
      <c r="G16" s="629"/>
      <c r="H16" s="629"/>
      <c r="I16" s="629"/>
      <c r="J16" s="629"/>
      <c r="K16" s="629"/>
      <c r="L16" s="629"/>
      <c r="M16" s="629"/>
      <c r="N16" s="629"/>
      <c r="O16" s="632"/>
      <c r="P16" s="143">
        <v>2</v>
      </c>
      <c r="Q16" s="152" t="s">
        <v>847</v>
      </c>
      <c r="R16" s="145" t="str">
        <f t="shared" si="0"/>
        <v>Probabilidad</v>
      </c>
      <c r="S16" s="146" t="s">
        <v>834</v>
      </c>
      <c r="T16" s="146" t="s">
        <v>826</v>
      </c>
      <c r="U16" s="147" t="str">
        <f t="shared" si="1"/>
        <v>40%</v>
      </c>
      <c r="V16" s="146" t="s">
        <v>827</v>
      </c>
      <c r="W16" s="146" t="s">
        <v>828</v>
      </c>
      <c r="X16" s="146" t="s">
        <v>829</v>
      </c>
      <c r="Y16" s="148">
        <f t="shared" ref="Y16:Y17" si="7">IFERROR(IF(AND(R15="Probabilidad",R16="Probabilidad"),(AA15-(+AA15*U16)),IF(R16="Probabilidad",(J15-(+J15*U16)),IF(R16="Impacto",AA15,""))),"")</f>
        <v>0.33600000000000002</v>
      </c>
      <c r="Z16" s="183" t="str">
        <f t="shared" si="2"/>
        <v>Baja</v>
      </c>
      <c r="AA16" s="184">
        <f t="shared" si="3"/>
        <v>0.33600000000000002</v>
      </c>
      <c r="AB16" s="183" t="str">
        <f t="shared" si="4"/>
        <v>Mayor</v>
      </c>
      <c r="AC16" s="184">
        <f>IFERROR(IF(AND(R15="Impacto",R16="Impacto"),(AC15-(+AC15*U16)),IF(R16="Impacto",($N$15-(+$N$15*U16)),IF(R16="Probabilidad",AC15,""))),"")</f>
        <v>0.8</v>
      </c>
      <c r="AD16" s="185" t="str">
        <f t="shared" si="5"/>
        <v>Alto</v>
      </c>
      <c r="AE16" s="681"/>
      <c r="AF16" s="150"/>
      <c r="AG16" s="151"/>
      <c r="AH16" s="186"/>
      <c r="AI16" s="238"/>
      <c r="AJ16" s="154"/>
      <c r="AK16" s="154"/>
      <c r="AL16" s="155"/>
      <c r="AM16" s="137"/>
      <c r="AN16" s="138"/>
      <c r="AO16" s="139"/>
      <c r="AP16" s="140"/>
      <c r="AQ16" s="138"/>
      <c r="AR16" s="140"/>
      <c r="AS16" s="138"/>
      <c r="AT16" s="139"/>
      <c r="AU16" s="140"/>
      <c r="AV16" s="138"/>
      <c r="AW16" s="140"/>
      <c r="AX16" s="138"/>
      <c r="AY16" s="139"/>
      <c r="AZ16" s="140"/>
      <c r="BA16" s="138"/>
      <c r="BB16" s="156"/>
      <c r="BC16" s="156"/>
      <c r="BD16" s="157"/>
      <c r="BE16" s="157"/>
      <c r="BF16" s="157"/>
    </row>
    <row r="17" spans="1:58" ht="159.75" customHeight="1" x14ac:dyDescent="0.2">
      <c r="A17" s="667"/>
      <c r="B17" s="629"/>
      <c r="C17" s="629"/>
      <c r="D17" s="629"/>
      <c r="E17" s="629"/>
      <c r="F17" s="629"/>
      <c r="G17" s="629"/>
      <c r="H17" s="629"/>
      <c r="I17" s="629"/>
      <c r="J17" s="629"/>
      <c r="K17" s="629"/>
      <c r="L17" s="629"/>
      <c r="M17" s="629"/>
      <c r="N17" s="629"/>
      <c r="O17" s="632"/>
      <c r="P17" s="143">
        <v>3</v>
      </c>
      <c r="Q17" s="187" t="s">
        <v>848</v>
      </c>
      <c r="R17" s="145" t="str">
        <f t="shared" si="0"/>
        <v>Impacto</v>
      </c>
      <c r="S17" s="146" t="s">
        <v>837</v>
      </c>
      <c r="T17" s="146" t="s">
        <v>826</v>
      </c>
      <c r="U17" s="147" t="str">
        <f t="shared" si="1"/>
        <v>25%</v>
      </c>
      <c r="V17" s="146" t="s">
        <v>838</v>
      </c>
      <c r="W17" s="146" t="s">
        <v>828</v>
      </c>
      <c r="X17" s="146" t="s">
        <v>829</v>
      </c>
      <c r="Y17" s="148">
        <f t="shared" si="7"/>
        <v>0.33600000000000002</v>
      </c>
      <c r="Z17" s="149" t="str">
        <f t="shared" si="2"/>
        <v>Baja</v>
      </c>
      <c r="AA17" s="147">
        <f t="shared" si="3"/>
        <v>0.33600000000000002</v>
      </c>
      <c r="AB17" s="149" t="str">
        <f t="shared" si="4"/>
        <v>Moderado</v>
      </c>
      <c r="AC17" s="147">
        <f t="shared" ref="AC17:AC20" si="8">IFERROR(IF(AND(R16="Impacto",R17="Impacto"),(AC16-(+AC16*U17)),IF(AND(R16="Probabilidad",R17="Impacto"),(AC15-(+AC15*U17)),IF(R17="Probabilidad",AC16,""))),"")</f>
        <v>0.60000000000000009</v>
      </c>
      <c r="AD17" s="188" t="str">
        <f t="shared" si="5"/>
        <v>Moderado</v>
      </c>
      <c r="AE17" s="681"/>
      <c r="AF17" s="158"/>
      <c r="AG17" s="159"/>
      <c r="AH17" s="189"/>
      <c r="AI17" s="189"/>
      <c r="AJ17" s="162"/>
      <c r="AK17" s="162"/>
      <c r="AL17" s="163"/>
      <c r="AM17" s="137"/>
      <c r="AN17" s="138"/>
      <c r="AO17" s="139"/>
      <c r="AP17" s="140"/>
      <c r="AQ17" s="138"/>
      <c r="AR17" s="140"/>
      <c r="AS17" s="138"/>
      <c r="AT17" s="139"/>
      <c r="AU17" s="140"/>
      <c r="AV17" s="138"/>
      <c r="AW17" s="140"/>
      <c r="AX17" s="138"/>
      <c r="AY17" s="139"/>
      <c r="AZ17" s="140"/>
      <c r="BA17" s="138"/>
      <c r="BB17" s="156"/>
      <c r="BC17" s="156"/>
      <c r="BD17" s="157"/>
      <c r="BE17" s="157"/>
      <c r="BF17" s="157"/>
    </row>
    <row r="18" spans="1:58" ht="36.950000000000003" customHeight="1" x14ac:dyDescent="0.2">
      <c r="A18" s="667"/>
      <c r="B18" s="629"/>
      <c r="C18" s="629"/>
      <c r="D18" s="629"/>
      <c r="E18" s="629"/>
      <c r="F18" s="629"/>
      <c r="G18" s="629"/>
      <c r="H18" s="629"/>
      <c r="I18" s="629"/>
      <c r="J18" s="629"/>
      <c r="K18" s="629"/>
      <c r="L18" s="629"/>
      <c r="M18" s="629"/>
      <c r="N18" s="629"/>
      <c r="O18" s="632"/>
      <c r="P18" s="143"/>
      <c r="Q18" s="144"/>
      <c r="R18" s="145" t="str">
        <f t="shared" si="0"/>
        <v/>
      </c>
      <c r="S18" s="146"/>
      <c r="T18" s="146"/>
      <c r="U18" s="147" t="str">
        <f t="shared" si="1"/>
        <v/>
      </c>
      <c r="V18" s="146"/>
      <c r="W18" s="146"/>
      <c r="X18" s="146"/>
      <c r="Y18" s="148" t="str">
        <f>IFERROR(IF(AND(R17="Probabilidad",R18="Probabilidad"),(AA17-(+AA17*U18)),IF(R18="Probabilidad",(J15-(+J15*U18)),IF(R18="Impacto",AA17,""))),"")</f>
        <v/>
      </c>
      <c r="Z18" s="149" t="str">
        <f t="shared" si="2"/>
        <v/>
      </c>
      <c r="AA18" s="147" t="str">
        <f t="shared" si="3"/>
        <v/>
      </c>
      <c r="AB18" s="149" t="str">
        <f t="shared" si="4"/>
        <v/>
      </c>
      <c r="AC18" s="147" t="str">
        <f t="shared" si="8"/>
        <v/>
      </c>
      <c r="AD18" s="188" t="str">
        <f t="shared" si="5"/>
        <v/>
      </c>
      <c r="AE18" s="681"/>
      <c r="AF18" s="190"/>
      <c r="AG18" s="147"/>
      <c r="AH18" s="154"/>
      <c r="AI18" s="145"/>
      <c r="AJ18" s="154"/>
      <c r="AK18" s="154"/>
      <c r="AL18" s="154"/>
      <c r="AM18" s="140"/>
      <c r="AN18" s="138"/>
      <c r="AO18" s="139"/>
      <c r="AP18" s="140"/>
      <c r="AQ18" s="138"/>
      <c r="AR18" s="140"/>
      <c r="AS18" s="138"/>
      <c r="AT18" s="139"/>
      <c r="AU18" s="140"/>
      <c r="AV18" s="138"/>
      <c r="AW18" s="140"/>
      <c r="AX18" s="138"/>
      <c r="AY18" s="139"/>
      <c r="AZ18" s="140"/>
      <c r="BA18" s="138"/>
      <c r="BB18" s="156"/>
      <c r="BC18" s="156"/>
      <c r="BD18" s="157"/>
      <c r="BE18" s="157"/>
      <c r="BF18" s="157"/>
    </row>
    <row r="19" spans="1:58" ht="36.950000000000003" customHeight="1" x14ac:dyDescent="0.2">
      <c r="A19" s="667"/>
      <c r="B19" s="629"/>
      <c r="C19" s="629"/>
      <c r="D19" s="629"/>
      <c r="E19" s="629"/>
      <c r="F19" s="629"/>
      <c r="G19" s="629"/>
      <c r="H19" s="629"/>
      <c r="I19" s="629"/>
      <c r="J19" s="629"/>
      <c r="K19" s="629"/>
      <c r="L19" s="629"/>
      <c r="M19" s="629"/>
      <c r="N19" s="629"/>
      <c r="O19" s="632"/>
      <c r="P19" s="143"/>
      <c r="Q19" s="144"/>
      <c r="R19" s="145" t="str">
        <f t="shared" si="0"/>
        <v/>
      </c>
      <c r="S19" s="146"/>
      <c r="T19" s="146"/>
      <c r="U19" s="147" t="str">
        <f t="shared" si="1"/>
        <v/>
      </c>
      <c r="V19" s="146"/>
      <c r="W19" s="146"/>
      <c r="X19" s="146"/>
      <c r="Y19" s="148" t="str">
        <f>IFERROR(IF(AND(R18="Probabilidad",R19="Probabilidad"),(AA18-(+AA18*U19)),IF(R19="Probabilidad",(J15-(+J15*U19)),IF(R19="Impacto",AA18,""))),"")</f>
        <v/>
      </c>
      <c r="Z19" s="149" t="str">
        <f t="shared" si="2"/>
        <v/>
      </c>
      <c r="AA19" s="147" t="str">
        <f t="shared" si="3"/>
        <v/>
      </c>
      <c r="AB19" s="149" t="str">
        <f t="shared" si="4"/>
        <v/>
      </c>
      <c r="AC19" s="147" t="str">
        <f t="shared" si="8"/>
        <v/>
      </c>
      <c r="AD19" s="188" t="str">
        <f t="shared" si="5"/>
        <v/>
      </c>
      <c r="AE19" s="681"/>
      <c r="AF19" s="191"/>
      <c r="AG19" s="192"/>
      <c r="AH19" s="193"/>
      <c r="AI19" s="278"/>
      <c r="AJ19" s="193"/>
      <c r="AK19" s="193"/>
      <c r="AL19" s="193"/>
      <c r="AM19" s="140"/>
      <c r="AN19" s="138"/>
      <c r="AO19" s="139"/>
      <c r="AP19" s="140"/>
      <c r="AQ19" s="138"/>
      <c r="AR19" s="140"/>
      <c r="AS19" s="138"/>
      <c r="AT19" s="139"/>
      <c r="AU19" s="140"/>
      <c r="AV19" s="138"/>
      <c r="AW19" s="140"/>
      <c r="AX19" s="138"/>
      <c r="AY19" s="139"/>
      <c r="AZ19" s="140"/>
      <c r="BA19" s="138"/>
      <c r="BB19" s="156"/>
      <c r="BC19" s="156"/>
      <c r="BD19" s="157"/>
      <c r="BE19" s="157"/>
      <c r="BF19" s="157"/>
    </row>
    <row r="20" spans="1:58" ht="36.950000000000003" customHeight="1" x14ac:dyDescent="0.2">
      <c r="A20" s="668"/>
      <c r="B20" s="640"/>
      <c r="C20" s="640"/>
      <c r="D20" s="640"/>
      <c r="E20" s="640"/>
      <c r="F20" s="640"/>
      <c r="G20" s="640"/>
      <c r="H20" s="640"/>
      <c r="I20" s="640"/>
      <c r="J20" s="640"/>
      <c r="K20" s="640"/>
      <c r="L20" s="640"/>
      <c r="M20" s="640"/>
      <c r="N20" s="640"/>
      <c r="O20" s="675"/>
      <c r="P20" s="167"/>
      <c r="Q20" s="168"/>
      <c r="R20" s="169" t="str">
        <f t="shared" si="0"/>
        <v/>
      </c>
      <c r="S20" s="170"/>
      <c r="T20" s="170"/>
      <c r="U20" s="171" t="str">
        <f t="shared" si="1"/>
        <v/>
      </c>
      <c r="V20" s="170"/>
      <c r="W20" s="170"/>
      <c r="X20" s="170"/>
      <c r="Y20" s="172" t="str">
        <f>IFERROR(IF(AND(R19="Probabilidad",R20="Probabilidad"),(AA19-(+AA19*U20)),IF(R20="Probabilidad",(J15-(+J15*U20)),IF(R20="Impacto",AA19,""))),"")</f>
        <v/>
      </c>
      <c r="Z20" s="173" t="str">
        <f t="shared" si="2"/>
        <v/>
      </c>
      <c r="AA20" s="171" t="str">
        <f t="shared" si="3"/>
        <v/>
      </c>
      <c r="AB20" s="173" t="str">
        <f t="shared" si="4"/>
        <v/>
      </c>
      <c r="AC20" s="171" t="str">
        <f t="shared" si="8"/>
        <v/>
      </c>
      <c r="AD20" s="195" t="str">
        <f t="shared" si="5"/>
        <v/>
      </c>
      <c r="AE20" s="682"/>
      <c r="AF20" s="196"/>
      <c r="AG20" s="197"/>
      <c r="AH20" s="198"/>
      <c r="AI20" s="199"/>
      <c r="AJ20" s="198"/>
      <c r="AK20" s="198"/>
      <c r="AL20" s="198"/>
      <c r="AM20" s="140"/>
      <c r="AN20" s="138"/>
      <c r="AO20" s="139"/>
      <c r="AP20" s="140"/>
      <c r="AQ20" s="138"/>
      <c r="AR20" s="140"/>
      <c r="AS20" s="138"/>
      <c r="AT20" s="139"/>
      <c r="AU20" s="140"/>
      <c r="AV20" s="138"/>
      <c r="AW20" s="140"/>
      <c r="AX20" s="138"/>
      <c r="AY20" s="139"/>
      <c r="AZ20" s="140"/>
      <c r="BA20" s="138"/>
      <c r="BB20" s="156"/>
      <c r="BC20" s="156"/>
      <c r="BD20" s="157"/>
      <c r="BE20" s="157"/>
      <c r="BF20" s="157"/>
    </row>
    <row r="21" spans="1:58" ht="159.75" customHeight="1" x14ac:dyDescent="0.2">
      <c r="A21" s="666">
        <v>3</v>
      </c>
      <c r="B21" s="684" t="s">
        <v>92</v>
      </c>
      <c r="C21" s="651" t="s">
        <v>818</v>
      </c>
      <c r="D21" s="651" t="s">
        <v>849</v>
      </c>
      <c r="E21" s="651" t="s">
        <v>850</v>
      </c>
      <c r="F21" s="651" t="s">
        <v>851</v>
      </c>
      <c r="G21" s="651" t="s">
        <v>822</v>
      </c>
      <c r="H21" s="651">
        <v>499</v>
      </c>
      <c r="I21" s="641" t="str">
        <f>IF(H21&lt;=0,"",IF(H21&lt;=2,"Muy Baja",IF(H21&lt;=24,"Baja",IF(H21&lt;=500,"Media",IF(H21&lt;=5000,"Alta","Muy Alta")))))</f>
        <v>Media</v>
      </c>
      <c r="J21" s="639">
        <f>IF(I21="","",IF(I21="Muy Baja",0.2,IF(I21="Baja",0.4,IF(I21="Media",0.6,IF(I21="Alta",0.8,IF(I21="Muy Alta",1,))))))</f>
        <v>0.6</v>
      </c>
      <c r="K21" s="639" t="s">
        <v>842</v>
      </c>
      <c r="L21" s="639" t="str">
        <f>IF(NOT(ISERROR(MATCH(K21,'[1]Tabla Impacto'!$B$221:$B$223,0))),'[1]Tabla Impacto'!$F$223&amp;"Por favor no seleccionar los criterios de impacto(Afectación Económica o presupuestal y Pérdida Reputacional)",K21)</f>
        <v xml:space="preserve">     El riesgo afecta la imagen de de la entidad con efecto publicitario sostenido a nivel de sector administrativo, nivel departamental o municipal</v>
      </c>
      <c r="M21" s="641" t="str">
        <f>IF(OR(K21='Tabla Impacto'!$C$11,K21='Tabla Impacto'!$D$11),"Leve",IF(OR(K21='Tabla Impacto'!$C$12,K21='Tabla Impacto'!$D$12),"Menor",IF(OR(K21='Tabla Impacto'!$C$13,K21='Tabla Impacto'!$D$13),"Moderado",IF(OR(K21='Tabla Impacto'!$C$14,K21='Tabla Impacto'!$D$14),"Mayor",IF(OR(K21='Tabla Impacto'!$C$15,K21='Tabla Impacto'!$D$15),"Catastrófico","")))))</f>
        <v>Mayor</v>
      </c>
      <c r="N21" s="639">
        <f>IF(M21="","",IF(M21="Leve",0.2,IF(M21="Menor",0.4,IF(M21="Moderado",0.6,IF(M21="Mayor",0.8,IF(M21="Catastrófico",1,))))))</f>
        <v>0.8</v>
      </c>
      <c r="O21" s="669" t="str">
        <f>IF(OR(AND(I21="Muy Baja",M21="Leve"),AND(I21="Muy Baja",M21="Menor"),AND(I21="Baja",M21="Leve")),"Bajo",IF(OR(AND(I21="Muy baja",M21="Moderado"),AND(I21="Baja",M21="Menor"),AND(I21="Baja",M21="Moderado"),AND(I21="Media",M21="Leve"),AND(I21="Media",M21="Menor"),AND(I21="Media",M21="Moderado"),AND(I21="Alta",M21="Leve"),AND(I21="Alta",M21="Menor")),"Moderado",IF(OR(AND(I21="Muy Baja",M21="Mayor"),AND(I21="Baja",M21="Mayor"),AND(I21="Media",M21="Mayor"),AND(I21="Alta",M21="Moderado"),AND(I21="Alta",M21="Mayor"),AND(I21="Muy Alta",M21="Leve"),AND(I21="Muy Alta",M21="Menor"),AND(I21="Muy Alta",M21="Moderado"),AND(I21="Muy Alta",M21="Mayor")),"Alto",IF(OR(AND(I21="Muy Baja",M21="Catastrófico"),AND(I21="Baja",M21="Catastrófico"),AND(I21="Media",M21="Catastrófico"),AND(I21="Alta",M21="Catastrófico"),AND(I21="Muy Alta",M21="Catastrófico")),"Extremo",""))))</f>
        <v>Alto</v>
      </c>
      <c r="P21" s="125">
        <v>1</v>
      </c>
      <c r="Q21" s="126" t="s">
        <v>852</v>
      </c>
      <c r="R21" s="127" t="str">
        <f t="shared" si="0"/>
        <v>Probabilidad</v>
      </c>
      <c r="S21" s="128" t="s">
        <v>834</v>
      </c>
      <c r="T21" s="128" t="s">
        <v>826</v>
      </c>
      <c r="U21" s="129" t="str">
        <f t="shared" si="1"/>
        <v>40%</v>
      </c>
      <c r="V21" s="128" t="s">
        <v>827</v>
      </c>
      <c r="W21" s="128" t="s">
        <v>828</v>
      </c>
      <c r="X21" s="128" t="s">
        <v>829</v>
      </c>
      <c r="Y21" s="130">
        <f>IFERROR(IF(R21="Probabilidad",(J21-(+J21*U21)),IF(R21="Impacto",J21,"")),"")</f>
        <v>0.36</v>
      </c>
      <c r="Z21" s="131" t="str">
        <f t="shared" si="2"/>
        <v>Baja</v>
      </c>
      <c r="AA21" s="129">
        <f t="shared" si="3"/>
        <v>0.36</v>
      </c>
      <c r="AB21" s="131" t="str">
        <f t="shared" si="4"/>
        <v>Mayor</v>
      </c>
      <c r="AC21" s="129">
        <f>IFERROR(IF(R21="Impacto",(N21-(+N21*U21)),IF(R21="Probabilidad",N21,"")),"")</f>
        <v>0.8</v>
      </c>
      <c r="AD21" s="131" t="str">
        <f t="shared" si="5"/>
        <v>Alto</v>
      </c>
      <c r="AE21" s="642" t="s">
        <v>830</v>
      </c>
      <c r="AF21" s="132" t="s">
        <v>853</v>
      </c>
      <c r="AG21" s="133">
        <v>1</v>
      </c>
      <c r="AH21" s="134" t="s">
        <v>854</v>
      </c>
      <c r="AI21" s="182" t="s">
        <v>855</v>
      </c>
      <c r="AJ21" s="135">
        <v>44562</v>
      </c>
      <c r="AK21" s="135">
        <v>44895</v>
      </c>
      <c r="AL21" s="200">
        <v>1</v>
      </c>
      <c r="AM21" s="137"/>
      <c r="AN21" s="138"/>
      <c r="AO21" s="139"/>
      <c r="AP21" s="140"/>
      <c r="AQ21" s="138"/>
      <c r="AR21" s="140"/>
      <c r="AS21" s="138"/>
      <c r="AT21" s="139"/>
      <c r="AU21" s="140"/>
      <c r="AV21" s="138"/>
      <c r="AW21" s="140"/>
      <c r="AX21" s="138"/>
      <c r="AY21" s="139"/>
      <c r="AZ21" s="140"/>
      <c r="BA21" s="138"/>
      <c r="BB21" s="156"/>
      <c r="BC21" s="156"/>
      <c r="BD21" s="157"/>
      <c r="BE21" s="157"/>
      <c r="BF21" s="157"/>
    </row>
    <row r="22" spans="1:58" ht="159.75" customHeight="1" x14ac:dyDescent="0.2">
      <c r="A22" s="667"/>
      <c r="B22" s="629"/>
      <c r="C22" s="629"/>
      <c r="D22" s="629"/>
      <c r="E22" s="629"/>
      <c r="F22" s="629"/>
      <c r="G22" s="629"/>
      <c r="H22" s="629"/>
      <c r="I22" s="629"/>
      <c r="J22" s="629"/>
      <c r="K22" s="629"/>
      <c r="L22" s="629"/>
      <c r="M22" s="629"/>
      <c r="N22" s="629"/>
      <c r="O22" s="632"/>
      <c r="P22" s="143">
        <v>2</v>
      </c>
      <c r="Q22" s="144" t="s">
        <v>856</v>
      </c>
      <c r="R22" s="194" t="str">
        <f t="shared" si="0"/>
        <v>Impacto</v>
      </c>
      <c r="S22" s="201" t="s">
        <v>837</v>
      </c>
      <c r="T22" s="201" t="s">
        <v>826</v>
      </c>
      <c r="U22" s="192" t="str">
        <f t="shared" si="1"/>
        <v>25%</v>
      </c>
      <c r="V22" s="201" t="s">
        <v>827</v>
      </c>
      <c r="W22" s="201" t="s">
        <v>828</v>
      </c>
      <c r="X22" s="201" t="s">
        <v>829</v>
      </c>
      <c r="Y22" s="202">
        <f>IFERROR(IF(AND(R21="Probabilidad",R22="Probabilidad"),(AA21-(+AA21*U22)),IF(R22="Probabilidad",(J21-(+J21*U22)),IF(R22="Impacto",AA21,""))),"")</f>
        <v>0.36</v>
      </c>
      <c r="Z22" s="203" t="str">
        <f t="shared" si="2"/>
        <v>Baja</v>
      </c>
      <c r="AA22" s="192">
        <f t="shared" si="3"/>
        <v>0.36</v>
      </c>
      <c r="AB22" s="203" t="str">
        <f t="shared" si="4"/>
        <v>Moderado</v>
      </c>
      <c r="AC22" s="192">
        <f>IFERROR(IF(AND(R21="Impacto",R22="Impacto"),(AC21-(+AC21*U22)),IF(R22="Impacto",($N$21-(+$N$21*U22)),IF(R22="Probabilidad",AC21,""))),"")</f>
        <v>0.60000000000000009</v>
      </c>
      <c r="AD22" s="203" t="str">
        <f t="shared" si="5"/>
        <v>Moderado</v>
      </c>
      <c r="AE22" s="643"/>
      <c r="AF22" s="158"/>
      <c r="AG22" s="204"/>
      <c r="AH22" s="205"/>
      <c r="AI22" s="205"/>
      <c r="AJ22" s="162"/>
      <c r="AK22" s="162"/>
      <c r="AL22" s="206"/>
      <c r="AM22" s="137"/>
      <c r="AN22" s="138"/>
      <c r="AO22" s="139"/>
      <c r="AP22" s="140"/>
      <c r="AQ22" s="138"/>
      <c r="AR22" s="140"/>
      <c r="AS22" s="138"/>
      <c r="AT22" s="139"/>
      <c r="AU22" s="140"/>
      <c r="AV22" s="138"/>
      <c r="AW22" s="140"/>
      <c r="AX22" s="138"/>
      <c r="AY22" s="139"/>
      <c r="AZ22" s="140"/>
      <c r="BA22" s="138"/>
      <c r="BB22" s="156"/>
      <c r="BC22" s="156"/>
      <c r="BD22" s="157"/>
      <c r="BE22" s="157"/>
      <c r="BF22" s="157"/>
    </row>
    <row r="23" spans="1:58" ht="14.25" customHeight="1" x14ac:dyDescent="0.2">
      <c r="A23" s="667"/>
      <c r="B23" s="629"/>
      <c r="C23" s="629"/>
      <c r="D23" s="629"/>
      <c r="E23" s="629"/>
      <c r="F23" s="629"/>
      <c r="G23" s="629"/>
      <c r="H23" s="629"/>
      <c r="I23" s="629"/>
      <c r="J23" s="629"/>
      <c r="K23" s="629"/>
      <c r="L23" s="629"/>
      <c r="M23" s="629"/>
      <c r="N23" s="629"/>
      <c r="O23" s="632"/>
      <c r="P23" s="143"/>
      <c r="Q23" s="144"/>
      <c r="R23" s="194" t="str">
        <f t="shared" si="0"/>
        <v/>
      </c>
      <c r="S23" s="201"/>
      <c r="T23" s="201"/>
      <c r="U23" s="192" t="str">
        <f t="shared" si="1"/>
        <v/>
      </c>
      <c r="V23" s="201"/>
      <c r="W23" s="201"/>
      <c r="X23" s="201"/>
      <c r="Y23" s="202" t="str">
        <f>IFERROR(IF(AND(R22="Probabilidad",R23="Probabilidad"),(AA22-(+AA22*U23)),IF(R23="Probabilidad",(J21-(+J21*U23)),IF(R23="Impacto",AA22,""))),"")</f>
        <v/>
      </c>
      <c r="Z23" s="203" t="str">
        <f t="shared" si="2"/>
        <v/>
      </c>
      <c r="AA23" s="192" t="str">
        <f t="shared" si="3"/>
        <v/>
      </c>
      <c r="AB23" s="203" t="str">
        <f t="shared" si="4"/>
        <v/>
      </c>
      <c r="AC23" s="192" t="str">
        <f t="shared" ref="AC23:AC26" si="9">IFERROR(IF(AND(R22="Impacto",R23="Impacto"),(AC22-(+AC22*U23)),IF(AND(R22="Probabilidad",R23="Impacto"),(AC21-(+AC21*U23)),IF(R23="Probabilidad",AC22,""))),"")</f>
        <v/>
      </c>
      <c r="AD23" s="203" t="str">
        <f t="shared" si="5"/>
        <v/>
      </c>
      <c r="AE23" s="643"/>
      <c r="AF23" s="190"/>
      <c r="AG23" s="147"/>
      <c r="AH23" s="154"/>
      <c r="AI23" s="145"/>
      <c r="AJ23" s="154"/>
      <c r="AK23" s="154"/>
      <c r="AL23" s="154"/>
      <c r="AM23" s="140"/>
      <c r="AN23" s="138"/>
      <c r="AO23" s="139"/>
      <c r="AP23" s="140"/>
      <c r="AQ23" s="138"/>
      <c r="AR23" s="140"/>
      <c r="AS23" s="138"/>
      <c r="AT23" s="139"/>
      <c r="AU23" s="140"/>
      <c r="AV23" s="138"/>
      <c r="AW23" s="140"/>
      <c r="AX23" s="138"/>
      <c r="AY23" s="139"/>
      <c r="AZ23" s="140"/>
      <c r="BA23" s="138"/>
      <c r="BB23" s="156"/>
      <c r="BC23" s="156"/>
      <c r="BD23" s="157"/>
      <c r="BE23" s="157"/>
      <c r="BF23" s="157"/>
    </row>
    <row r="24" spans="1:58" ht="16.5" customHeight="1" x14ac:dyDescent="0.2">
      <c r="A24" s="667"/>
      <c r="B24" s="629"/>
      <c r="C24" s="629"/>
      <c r="D24" s="629"/>
      <c r="E24" s="629"/>
      <c r="F24" s="629"/>
      <c r="G24" s="629"/>
      <c r="H24" s="629"/>
      <c r="I24" s="629"/>
      <c r="J24" s="629"/>
      <c r="K24" s="629"/>
      <c r="L24" s="629"/>
      <c r="M24" s="629"/>
      <c r="N24" s="629"/>
      <c r="O24" s="632"/>
      <c r="P24" s="143"/>
      <c r="Q24" s="144"/>
      <c r="R24" s="194" t="str">
        <f t="shared" si="0"/>
        <v/>
      </c>
      <c r="S24" s="201"/>
      <c r="T24" s="201"/>
      <c r="U24" s="192" t="str">
        <f t="shared" si="1"/>
        <v/>
      </c>
      <c r="V24" s="201"/>
      <c r="W24" s="201"/>
      <c r="X24" s="201"/>
      <c r="Y24" s="202" t="str">
        <f>IFERROR(IF(AND(R23="Probabilidad",R24="Probabilidad"),(AA23-(+AA23*U24)),IF(R24="Probabilidad",(J21-(+J21*U24)),IF(R24="Impacto",AA23,""))),"")</f>
        <v/>
      </c>
      <c r="Z24" s="203" t="str">
        <f t="shared" si="2"/>
        <v/>
      </c>
      <c r="AA24" s="192" t="str">
        <f t="shared" si="3"/>
        <v/>
      </c>
      <c r="AB24" s="203" t="str">
        <f t="shared" si="4"/>
        <v/>
      </c>
      <c r="AC24" s="192" t="str">
        <f t="shared" si="9"/>
        <v/>
      </c>
      <c r="AD24" s="203" t="str">
        <f t="shared" si="5"/>
        <v/>
      </c>
      <c r="AE24" s="643"/>
      <c r="AF24" s="191"/>
      <c r="AG24" s="192"/>
      <c r="AH24" s="193"/>
      <c r="AI24" s="278"/>
      <c r="AJ24" s="193"/>
      <c r="AK24" s="193"/>
      <c r="AL24" s="193"/>
      <c r="AM24" s="140"/>
      <c r="AN24" s="138"/>
      <c r="AO24" s="139"/>
      <c r="AP24" s="140"/>
      <c r="AQ24" s="138"/>
      <c r="AR24" s="140"/>
      <c r="AS24" s="138"/>
      <c r="AT24" s="139"/>
      <c r="AU24" s="140"/>
      <c r="AV24" s="138"/>
      <c r="AW24" s="140"/>
      <c r="AX24" s="138"/>
      <c r="AY24" s="139"/>
      <c r="AZ24" s="140"/>
      <c r="BA24" s="138"/>
      <c r="BB24" s="156"/>
      <c r="BC24" s="156"/>
      <c r="BD24" s="157"/>
      <c r="BE24" s="157"/>
      <c r="BF24" s="157"/>
    </row>
    <row r="25" spans="1:58" ht="20.25" customHeight="1" x14ac:dyDescent="0.2">
      <c r="A25" s="667"/>
      <c r="B25" s="629"/>
      <c r="C25" s="629"/>
      <c r="D25" s="629"/>
      <c r="E25" s="629"/>
      <c r="F25" s="629"/>
      <c r="G25" s="629"/>
      <c r="H25" s="629"/>
      <c r="I25" s="629"/>
      <c r="J25" s="629"/>
      <c r="K25" s="629"/>
      <c r="L25" s="629"/>
      <c r="M25" s="629"/>
      <c r="N25" s="629"/>
      <c r="O25" s="632"/>
      <c r="P25" s="143"/>
      <c r="Q25" s="144"/>
      <c r="R25" s="194" t="str">
        <f t="shared" si="0"/>
        <v/>
      </c>
      <c r="S25" s="201"/>
      <c r="T25" s="201"/>
      <c r="U25" s="192" t="str">
        <f t="shared" si="1"/>
        <v/>
      </c>
      <c r="V25" s="201"/>
      <c r="W25" s="201"/>
      <c r="X25" s="201"/>
      <c r="Y25" s="202" t="str">
        <f>IFERROR(IF(AND(R24="Probabilidad",R25="Probabilidad"),(AA24-(+AA24*U25)),IF(R25="Probabilidad",(J21-(+J21*U25)),IF(R25="Impacto",AA24,""))),"")</f>
        <v/>
      </c>
      <c r="Z25" s="203" t="str">
        <f t="shared" si="2"/>
        <v/>
      </c>
      <c r="AA25" s="192" t="str">
        <f t="shared" si="3"/>
        <v/>
      </c>
      <c r="AB25" s="203" t="str">
        <f t="shared" si="4"/>
        <v/>
      </c>
      <c r="AC25" s="192" t="str">
        <f t="shared" si="9"/>
        <v/>
      </c>
      <c r="AD25" s="203" t="str">
        <f t="shared" si="5"/>
        <v/>
      </c>
      <c r="AE25" s="643"/>
      <c r="AF25" s="191"/>
      <c r="AG25" s="192"/>
      <c r="AH25" s="193"/>
      <c r="AI25" s="278"/>
      <c r="AJ25" s="193"/>
      <c r="AK25" s="193"/>
      <c r="AL25" s="193"/>
      <c r="AM25" s="140"/>
      <c r="AN25" s="138"/>
      <c r="AO25" s="139"/>
      <c r="AP25" s="140"/>
      <c r="AQ25" s="138"/>
      <c r="AR25" s="140"/>
      <c r="AS25" s="138"/>
      <c r="AT25" s="139"/>
      <c r="AU25" s="140"/>
      <c r="AV25" s="138"/>
      <c r="AW25" s="140"/>
      <c r="AX25" s="138"/>
      <c r="AY25" s="139"/>
      <c r="AZ25" s="140"/>
      <c r="BA25" s="138"/>
      <c r="BB25" s="156"/>
      <c r="BC25" s="156"/>
      <c r="BD25" s="157"/>
      <c r="BE25" s="157"/>
      <c r="BF25" s="157"/>
    </row>
    <row r="26" spans="1:58" ht="33" customHeight="1" x14ac:dyDescent="0.2">
      <c r="A26" s="668"/>
      <c r="B26" s="640"/>
      <c r="C26" s="640"/>
      <c r="D26" s="640"/>
      <c r="E26" s="640"/>
      <c r="F26" s="640"/>
      <c r="G26" s="640"/>
      <c r="H26" s="640"/>
      <c r="I26" s="640"/>
      <c r="J26" s="640"/>
      <c r="K26" s="640"/>
      <c r="L26" s="640"/>
      <c r="M26" s="640"/>
      <c r="N26" s="640"/>
      <c r="O26" s="675"/>
      <c r="P26" s="167"/>
      <c r="Q26" s="168"/>
      <c r="R26" s="205" t="str">
        <f t="shared" si="0"/>
        <v/>
      </c>
      <c r="S26" s="170"/>
      <c r="T26" s="170"/>
      <c r="U26" s="171" t="str">
        <f t="shared" si="1"/>
        <v/>
      </c>
      <c r="V26" s="170"/>
      <c r="W26" s="170"/>
      <c r="X26" s="170"/>
      <c r="Y26" s="172" t="str">
        <f>IFERROR(IF(AND(R25="Probabilidad",R26="Probabilidad"),(AA25-(+AA25*U26)),IF(R26="Probabilidad",(J21-(+J21*U26)),IF(R26="Impacto",AA25,""))),"")</f>
        <v/>
      </c>
      <c r="Z26" s="173" t="str">
        <f t="shared" si="2"/>
        <v/>
      </c>
      <c r="AA26" s="171" t="str">
        <f t="shared" si="3"/>
        <v/>
      </c>
      <c r="AB26" s="173" t="str">
        <f t="shared" si="4"/>
        <v/>
      </c>
      <c r="AC26" s="171" t="str">
        <f t="shared" si="9"/>
        <v/>
      </c>
      <c r="AD26" s="173" t="str">
        <f t="shared" si="5"/>
        <v/>
      </c>
      <c r="AE26" s="644"/>
      <c r="AF26" s="196"/>
      <c r="AG26" s="197"/>
      <c r="AH26" s="198"/>
      <c r="AI26" s="199"/>
      <c r="AJ26" s="198"/>
      <c r="AK26" s="198"/>
      <c r="AL26" s="198"/>
      <c r="AM26" s="140"/>
      <c r="AN26" s="138"/>
      <c r="AO26" s="139"/>
      <c r="AP26" s="140"/>
      <c r="AQ26" s="138"/>
      <c r="AR26" s="140"/>
      <c r="AS26" s="138"/>
      <c r="AT26" s="139"/>
      <c r="AU26" s="140"/>
      <c r="AV26" s="138"/>
      <c r="AW26" s="140"/>
      <c r="AX26" s="138"/>
      <c r="AY26" s="139"/>
      <c r="AZ26" s="140"/>
      <c r="BA26" s="138"/>
      <c r="BB26" s="156"/>
      <c r="BC26" s="156"/>
      <c r="BD26" s="157"/>
      <c r="BE26" s="157"/>
      <c r="BF26" s="157"/>
    </row>
    <row r="27" spans="1:58" ht="159.75" customHeight="1" x14ac:dyDescent="0.2">
      <c r="A27" s="666">
        <v>4</v>
      </c>
      <c r="B27" s="684" t="s">
        <v>92</v>
      </c>
      <c r="C27" s="651" t="s">
        <v>818</v>
      </c>
      <c r="D27" s="651" t="s">
        <v>857</v>
      </c>
      <c r="E27" s="651" t="s">
        <v>858</v>
      </c>
      <c r="F27" s="651" t="s">
        <v>859</v>
      </c>
      <c r="G27" s="651" t="s">
        <v>822</v>
      </c>
      <c r="H27" s="651">
        <v>450</v>
      </c>
      <c r="I27" s="641" t="str">
        <f>IF(H27&lt;=0,"",IF(H27&lt;=2,"Muy Baja",IF(H27&lt;=24,"Baja",IF(H27&lt;=500,"Media",IF(H27&lt;=5000,"Alta","Muy Alta")))))</f>
        <v>Media</v>
      </c>
      <c r="J27" s="639">
        <f>IF(I27="","",IF(I27="Muy Baja",0.2,IF(I27="Baja",0.4,IF(I27="Media",0.6,IF(I27="Alta",0.8,IF(I27="Muy Alta",1,))))))</f>
        <v>0.6</v>
      </c>
      <c r="K27" s="639" t="s">
        <v>860</v>
      </c>
      <c r="L27" s="639" t="str">
        <f>IF(NOT(ISERROR(MATCH(K27,'[1]Tabla Impacto'!$B$221:$B$223,0))),'[1]Tabla Impacto'!$F$223&amp;"Por favor no seleccionar los criterios de impacto(Afectación Económica o presupuestal y Pérdida Reputacional)",K27)</f>
        <v xml:space="preserve">     El riesgo afecta la imagen de la entidad a nivel nacional, con efecto publicitarios sostenible a nivel país</v>
      </c>
      <c r="M27" s="641" t="str">
        <f>IF(OR(K27='Tabla Impacto'!$C$11,K27='Tabla Impacto'!$D$11),"Leve",IF(OR(K27='Tabla Impacto'!$C$12,K27='Tabla Impacto'!$D$12),"Menor",IF(OR(K27='Tabla Impacto'!$C$13,K27='Tabla Impacto'!$D$13),"Moderado",IF(OR(K27='Tabla Impacto'!$C$14,K27='Tabla Impacto'!$D$14),"Mayor",IF(OR(K27='Tabla Impacto'!$C$15,K27='Tabla Impacto'!$D$15),"Catastrófico","")))))</f>
        <v>Catastrófico</v>
      </c>
      <c r="N27" s="639">
        <f>IF(M27="","",IF(M27="Leve",0.2,IF(M27="Menor",0.4,IF(M27="Moderado",0.6,IF(M27="Mayor",0.8,IF(M27="Catastrófico",1,))))))</f>
        <v>1</v>
      </c>
      <c r="O27" s="669"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Extremo</v>
      </c>
      <c r="P27" s="125">
        <v>1</v>
      </c>
      <c r="Q27" s="126" t="s">
        <v>861</v>
      </c>
      <c r="R27" s="127" t="str">
        <f t="shared" si="0"/>
        <v>Probabilidad</v>
      </c>
      <c r="S27" s="128" t="s">
        <v>825</v>
      </c>
      <c r="T27" s="128" t="s">
        <v>826</v>
      </c>
      <c r="U27" s="129" t="str">
        <f t="shared" si="1"/>
        <v>30%</v>
      </c>
      <c r="V27" s="128" t="s">
        <v>827</v>
      </c>
      <c r="W27" s="128" t="s">
        <v>828</v>
      </c>
      <c r="X27" s="128" t="s">
        <v>829</v>
      </c>
      <c r="Y27" s="207">
        <f>IFERROR(IF(R27="Probabilidad",(J27-(+J27*U27)),IF(R27="Impacto",J27,"")),"")</f>
        <v>0.42</v>
      </c>
      <c r="Z27" s="131" t="str">
        <f t="shared" si="2"/>
        <v>Media</v>
      </c>
      <c r="AA27" s="129">
        <f t="shared" si="3"/>
        <v>0.42</v>
      </c>
      <c r="AB27" s="131" t="str">
        <f t="shared" si="4"/>
        <v>Catastrófico</v>
      </c>
      <c r="AC27" s="129">
        <f>IFERROR(IF(R27="Impacto",(N27-(+N27*U27)),IF(R27="Probabilidad",N27,"")),"")</f>
        <v>1</v>
      </c>
      <c r="AD27" s="179" t="str">
        <f t="shared" si="5"/>
        <v>Extremo</v>
      </c>
      <c r="AE27" s="680" t="s">
        <v>830</v>
      </c>
      <c r="AF27" s="180" t="s">
        <v>862</v>
      </c>
      <c r="AG27" s="133">
        <v>0.4</v>
      </c>
      <c r="AH27" s="181" t="s">
        <v>863</v>
      </c>
      <c r="AI27" s="182" t="s">
        <v>864</v>
      </c>
      <c r="AJ27" s="135">
        <v>44562</v>
      </c>
      <c r="AK27" s="135">
        <v>44895</v>
      </c>
      <c r="AL27" s="136">
        <v>2</v>
      </c>
      <c r="AM27" s="137"/>
      <c r="AN27" s="138"/>
      <c r="AO27" s="139"/>
      <c r="AP27" s="140"/>
      <c r="AQ27" s="138"/>
      <c r="AR27" s="140"/>
      <c r="AS27" s="138"/>
      <c r="AT27" s="139"/>
      <c r="AU27" s="140"/>
      <c r="AV27" s="138"/>
      <c r="AW27" s="140"/>
      <c r="AX27" s="138"/>
      <c r="AY27" s="139"/>
      <c r="AZ27" s="140"/>
      <c r="BA27" s="138"/>
      <c r="BB27" s="156"/>
      <c r="BC27" s="156"/>
      <c r="BD27" s="157"/>
      <c r="BE27" s="157"/>
      <c r="BF27" s="157"/>
    </row>
    <row r="28" spans="1:58" ht="159.75" customHeight="1" x14ac:dyDescent="0.2">
      <c r="A28" s="667"/>
      <c r="B28" s="629"/>
      <c r="C28" s="629"/>
      <c r="D28" s="629"/>
      <c r="E28" s="629"/>
      <c r="F28" s="629"/>
      <c r="G28" s="629"/>
      <c r="H28" s="629"/>
      <c r="I28" s="629"/>
      <c r="J28" s="629"/>
      <c r="K28" s="629"/>
      <c r="L28" s="629"/>
      <c r="M28" s="629"/>
      <c r="N28" s="629"/>
      <c r="O28" s="632"/>
      <c r="P28" s="143">
        <v>2</v>
      </c>
      <c r="Q28" s="144" t="s">
        <v>865</v>
      </c>
      <c r="R28" s="194" t="str">
        <f t="shared" si="0"/>
        <v>Probabilidad</v>
      </c>
      <c r="S28" s="201" t="s">
        <v>834</v>
      </c>
      <c r="T28" s="201" t="s">
        <v>826</v>
      </c>
      <c r="U28" s="192" t="str">
        <f t="shared" si="1"/>
        <v>40%</v>
      </c>
      <c r="V28" s="201" t="s">
        <v>827</v>
      </c>
      <c r="W28" s="201" t="s">
        <v>828</v>
      </c>
      <c r="X28" s="201" t="s">
        <v>829</v>
      </c>
      <c r="Y28" s="202">
        <f>IFERROR(IF(AND(R27="Probabilidad",R28="Probabilidad"),(AA27-(+AA27*U28)),IF(R28="Probabilidad",(J27-(+J27*U28)),IF(R28="Impacto",AA27,""))),"")</f>
        <v>0.252</v>
      </c>
      <c r="Z28" s="203" t="str">
        <f t="shared" si="2"/>
        <v>Baja</v>
      </c>
      <c r="AA28" s="192">
        <f t="shared" si="3"/>
        <v>0.252</v>
      </c>
      <c r="AB28" s="203" t="str">
        <f t="shared" si="4"/>
        <v>Catastrófico</v>
      </c>
      <c r="AC28" s="192">
        <f>IFERROR(IF(AND(R27="Impacto",R28="Impacto"),(AC27-(+AC27*U28)),IF(R28="Impacto",($N$27-(+$N$27*U28)),IF(R28="Probabilidad",AC27,""))),"")</f>
        <v>1</v>
      </c>
      <c r="AD28" s="188" t="str">
        <f t="shared" si="5"/>
        <v>Extremo</v>
      </c>
      <c r="AE28" s="681"/>
      <c r="AF28" s="150" t="s">
        <v>866</v>
      </c>
      <c r="AG28" s="151">
        <v>0.6</v>
      </c>
      <c r="AH28" s="186" t="s">
        <v>867</v>
      </c>
      <c r="AI28" s="238" t="s">
        <v>864</v>
      </c>
      <c r="AJ28" s="154">
        <v>44562</v>
      </c>
      <c r="AK28" s="154">
        <v>44895</v>
      </c>
      <c r="AL28" s="155">
        <v>1</v>
      </c>
      <c r="AM28" s="137"/>
      <c r="AN28" s="138"/>
      <c r="AO28" s="139"/>
      <c r="AP28" s="140"/>
      <c r="AQ28" s="138"/>
      <c r="AR28" s="140"/>
      <c r="AS28" s="138"/>
      <c r="AT28" s="139"/>
      <c r="AU28" s="140"/>
      <c r="AV28" s="138"/>
      <c r="AW28" s="140"/>
      <c r="AX28" s="138"/>
      <c r="AY28" s="139"/>
      <c r="AZ28" s="140"/>
      <c r="BA28" s="138"/>
      <c r="BB28" s="156"/>
      <c r="BC28" s="156"/>
      <c r="BD28" s="157"/>
      <c r="BE28" s="157"/>
      <c r="BF28" s="157"/>
    </row>
    <row r="29" spans="1:58" ht="159.75" customHeight="1" x14ac:dyDescent="0.2">
      <c r="A29" s="667"/>
      <c r="B29" s="629"/>
      <c r="C29" s="629"/>
      <c r="D29" s="629"/>
      <c r="E29" s="629"/>
      <c r="F29" s="629"/>
      <c r="G29" s="629"/>
      <c r="H29" s="629"/>
      <c r="I29" s="629"/>
      <c r="J29" s="629"/>
      <c r="K29" s="629"/>
      <c r="L29" s="629"/>
      <c r="M29" s="629"/>
      <c r="N29" s="629"/>
      <c r="O29" s="632"/>
      <c r="P29" s="143">
        <v>3</v>
      </c>
      <c r="Q29" s="144" t="s">
        <v>868</v>
      </c>
      <c r="R29" s="194" t="str">
        <f t="shared" si="0"/>
        <v>Impacto</v>
      </c>
      <c r="S29" s="201" t="s">
        <v>837</v>
      </c>
      <c r="T29" s="201" t="s">
        <v>826</v>
      </c>
      <c r="U29" s="192" t="str">
        <f t="shared" si="1"/>
        <v>25%</v>
      </c>
      <c r="V29" s="201" t="s">
        <v>838</v>
      </c>
      <c r="W29" s="201" t="s">
        <v>828</v>
      </c>
      <c r="X29" s="201" t="s">
        <v>829</v>
      </c>
      <c r="Y29" s="202">
        <f>IFERROR(IF(AND(R28="Probabilidad",R29="Probabilidad"),(AA28-(+AA28*U29)),IF(R29="Probabilidad",(J27-(+J27*U29)),IF(R29="Impacto",AA28,""))),"")</f>
        <v>0.252</v>
      </c>
      <c r="Z29" s="203" t="str">
        <f t="shared" si="2"/>
        <v>Baja</v>
      </c>
      <c r="AA29" s="192">
        <f t="shared" si="3"/>
        <v>0.252</v>
      </c>
      <c r="AB29" s="203" t="str">
        <f t="shared" si="4"/>
        <v>Mayor</v>
      </c>
      <c r="AC29" s="192">
        <f t="shared" ref="AC29:AC32" si="10">IFERROR(IF(AND(R28="Impacto",R29="Impacto"),(AC28-(+AC28*U29)),IF(AND(R28="Probabilidad",R29="Impacto"),(AC27-(+AC27*U29)),IF(R29="Probabilidad",AC28,""))),"")</f>
        <v>0.75</v>
      </c>
      <c r="AD29" s="188" t="str">
        <f t="shared" si="5"/>
        <v>Alto</v>
      </c>
      <c r="AE29" s="681"/>
      <c r="AF29" s="208"/>
      <c r="AG29" s="171"/>
      <c r="AH29" s="209"/>
      <c r="AI29" s="205"/>
      <c r="AJ29" s="209"/>
      <c r="AK29" s="209"/>
      <c r="AL29" s="210"/>
      <c r="AM29" s="137"/>
      <c r="AN29" s="138"/>
      <c r="AO29" s="139"/>
      <c r="AP29" s="140"/>
      <c r="AQ29" s="138"/>
      <c r="AR29" s="140"/>
      <c r="AS29" s="138"/>
      <c r="AT29" s="139"/>
      <c r="AU29" s="140"/>
      <c r="AV29" s="138"/>
      <c r="AW29" s="140"/>
      <c r="AX29" s="138"/>
      <c r="AY29" s="139"/>
      <c r="AZ29" s="140"/>
      <c r="BA29" s="138"/>
      <c r="BB29" s="156"/>
      <c r="BC29" s="156"/>
      <c r="BD29" s="157"/>
      <c r="BE29" s="157"/>
      <c r="BF29" s="157"/>
    </row>
    <row r="30" spans="1:58" ht="27" customHeight="1" x14ac:dyDescent="0.2">
      <c r="A30" s="667"/>
      <c r="B30" s="629"/>
      <c r="C30" s="629"/>
      <c r="D30" s="629"/>
      <c r="E30" s="629"/>
      <c r="F30" s="629"/>
      <c r="G30" s="629"/>
      <c r="H30" s="629"/>
      <c r="I30" s="629"/>
      <c r="J30" s="629"/>
      <c r="K30" s="629"/>
      <c r="L30" s="629"/>
      <c r="M30" s="629"/>
      <c r="N30" s="629"/>
      <c r="O30" s="632"/>
      <c r="P30" s="143"/>
      <c r="Q30" s="144"/>
      <c r="R30" s="194" t="str">
        <f t="shared" si="0"/>
        <v/>
      </c>
      <c r="S30" s="201"/>
      <c r="T30" s="201"/>
      <c r="U30" s="192" t="str">
        <f t="shared" si="1"/>
        <v/>
      </c>
      <c r="V30" s="201"/>
      <c r="W30" s="201"/>
      <c r="X30" s="201"/>
      <c r="Y30" s="202" t="str">
        <f>IFERROR(IF(AND(R29="Probabilidad",R30="Probabilidad"),(AA29-(+AA29*U30)),IF(R30="Probabilidad",(J27-(+J27*U30)),IF(R30="Impacto",AA29,""))),"")</f>
        <v/>
      </c>
      <c r="Z30" s="203" t="str">
        <f t="shared" si="2"/>
        <v/>
      </c>
      <c r="AA30" s="192" t="str">
        <f t="shared" si="3"/>
        <v/>
      </c>
      <c r="AB30" s="203" t="str">
        <f t="shared" si="4"/>
        <v/>
      </c>
      <c r="AC30" s="192" t="str">
        <f t="shared" si="10"/>
        <v/>
      </c>
      <c r="AD30" s="188" t="str">
        <f t="shared" si="5"/>
        <v/>
      </c>
      <c r="AE30" s="681"/>
      <c r="AF30" s="190"/>
      <c r="AG30" s="147"/>
      <c r="AH30" s="154"/>
      <c r="AI30" s="145"/>
      <c r="AJ30" s="154"/>
      <c r="AK30" s="154"/>
      <c r="AL30" s="154"/>
      <c r="AM30" s="140"/>
      <c r="AN30" s="138"/>
      <c r="AO30" s="139"/>
      <c r="AP30" s="140"/>
      <c r="AQ30" s="138"/>
      <c r="AR30" s="140"/>
      <c r="AS30" s="138"/>
      <c r="AT30" s="139"/>
      <c r="AU30" s="140"/>
      <c r="AV30" s="138"/>
      <c r="AW30" s="140"/>
      <c r="AX30" s="138"/>
      <c r="AY30" s="139"/>
      <c r="AZ30" s="140"/>
      <c r="BA30" s="138"/>
      <c r="BB30" s="156"/>
      <c r="BC30" s="156"/>
      <c r="BD30" s="157"/>
      <c r="BE30" s="157"/>
      <c r="BF30" s="157"/>
    </row>
    <row r="31" spans="1:58" ht="27" customHeight="1" x14ac:dyDescent="0.2">
      <c r="A31" s="667"/>
      <c r="B31" s="629"/>
      <c r="C31" s="629"/>
      <c r="D31" s="629"/>
      <c r="E31" s="629"/>
      <c r="F31" s="629"/>
      <c r="G31" s="629"/>
      <c r="H31" s="629"/>
      <c r="I31" s="629"/>
      <c r="J31" s="629"/>
      <c r="K31" s="629"/>
      <c r="L31" s="629"/>
      <c r="M31" s="629"/>
      <c r="N31" s="629"/>
      <c r="O31" s="632"/>
      <c r="P31" s="143"/>
      <c r="Q31" s="144"/>
      <c r="R31" s="194" t="str">
        <f t="shared" si="0"/>
        <v/>
      </c>
      <c r="S31" s="201"/>
      <c r="T31" s="201"/>
      <c r="U31" s="192" t="str">
        <f t="shared" si="1"/>
        <v/>
      </c>
      <c r="V31" s="201"/>
      <c r="W31" s="201"/>
      <c r="X31" s="201"/>
      <c r="Y31" s="202" t="str">
        <f>IFERROR(IF(AND(R30="Probabilidad",R31="Probabilidad"),(AA30-(+AA30*U31)),IF(R31="Probabilidad",(J27-(+J27*U31)),IF(R31="Impacto",AA30,""))),"")</f>
        <v/>
      </c>
      <c r="Z31" s="203" t="str">
        <f t="shared" si="2"/>
        <v/>
      </c>
      <c r="AA31" s="192" t="str">
        <f t="shared" si="3"/>
        <v/>
      </c>
      <c r="AB31" s="203" t="str">
        <f t="shared" si="4"/>
        <v/>
      </c>
      <c r="AC31" s="192" t="str">
        <f t="shared" si="10"/>
        <v/>
      </c>
      <c r="AD31" s="188" t="str">
        <f t="shared" si="5"/>
        <v/>
      </c>
      <c r="AE31" s="681"/>
      <c r="AF31" s="191"/>
      <c r="AG31" s="192"/>
      <c r="AH31" s="193"/>
      <c r="AI31" s="278"/>
      <c r="AJ31" s="193"/>
      <c r="AK31" s="193"/>
      <c r="AL31" s="193"/>
      <c r="AM31" s="140"/>
      <c r="AN31" s="138"/>
      <c r="AO31" s="139"/>
      <c r="AP31" s="140"/>
      <c r="AQ31" s="138"/>
      <c r="AR31" s="140"/>
      <c r="AS31" s="138"/>
      <c r="AT31" s="139"/>
      <c r="AU31" s="140"/>
      <c r="AV31" s="138"/>
      <c r="AW31" s="140"/>
      <c r="AX31" s="138"/>
      <c r="AY31" s="139"/>
      <c r="AZ31" s="140"/>
      <c r="BA31" s="138"/>
      <c r="BB31" s="156"/>
      <c r="BC31" s="156"/>
      <c r="BD31" s="157"/>
      <c r="BE31" s="157"/>
      <c r="BF31" s="157"/>
    </row>
    <row r="32" spans="1:58" ht="27" customHeight="1" x14ac:dyDescent="0.2">
      <c r="A32" s="668"/>
      <c r="B32" s="640"/>
      <c r="C32" s="640"/>
      <c r="D32" s="640"/>
      <c r="E32" s="640"/>
      <c r="F32" s="640"/>
      <c r="G32" s="640"/>
      <c r="H32" s="640"/>
      <c r="I32" s="640"/>
      <c r="J32" s="640"/>
      <c r="K32" s="640"/>
      <c r="L32" s="640"/>
      <c r="M32" s="640"/>
      <c r="N32" s="640"/>
      <c r="O32" s="675"/>
      <c r="P32" s="167"/>
      <c r="Q32" s="168"/>
      <c r="R32" s="205" t="str">
        <f t="shared" si="0"/>
        <v/>
      </c>
      <c r="S32" s="170"/>
      <c r="T32" s="170"/>
      <c r="U32" s="171" t="str">
        <f t="shared" si="1"/>
        <v/>
      </c>
      <c r="V32" s="170"/>
      <c r="W32" s="170"/>
      <c r="X32" s="170"/>
      <c r="Y32" s="172" t="str">
        <f>IFERROR(IF(AND(R31="Probabilidad",R32="Probabilidad"),(AA31-(+AA31*U32)),IF(R32="Probabilidad",(J27-(+J27*U32)),IF(R32="Impacto",AA31,""))),"")</f>
        <v/>
      </c>
      <c r="Z32" s="173" t="str">
        <f t="shared" si="2"/>
        <v/>
      </c>
      <c r="AA32" s="171" t="str">
        <f t="shared" si="3"/>
        <v/>
      </c>
      <c r="AB32" s="173" t="str">
        <f t="shared" si="4"/>
        <v/>
      </c>
      <c r="AC32" s="171" t="str">
        <f t="shared" si="10"/>
        <v/>
      </c>
      <c r="AD32" s="195" t="str">
        <f t="shared" si="5"/>
        <v/>
      </c>
      <c r="AE32" s="682"/>
      <c r="AF32" s="196"/>
      <c r="AG32" s="197"/>
      <c r="AH32" s="198"/>
      <c r="AI32" s="199"/>
      <c r="AJ32" s="198"/>
      <c r="AK32" s="198"/>
      <c r="AL32" s="198"/>
      <c r="AM32" s="140"/>
      <c r="AN32" s="138"/>
      <c r="AO32" s="139"/>
      <c r="AP32" s="140"/>
      <c r="AQ32" s="138"/>
      <c r="AR32" s="140"/>
      <c r="AS32" s="138"/>
      <c r="AT32" s="139"/>
      <c r="AU32" s="140"/>
      <c r="AV32" s="138"/>
      <c r="AW32" s="140"/>
      <c r="AX32" s="138"/>
      <c r="AY32" s="139"/>
      <c r="AZ32" s="140"/>
      <c r="BA32" s="138"/>
      <c r="BB32" s="156"/>
      <c r="BC32" s="156"/>
      <c r="BD32" s="157"/>
      <c r="BE32" s="157"/>
      <c r="BF32" s="157"/>
    </row>
    <row r="33" spans="1:58" ht="159.75" customHeight="1" x14ac:dyDescent="0.2">
      <c r="A33" s="666">
        <v>5</v>
      </c>
      <c r="B33" s="684" t="s">
        <v>125</v>
      </c>
      <c r="C33" s="651" t="s">
        <v>869</v>
      </c>
      <c r="D33" s="651" t="s">
        <v>870</v>
      </c>
      <c r="E33" s="651" t="s">
        <v>871</v>
      </c>
      <c r="F33" s="651" t="s">
        <v>872</v>
      </c>
      <c r="G33" s="651" t="s">
        <v>822</v>
      </c>
      <c r="H33" s="651">
        <v>246</v>
      </c>
      <c r="I33" s="641" t="str">
        <f>IF(H33&lt;=0,"",IF(H33&lt;=2,"Muy Baja",IF(H33&lt;=24,"Baja",IF(H33&lt;=500,"Media",IF(H33&lt;=5000,"Alta","Muy Alta")))))</f>
        <v>Media</v>
      </c>
      <c r="J33" s="639">
        <f>IF(I33="","",IF(I33="Muy Baja",0.2,IF(I33="Baja",0.4,IF(I33="Media",0.6,IF(I33="Alta",0.8,IF(I33="Muy Alta",1,))))))</f>
        <v>0.6</v>
      </c>
      <c r="K33" s="639" t="s">
        <v>823</v>
      </c>
      <c r="L33" s="639" t="str">
        <f>IF(NOT(ISERROR(MATCH(K33,'[1]Tabla Impacto'!$B$221:$B$223,0))),'[1]Tabla Impacto'!$F$223&amp;"Por favor no seleccionar los criterios de impacto(Afectación Económica o presupuestal y Pérdida Reputacional)",K33)</f>
        <v xml:space="preserve">     El riesgo afecta la imagen de la entidad con algunos usuarios de relevancia frente al logro de los objetivos</v>
      </c>
      <c r="M33" s="641" t="str">
        <f>IF(OR(K33='Tabla Impacto'!$C$11,K33='Tabla Impacto'!$D$11),"Leve",IF(OR(K33='Tabla Impacto'!$C$12,K33='Tabla Impacto'!$D$12),"Menor",IF(OR(K33='Tabla Impacto'!$C$13,K33='Tabla Impacto'!$D$13),"Moderado",IF(OR(K33='Tabla Impacto'!$C$14,K33='Tabla Impacto'!$D$14),"Mayor",IF(OR(K33='Tabla Impacto'!$C$15,K33='Tabla Impacto'!$D$15),"Catastrófico","")))))</f>
        <v>Moderado</v>
      </c>
      <c r="N33" s="639">
        <f>IF(M33="","",IF(M33="Leve",0.2,IF(M33="Menor",0.4,IF(M33="Moderado",0.6,IF(M33="Mayor",0.8,IF(M33="Catastrófico",1,))))))</f>
        <v>0.6</v>
      </c>
      <c r="O33" s="641"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Moderado</v>
      </c>
      <c r="P33" s="127">
        <v>1</v>
      </c>
      <c r="Q33" s="126" t="s">
        <v>873</v>
      </c>
      <c r="R33" s="127" t="str">
        <f t="shared" si="0"/>
        <v>Probabilidad</v>
      </c>
      <c r="S33" s="128" t="s">
        <v>834</v>
      </c>
      <c r="T33" s="128" t="s">
        <v>826</v>
      </c>
      <c r="U33" s="211" t="str">
        <f t="shared" si="1"/>
        <v>40%</v>
      </c>
      <c r="V33" s="128" t="s">
        <v>838</v>
      </c>
      <c r="W33" s="128" t="s">
        <v>828</v>
      </c>
      <c r="X33" s="128" t="s">
        <v>829</v>
      </c>
      <c r="Y33" s="130">
        <f>IFERROR(IF(R33="Probabilidad",(J33-(+J33*U33)),IF(R33="Impacto",J33,"")),"")</f>
        <v>0.36</v>
      </c>
      <c r="Z33" s="131" t="str">
        <f t="shared" si="2"/>
        <v>Baja</v>
      </c>
      <c r="AA33" s="129">
        <f t="shared" si="3"/>
        <v>0.36</v>
      </c>
      <c r="AB33" s="131" t="str">
        <f t="shared" si="4"/>
        <v>Moderado</v>
      </c>
      <c r="AC33" s="129">
        <f>IFERROR(IF(R33="Impacto",(N33-(+N33*U33)),IF(R33="Probabilidad",N33,"")),"")</f>
        <v>0.6</v>
      </c>
      <c r="AD33" s="131" t="str">
        <f t="shared" si="5"/>
        <v>Moderado</v>
      </c>
      <c r="AE33" s="642" t="s">
        <v>830</v>
      </c>
      <c r="AF33" s="212" t="s">
        <v>874</v>
      </c>
      <c r="AG33" s="133">
        <v>0.5</v>
      </c>
      <c r="AH33" s="181" t="s">
        <v>875</v>
      </c>
      <c r="AI33" s="213" t="s">
        <v>876</v>
      </c>
      <c r="AJ33" s="214">
        <v>44593</v>
      </c>
      <c r="AK33" s="214">
        <v>44895</v>
      </c>
      <c r="AL33" s="215">
        <v>10</v>
      </c>
      <c r="AM33" s="137"/>
      <c r="AN33" s="138"/>
      <c r="AO33" s="139"/>
      <c r="AP33" s="140"/>
      <c r="AQ33" s="138"/>
      <c r="AR33" s="140"/>
      <c r="AS33" s="138"/>
      <c r="AT33" s="139"/>
      <c r="AU33" s="140"/>
      <c r="AV33" s="138"/>
      <c r="AW33" s="140"/>
      <c r="AX33" s="138"/>
      <c r="AY33" s="139"/>
      <c r="AZ33" s="140"/>
      <c r="BA33" s="138"/>
      <c r="BB33" s="156"/>
      <c r="BC33" s="156"/>
      <c r="BD33" s="157"/>
      <c r="BE33" s="157"/>
      <c r="BF33" s="157"/>
    </row>
    <row r="34" spans="1:58" ht="159.75" customHeight="1" x14ac:dyDescent="0.2">
      <c r="A34" s="667"/>
      <c r="B34" s="629"/>
      <c r="C34" s="629"/>
      <c r="D34" s="629"/>
      <c r="E34" s="629"/>
      <c r="F34" s="629"/>
      <c r="G34" s="629"/>
      <c r="H34" s="629"/>
      <c r="I34" s="629"/>
      <c r="J34" s="629"/>
      <c r="K34" s="629"/>
      <c r="L34" s="629"/>
      <c r="M34" s="629"/>
      <c r="N34" s="629"/>
      <c r="O34" s="629"/>
      <c r="P34" s="194">
        <v>2</v>
      </c>
      <c r="Q34" s="144" t="s">
        <v>877</v>
      </c>
      <c r="R34" s="145" t="str">
        <f t="shared" si="0"/>
        <v>Impacto</v>
      </c>
      <c r="S34" s="146" t="s">
        <v>837</v>
      </c>
      <c r="T34" s="146" t="s">
        <v>826</v>
      </c>
      <c r="U34" s="192" t="str">
        <f t="shared" si="1"/>
        <v>25%</v>
      </c>
      <c r="V34" s="146" t="s">
        <v>827</v>
      </c>
      <c r="W34" s="146" t="s">
        <v>828</v>
      </c>
      <c r="X34" s="146" t="s">
        <v>829</v>
      </c>
      <c r="Y34" s="148">
        <f>IFERROR(IF(AND(R33="Probabilidad",R34="Probabilidad"),(AA33-(+AA33*U34)),IF(R34="Probabilidad",(J33-(+J33*U34)),IF(R34="Impacto",AA33,""))),"")</f>
        <v>0.36</v>
      </c>
      <c r="Z34" s="149" t="str">
        <f t="shared" si="2"/>
        <v>Baja</v>
      </c>
      <c r="AA34" s="147">
        <f t="shared" si="3"/>
        <v>0.36</v>
      </c>
      <c r="AB34" s="149" t="str">
        <f t="shared" si="4"/>
        <v>Moderado</v>
      </c>
      <c r="AC34" s="147">
        <f>IFERROR(IF(AND(R33="Impacto",R34="Impacto"),(AC27-(+AC27*U34)),IF(R34="Impacto",($N$33-(+$N$33*U34)),IF(R34="Probabilidad",AC27,""))),"")</f>
        <v>0.44999999999999996</v>
      </c>
      <c r="AD34" s="149" t="str">
        <f t="shared" si="5"/>
        <v>Moderado</v>
      </c>
      <c r="AE34" s="643"/>
      <c r="AF34" s="216" t="s">
        <v>878</v>
      </c>
      <c r="AG34" s="151">
        <v>0.25</v>
      </c>
      <c r="AH34" s="186" t="s">
        <v>879</v>
      </c>
      <c r="AI34" s="138" t="s">
        <v>876</v>
      </c>
      <c r="AJ34" s="217">
        <v>44562</v>
      </c>
      <c r="AK34" s="217">
        <v>44895</v>
      </c>
      <c r="AL34" s="218">
        <v>1</v>
      </c>
      <c r="AM34" s="137"/>
      <c r="AN34" s="138"/>
      <c r="AO34" s="139"/>
      <c r="AP34" s="140"/>
      <c r="AQ34" s="138"/>
      <c r="AR34" s="140"/>
      <c r="AS34" s="138"/>
      <c r="AT34" s="139"/>
      <c r="AU34" s="140"/>
      <c r="AV34" s="138"/>
      <c r="AW34" s="140"/>
      <c r="AX34" s="138"/>
      <c r="AY34" s="139"/>
      <c r="AZ34" s="140"/>
      <c r="BA34" s="138"/>
      <c r="BB34" s="156"/>
      <c r="BC34" s="156"/>
      <c r="BD34" s="157"/>
      <c r="BE34" s="157"/>
      <c r="BF34" s="157"/>
    </row>
    <row r="35" spans="1:58" ht="159.75" customHeight="1" x14ac:dyDescent="0.2">
      <c r="A35" s="667"/>
      <c r="B35" s="629"/>
      <c r="C35" s="629"/>
      <c r="D35" s="629"/>
      <c r="E35" s="629"/>
      <c r="F35" s="629"/>
      <c r="G35" s="629"/>
      <c r="H35" s="629"/>
      <c r="I35" s="629"/>
      <c r="J35" s="629"/>
      <c r="K35" s="629"/>
      <c r="L35" s="629"/>
      <c r="M35" s="629"/>
      <c r="N35" s="629"/>
      <c r="O35" s="629"/>
      <c r="P35" s="194">
        <v>3</v>
      </c>
      <c r="Q35" s="144" t="s">
        <v>880</v>
      </c>
      <c r="R35" s="145" t="str">
        <f t="shared" si="0"/>
        <v>Probabilidad</v>
      </c>
      <c r="S35" s="146" t="s">
        <v>825</v>
      </c>
      <c r="T35" s="146" t="s">
        <v>826</v>
      </c>
      <c r="U35" s="147" t="str">
        <f t="shared" si="1"/>
        <v>30%</v>
      </c>
      <c r="V35" s="146" t="s">
        <v>827</v>
      </c>
      <c r="W35" s="146" t="s">
        <v>828</v>
      </c>
      <c r="X35" s="146" t="s">
        <v>829</v>
      </c>
      <c r="Y35" s="148">
        <f>IFERROR(IF(AND(R34="Probabilidad",R35="Probabilidad"),(AA34-(+AA34*U35)),IF(AND(R34="Impacto",R35="Probabilidad"),(AA33-(+AA33*U35)),IF(R35="Impacto",AA34,""))),"")</f>
        <v>0.252</v>
      </c>
      <c r="Z35" s="149" t="str">
        <f t="shared" si="2"/>
        <v>Baja</v>
      </c>
      <c r="AA35" s="147">
        <f t="shared" si="3"/>
        <v>0.252</v>
      </c>
      <c r="AB35" s="149" t="str">
        <f t="shared" si="4"/>
        <v>Moderado</v>
      </c>
      <c r="AC35" s="147">
        <f t="shared" ref="AC35:AC38" si="11">IFERROR(IF(AND(R34="Impacto",R35="Impacto"),(AC34-(+AC34*U35)),IF(AND(R34="Probabilidad",R35="Impacto"),(AC33-(+AC33*U35)),IF(R35="Probabilidad",AC34,""))),"")</f>
        <v>0.44999999999999996</v>
      </c>
      <c r="AD35" s="149" t="str">
        <f t="shared" si="5"/>
        <v>Moderado</v>
      </c>
      <c r="AE35" s="643"/>
      <c r="AF35" s="216" t="s">
        <v>881</v>
      </c>
      <c r="AG35" s="151">
        <v>0.25</v>
      </c>
      <c r="AH35" s="186" t="s">
        <v>882</v>
      </c>
      <c r="AI35" s="138" t="s">
        <v>883</v>
      </c>
      <c r="AJ35" s="217">
        <v>44562</v>
      </c>
      <c r="AK35" s="217">
        <v>44895</v>
      </c>
      <c r="AL35" s="219">
        <v>1</v>
      </c>
      <c r="AM35" s="137"/>
      <c r="AN35" s="138"/>
      <c r="AO35" s="139"/>
      <c r="AP35" s="140"/>
      <c r="AQ35" s="138"/>
      <c r="AR35" s="140"/>
      <c r="AS35" s="138"/>
      <c r="AT35" s="139"/>
      <c r="AU35" s="140"/>
      <c r="AV35" s="138"/>
      <c r="AW35" s="140"/>
      <c r="AX35" s="138"/>
      <c r="AY35" s="139"/>
      <c r="AZ35" s="140"/>
      <c r="BA35" s="138"/>
      <c r="BB35" s="156"/>
      <c r="BC35" s="156"/>
      <c r="BD35" s="157"/>
      <c r="BE35" s="157"/>
      <c r="BF35" s="157"/>
    </row>
    <row r="36" spans="1:58" ht="27" customHeight="1" x14ac:dyDescent="0.2">
      <c r="A36" s="667"/>
      <c r="B36" s="629"/>
      <c r="C36" s="629"/>
      <c r="D36" s="629"/>
      <c r="E36" s="629"/>
      <c r="F36" s="629"/>
      <c r="G36" s="629"/>
      <c r="H36" s="629"/>
      <c r="I36" s="629"/>
      <c r="J36" s="629"/>
      <c r="K36" s="629"/>
      <c r="L36" s="629"/>
      <c r="M36" s="629"/>
      <c r="N36" s="629"/>
      <c r="O36" s="629"/>
      <c r="P36" s="194"/>
      <c r="Q36" s="144"/>
      <c r="R36" s="145" t="str">
        <f t="shared" si="0"/>
        <v/>
      </c>
      <c r="S36" s="146"/>
      <c r="T36" s="146"/>
      <c r="U36" s="147" t="str">
        <f t="shared" si="1"/>
        <v/>
      </c>
      <c r="V36" s="146"/>
      <c r="W36" s="146"/>
      <c r="X36" s="146"/>
      <c r="Y36" s="148" t="str">
        <f>IFERROR(IF(AND(R35="Probabilidad",R36="Probabilidad"),(AA35-(+AA35*U36)),IF(R36="Probabilidad",(J33-(+J33*U36)),IF(R36="Impacto",AA35,""))),"")</f>
        <v/>
      </c>
      <c r="Z36" s="149" t="str">
        <f t="shared" si="2"/>
        <v/>
      </c>
      <c r="AA36" s="147" t="str">
        <f t="shared" si="3"/>
        <v/>
      </c>
      <c r="AB36" s="149" t="str">
        <f t="shared" si="4"/>
        <v/>
      </c>
      <c r="AC36" s="147" t="str">
        <f t="shared" si="11"/>
        <v/>
      </c>
      <c r="AD36" s="149" t="str">
        <f t="shared" si="5"/>
        <v/>
      </c>
      <c r="AE36" s="643"/>
      <c r="AF36" s="191"/>
      <c r="AG36" s="192"/>
      <c r="AH36" s="193"/>
      <c r="AI36" s="278"/>
      <c r="AJ36" s="193"/>
      <c r="AK36" s="193"/>
      <c r="AL36" s="220"/>
      <c r="AM36" s="137"/>
      <c r="AN36" s="138"/>
      <c r="AO36" s="139"/>
      <c r="AP36" s="140"/>
      <c r="AQ36" s="138"/>
      <c r="AR36" s="140"/>
      <c r="AS36" s="138"/>
      <c r="AT36" s="139"/>
      <c r="AU36" s="140"/>
      <c r="AV36" s="138"/>
      <c r="AW36" s="140"/>
      <c r="AX36" s="138"/>
      <c r="AY36" s="139"/>
      <c r="AZ36" s="140"/>
      <c r="BA36" s="138"/>
      <c r="BB36" s="156"/>
      <c r="BC36" s="156"/>
      <c r="BD36" s="157"/>
      <c r="BE36" s="157"/>
      <c r="BF36" s="157"/>
    </row>
    <row r="37" spans="1:58" ht="27" customHeight="1" x14ac:dyDescent="0.2">
      <c r="A37" s="667"/>
      <c r="B37" s="629"/>
      <c r="C37" s="629"/>
      <c r="D37" s="629"/>
      <c r="E37" s="629"/>
      <c r="F37" s="629"/>
      <c r="G37" s="629"/>
      <c r="H37" s="629"/>
      <c r="I37" s="629"/>
      <c r="J37" s="629"/>
      <c r="K37" s="629"/>
      <c r="L37" s="629"/>
      <c r="M37" s="629"/>
      <c r="N37" s="629"/>
      <c r="O37" s="629"/>
      <c r="P37" s="194"/>
      <c r="Q37" s="144"/>
      <c r="R37" s="145" t="str">
        <f t="shared" si="0"/>
        <v/>
      </c>
      <c r="S37" s="146"/>
      <c r="T37" s="146"/>
      <c r="U37" s="147" t="str">
        <f t="shared" si="1"/>
        <v/>
      </c>
      <c r="V37" s="146"/>
      <c r="W37" s="146"/>
      <c r="X37" s="146"/>
      <c r="Y37" s="148" t="str">
        <f>IFERROR(IF(AND(R36="Probabilidad",R37="Probabilidad"),(AA36-(+AA36*U37)),IF(R37="Probabilidad",(J33-(+J33*U37)),IF(R37="Impacto",AA36,""))),"")</f>
        <v/>
      </c>
      <c r="Z37" s="149" t="str">
        <f t="shared" si="2"/>
        <v/>
      </c>
      <c r="AA37" s="147" t="str">
        <f t="shared" si="3"/>
        <v/>
      </c>
      <c r="AB37" s="149" t="str">
        <f t="shared" si="4"/>
        <v/>
      </c>
      <c r="AC37" s="147" t="str">
        <f t="shared" si="11"/>
        <v/>
      </c>
      <c r="AD37" s="149" t="str">
        <f t="shared" si="5"/>
        <v/>
      </c>
      <c r="AE37" s="643"/>
      <c r="AF37" s="191"/>
      <c r="AG37" s="192"/>
      <c r="AH37" s="193"/>
      <c r="AI37" s="278"/>
      <c r="AJ37" s="193"/>
      <c r="AK37" s="193"/>
      <c r="AL37" s="220"/>
      <c r="AM37" s="137"/>
      <c r="AN37" s="138"/>
      <c r="AO37" s="139"/>
      <c r="AP37" s="140"/>
      <c r="AQ37" s="138"/>
      <c r="AR37" s="140"/>
      <c r="AS37" s="138"/>
      <c r="AT37" s="139"/>
      <c r="AU37" s="140"/>
      <c r="AV37" s="138"/>
      <c r="AW37" s="140"/>
      <c r="AX37" s="138"/>
      <c r="AY37" s="139"/>
      <c r="AZ37" s="140"/>
      <c r="BA37" s="138"/>
      <c r="BB37" s="156"/>
      <c r="BC37" s="156"/>
      <c r="BD37" s="157"/>
      <c r="BE37" s="157"/>
      <c r="BF37" s="157"/>
    </row>
    <row r="38" spans="1:58" ht="27" customHeight="1" x14ac:dyDescent="0.2">
      <c r="A38" s="668"/>
      <c r="B38" s="640"/>
      <c r="C38" s="640"/>
      <c r="D38" s="640"/>
      <c r="E38" s="640"/>
      <c r="F38" s="640"/>
      <c r="G38" s="640"/>
      <c r="H38" s="640"/>
      <c r="I38" s="640"/>
      <c r="J38" s="640"/>
      <c r="K38" s="640"/>
      <c r="L38" s="640"/>
      <c r="M38" s="640"/>
      <c r="N38" s="640"/>
      <c r="O38" s="640"/>
      <c r="P38" s="205"/>
      <c r="Q38" s="168"/>
      <c r="R38" s="169" t="str">
        <f t="shared" si="0"/>
        <v/>
      </c>
      <c r="S38" s="170"/>
      <c r="T38" s="170"/>
      <c r="U38" s="171" t="str">
        <f t="shared" si="1"/>
        <v/>
      </c>
      <c r="V38" s="170"/>
      <c r="W38" s="170"/>
      <c r="X38" s="170"/>
      <c r="Y38" s="172" t="str">
        <f>IFERROR(IF(AND(R37="Probabilidad",R38="Probabilidad"),(AA37-(+AA37*U38)),IF(R38="Probabilidad",(J33-(+J33*U38)),IF(R38="Impacto",AA37,""))),"")</f>
        <v/>
      </c>
      <c r="Z38" s="173" t="str">
        <f t="shared" si="2"/>
        <v/>
      </c>
      <c r="AA38" s="171" t="str">
        <f t="shared" si="3"/>
        <v/>
      </c>
      <c r="AB38" s="173" t="str">
        <f t="shared" si="4"/>
        <v/>
      </c>
      <c r="AC38" s="171" t="str">
        <f t="shared" si="11"/>
        <v/>
      </c>
      <c r="AD38" s="173" t="str">
        <f t="shared" si="5"/>
        <v/>
      </c>
      <c r="AE38" s="644"/>
      <c r="AF38" s="208"/>
      <c r="AG38" s="171"/>
      <c r="AH38" s="209"/>
      <c r="AI38" s="205"/>
      <c r="AJ38" s="209"/>
      <c r="AK38" s="209"/>
      <c r="AL38" s="210"/>
      <c r="AM38" s="137"/>
      <c r="AN38" s="138"/>
      <c r="AO38" s="139"/>
      <c r="AP38" s="140"/>
      <c r="AQ38" s="138"/>
      <c r="AR38" s="140"/>
      <c r="AS38" s="138"/>
      <c r="AT38" s="139"/>
      <c r="AU38" s="140"/>
      <c r="AV38" s="138"/>
      <c r="AW38" s="140"/>
      <c r="AX38" s="138"/>
      <c r="AY38" s="139"/>
      <c r="AZ38" s="140"/>
      <c r="BA38" s="138"/>
      <c r="BB38" s="156"/>
      <c r="BC38" s="156"/>
      <c r="BD38" s="157"/>
      <c r="BE38" s="157"/>
      <c r="BF38" s="157"/>
    </row>
    <row r="39" spans="1:58" ht="159.75" customHeight="1" x14ac:dyDescent="0.2">
      <c r="A39" s="666">
        <v>6</v>
      </c>
      <c r="B39" s="648" t="s">
        <v>150</v>
      </c>
      <c r="C39" s="651" t="s">
        <v>818</v>
      </c>
      <c r="D39" s="651" t="s">
        <v>884</v>
      </c>
      <c r="E39" s="651" t="s">
        <v>885</v>
      </c>
      <c r="F39" s="651" t="s">
        <v>886</v>
      </c>
      <c r="G39" s="651" t="s">
        <v>822</v>
      </c>
      <c r="H39" s="651">
        <v>250</v>
      </c>
      <c r="I39" s="641" t="str">
        <f>IF(H39&lt;=0,"",IF(H39&lt;=2,"Muy Baja",IF(H39&lt;=24,"Baja",IF(H39&lt;=500,"Media",IF(H39&lt;=5000,"Alta","Muy Alta")))))</f>
        <v>Media</v>
      </c>
      <c r="J39" s="639">
        <f>IF(I39="","",IF(I39="Muy Baja",0.2,IF(I39="Baja",0.4,IF(I39="Media",0.6,IF(I39="Alta",0.8,IF(I39="Muy Alta",1,))))))</f>
        <v>0.6</v>
      </c>
      <c r="K39" s="639" t="s">
        <v>823</v>
      </c>
      <c r="L39" s="639" t="str">
        <f>IF(NOT(ISERROR(MATCH(K39,'[1]Tabla Impacto'!$B$221:$B$223,0))),'[1]Tabla Impacto'!$F$223&amp;"Por favor no seleccionar los criterios de impacto(Afectación Económica o presupuestal y Pérdida Reputacional)",K39)</f>
        <v xml:space="preserve">     El riesgo afecta la imagen de la entidad con algunos usuarios de relevancia frente al logro de los objetivos</v>
      </c>
      <c r="M39" s="641" t="str">
        <f>IF(OR(K39='Tabla Impacto'!$C$11,K39='Tabla Impacto'!$D$11),"Leve",IF(OR(K39='Tabla Impacto'!$C$12,K39='Tabla Impacto'!$D$12),"Menor",IF(OR(K39='Tabla Impacto'!$C$13,K39='Tabla Impacto'!$D$13),"Moderado",IF(OR(K39='Tabla Impacto'!$C$14,K39='Tabla Impacto'!$D$14),"Mayor",IF(OR(K39='Tabla Impacto'!$C$15,K39='Tabla Impacto'!$D$15),"Catastrófico","")))))</f>
        <v>Moderado</v>
      </c>
      <c r="N39" s="639">
        <f>IF(M39="","",IF(M39="Leve",0.2,IF(M39="Menor",0.4,IF(M39="Moderado",0.6,IF(M39="Mayor",0.8,IF(M39="Catastrófico",1,))))))</f>
        <v>0.6</v>
      </c>
      <c r="O39" s="641"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127">
        <v>1</v>
      </c>
      <c r="Q39" s="134" t="s">
        <v>887</v>
      </c>
      <c r="R39" s="127" t="str">
        <f t="shared" si="0"/>
        <v>Probabilidad</v>
      </c>
      <c r="S39" s="128" t="s">
        <v>834</v>
      </c>
      <c r="T39" s="128" t="s">
        <v>826</v>
      </c>
      <c r="U39" s="129" t="str">
        <f t="shared" si="1"/>
        <v>40%</v>
      </c>
      <c r="V39" s="128" t="s">
        <v>838</v>
      </c>
      <c r="W39" s="128" t="s">
        <v>828</v>
      </c>
      <c r="X39" s="128" t="s">
        <v>829</v>
      </c>
      <c r="Y39" s="130">
        <f>IFERROR(IF(R39="Probabilidad",(J39-(+J39*U39)),IF(R39="Impacto",J39,"")),"")</f>
        <v>0.36</v>
      </c>
      <c r="Z39" s="131" t="str">
        <f t="shared" si="2"/>
        <v>Baja</v>
      </c>
      <c r="AA39" s="129">
        <f t="shared" si="3"/>
        <v>0.36</v>
      </c>
      <c r="AB39" s="131" t="str">
        <f t="shared" si="4"/>
        <v>Moderado</v>
      </c>
      <c r="AC39" s="129">
        <f>IFERROR(IF(R39="Impacto",(N39-(+N39*U39)),IF(R39="Probabilidad",N39,"")),"")</f>
        <v>0.6</v>
      </c>
      <c r="AD39" s="131" t="str">
        <f t="shared" si="5"/>
        <v>Moderado</v>
      </c>
      <c r="AE39" s="642" t="s">
        <v>830</v>
      </c>
      <c r="AF39" s="221" t="s">
        <v>888</v>
      </c>
      <c r="AG39" s="222">
        <v>0.5</v>
      </c>
      <c r="AH39" s="223" t="s">
        <v>889</v>
      </c>
      <c r="AI39" s="223" t="s">
        <v>890</v>
      </c>
      <c r="AJ39" s="224">
        <v>44562</v>
      </c>
      <c r="AK39" s="224">
        <v>44895</v>
      </c>
      <c r="AL39" s="225">
        <v>1</v>
      </c>
      <c r="AM39" s="137"/>
      <c r="AN39" s="138"/>
      <c r="AO39" s="139"/>
      <c r="AP39" s="140"/>
      <c r="AQ39" s="138"/>
      <c r="AR39" s="140"/>
      <c r="AS39" s="138"/>
      <c r="AT39" s="139"/>
      <c r="AU39" s="140"/>
      <c r="AV39" s="138"/>
      <c r="AW39" s="140"/>
      <c r="AX39" s="138"/>
      <c r="AY39" s="139"/>
      <c r="AZ39" s="140"/>
      <c r="BA39" s="138"/>
      <c r="BB39" s="156"/>
      <c r="BC39" s="156"/>
      <c r="BD39" s="157"/>
      <c r="BE39" s="157"/>
      <c r="BF39" s="157"/>
    </row>
    <row r="40" spans="1:58" ht="159.75" customHeight="1" x14ac:dyDescent="0.2">
      <c r="A40" s="667"/>
      <c r="B40" s="649"/>
      <c r="C40" s="629"/>
      <c r="D40" s="629"/>
      <c r="E40" s="629"/>
      <c r="F40" s="629"/>
      <c r="G40" s="629"/>
      <c r="H40" s="629"/>
      <c r="I40" s="629"/>
      <c r="J40" s="629"/>
      <c r="K40" s="629"/>
      <c r="L40" s="629"/>
      <c r="M40" s="629"/>
      <c r="N40" s="629"/>
      <c r="O40" s="629"/>
      <c r="P40" s="194">
        <v>2</v>
      </c>
      <c r="Q40" s="165" t="s">
        <v>891</v>
      </c>
      <c r="R40" s="145" t="str">
        <f t="shared" si="0"/>
        <v>Probabilidad</v>
      </c>
      <c r="S40" s="146" t="s">
        <v>834</v>
      </c>
      <c r="T40" s="146" t="s">
        <v>826</v>
      </c>
      <c r="U40" s="147" t="str">
        <f t="shared" si="1"/>
        <v>40%</v>
      </c>
      <c r="V40" s="146" t="s">
        <v>838</v>
      </c>
      <c r="W40" s="146" t="s">
        <v>828</v>
      </c>
      <c r="X40" s="146" t="s">
        <v>829</v>
      </c>
      <c r="Y40" s="148">
        <f t="shared" ref="Y40:Y41" si="12">IFERROR(IF(AND(R39="Probabilidad",R40="Probabilidad"),(AA39-(+AA39*U40)),IF(R40="Probabilidad",(J39-(+J39*U40)),IF(R40="Impacto",AA39,""))),"")</f>
        <v>0.216</v>
      </c>
      <c r="Z40" s="149" t="str">
        <f t="shared" si="2"/>
        <v>Baja</v>
      </c>
      <c r="AA40" s="147">
        <f t="shared" si="3"/>
        <v>0.216</v>
      </c>
      <c r="AB40" s="149" t="str">
        <f t="shared" si="4"/>
        <v>Moderado</v>
      </c>
      <c r="AC40" s="147">
        <f>IFERROR(IF(AND(R39="Impacto",R40="Impacto"),(AC39-(+AC39*U40)),IF(R40="Impacto",($N$39-(+$N$39*U40)),IF(R40="Probabilidad",AC39,""))),"")</f>
        <v>0.6</v>
      </c>
      <c r="AD40" s="149" t="str">
        <f t="shared" si="5"/>
        <v>Moderado</v>
      </c>
      <c r="AE40" s="643"/>
      <c r="AF40" s="190" t="s">
        <v>892</v>
      </c>
      <c r="AG40" s="226">
        <v>0.25</v>
      </c>
      <c r="AH40" s="227" t="s">
        <v>893</v>
      </c>
      <c r="AI40" s="227" t="s">
        <v>894</v>
      </c>
      <c r="AJ40" s="228">
        <v>44562</v>
      </c>
      <c r="AK40" s="228" t="s">
        <v>895</v>
      </c>
      <c r="AL40" s="229">
        <v>1</v>
      </c>
      <c r="AM40" s="137"/>
      <c r="AN40" s="138"/>
      <c r="AO40" s="139"/>
      <c r="AP40" s="140"/>
      <c r="AQ40" s="138"/>
      <c r="AR40" s="140"/>
      <c r="AS40" s="138"/>
      <c r="AT40" s="139"/>
      <c r="AU40" s="140"/>
      <c r="AV40" s="138"/>
      <c r="AW40" s="140"/>
      <c r="AX40" s="138"/>
      <c r="AY40" s="139"/>
      <c r="AZ40" s="140"/>
      <c r="BA40" s="138"/>
      <c r="BB40" s="156"/>
      <c r="BC40" s="156"/>
      <c r="BD40" s="157"/>
      <c r="BE40" s="157"/>
      <c r="BF40" s="157"/>
    </row>
    <row r="41" spans="1:58" ht="159.75" customHeight="1" x14ac:dyDescent="0.2">
      <c r="A41" s="667"/>
      <c r="B41" s="649"/>
      <c r="C41" s="629"/>
      <c r="D41" s="629"/>
      <c r="E41" s="629"/>
      <c r="F41" s="629"/>
      <c r="G41" s="629"/>
      <c r="H41" s="629"/>
      <c r="I41" s="629"/>
      <c r="J41" s="629"/>
      <c r="K41" s="629"/>
      <c r="L41" s="629"/>
      <c r="M41" s="629"/>
      <c r="N41" s="629"/>
      <c r="O41" s="629"/>
      <c r="P41" s="194">
        <v>3</v>
      </c>
      <c r="Q41" s="144" t="s">
        <v>896</v>
      </c>
      <c r="R41" s="145" t="str">
        <f t="shared" si="0"/>
        <v>Impacto</v>
      </c>
      <c r="S41" s="146" t="s">
        <v>837</v>
      </c>
      <c r="T41" s="146" t="s">
        <v>826</v>
      </c>
      <c r="U41" s="147" t="str">
        <f t="shared" si="1"/>
        <v>25%</v>
      </c>
      <c r="V41" s="146" t="s">
        <v>838</v>
      </c>
      <c r="W41" s="146" t="s">
        <v>828</v>
      </c>
      <c r="X41" s="146" t="s">
        <v>829</v>
      </c>
      <c r="Y41" s="148">
        <f t="shared" si="12"/>
        <v>0.216</v>
      </c>
      <c r="Z41" s="149" t="str">
        <f t="shared" si="2"/>
        <v>Baja</v>
      </c>
      <c r="AA41" s="147">
        <f t="shared" si="3"/>
        <v>0.216</v>
      </c>
      <c r="AB41" s="149" t="str">
        <f t="shared" si="4"/>
        <v>Moderado</v>
      </c>
      <c r="AC41" s="147">
        <f t="shared" ref="AC41:AC44" si="13">IFERROR(IF(AND(R40="Impacto",R41="Impacto"),(AC40-(+AC40*U41)),IF(AND(R40="Probabilidad",R41="Impacto"),(AC39-(+AC39*U41)),IF(R41="Probabilidad",AC40,""))),"")</f>
        <v>0.44999999999999996</v>
      </c>
      <c r="AD41" s="149" t="str">
        <f t="shared" si="5"/>
        <v>Moderado</v>
      </c>
      <c r="AE41" s="643"/>
      <c r="AF41" s="191" t="s">
        <v>897</v>
      </c>
      <c r="AG41" s="192">
        <v>0.25</v>
      </c>
      <c r="AH41" s="193" t="s">
        <v>898</v>
      </c>
      <c r="AI41" s="278" t="s">
        <v>890</v>
      </c>
      <c r="AJ41" s="193">
        <v>44562</v>
      </c>
      <c r="AK41" s="193">
        <v>44584</v>
      </c>
      <c r="AL41" s="230">
        <v>2</v>
      </c>
      <c r="AM41" s="137"/>
      <c r="AN41" s="138"/>
      <c r="AO41" s="139"/>
      <c r="AP41" s="140"/>
      <c r="AQ41" s="138"/>
      <c r="AR41" s="140"/>
      <c r="AS41" s="138"/>
      <c r="AT41" s="139"/>
      <c r="AU41" s="140"/>
      <c r="AV41" s="138"/>
      <c r="AW41" s="140"/>
      <c r="AX41" s="138"/>
      <c r="AY41" s="139"/>
      <c r="AZ41" s="140"/>
      <c r="BA41" s="138"/>
      <c r="BB41" s="156"/>
      <c r="BC41" s="156"/>
      <c r="BD41" s="157"/>
      <c r="BE41" s="157"/>
      <c r="BF41" s="157"/>
    </row>
    <row r="42" spans="1:58" ht="29.1" customHeight="1" x14ac:dyDescent="0.2">
      <c r="A42" s="667"/>
      <c r="B42" s="649"/>
      <c r="C42" s="629"/>
      <c r="D42" s="629"/>
      <c r="E42" s="629"/>
      <c r="F42" s="629"/>
      <c r="G42" s="629"/>
      <c r="H42" s="629"/>
      <c r="I42" s="629"/>
      <c r="J42" s="629"/>
      <c r="K42" s="629"/>
      <c r="L42" s="629"/>
      <c r="M42" s="629"/>
      <c r="N42" s="629"/>
      <c r="O42" s="629"/>
      <c r="P42" s="194"/>
      <c r="Q42" s="144"/>
      <c r="R42" s="145" t="str">
        <f t="shared" si="0"/>
        <v/>
      </c>
      <c r="S42" s="146"/>
      <c r="T42" s="146"/>
      <c r="U42" s="147" t="str">
        <f t="shared" si="1"/>
        <v/>
      </c>
      <c r="V42" s="146"/>
      <c r="W42" s="146"/>
      <c r="X42" s="146"/>
      <c r="Y42" s="148" t="str">
        <f>IFERROR(IF(AND(R41="Probabilidad",R42="Probabilidad"),(AA41-(+AA41*U42)),IF(R42="Probabilidad",(J39-(+J39*U42)),IF(R42="Impacto",AA41,""))),"")</f>
        <v/>
      </c>
      <c r="Z42" s="149" t="str">
        <f t="shared" si="2"/>
        <v/>
      </c>
      <c r="AA42" s="147" t="str">
        <f t="shared" si="3"/>
        <v/>
      </c>
      <c r="AB42" s="149" t="str">
        <f t="shared" si="4"/>
        <v/>
      </c>
      <c r="AC42" s="147" t="str">
        <f t="shared" si="13"/>
        <v/>
      </c>
      <c r="AD42" s="149" t="str">
        <f t="shared" si="5"/>
        <v/>
      </c>
      <c r="AE42" s="643"/>
      <c r="AF42" s="150"/>
      <c r="AG42" s="192"/>
      <c r="AH42" s="193"/>
      <c r="AI42" s="278"/>
      <c r="AJ42" s="193"/>
      <c r="AK42" s="193"/>
      <c r="AL42" s="220"/>
      <c r="AM42" s="137"/>
      <c r="AN42" s="138"/>
      <c r="AO42" s="139"/>
      <c r="AP42" s="140"/>
      <c r="AQ42" s="138"/>
      <c r="AR42" s="140"/>
      <c r="AS42" s="138"/>
      <c r="AT42" s="139"/>
      <c r="AU42" s="140"/>
      <c r="AV42" s="138"/>
      <c r="AW42" s="140"/>
      <c r="AX42" s="138"/>
      <c r="AY42" s="139"/>
      <c r="AZ42" s="140"/>
      <c r="BA42" s="138"/>
      <c r="BB42" s="156"/>
      <c r="BC42" s="156"/>
      <c r="BD42" s="157"/>
      <c r="BE42" s="157"/>
      <c r="BF42" s="157"/>
    </row>
    <row r="43" spans="1:58" ht="10.5" customHeight="1" x14ac:dyDescent="0.2">
      <c r="A43" s="667"/>
      <c r="B43" s="649"/>
      <c r="C43" s="629"/>
      <c r="D43" s="629"/>
      <c r="E43" s="629"/>
      <c r="F43" s="629"/>
      <c r="G43" s="629"/>
      <c r="H43" s="629"/>
      <c r="I43" s="629"/>
      <c r="J43" s="629"/>
      <c r="K43" s="629"/>
      <c r="L43" s="629"/>
      <c r="M43" s="629"/>
      <c r="N43" s="629"/>
      <c r="O43" s="629"/>
      <c r="P43" s="194"/>
      <c r="Q43" s="144"/>
      <c r="R43" s="145" t="str">
        <f t="shared" si="0"/>
        <v/>
      </c>
      <c r="S43" s="146"/>
      <c r="T43" s="146"/>
      <c r="U43" s="147" t="str">
        <f t="shared" si="1"/>
        <v/>
      </c>
      <c r="V43" s="146"/>
      <c r="W43" s="146"/>
      <c r="X43" s="146"/>
      <c r="Y43" s="148" t="str">
        <f>IFERROR(IF(AND(R42="Probabilidad",R43="Probabilidad"),(AA42-(+AA42*U43)),IF(R43="Probabilidad",(J39-(+J39*U43)),IF(R43="Impacto",AA42,""))),"")</f>
        <v/>
      </c>
      <c r="Z43" s="149" t="str">
        <f t="shared" si="2"/>
        <v/>
      </c>
      <c r="AA43" s="147" t="str">
        <f t="shared" si="3"/>
        <v/>
      </c>
      <c r="AB43" s="149" t="str">
        <f t="shared" si="4"/>
        <v/>
      </c>
      <c r="AC43" s="147" t="str">
        <f t="shared" si="13"/>
        <v/>
      </c>
      <c r="AD43" s="149" t="str">
        <f t="shared" si="5"/>
        <v/>
      </c>
      <c r="AE43" s="643"/>
      <c r="AF43" s="150"/>
      <c r="AG43" s="192"/>
      <c r="AH43" s="193"/>
      <c r="AI43" s="278"/>
      <c r="AJ43" s="193"/>
      <c r="AK43" s="193"/>
      <c r="AL43" s="220"/>
      <c r="AM43" s="137"/>
      <c r="AN43" s="138"/>
      <c r="AO43" s="139"/>
      <c r="AP43" s="140"/>
      <c r="AQ43" s="138"/>
      <c r="AR43" s="140"/>
      <c r="AS43" s="138"/>
      <c r="AT43" s="139"/>
      <c r="AU43" s="140"/>
      <c r="AV43" s="138"/>
      <c r="AW43" s="140"/>
      <c r="AX43" s="138"/>
      <c r="AY43" s="139"/>
      <c r="AZ43" s="140"/>
      <c r="BA43" s="138"/>
      <c r="BB43" s="156"/>
      <c r="BC43" s="156"/>
      <c r="BD43" s="157"/>
      <c r="BE43" s="157"/>
      <c r="BF43" s="157"/>
    </row>
    <row r="44" spans="1:58" ht="14.25" customHeight="1" x14ac:dyDescent="0.2">
      <c r="A44" s="668"/>
      <c r="B44" s="650"/>
      <c r="C44" s="640"/>
      <c r="D44" s="640"/>
      <c r="E44" s="640"/>
      <c r="F44" s="640"/>
      <c r="G44" s="640"/>
      <c r="H44" s="640"/>
      <c r="I44" s="640"/>
      <c r="J44" s="640"/>
      <c r="K44" s="640"/>
      <c r="L44" s="640"/>
      <c r="M44" s="640"/>
      <c r="N44" s="640"/>
      <c r="O44" s="640"/>
      <c r="P44" s="205"/>
      <c r="Q44" s="168"/>
      <c r="R44" s="169" t="str">
        <f t="shared" si="0"/>
        <v/>
      </c>
      <c r="S44" s="170"/>
      <c r="T44" s="170"/>
      <c r="U44" s="171" t="str">
        <f t="shared" si="1"/>
        <v/>
      </c>
      <c r="V44" s="170"/>
      <c r="W44" s="170"/>
      <c r="X44" s="170"/>
      <c r="Y44" s="172" t="str">
        <f>IFERROR(IF(AND(R43="Probabilidad",R44="Probabilidad"),(AA43-(+AA43*U44)),IF(R44="Probabilidad",(J39-(+J39*U44)),IF(R44="Impacto",AA43,""))),"")</f>
        <v/>
      </c>
      <c r="Z44" s="173" t="str">
        <f t="shared" si="2"/>
        <v/>
      </c>
      <c r="AA44" s="171" t="str">
        <f t="shared" si="3"/>
        <v/>
      </c>
      <c r="AB44" s="173" t="str">
        <f t="shared" si="4"/>
        <v/>
      </c>
      <c r="AC44" s="171" t="str">
        <f t="shared" si="13"/>
        <v/>
      </c>
      <c r="AD44" s="173" t="str">
        <f t="shared" si="5"/>
        <v/>
      </c>
      <c r="AE44" s="644"/>
      <c r="AF44" s="208"/>
      <c r="AG44" s="171"/>
      <c r="AH44" s="209"/>
      <c r="AI44" s="205"/>
      <c r="AJ44" s="209"/>
      <c r="AK44" s="209"/>
      <c r="AL44" s="210"/>
      <c r="AM44" s="137"/>
      <c r="AN44" s="138"/>
      <c r="AO44" s="139"/>
      <c r="AP44" s="140"/>
      <c r="AQ44" s="138"/>
      <c r="AR44" s="140"/>
      <c r="AS44" s="138"/>
      <c r="AT44" s="139"/>
      <c r="AU44" s="140"/>
      <c r="AV44" s="138"/>
      <c r="AW44" s="140"/>
      <c r="AX44" s="138"/>
      <c r="AY44" s="139"/>
      <c r="AZ44" s="140"/>
      <c r="BA44" s="138"/>
      <c r="BB44" s="156"/>
      <c r="BC44" s="156"/>
      <c r="BD44" s="157"/>
      <c r="BE44" s="157"/>
      <c r="BF44" s="157"/>
    </row>
    <row r="45" spans="1:58" ht="159.75" customHeight="1" x14ac:dyDescent="0.2">
      <c r="A45" s="666">
        <v>7</v>
      </c>
      <c r="B45" s="648" t="s">
        <v>169</v>
      </c>
      <c r="C45" s="651" t="s">
        <v>899</v>
      </c>
      <c r="D45" s="651" t="s">
        <v>182</v>
      </c>
      <c r="E45" s="651" t="s">
        <v>177</v>
      </c>
      <c r="F45" s="651" t="s">
        <v>900</v>
      </c>
      <c r="G45" s="651" t="s">
        <v>822</v>
      </c>
      <c r="H45" s="651">
        <v>24</v>
      </c>
      <c r="I45" s="641" t="str">
        <f>IF(H45&lt;=0,"",IF(H45&lt;=2,"Muy Baja",IF(H45&lt;=24,"Baja",IF(H45&lt;=500,"Media",IF(H45&lt;=5000,"Alta","Muy Alta")))))</f>
        <v>Baja</v>
      </c>
      <c r="J45" s="639">
        <f>IF(I45="","",IF(I45="Muy Baja",0.2,IF(I45="Baja",0.4,IF(I45="Media",0.6,IF(I45="Alta",0.8,IF(I45="Muy Alta",1,))))))</f>
        <v>0.4</v>
      </c>
      <c r="K45" s="639" t="s">
        <v>901</v>
      </c>
      <c r="L45" s="639" t="str">
        <f>IF(NOT(ISERROR(MATCH(K45,'[1]Tabla Impacto'!$B$221:$B$223,0))),'[1]Tabla Impacto'!$F$223&amp;"Por favor no seleccionar los criterios de impacto(Afectación Económica o presupuestal y Pérdida Reputacional)",K45)</f>
        <v xml:space="preserve">     Entre 100 y 500 SMLMV </v>
      </c>
      <c r="M45" s="641" t="str">
        <f>IF(OR(K45='Tabla Impacto'!$C$11,K45='Tabla Impacto'!$D$11),"Leve",IF(OR(K45='Tabla Impacto'!$C$12,K45='Tabla Impacto'!$D$12),"Menor",IF(OR(K45='Tabla Impacto'!$C$13,K45='Tabla Impacto'!$D$13),"Moderado",IF(OR(K45='Tabla Impacto'!$C$14,K45='Tabla Impacto'!$D$14),"Mayor",IF(OR(K45='Tabla Impacto'!$C$15,K45='Tabla Impacto'!$D$15),"Catastrófico","")))))</f>
        <v>Mayor</v>
      </c>
      <c r="N45" s="639">
        <f>IF(M45="","",IF(M45="Leve",0.2,IF(M45="Menor",0.4,IF(M45="Moderado",0.6,IF(M45="Mayor",0.8,IF(M45="Catastrófico",1,))))))</f>
        <v>0.8</v>
      </c>
      <c r="O45" s="641" t="str">
        <f>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Alto</v>
      </c>
      <c r="P45" s="127">
        <v>1</v>
      </c>
      <c r="Q45" s="126" t="s">
        <v>902</v>
      </c>
      <c r="R45" s="127" t="str">
        <f t="shared" si="0"/>
        <v>Probabilidad</v>
      </c>
      <c r="S45" s="128" t="s">
        <v>825</v>
      </c>
      <c r="T45" s="128" t="s">
        <v>826</v>
      </c>
      <c r="U45" s="129" t="str">
        <f t="shared" si="1"/>
        <v>30%</v>
      </c>
      <c r="V45" s="128" t="s">
        <v>827</v>
      </c>
      <c r="W45" s="128" t="s">
        <v>828</v>
      </c>
      <c r="X45" s="128" t="s">
        <v>829</v>
      </c>
      <c r="Y45" s="130">
        <f>IFERROR(IF(R45="Probabilidad",(J45-(+J45*U45)),IF(R45="Impacto",J45,"")),"")</f>
        <v>0.28000000000000003</v>
      </c>
      <c r="Z45" s="131" t="str">
        <f t="shared" si="2"/>
        <v>Baja</v>
      </c>
      <c r="AA45" s="129">
        <f t="shared" si="3"/>
        <v>0.28000000000000003</v>
      </c>
      <c r="AB45" s="131" t="str">
        <f t="shared" si="4"/>
        <v>Mayor</v>
      </c>
      <c r="AC45" s="129">
        <f>IFERROR(IF(R45="Impacto",(N45-(+N45*U45)),IF(R45="Probabilidad",N45,"")),"")</f>
        <v>0.8</v>
      </c>
      <c r="AD45" s="131" t="str">
        <f t="shared" si="5"/>
        <v>Alto</v>
      </c>
      <c r="AE45" s="642" t="s">
        <v>830</v>
      </c>
      <c r="AF45" s="150" t="s">
        <v>903</v>
      </c>
      <c r="AG45" s="151">
        <v>1</v>
      </c>
      <c r="AH45" s="186" t="s">
        <v>904</v>
      </c>
      <c r="AI45" s="238" t="s">
        <v>905</v>
      </c>
      <c r="AJ45" s="217">
        <v>44562</v>
      </c>
      <c r="AK45" s="217">
        <v>44895</v>
      </c>
      <c r="AL45" s="139">
        <v>1</v>
      </c>
      <c r="AM45" s="137"/>
      <c r="AN45" s="138"/>
      <c r="AO45" s="139"/>
      <c r="AP45" s="140"/>
      <c r="AQ45" s="138"/>
      <c r="AR45" s="140"/>
      <c r="AS45" s="138"/>
      <c r="AT45" s="139"/>
      <c r="AU45" s="140"/>
      <c r="AV45" s="138"/>
      <c r="AW45" s="140"/>
      <c r="AX45" s="138"/>
      <c r="AY45" s="139"/>
      <c r="AZ45" s="140"/>
      <c r="BA45" s="138"/>
      <c r="BB45" s="156"/>
      <c r="BC45" s="156"/>
      <c r="BD45" s="157"/>
      <c r="BE45" s="157"/>
      <c r="BF45" s="157"/>
    </row>
    <row r="46" spans="1:58" ht="159.75" customHeight="1" x14ac:dyDescent="0.2">
      <c r="A46" s="667"/>
      <c r="B46" s="649"/>
      <c r="C46" s="629"/>
      <c r="D46" s="629"/>
      <c r="E46" s="629"/>
      <c r="F46" s="629"/>
      <c r="G46" s="629"/>
      <c r="H46" s="629"/>
      <c r="I46" s="629"/>
      <c r="J46" s="629"/>
      <c r="K46" s="629"/>
      <c r="L46" s="629"/>
      <c r="M46" s="629"/>
      <c r="N46" s="629"/>
      <c r="O46" s="629"/>
      <c r="P46" s="194">
        <v>2</v>
      </c>
      <c r="Q46" s="144" t="s">
        <v>906</v>
      </c>
      <c r="R46" s="145" t="str">
        <f t="shared" si="0"/>
        <v>Probabilidad</v>
      </c>
      <c r="S46" s="146" t="s">
        <v>834</v>
      </c>
      <c r="T46" s="128" t="s">
        <v>826</v>
      </c>
      <c r="U46" s="147" t="str">
        <f t="shared" si="1"/>
        <v>40%</v>
      </c>
      <c r="V46" s="128" t="s">
        <v>827</v>
      </c>
      <c r="W46" s="128" t="s">
        <v>828</v>
      </c>
      <c r="X46" s="128" t="s">
        <v>829</v>
      </c>
      <c r="Y46" s="148">
        <f t="shared" ref="Y46:Y47" si="14">IFERROR(IF(AND(R45="Probabilidad",R46="Probabilidad"),(AA45-(+AA45*U46)),IF(R46="Probabilidad",(J45-(+J45*U46)),IF(R46="Impacto",AA45,""))),"")</f>
        <v>0.16800000000000001</v>
      </c>
      <c r="Z46" s="149" t="str">
        <f t="shared" si="2"/>
        <v>Muy Baja</v>
      </c>
      <c r="AA46" s="147">
        <f t="shared" si="3"/>
        <v>0.16800000000000001</v>
      </c>
      <c r="AB46" s="149" t="str">
        <f t="shared" si="4"/>
        <v>Mayor</v>
      </c>
      <c r="AC46" s="147">
        <f>IFERROR(IF(AND(R45="Impacto",R46="Impacto"),(AC45-(+AC45*U46)),IF(R46="Impacto",($N$45-(+$N$45*U46)),IF(R46="Probabilidad",AC45,""))),"")</f>
        <v>0.8</v>
      </c>
      <c r="AD46" s="149" t="str">
        <f t="shared" si="5"/>
        <v>Alto</v>
      </c>
      <c r="AE46" s="643"/>
      <c r="AF46" s="191"/>
      <c r="AG46" s="192"/>
      <c r="AH46" s="193"/>
      <c r="AI46" s="278"/>
      <c r="AJ46" s="193"/>
      <c r="AK46" s="193"/>
      <c r="AL46" s="230"/>
      <c r="AM46" s="137"/>
      <c r="AN46" s="138"/>
      <c r="AO46" s="139"/>
      <c r="AP46" s="140"/>
      <c r="AQ46" s="138"/>
      <c r="AR46" s="140"/>
      <c r="AS46" s="138"/>
      <c r="AT46" s="139"/>
      <c r="AU46" s="140"/>
      <c r="AV46" s="138"/>
      <c r="AW46" s="140"/>
      <c r="AX46" s="138"/>
      <c r="AY46" s="139"/>
      <c r="AZ46" s="140"/>
      <c r="BA46" s="138"/>
      <c r="BB46" s="156"/>
      <c r="BC46" s="156"/>
      <c r="BD46" s="157"/>
      <c r="BE46" s="157"/>
      <c r="BF46" s="157"/>
    </row>
    <row r="47" spans="1:58" ht="159.75" customHeight="1" x14ac:dyDescent="0.2">
      <c r="A47" s="667"/>
      <c r="B47" s="649"/>
      <c r="C47" s="629"/>
      <c r="D47" s="629"/>
      <c r="E47" s="629"/>
      <c r="F47" s="629"/>
      <c r="G47" s="629"/>
      <c r="H47" s="629"/>
      <c r="I47" s="629"/>
      <c r="J47" s="629"/>
      <c r="K47" s="629"/>
      <c r="L47" s="629"/>
      <c r="M47" s="629"/>
      <c r="N47" s="629"/>
      <c r="O47" s="629"/>
      <c r="P47" s="194">
        <v>3</v>
      </c>
      <c r="Q47" s="144" t="s">
        <v>907</v>
      </c>
      <c r="R47" s="145" t="str">
        <f t="shared" si="0"/>
        <v>Impacto</v>
      </c>
      <c r="S47" s="146" t="s">
        <v>837</v>
      </c>
      <c r="T47" s="128" t="s">
        <v>826</v>
      </c>
      <c r="U47" s="147" t="str">
        <f t="shared" si="1"/>
        <v>25%</v>
      </c>
      <c r="V47" s="128" t="s">
        <v>827</v>
      </c>
      <c r="W47" s="128" t="s">
        <v>828</v>
      </c>
      <c r="X47" s="128" t="s">
        <v>829</v>
      </c>
      <c r="Y47" s="148">
        <f t="shared" si="14"/>
        <v>0.16800000000000001</v>
      </c>
      <c r="Z47" s="149" t="str">
        <f t="shared" si="2"/>
        <v>Muy Baja</v>
      </c>
      <c r="AA47" s="147">
        <f t="shared" si="3"/>
        <v>0.16800000000000001</v>
      </c>
      <c r="AB47" s="149" t="str">
        <f t="shared" si="4"/>
        <v>Moderado</v>
      </c>
      <c r="AC47" s="147">
        <f t="shared" ref="AC47:AC50" si="15">IFERROR(IF(AND(R46="Impacto",R47="Impacto"),(AC46-(+AC46*U47)),IF(AND(R46="Probabilidad",R47="Impacto"),(AC45-(+AC45*U47)),IF(R47="Probabilidad",AC46,""))),"")</f>
        <v>0.60000000000000009</v>
      </c>
      <c r="AD47" s="149" t="str">
        <f t="shared" si="5"/>
        <v>Moderado</v>
      </c>
      <c r="AE47" s="643"/>
      <c r="AF47" s="191"/>
      <c r="AG47" s="192"/>
      <c r="AH47" s="193"/>
      <c r="AI47" s="278"/>
      <c r="AJ47" s="193"/>
      <c r="AK47" s="193"/>
      <c r="AL47" s="230"/>
      <c r="AM47" s="137"/>
      <c r="AN47" s="138"/>
      <c r="AO47" s="139"/>
      <c r="AP47" s="140"/>
      <c r="AQ47" s="138"/>
      <c r="AR47" s="140"/>
      <c r="AS47" s="138"/>
      <c r="AT47" s="139"/>
      <c r="AU47" s="140"/>
      <c r="AV47" s="138"/>
      <c r="AW47" s="140"/>
      <c r="AX47" s="138"/>
      <c r="AY47" s="139"/>
      <c r="AZ47" s="140"/>
      <c r="BA47" s="138"/>
      <c r="BB47" s="156"/>
      <c r="BC47" s="156"/>
      <c r="BD47" s="157"/>
      <c r="BE47" s="157"/>
      <c r="BF47" s="157"/>
    </row>
    <row r="48" spans="1:58" ht="23.1" customHeight="1" x14ac:dyDescent="0.2">
      <c r="A48" s="667"/>
      <c r="B48" s="649"/>
      <c r="C48" s="629"/>
      <c r="D48" s="629"/>
      <c r="E48" s="629"/>
      <c r="F48" s="629"/>
      <c r="G48" s="629"/>
      <c r="H48" s="629"/>
      <c r="I48" s="629"/>
      <c r="J48" s="629"/>
      <c r="K48" s="629"/>
      <c r="L48" s="629"/>
      <c r="M48" s="629"/>
      <c r="N48" s="629"/>
      <c r="O48" s="629"/>
      <c r="P48" s="194"/>
      <c r="Q48" s="144"/>
      <c r="R48" s="145" t="str">
        <f t="shared" si="0"/>
        <v/>
      </c>
      <c r="S48" s="146"/>
      <c r="T48" s="146"/>
      <c r="U48" s="147" t="str">
        <f t="shared" si="1"/>
        <v/>
      </c>
      <c r="V48" s="146"/>
      <c r="W48" s="146"/>
      <c r="X48" s="146"/>
      <c r="Y48" s="148" t="str">
        <f>IFERROR(IF(AND(R47="Probabilidad",R48="Probabilidad"),(AA47-(+AA47*U48)),IF(R48="Probabilidad",(J45-(+J45*U48)),IF(R48="Impacto",AA47,""))),"")</f>
        <v/>
      </c>
      <c r="Z48" s="149" t="str">
        <f t="shared" si="2"/>
        <v/>
      </c>
      <c r="AA48" s="147" t="str">
        <f t="shared" si="3"/>
        <v/>
      </c>
      <c r="AB48" s="149" t="str">
        <f t="shared" si="4"/>
        <v/>
      </c>
      <c r="AC48" s="147" t="str">
        <f t="shared" si="15"/>
        <v/>
      </c>
      <c r="AD48" s="149" t="str">
        <f t="shared" si="5"/>
        <v/>
      </c>
      <c r="AE48" s="643"/>
      <c r="AF48" s="191"/>
      <c r="AG48" s="192"/>
      <c r="AH48" s="193"/>
      <c r="AI48" s="278"/>
      <c r="AJ48" s="193"/>
      <c r="AK48" s="193"/>
      <c r="AL48" s="220"/>
      <c r="AM48" s="137"/>
      <c r="AN48" s="138"/>
      <c r="AO48" s="139"/>
      <c r="AP48" s="140"/>
      <c r="AQ48" s="138"/>
      <c r="AR48" s="140"/>
      <c r="AS48" s="138"/>
      <c r="AT48" s="139"/>
      <c r="AU48" s="140"/>
      <c r="AV48" s="138"/>
      <c r="AW48" s="140"/>
      <c r="AX48" s="138"/>
      <c r="AY48" s="139"/>
      <c r="AZ48" s="140"/>
      <c r="BA48" s="138"/>
      <c r="BB48" s="156"/>
      <c r="BC48" s="156"/>
      <c r="BD48" s="157"/>
      <c r="BE48" s="157"/>
      <c r="BF48" s="157"/>
    </row>
    <row r="49" spans="1:58" ht="23.1" customHeight="1" x14ac:dyDescent="0.2">
      <c r="A49" s="667"/>
      <c r="B49" s="649"/>
      <c r="C49" s="629"/>
      <c r="D49" s="629"/>
      <c r="E49" s="629"/>
      <c r="F49" s="629"/>
      <c r="G49" s="629"/>
      <c r="H49" s="629"/>
      <c r="I49" s="629"/>
      <c r="J49" s="629"/>
      <c r="K49" s="629"/>
      <c r="L49" s="629"/>
      <c r="M49" s="629"/>
      <c r="N49" s="629"/>
      <c r="O49" s="629"/>
      <c r="P49" s="194"/>
      <c r="Q49" s="144"/>
      <c r="R49" s="145" t="str">
        <f t="shared" si="0"/>
        <v/>
      </c>
      <c r="S49" s="146"/>
      <c r="T49" s="146"/>
      <c r="U49" s="147" t="str">
        <f t="shared" si="1"/>
        <v/>
      </c>
      <c r="V49" s="146"/>
      <c r="W49" s="146"/>
      <c r="X49" s="146"/>
      <c r="Y49" s="148" t="str">
        <f>IFERROR(IF(AND(R48="Probabilidad",R49="Probabilidad"),(AA48-(+AA48*U49)),IF(R49="Probabilidad",(J45-(+J45*U49)),IF(R49="Impacto",AA48,""))),"")</f>
        <v/>
      </c>
      <c r="Z49" s="149" t="str">
        <f t="shared" si="2"/>
        <v/>
      </c>
      <c r="AA49" s="147" t="str">
        <f t="shared" si="3"/>
        <v/>
      </c>
      <c r="AB49" s="149" t="str">
        <f t="shared" si="4"/>
        <v/>
      </c>
      <c r="AC49" s="147" t="str">
        <f t="shared" si="15"/>
        <v/>
      </c>
      <c r="AD49" s="149" t="str">
        <f t="shared" si="5"/>
        <v/>
      </c>
      <c r="AE49" s="643"/>
      <c r="AF49" s="191"/>
      <c r="AG49" s="192"/>
      <c r="AH49" s="193"/>
      <c r="AI49" s="278"/>
      <c r="AJ49" s="193"/>
      <c r="AK49" s="193"/>
      <c r="AL49" s="220"/>
      <c r="AM49" s="137"/>
      <c r="AN49" s="138"/>
      <c r="AO49" s="139"/>
      <c r="AP49" s="140"/>
      <c r="AQ49" s="138"/>
      <c r="AR49" s="140"/>
      <c r="AS49" s="138"/>
      <c r="AT49" s="139"/>
      <c r="AU49" s="140"/>
      <c r="AV49" s="138"/>
      <c r="AW49" s="140"/>
      <c r="AX49" s="138"/>
      <c r="AY49" s="139"/>
      <c r="AZ49" s="140"/>
      <c r="BA49" s="138"/>
      <c r="BB49" s="156"/>
      <c r="BC49" s="156"/>
      <c r="BD49" s="157"/>
      <c r="BE49" s="157"/>
      <c r="BF49" s="157"/>
    </row>
    <row r="50" spans="1:58" ht="23.1" customHeight="1" x14ac:dyDescent="0.2">
      <c r="A50" s="668"/>
      <c r="B50" s="650"/>
      <c r="C50" s="640"/>
      <c r="D50" s="640"/>
      <c r="E50" s="640"/>
      <c r="F50" s="640"/>
      <c r="G50" s="640"/>
      <c r="H50" s="640"/>
      <c r="I50" s="640"/>
      <c r="J50" s="640"/>
      <c r="K50" s="640"/>
      <c r="L50" s="640"/>
      <c r="M50" s="640"/>
      <c r="N50" s="640"/>
      <c r="O50" s="640"/>
      <c r="P50" s="205"/>
      <c r="Q50" s="168"/>
      <c r="R50" s="169" t="str">
        <f t="shared" si="0"/>
        <v/>
      </c>
      <c r="S50" s="170"/>
      <c r="T50" s="170"/>
      <c r="U50" s="171" t="str">
        <f t="shared" si="1"/>
        <v/>
      </c>
      <c r="V50" s="170"/>
      <c r="W50" s="170"/>
      <c r="X50" s="170"/>
      <c r="Y50" s="172" t="str">
        <f>IFERROR(IF(AND(R49="Probabilidad",R50="Probabilidad"),(AA49-(+AA49*U50)),IF(R50="Probabilidad",(J45-(+J45*U50)),IF(R50="Impacto",AA49,""))),"")</f>
        <v/>
      </c>
      <c r="Z50" s="173" t="str">
        <f t="shared" si="2"/>
        <v/>
      </c>
      <c r="AA50" s="171" t="str">
        <f t="shared" si="3"/>
        <v/>
      </c>
      <c r="AB50" s="173" t="str">
        <f t="shared" si="4"/>
        <v/>
      </c>
      <c r="AC50" s="171" t="str">
        <f t="shared" si="15"/>
        <v/>
      </c>
      <c r="AD50" s="173" t="str">
        <f t="shared" si="5"/>
        <v/>
      </c>
      <c r="AE50" s="644"/>
      <c r="AF50" s="208"/>
      <c r="AG50" s="171"/>
      <c r="AH50" s="209"/>
      <c r="AI50" s="205"/>
      <c r="AJ50" s="209"/>
      <c r="AK50" s="209"/>
      <c r="AL50" s="210"/>
      <c r="AM50" s="137"/>
      <c r="AN50" s="138"/>
      <c r="AO50" s="139"/>
      <c r="AP50" s="140"/>
      <c r="AQ50" s="138"/>
      <c r="AR50" s="140"/>
      <c r="AS50" s="138"/>
      <c r="AT50" s="139"/>
      <c r="AU50" s="140"/>
      <c r="AV50" s="138"/>
      <c r="AW50" s="140"/>
      <c r="AX50" s="138"/>
      <c r="AY50" s="139"/>
      <c r="AZ50" s="140"/>
      <c r="BA50" s="138"/>
      <c r="BB50" s="156"/>
      <c r="BC50" s="156"/>
      <c r="BD50" s="157"/>
      <c r="BE50" s="157"/>
      <c r="BF50" s="157"/>
    </row>
    <row r="51" spans="1:58" ht="159.75" customHeight="1" x14ac:dyDescent="0.2">
      <c r="A51" s="666">
        <v>8</v>
      </c>
      <c r="B51" s="648" t="s">
        <v>192</v>
      </c>
      <c r="C51" s="651" t="s">
        <v>869</v>
      </c>
      <c r="D51" s="651" t="s">
        <v>908</v>
      </c>
      <c r="E51" s="651" t="s">
        <v>909</v>
      </c>
      <c r="F51" s="651" t="s">
        <v>910</v>
      </c>
      <c r="G51" s="651" t="s">
        <v>822</v>
      </c>
      <c r="H51" s="651">
        <v>365</v>
      </c>
      <c r="I51" s="683" t="str">
        <f>IF(H51&lt;=0,"",IF(H51&lt;=2,"Muy Baja",IF(H51&lt;=24,"Baja",IF(H51&lt;=500,"Media",IF(H51&lt;=5000,"Alta","Muy Alta")))))</f>
        <v>Media</v>
      </c>
      <c r="J51" s="639">
        <f>IF(I51="","",IF(I51="Muy Baja",0.2,IF(I51="Baja",0.4,IF(I51="Media",0.6,IF(I51="Alta",0.8,IF(I51="Muy Alta",1,))))))</f>
        <v>0.6</v>
      </c>
      <c r="K51" s="639" t="s">
        <v>823</v>
      </c>
      <c r="L51" s="639" t="str">
        <f>IF(NOT(ISERROR(MATCH(K51,'[1]Tabla Impacto'!$B$221:$B$223,0))),'[1]Tabla Impacto'!$F$223&amp;"Por favor no seleccionar los criterios de impacto(Afectación Económica o presupuestal y Pérdida Reputacional)",K51)</f>
        <v xml:space="preserve">     El riesgo afecta la imagen de la entidad con algunos usuarios de relevancia frente al logro de los objetivos</v>
      </c>
      <c r="M51" s="641" t="str">
        <f>IF(OR(K51='Tabla Impacto'!$C$11,K51='Tabla Impacto'!$D$11),"Leve",IF(OR(K51='Tabla Impacto'!$C$12,K51='Tabla Impacto'!$D$12),"Menor",IF(OR(K51='Tabla Impacto'!$C$13,K51='Tabla Impacto'!$D$13),"Moderado",IF(OR(K51='Tabla Impacto'!$C$14,K51='Tabla Impacto'!$D$14),"Mayor",IF(OR(K51='Tabla Impacto'!$C$15,K51='Tabla Impacto'!$D$15),"Catastrófico","")))))</f>
        <v>Moderado</v>
      </c>
      <c r="N51" s="639">
        <f>IF(M51="","",IF(M51="Leve",0.2,IF(M51="Menor",0.4,IF(M51="Moderado",0.6,IF(M51="Mayor",0.8,IF(M51="Catastrófico",1,))))))</f>
        <v>0.6</v>
      </c>
      <c r="O51" s="641"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Moderado</v>
      </c>
      <c r="P51" s="127">
        <v>1</v>
      </c>
      <c r="Q51" s="126" t="s">
        <v>911</v>
      </c>
      <c r="R51" s="127" t="str">
        <f t="shared" si="0"/>
        <v>Probabilidad</v>
      </c>
      <c r="S51" s="128" t="s">
        <v>834</v>
      </c>
      <c r="T51" s="128" t="s">
        <v>826</v>
      </c>
      <c r="U51" s="129" t="str">
        <f t="shared" si="1"/>
        <v>40%</v>
      </c>
      <c r="V51" s="128" t="s">
        <v>827</v>
      </c>
      <c r="W51" s="128" t="s">
        <v>828</v>
      </c>
      <c r="X51" s="128" t="s">
        <v>829</v>
      </c>
      <c r="Y51" s="130">
        <f>IFERROR(IF(R51="Probabilidad",(J51-(+J51*U51)),IF(R51="Impacto",J51,"")),"")</f>
        <v>0.36</v>
      </c>
      <c r="Z51" s="131" t="str">
        <f t="shared" si="2"/>
        <v>Baja</v>
      </c>
      <c r="AA51" s="129">
        <f t="shared" si="3"/>
        <v>0.36</v>
      </c>
      <c r="AB51" s="131" t="str">
        <f t="shared" si="4"/>
        <v>Moderado</v>
      </c>
      <c r="AC51" s="129">
        <f>IFERROR(IF(R51="Impacto",(N51-(+N51*U51)),IF(R51="Probabilidad",N51,"")),"")</f>
        <v>0.6</v>
      </c>
      <c r="AD51" s="131" t="str">
        <f t="shared" si="5"/>
        <v>Moderado</v>
      </c>
      <c r="AE51" s="642" t="s">
        <v>830</v>
      </c>
      <c r="AF51" s="231" t="s">
        <v>912</v>
      </c>
      <c r="AG51" s="151">
        <v>1</v>
      </c>
      <c r="AH51" s="152" t="s">
        <v>913</v>
      </c>
      <c r="AI51" s="238" t="s">
        <v>914</v>
      </c>
      <c r="AJ51" s="154">
        <v>44562</v>
      </c>
      <c r="AK51" s="154">
        <v>44926</v>
      </c>
      <c r="AL51" s="151">
        <v>0.8</v>
      </c>
      <c r="AM51" s="140"/>
      <c r="AN51" s="138"/>
      <c r="AO51" s="139"/>
      <c r="AP51" s="140"/>
      <c r="AQ51" s="138"/>
      <c r="AR51" s="140"/>
      <c r="AS51" s="138"/>
      <c r="AT51" s="139"/>
      <c r="AU51" s="140"/>
      <c r="AV51" s="138"/>
      <c r="AW51" s="140"/>
      <c r="AX51" s="138"/>
      <c r="AY51" s="139"/>
      <c r="AZ51" s="140"/>
      <c r="BA51" s="138"/>
      <c r="BB51" s="156"/>
      <c r="BC51" s="156"/>
      <c r="BD51" s="157"/>
      <c r="BE51" s="157"/>
      <c r="BF51" s="157"/>
    </row>
    <row r="52" spans="1:58" ht="159.75" customHeight="1" x14ac:dyDescent="0.2">
      <c r="A52" s="667"/>
      <c r="B52" s="649"/>
      <c r="C52" s="629"/>
      <c r="D52" s="629"/>
      <c r="E52" s="629"/>
      <c r="F52" s="629"/>
      <c r="G52" s="629"/>
      <c r="H52" s="629"/>
      <c r="I52" s="629"/>
      <c r="J52" s="629"/>
      <c r="K52" s="629"/>
      <c r="L52" s="629"/>
      <c r="M52" s="629"/>
      <c r="N52" s="629"/>
      <c r="O52" s="629"/>
      <c r="P52" s="194">
        <v>2</v>
      </c>
      <c r="Q52" s="144" t="s">
        <v>915</v>
      </c>
      <c r="R52" s="145" t="str">
        <f t="shared" si="0"/>
        <v>Impacto</v>
      </c>
      <c r="S52" s="146" t="s">
        <v>837</v>
      </c>
      <c r="T52" s="146" t="s">
        <v>826</v>
      </c>
      <c r="U52" s="147" t="str">
        <f t="shared" si="1"/>
        <v>25%</v>
      </c>
      <c r="V52" s="146" t="s">
        <v>827</v>
      </c>
      <c r="W52" s="146" t="s">
        <v>828</v>
      </c>
      <c r="X52" s="146" t="s">
        <v>829</v>
      </c>
      <c r="Y52" s="148">
        <f t="shared" ref="Y52:Y53" si="16">IFERROR(IF(AND(R51="Probabilidad",R52="Probabilidad"),(AA51-(+AA51*U52)),IF(R52="Probabilidad",(J51-(+J51*U52)),IF(R52="Impacto",AA51,""))),"")</f>
        <v>0.36</v>
      </c>
      <c r="Z52" s="149" t="str">
        <f t="shared" si="2"/>
        <v>Baja</v>
      </c>
      <c r="AA52" s="147">
        <f t="shared" si="3"/>
        <v>0.36</v>
      </c>
      <c r="AB52" s="149" t="str">
        <f t="shared" si="4"/>
        <v>Moderado</v>
      </c>
      <c r="AC52" s="147">
        <f>IFERROR(IF(AND(R51="Impacto",R52="Impacto"),(AC51-(+AC51*U52)),IF(R52="Impacto",($N$51-(+$N$51*U52)),IF(R52="Probabilidad",AC51,""))),"")</f>
        <v>0.44999999999999996</v>
      </c>
      <c r="AD52" s="149" t="str">
        <f t="shared" si="5"/>
        <v>Moderado</v>
      </c>
      <c r="AE52" s="643"/>
      <c r="AF52" s="150"/>
      <c r="AG52" s="192"/>
      <c r="AH52" s="193"/>
      <c r="AI52" s="278"/>
      <c r="AJ52" s="193"/>
      <c r="AK52" s="193"/>
      <c r="AL52" s="232"/>
      <c r="AM52" s="140"/>
      <c r="AN52" s="138"/>
      <c r="AO52" s="139"/>
      <c r="AP52" s="140"/>
      <c r="AQ52" s="138"/>
      <c r="AR52" s="140"/>
      <c r="AS52" s="138"/>
      <c r="AT52" s="139"/>
      <c r="AU52" s="140"/>
      <c r="AV52" s="138"/>
      <c r="AW52" s="140"/>
      <c r="AX52" s="138"/>
      <c r="AY52" s="139"/>
      <c r="AZ52" s="140"/>
      <c r="BA52" s="138"/>
      <c r="BB52" s="156"/>
      <c r="BC52" s="156"/>
      <c r="BD52" s="157"/>
      <c r="BE52" s="157"/>
      <c r="BF52" s="157"/>
    </row>
    <row r="53" spans="1:58" ht="159.75" customHeight="1" x14ac:dyDescent="0.2">
      <c r="A53" s="667"/>
      <c r="B53" s="649"/>
      <c r="C53" s="629"/>
      <c r="D53" s="629"/>
      <c r="E53" s="629"/>
      <c r="F53" s="629"/>
      <c r="G53" s="629"/>
      <c r="H53" s="629"/>
      <c r="I53" s="629"/>
      <c r="J53" s="629"/>
      <c r="K53" s="629"/>
      <c r="L53" s="629"/>
      <c r="M53" s="629"/>
      <c r="N53" s="629"/>
      <c r="O53" s="629"/>
      <c r="P53" s="194">
        <v>3</v>
      </c>
      <c r="Q53" s="144" t="s">
        <v>916</v>
      </c>
      <c r="R53" s="145" t="str">
        <f t="shared" si="0"/>
        <v>Impacto</v>
      </c>
      <c r="S53" s="146" t="s">
        <v>837</v>
      </c>
      <c r="T53" s="146" t="s">
        <v>826</v>
      </c>
      <c r="U53" s="147" t="str">
        <f t="shared" si="1"/>
        <v>25%</v>
      </c>
      <c r="V53" s="146" t="s">
        <v>827</v>
      </c>
      <c r="W53" s="146" t="s">
        <v>828</v>
      </c>
      <c r="X53" s="146" t="s">
        <v>829</v>
      </c>
      <c r="Y53" s="148">
        <f t="shared" si="16"/>
        <v>0.36</v>
      </c>
      <c r="Z53" s="149" t="str">
        <f t="shared" si="2"/>
        <v>Baja</v>
      </c>
      <c r="AA53" s="147">
        <f t="shared" si="3"/>
        <v>0.36</v>
      </c>
      <c r="AB53" s="149" t="str">
        <f t="shared" si="4"/>
        <v>Menor</v>
      </c>
      <c r="AC53" s="147">
        <f t="shared" ref="AC53:AC56" si="17">IFERROR(IF(AND(R52="Impacto",R53="Impacto"),(AC52-(+AC52*U53)),IF(AND(R52="Probabilidad",R53="Impacto"),(AC51-(+AC51*U53)),IF(R53="Probabilidad",AC52,""))),"")</f>
        <v>0.33749999999999997</v>
      </c>
      <c r="AD53" s="149" t="str">
        <f t="shared" si="5"/>
        <v>Moderado</v>
      </c>
      <c r="AE53" s="643"/>
      <c r="AF53" s="191"/>
      <c r="AG53" s="192"/>
      <c r="AH53" s="193"/>
      <c r="AI53" s="278"/>
      <c r="AJ53" s="193"/>
      <c r="AK53" s="193"/>
      <c r="AL53" s="193"/>
      <c r="AM53" s="140"/>
      <c r="AN53" s="138"/>
      <c r="AO53" s="139"/>
      <c r="AP53" s="140"/>
      <c r="AQ53" s="138"/>
      <c r="AR53" s="140"/>
      <c r="AS53" s="138"/>
      <c r="AT53" s="139"/>
      <c r="AU53" s="140"/>
      <c r="AV53" s="138"/>
      <c r="AW53" s="140"/>
      <c r="AX53" s="138"/>
      <c r="AY53" s="139"/>
      <c r="AZ53" s="140"/>
      <c r="BA53" s="138"/>
      <c r="BB53" s="156"/>
      <c r="BC53" s="156"/>
      <c r="BD53" s="157"/>
      <c r="BE53" s="157"/>
      <c r="BF53" s="157"/>
    </row>
    <row r="54" spans="1:58" ht="23.1" customHeight="1" x14ac:dyDescent="0.2">
      <c r="A54" s="667"/>
      <c r="B54" s="649"/>
      <c r="C54" s="629"/>
      <c r="D54" s="629"/>
      <c r="E54" s="629"/>
      <c r="F54" s="629"/>
      <c r="G54" s="629"/>
      <c r="H54" s="629"/>
      <c r="I54" s="629"/>
      <c r="J54" s="629"/>
      <c r="K54" s="629"/>
      <c r="L54" s="629"/>
      <c r="M54" s="629"/>
      <c r="N54" s="629"/>
      <c r="O54" s="629"/>
      <c r="P54" s="194"/>
      <c r="Q54" s="144"/>
      <c r="R54" s="145" t="str">
        <f t="shared" si="0"/>
        <v/>
      </c>
      <c r="S54" s="146"/>
      <c r="T54" s="146"/>
      <c r="U54" s="147" t="str">
        <f t="shared" si="1"/>
        <v/>
      </c>
      <c r="V54" s="146"/>
      <c r="W54" s="146"/>
      <c r="X54" s="146"/>
      <c r="Y54" s="148" t="str">
        <f>IFERROR(IF(AND(R53="Probabilidad",R54="Probabilidad"),(AA53-(+AA53*U54)),IF(R54="Probabilidad",(J51-(+J51*U54)),IF(R54="Impacto",AA53,""))),"")</f>
        <v/>
      </c>
      <c r="Z54" s="149" t="str">
        <f t="shared" si="2"/>
        <v/>
      </c>
      <c r="AA54" s="147" t="str">
        <f t="shared" si="3"/>
        <v/>
      </c>
      <c r="AB54" s="149" t="str">
        <f t="shared" si="4"/>
        <v/>
      </c>
      <c r="AC54" s="147" t="str">
        <f t="shared" si="17"/>
        <v/>
      </c>
      <c r="AD54" s="149" t="str">
        <f t="shared" si="5"/>
        <v/>
      </c>
      <c r="AE54" s="643"/>
      <c r="AF54" s="191"/>
      <c r="AG54" s="192"/>
      <c r="AH54" s="193"/>
      <c r="AI54" s="278"/>
      <c r="AJ54" s="193"/>
      <c r="AK54" s="193"/>
      <c r="AL54" s="193"/>
      <c r="AM54" s="140"/>
      <c r="AN54" s="138"/>
      <c r="AO54" s="139"/>
      <c r="AP54" s="140"/>
      <c r="AQ54" s="138"/>
      <c r="AR54" s="140"/>
      <c r="AS54" s="138"/>
      <c r="AT54" s="139"/>
      <c r="AU54" s="140"/>
      <c r="AV54" s="138"/>
      <c r="AW54" s="140"/>
      <c r="AX54" s="138"/>
      <c r="AY54" s="139"/>
      <c r="AZ54" s="140"/>
      <c r="BA54" s="138"/>
      <c r="BB54" s="156"/>
      <c r="BC54" s="156"/>
      <c r="BD54" s="157"/>
      <c r="BE54" s="157"/>
      <c r="BF54" s="157"/>
    </row>
    <row r="55" spans="1:58" ht="23.1" customHeight="1" x14ac:dyDescent="0.2">
      <c r="A55" s="667"/>
      <c r="B55" s="649"/>
      <c r="C55" s="629"/>
      <c r="D55" s="629"/>
      <c r="E55" s="629"/>
      <c r="F55" s="629"/>
      <c r="G55" s="629"/>
      <c r="H55" s="629"/>
      <c r="I55" s="629"/>
      <c r="J55" s="629"/>
      <c r="K55" s="629"/>
      <c r="L55" s="629"/>
      <c r="M55" s="629"/>
      <c r="N55" s="629"/>
      <c r="O55" s="629"/>
      <c r="P55" s="194"/>
      <c r="Q55" s="144"/>
      <c r="R55" s="145" t="str">
        <f t="shared" si="0"/>
        <v/>
      </c>
      <c r="S55" s="146"/>
      <c r="T55" s="146"/>
      <c r="U55" s="147" t="str">
        <f t="shared" si="1"/>
        <v/>
      </c>
      <c r="V55" s="146"/>
      <c r="W55" s="146"/>
      <c r="X55" s="146"/>
      <c r="Y55" s="148" t="str">
        <f>IFERROR(IF(AND(R54="Probabilidad",R55="Probabilidad"),(AA54-(+AA54*U55)),IF(R55="Probabilidad",(J51-(+J51*U55)),IF(R55="Impacto",AA54,""))),"")</f>
        <v/>
      </c>
      <c r="Z55" s="149" t="str">
        <f t="shared" si="2"/>
        <v/>
      </c>
      <c r="AA55" s="147" t="str">
        <f t="shared" si="3"/>
        <v/>
      </c>
      <c r="AB55" s="149" t="str">
        <f t="shared" si="4"/>
        <v/>
      </c>
      <c r="AC55" s="147" t="str">
        <f t="shared" si="17"/>
        <v/>
      </c>
      <c r="AD55" s="149" t="str">
        <f t="shared" si="5"/>
        <v/>
      </c>
      <c r="AE55" s="643"/>
      <c r="AF55" s="191"/>
      <c r="AG55" s="192"/>
      <c r="AH55" s="193"/>
      <c r="AI55" s="278"/>
      <c r="AJ55" s="193"/>
      <c r="AK55" s="193"/>
      <c r="AL55" s="193"/>
      <c r="AM55" s="140"/>
      <c r="AN55" s="138"/>
      <c r="AO55" s="139"/>
      <c r="AP55" s="140"/>
      <c r="AQ55" s="138"/>
      <c r="AR55" s="140"/>
      <c r="AS55" s="138"/>
      <c r="AT55" s="139"/>
      <c r="AU55" s="140"/>
      <c r="AV55" s="138"/>
      <c r="AW55" s="140"/>
      <c r="AX55" s="138"/>
      <c r="AY55" s="139"/>
      <c r="AZ55" s="140"/>
      <c r="BA55" s="138"/>
      <c r="BB55" s="156"/>
      <c r="BC55" s="156"/>
      <c r="BD55" s="157"/>
      <c r="BE55" s="157"/>
      <c r="BF55" s="157"/>
    </row>
    <row r="56" spans="1:58" ht="23.1" customHeight="1" x14ac:dyDescent="0.2">
      <c r="A56" s="668"/>
      <c r="B56" s="650"/>
      <c r="C56" s="640"/>
      <c r="D56" s="640"/>
      <c r="E56" s="640"/>
      <c r="F56" s="640"/>
      <c r="G56" s="640"/>
      <c r="H56" s="640"/>
      <c r="I56" s="640"/>
      <c r="J56" s="640"/>
      <c r="K56" s="640"/>
      <c r="L56" s="640"/>
      <c r="M56" s="640"/>
      <c r="N56" s="640"/>
      <c r="O56" s="640"/>
      <c r="P56" s="205"/>
      <c r="Q56" s="168"/>
      <c r="R56" s="169" t="str">
        <f t="shared" si="0"/>
        <v/>
      </c>
      <c r="S56" s="170"/>
      <c r="T56" s="170"/>
      <c r="U56" s="171" t="str">
        <f t="shared" si="1"/>
        <v/>
      </c>
      <c r="V56" s="170"/>
      <c r="W56" s="170"/>
      <c r="X56" s="170"/>
      <c r="Y56" s="172" t="str">
        <f>IFERROR(IF(AND(R55="Probabilidad",R56="Probabilidad"),(AA55-(+AA55*U56)),IF(R56="Probabilidad",(J51-(+J51*U56)),IF(R56="Impacto",AA55,""))),"")</f>
        <v/>
      </c>
      <c r="Z56" s="173" t="str">
        <f t="shared" si="2"/>
        <v/>
      </c>
      <c r="AA56" s="171" t="str">
        <f t="shared" si="3"/>
        <v/>
      </c>
      <c r="AB56" s="173" t="str">
        <f t="shared" si="4"/>
        <v/>
      </c>
      <c r="AC56" s="171" t="str">
        <f t="shared" si="17"/>
        <v/>
      </c>
      <c r="AD56" s="173" t="str">
        <f t="shared" si="5"/>
        <v/>
      </c>
      <c r="AE56" s="644"/>
      <c r="AF56" s="208"/>
      <c r="AG56" s="171"/>
      <c r="AH56" s="209"/>
      <c r="AI56" s="205"/>
      <c r="AJ56" s="209"/>
      <c r="AK56" s="209"/>
      <c r="AL56" s="198"/>
      <c r="AM56" s="140"/>
      <c r="AN56" s="138"/>
      <c r="AO56" s="139"/>
      <c r="AP56" s="140"/>
      <c r="AQ56" s="138"/>
      <c r="AR56" s="140"/>
      <c r="AS56" s="138"/>
      <c r="AT56" s="139"/>
      <c r="AU56" s="140"/>
      <c r="AV56" s="138"/>
      <c r="AW56" s="140"/>
      <c r="AX56" s="138"/>
      <c r="AY56" s="139"/>
      <c r="AZ56" s="140"/>
      <c r="BA56" s="138"/>
      <c r="BB56" s="156"/>
      <c r="BC56" s="156"/>
      <c r="BD56" s="157"/>
      <c r="BE56" s="157"/>
      <c r="BF56" s="157"/>
    </row>
    <row r="57" spans="1:58" ht="159.75" customHeight="1" x14ac:dyDescent="0.2">
      <c r="A57" s="666">
        <v>9</v>
      </c>
      <c r="B57" s="648" t="s">
        <v>229</v>
      </c>
      <c r="C57" s="651" t="s">
        <v>869</v>
      </c>
      <c r="D57" s="651" t="s">
        <v>917</v>
      </c>
      <c r="E57" s="651" t="s">
        <v>918</v>
      </c>
      <c r="F57" s="651" t="s">
        <v>919</v>
      </c>
      <c r="G57" s="651" t="s">
        <v>822</v>
      </c>
      <c r="H57" s="651">
        <v>50</v>
      </c>
      <c r="I57" s="641" t="str">
        <f>IF(H57&lt;=0,"",IF(H57&lt;=2,"Muy Baja",IF(H57&lt;=24,"Baja",IF(H57&lt;=500,"Media",IF(H57&lt;=5000,"Alta","Muy Alta")))))</f>
        <v>Media</v>
      </c>
      <c r="J57" s="639">
        <f>IF(I57="","",IF(I57="Muy Baja",0.2,IF(I57="Baja",0.4,IF(I57="Media",0.6,IF(I57="Alta",0.8,IF(I57="Muy Alta",1,))))))</f>
        <v>0.6</v>
      </c>
      <c r="K57" s="639" t="s">
        <v>920</v>
      </c>
      <c r="L57" s="639" t="str">
        <f>IF(NOT(ISERROR(MATCH(K57,'[1]Tabla Impacto'!$B$221:$B$223,0))),'[1]Tabla Impacto'!$F$223&amp;"Por favor no seleccionar los criterios de impacto(Afectación Económica o presupuestal y Pérdida Reputacional)",K57)</f>
        <v xml:space="preserve">     Entre 10 y 50 SMLMV </v>
      </c>
      <c r="M57" s="641" t="str">
        <f>IF(OR(K57='Tabla Impacto'!$C$11,K57='Tabla Impacto'!$D$11),"Leve",IF(OR(K57='Tabla Impacto'!$C$12,K57='Tabla Impacto'!$D$12),"Menor",IF(OR(K57='Tabla Impacto'!$C$13,K57='Tabla Impacto'!$D$13),"Moderado",IF(OR(K57='Tabla Impacto'!$C$14,K57='Tabla Impacto'!$D$14),"Mayor",IF(OR(K57='Tabla Impacto'!$C$15,K57='Tabla Impacto'!$D$15),"Catastrófico","")))))</f>
        <v>Menor</v>
      </c>
      <c r="N57" s="639">
        <f>IF(M57="","",IF(M57="Leve",0.2,IF(M57="Menor",0.4,IF(M57="Moderado",0.6,IF(M57="Mayor",0.8,IF(M57="Catastrófico",1,))))))</f>
        <v>0.4</v>
      </c>
      <c r="O57" s="641" t="str">
        <f>IF(OR(AND(I57="Muy Baja",M57="Leve"),AND(I57="Muy Baja",M57="Menor"),AND(I57="Baja",M57="Leve")),"Bajo",IF(OR(AND(I57="Muy baja",M57="Moderado"),AND(I57="Baja",M57="Menor"),AND(I57="Baja",M57="Moderado"),AND(I57="Media",M57="Leve"),AND(I57="Media",M57="Menor"),AND(I57="Media",M57="Moderado"),AND(I57="Alta",M57="Leve"),AND(I57="Alta",M57="Menor")),"Moderado",IF(OR(AND(I57="Muy Baja",M57="Mayor"),AND(I57="Baja",M57="Mayor"),AND(I57="Media",M57="Mayor"),AND(I57="Alta",M57="Moderado"),AND(I57="Alta",M57="Mayor"),AND(I57="Muy Alta",M57="Leve"),AND(I57="Muy Alta",M57="Menor"),AND(I57="Muy Alta",M57="Moderado"),AND(I57="Muy Alta",M57="Mayor")),"Alto",IF(OR(AND(I57="Muy Baja",M57="Catastrófico"),AND(I57="Baja",M57="Catastrófico"),AND(I57="Media",M57="Catastrófico"),AND(I57="Alta",M57="Catastrófico"),AND(I57="Muy Alta",M57="Catastrófico")),"Extremo",""))))</f>
        <v>Moderado</v>
      </c>
      <c r="P57" s="127">
        <v>1</v>
      </c>
      <c r="Q57" s="126" t="s">
        <v>921</v>
      </c>
      <c r="R57" s="127" t="str">
        <f t="shared" si="0"/>
        <v>Impacto</v>
      </c>
      <c r="S57" s="128" t="s">
        <v>837</v>
      </c>
      <c r="T57" s="128" t="s">
        <v>826</v>
      </c>
      <c r="U57" s="129" t="str">
        <f t="shared" si="1"/>
        <v>25%</v>
      </c>
      <c r="V57" s="128" t="s">
        <v>827</v>
      </c>
      <c r="W57" s="128" t="s">
        <v>828</v>
      </c>
      <c r="X57" s="128" t="s">
        <v>829</v>
      </c>
      <c r="Y57" s="130">
        <f>IFERROR(IF(R57="Probabilidad",(J57-(+J57*U57)),IF(R57="Impacto",J57,"")),"")</f>
        <v>0.6</v>
      </c>
      <c r="Z57" s="131" t="str">
        <f t="shared" si="2"/>
        <v>Media</v>
      </c>
      <c r="AA57" s="129">
        <f t="shared" si="3"/>
        <v>0.6</v>
      </c>
      <c r="AB57" s="131" t="str">
        <f t="shared" si="4"/>
        <v>Menor</v>
      </c>
      <c r="AC57" s="129">
        <f>IFERROR(IF(R57="Impacto",(N57-(+N57*U57)),IF(R57="Probabilidad",N57,"")),"")</f>
        <v>0.30000000000000004</v>
      </c>
      <c r="AD57" s="131" t="str">
        <f t="shared" si="5"/>
        <v>Moderado</v>
      </c>
      <c r="AE57" s="642" t="s">
        <v>922</v>
      </c>
      <c r="AF57" s="190" t="s">
        <v>923</v>
      </c>
      <c r="AG57" s="147">
        <v>0.5</v>
      </c>
      <c r="AH57" s="233" t="s">
        <v>924</v>
      </c>
      <c r="AI57" s="238" t="s">
        <v>925</v>
      </c>
      <c r="AJ57" s="234">
        <v>44562</v>
      </c>
      <c r="AK57" s="234">
        <v>44895</v>
      </c>
      <c r="AL57" s="235">
        <v>1</v>
      </c>
      <c r="AM57" s="140"/>
      <c r="AN57" s="138"/>
      <c r="AO57" s="139"/>
      <c r="AP57" s="140"/>
      <c r="AQ57" s="138"/>
      <c r="AR57" s="140"/>
      <c r="AS57" s="138"/>
      <c r="AT57" s="139"/>
      <c r="AU57" s="140"/>
      <c r="AV57" s="138"/>
      <c r="AW57" s="140"/>
      <c r="AX57" s="138"/>
      <c r="AY57" s="139"/>
      <c r="AZ57" s="140"/>
      <c r="BA57" s="138"/>
      <c r="BB57" s="156"/>
      <c r="BC57" s="156"/>
      <c r="BD57" s="157"/>
      <c r="BE57" s="157"/>
      <c r="BF57" s="157"/>
    </row>
    <row r="58" spans="1:58" ht="159.75" customHeight="1" x14ac:dyDescent="0.2">
      <c r="A58" s="667"/>
      <c r="B58" s="649"/>
      <c r="C58" s="629"/>
      <c r="D58" s="629"/>
      <c r="E58" s="629"/>
      <c r="F58" s="629"/>
      <c r="G58" s="629"/>
      <c r="H58" s="629"/>
      <c r="I58" s="629"/>
      <c r="J58" s="629"/>
      <c r="K58" s="629"/>
      <c r="L58" s="629"/>
      <c r="M58" s="629"/>
      <c r="N58" s="629"/>
      <c r="O58" s="629"/>
      <c r="P58" s="194">
        <v>2</v>
      </c>
      <c r="Q58" s="144" t="s">
        <v>926</v>
      </c>
      <c r="R58" s="145" t="str">
        <f t="shared" si="0"/>
        <v>Impacto</v>
      </c>
      <c r="S58" s="146" t="s">
        <v>837</v>
      </c>
      <c r="T58" s="146" t="s">
        <v>826</v>
      </c>
      <c r="U58" s="147" t="str">
        <f t="shared" si="1"/>
        <v>25%</v>
      </c>
      <c r="V58" s="146" t="s">
        <v>827</v>
      </c>
      <c r="W58" s="146" t="s">
        <v>927</v>
      </c>
      <c r="X58" s="146" t="s">
        <v>928</v>
      </c>
      <c r="Y58" s="148">
        <f>IFERROR(IF(AND(R57="Probabilidad",R58="Probabilidad"),(AA57-(+AA57*U58)),IF(R58="Probabilidad",(J57-(+J57*U58)),IF(R58="Impacto",AA57,""))),"")</f>
        <v>0.6</v>
      </c>
      <c r="Z58" s="149" t="str">
        <f t="shared" si="2"/>
        <v>Media</v>
      </c>
      <c r="AA58" s="147">
        <f t="shared" si="3"/>
        <v>0.6</v>
      </c>
      <c r="AB58" s="149" t="str">
        <f t="shared" si="4"/>
        <v>Menor</v>
      </c>
      <c r="AC58" s="147">
        <f>IFERROR(IF(AND(R57="Impacto",R58="Impacto"),(AC57-(+AC57*U58)),IF(R58="Impacto",($N$57-(+$N$57*U58)),IF(R58="Probabilidad",AC57,""))),"")</f>
        <v>0.22500000000000003</v>
      </c>
      <c r="AD58" s="149" t="str">
        <f t="shared" si="5"/>
        <v>Moderado</v>
      </c>
      <c r="AE58" s="643"/>
      <c r="AF58" s="191" t="s">
        <v>929</v>
      </c>
      <c r="AG58" s="147">
        <v>0.5</v>
      </c>
      <c r="AH58" s="236" t="s">
        <v>930</v>
      </c>
      <c r="AI58" s="154" t="s">
        <v>914</v>
      </c>
      <c r="AJ58" s="234">
        <v>44562</v>
      </c>
      <c r="AK58" s="234">
        <v>44895</v>
      </c>
      <c r="AL58" s="235">
        <v>1</v>
      </c>
      <c r="AM58" s="140"/>
      <c r="AN58" s="138"/>
      <c r="AO58" s="139"/>
      <c r="AP58" s="140"/>
      <c r="AQ58" s="138"/>
      <c r="AR58" s="140"/>
      <c r="AS58" s="138"/>
      <c r="AT58" s="139"/>
      <c r="AU58" s="140"/>
      <c r="AV58" s="138"/>
      <c r="AW58" s="140"/>
      <c r="AX58" s="138"/>
      <c r="AY58" s="139"/>
      <c r="AZ58" s="140"/>
      <c r="BA58" s="138"/>
      <c r="BB58" s="156"/>
      <c r="BC58" s="156"/>
      <c r="BD58" s="157"/>
      <c r="BE58" s="157"/>
      <c r="BF58" s="157"/>
    </row>
    <row r="59" spans="1:58" ht="27" customHeight="1" x14ac:dyDescent="0.2">
      <c r="A59" s="667"/>
      <c r="B59" s="649"/>
      <c r="C59" s="629"/>
      <c r="D59" s="629"/>
      <c r="E59" s="629"/>
      <c r="F59" s="629"/>
      <c r="G59" s="629"/>
      <c r="H59" s="629"/>
      <c r="I59" s="629"/>
      <c r="J59" s="629"/>
      <c r="K59" s="629"/>
      <c r="L59" s="629"/>
      <c r="M59" s="629"/>
      <c r="N59" s="629"/>
      <c r="O59" s="629"/>
      <c r="P59" s="194"/>
      <c r="Q59" s="144"/>
      <c r="R59" s="145" t="str">
        <f t="shared" si="0"/>
        <v/>
      </c>
      <c r="S59" s="146"/>
      <c r="T59" s="146"/>
      <c r="U59" s="147" t="str">
        <f t="shared" si="1"/>
        <v/>
      </c>
      <c r="V59" s="146"/>
      <c r="W59" s="146"/>
      <c r="X59" s="146"/>
      <c r="Y59" s="148" t="str">
        <f>IFERROR(IF(AND(R58="Probabilidad",R59="Probabilidad"),(AA58-(+AA58*U59)),IF(R59="Probabilidad",(J57-(+J57*U59)),IF(R59="Impacto",AA58,""))),"")</f>
        <v/>
      </c>
      <c r="Z59" s="149" t="str">
        <f t="shared" si="2"/>
        <v/>
      </c>
      <c r="AA59" s="147" t="str">
        <f t="shared" si="3"/>
        <v/>
      </c>
      <c r="AB59" s="149" t="str">
        <f t="shared" si="4"/>
        <v/>
      </c>
      <c r="AC59" s="147" t="str">
        <f t="shared" ref="AC59:AC62" si="18">IFERROR(IF(AND(R58="Impacto",R59="Impacto"),(AC58-(+AC58*U59)),IF(AND(R58="Probabilidad",R59="Impacto"),(AC57-(+AC57*U59)),IF(R59="Probabilidad",AC58,""))),"")</f>
        <v/>
      </c>
      <c r="AD59" s="149" t="str">
        <f t="shared" si="5"/>
        <v/>
      </c>
      <c r="AE59" s="643"/>
      <c r="AF59" s="191"/>
      <c r="AG59" s="192"/>
      <c r="AH59" s="193"/>
      <c r="AI59" s="278"/>
      <c r="AJ59" s="193"/>
      <c r="AK59" s="193"/>
      <c r="AL59" s="193"/>
      <c r="AM59" s="140"/>
      <c r="AN59" s="138"/>
      <c r="AO59" s="139"/>
      <c r="AP59" s="140"/>
      <c r="AQ59" s="138"/>
      <c r="AR59" s="140"/>
      <c r="AS59" s="138"/>
      <c r="AT59" s="139"/>
      <c r="AU59" s="140"/>
      <c r="AV59" s="138"/>
      <c r="AW59" s="140"/>
      <c r="AX59" s="138"/>
      <c r="AY59" s="139"/>
      <c r="AZ59" s="140"/>
      <c r="BA59" s="138"/>
      <c r="BB59" s="156"/>
      <c r="BC59" s="156"/>
      <c r="BD59" s="157"/>
      <c r="BE59" s="157"/>
      <c r="BF59" s="157"/>
    </row>
    <row r="60" spans="1:58" ht="27" customHeight="1" x14ac:dyDescent="0.2">
      <c r="A60" s="667"/>
      <c r="B60" s="649"/>
      <c r="C60" s="629"/>
      <c r="D60" s="629"/>
      <c r="E60" s="629"/>
      <c r="F60" s="629"/>
      <c r="G60" s="629"/>
      <c r="H60" s="629"/>
      <c r="I60" s="629"/>
      <c r="J60" s="629"/>
      <c r="K60" s="629"/>
      <c r="L60" s="629"/>
      <c r="M60" s="629"/>
      <c r="N60" s="629"/>
      <c r="O60" s="629"/>
      <c r="P60" s="194"/>
      <c r="Q60" s="144"/>
      <c r="R60" s="145" t="str">
        <f t="shared" si="0"/>
        <v/>
      </c>
      <c r="S60" s="146"/>
      <c r="T60" s="146"/>
      <c r="U60" s="147" t="str">
        <f t="shared" si="1"/>
        <v/>
      </c>
      <c r="V60" s="146"/>
      <c r="W60" s="146"/>
      <c r="X60" s="146"/>
      <c r="Y60" s="148" t="str">
        <f>IFERROR(IF(AND(R59="Probabilidad",R60="Probabilidad"),(AA59-(+AA59*U60)),IF(R60="Probabilidad",(J57-(+J57*U60)),IF(R60="Impacto",AA59,""))),"")</f>
        <v/>
      </c>
      <c r="Z60" s="149" t="str">
        <f t="shared" si="2"/>
        <v/>
      </c>
      <c r="AA60" s="147" t="str">
        <f t="shared" si="3"/>
        <v/>
      </c>
      <c r="AB60" s="149" t="str">
        <f t="shared" si="4"/>
        <v/>
      </c>
      <c r="AC60" s="147" t="str">
        <f t="shared" si="18"/>
        <v/>
      </c>
      <c r="AD60" s="149" t="str">
        <f t="shared" si="5"/>
        <v/>
      </c>
      <c r="AE60" s="643"/>
      <c r="AF60" s="191"/>
      <c r="AG60" s="192"/>
      <c r="AH60" s="193"/>
      <c r="AI60" s="278"/>
      <c r="AJ60" s="193"/>
      <c r="AK60" s="193"/>
      <c r="AL60" s="193"/>
      <c r="AM60" s="140"/>
      <c r="AN60" s="138"/>
      <c r="AO60" s="139"/>
      <c r="AP60" s="140"/>
      <c r="AQ60" s="138"/>
      <c r="AR60" s="140"/>
      <c r="AS60" s="138"/>
      <c r="AT60" s="139"/>
      <c r="AU60" s="140"/>
      <c r="AV60" s="138"/>
      <c r="AW60" s="140"/>
      <c r="AX60" s="138"/>
      <c r="AY60" s="139"/>
      <c r="AZ60" s="140"/>
      <c r="BA60" s="138"/>
      <c r="BB60" s="156"/>
      <c r="BC60" s="156"/>
      <c r="BD60" s="157"/>
      <c r="BE60" s="157"/>
      <c r="BF60" s="157"/>
    </row>
    <row r="61" spans="1:58" ht="27" customHeight="1" x14ac:dyDescent="0.2">
      <c r="A61" s="667"/>
      <c r="B61" s="649"/>
      <c r="C61" s="629"/>
      <c r="D61" s="629"/>
      <c r="E61" s="629"/>
      <c r="F61" s="629"/>
      <c r="G61" s="629"/>
      <c r="H61" s="629"/>
      <c r="I61" s="629"/>
      <c r="J61" s="629"/>
      <c r="K61" s="629"/>
      <c r="L61" s="629"/>
      <c r="M61" s="629"/>
      <c r="N61" s="629"/>
      <c r="O61" s="629"/>
      <c r="P61" s="194"/>
      <c r="Q61" s="144"/>
      <c r="R61" s="145" t="str">
        <f t="shared" si="0"/>
        <v/>
      </c>
      <c r="S61" s="146"/>
      <c r="T61" s="146"/>
      <c r="U61" s="147" t="str">
        <f t="shared" si="1"/>
        <v/>
      </c>
      <c r="V61" s="146"/>
      <c r="W61" s="146"/>
      <c r="X61" s="146"/>
      <c r="Y61" s="148" t="str">
        <f>IFERROR(IF(AND(R60="Probabilidad",R61="Probabilidad"),(AA60-(+AA60*U61)),IF(R61="Probabilidad",(J57-(+J57*U61)),IF(R61="Impacto",AA60,""))),"")</f>
        <v/>
      </c>
      <c r="Z61" s="149" t="str">
        <f t="shared" si="2"/>
        <v/>
      </c>
      <c r="AA61" s="147" t="str">
        <f t="shared" si="3"/>
        <v/>
      </c>
      <c r="AB61" s="149" t="str">
        <f t="shared" si="4"/>
        <v/>
      </c>
      <c r="AC61" s="147" t="str">
        <f t="shared" si="18"/>
        <v/>
      </c>
      <c r="AD61" s="149" t="str">
        <f t="shared" si="5"/>
        <v/>
      </c>
      <c r="AE61" s="643"/>
      <c r="AF61" s="191"/>
      <c r="AG61" s="192"/>
      <c r="AH61" s="193"/>
      <c r="AI61" s="278"/>
      <c r="AJ61" s="193"/>
      <c r="AK61" s="193"/>
      <c r="AL61" s="193"/>
      <c r="AM61" s="140"/>
      <c r="AN61" s="138"/>
      <c r="AO61" s="139"/>
      <c r="AP61" s="140"/>
      <c r="AQ61" s="138"/>
      <c r="AR61" s="140"/>
      <c r="AS61" s="138"/>
      <c r="AT61" s="139"/>
      <c r="AU61" s="140"/>
      <c r="AV61" s="138"/>
      <c r="AW61" s="140"/>
      <c r="AX61" s="138"/>
      <c r="AY61" s="139"/>
      <c r="AZ61" s="140"/>
      <c r="BA61" s="138"/>
      <c r="BB61" s="156"/>
      <c r="BC61" s="156"/>
      <c r="BD61" s="157"/>
      <c r="BE61" s="157"/>
      <c r="BF61" s="157"/>
    </row>
    <row r="62" spans="1:58" ht="27" customHeight="1" x14ac:dyDescent="0.2">
      <c r="A62" s="668"/>
      <c r="B62" s="650"/>
      <c r="C62" s="640"/>
      <c r="D62" s="640"/>
      <c r="E62" s="640"/>
      <c r="F62" s="640"/>
      <c r="G62" s="640"/>
      <c r="H62" s="640"/>
      <c r="I62" s="640"/>
      <c r="J62" s="640"/>
      <c r="K62" s="640"/>
      <c r="L62" s="640"/>
      <c r="M62" s="640"/>
      <c r="N62" s="640"/>
      <c r="O62" s="640"/>
      <c r="P62" s="205"/>
      <c r="Q62" s="168"/>
      <c r="R62" s="169" t="str">
        <f t="shared" si="0"/>
        <v/>
      </c>
      <c r="S62" s="170"/>
      <c r="T62" s="170"/>
      <c r="U62" s="171" t="str">
        <f t="shared" si="1"/>
        <v/>
      </c>
      <c r="V62" s="170"/>
      <c r="W62" s="170"/>
      <c r="X62" s="170"/>
      <c r="Y62" s="172" t="str">
        <f>IFERROR(IF(AND(R61="Probabilidad",R62="Probabilidad"),(AA61-(+AA61*U62)),IF(R62="Probabilidad",(J57-(+J57*U62)),IF(R62="Impacto",AA61,""))),"")</f>
        <v/>
      </c>
      <c r="Z62" s="173" t="str">
        <f t="shared" si="2"/>
        <v/>
      </c>
      <c r="AA62" s="171" t="str">
        <f t="shared" si="3"/>
        <v/>
      </c>
      <c r="AB62" s="173" t="str">
        <f t="shared" si="4"/>
        <v/>
      </c>
      <c r="AC62" s="171" t="str">
        <f t="shared" si="18"/>
        <v/>
      </c>
      <c r="AD62" s="173" t="str">
        <f t="shared" si="5"/>
        <v/>
      </c>
      <c r="AE62" s="644"/>
      <c r="AF62" s="208"/>
      <c r="AG62" s="171"/>
      <c r="AH62" s="209"/>
      <c r="AI62" s="205"/>
      <c r="AJ62" s="209"/>
      <c r="AK62" s="209"/>
      <c r="AL62" s="198"/>
      <c r="AM62" s="140"/>
      <c r="AN62" s="138"/>
      <c r="AO62" s="139"/>
      <c r="AP62" s="140"/>
      <c r="AQ62" s="138"/>
      <c r="AR62" s="140"/>
      <c r="AS62" s="138"/>
      <c r="AT62" s="139"/>
      <c r="AU62" s="140"/>
      <c r="AV62" s="138"/>
      <c r="AW62" s="140"/>
      <c r="AX62" s="138"/>
      <c r="AY62" s="139"/>
      <c r="AZ62" s="140"/>
      <c r="BA62" s="138"/>
      <c r="BB62" s="156"/>
      <c r="BC62" s="156"/>
      <c r="BD62" s="157"/>
      <c r="BE62" s="157"/>
      <c r="BF62" s="157"/>
    </row>
    <row r="63" spans="1:58" ht="159.75" customHeight="1" x14ac:dyDescent="0.2">
      <c r="A63" s="666">
        <v>10</v>
      </c>
      <c r="B63" s="648" t="s">
        <v>289</v>
      </c>
      <c r="C63" s="651" t="s">
        <v>818</v>
      </c>
      <c r="D63" s="651" t="s">
        <v>931</v>
      </c>
      <c r="E63" s="651" t="s">
        <v>932</v>
      </c>
      <c r="F63" s="651" t="s">
        <v>933</v>
      </c>
      <c r="G63" s="651" t="s">
        <v>822</v>
      </c>
      <c r="H63" s="651">
        <v>365</v>
      </c>
      <c r="I63" s="641" t="str">
        <f>IF(H63&lt;=0,"",IF(H63&lt;=2,"Muy Baja",IF(H63&lt;=24,"Baja",IF(H63&lt;=500,"Media",IF(H63&lt;=5000,"Alta","Muy Alta")))))</f>
        <v>Media</v>
      </c>
      <c r="J63" s="639">
        <f>IF(I63="","",IF(I63="Muy Baja",0.2,IF(I63="Baja",0.4,IF(I63="Media",0.6,IF(I63="Alta",0.8,IF(I63="Muy Alta",1,))))))</f>
        <v>0.6</v>
      </c>
      <c r="K63" s="639" t="s">
        <v>860</v>
      </c>
      <c r="L63" s="639" t="str">
        <f>IF(NOT(ISERROR(MATCH(K63,'[1]Tabla Impacto'!$B$221:$B$223,0))),'[1]Tabla Impacto'!$F$223&amp;"Por favor no seleccionar los criterios de impacto(Afectación Económica o presupuestal y Pérdida Reputacional)",K63)</f>
        <v xml:space="preserve">     El riesgo afecta la imagen de la entidad a nivel nacional, con efecto publicitarios sostenible a nivel país</v>
      </c>
      <c r="M63" s="641" t="str">
        <f>IF(OR(K63='Tabla Impacto'!$C$11,K63='Tabla Impacto'!$D$11),"Leve",IF(OR(K63='Tabla Impacto'!$C$12,K63='Tabla Impacto'!$D$12),"Menor",IF(OR(K63='Tabla Impacto'!$C$13,K63='Tabla Impacto'!$D$13),"Moderado",IF(OR(K63='Tabla Impacto'!$C$14,K63='Tabla Impacto'!$D$14),"Mayor",IF(OR(K63='Tabla Impacto'!$C$15,K63='Tabla Impacto'!$D$15),"Catastrófico","")))))</f>
        <v>Catastrófico</v>
      </c>
      <c r="N63" s="639">
        <f>IF(M63="","",IF(M63="Leve",0.2,IF(M63="Menor",0.4,IF(M63="Moderado",0.6,IF(M63="Mayor",0.8,IF(M63="Catastrófico",1,))))))</f>
        <v>1</v>
      </c>
      <c r="O63" s="641"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Extremo</v>
      </c>
      <c r="P63" s="127">
        <v>1</v>
      </c>
      <c r="Q63" s="144" t="s">
        <v>934</v>
      </c>
      <c r="R63" s="127" t="str">
        <f t="shared" si="0"/>
        <v>Probabilidad</v>
      </c>
      <c r="S63" s="128" t="s">
        <v>834</v>
      </c>
      <c r="T63" s="128" t="s">
        <v>826</v>
      </c>
      <c r="U63" s="129" t="str">
        <f t="shared" si="1"/>
        <v>40%</v>
      </c>
      <c r="V63" s="128" t="s">
        <v>838</v>
      </c>
      <c r="W63" s="128" t="s">
        <v>828</v>
      </c>
      <c r="X63" s="128" t="s">
        <v>829</v>
      </c>
      <c r="Y63" s="130">
        <f>IFERROR(IF(R63="Probabilidad",(J63-(+J63*U63)),IF(R63="Impacto",J63,"")),"")</f>
        <v>0.36</v>
      </c>
      <c r="Z63" s="131" t="str">
        <f t="shared" si="2"/>
        <v>Baja</v>
      </c>
      <c r="AA63" s="129">
        <f t="shared" si="3"/>
        <v>0.36</v>
      </c>
      <c r="AB63" s="131" t="str">
        <f t="shared" si="4"/>
        <v>Catastrófico</v>
      </c>
      <c r="AC63" s="129">
        <f>IFERROR(IF(R63="Impacto",(N63-(+N63*U63)),IF(R63="Probabilidad",N63,"")),"")</f>
        <v>1</v>
      </c>
      <c r="AD63" s="131" t="str">
        <f t="shared" si="5"/>
        <v>Extremo</v>
      </c>
      <c r="AE63" s="642" t="s">
        <v>830</v>
      </c>
      <c r="AF63" s="150" t="s">
        <v>2414</v>
      </c>
      <c r="AG63" s="237">
        <v>1</v>
      </c>
      <c r="AH63" s="194" t="s">
        <v>935</v>
      </c>
      <c r="AI63" s="238" t="s">
        <v>936</v>
      </c>
      <c r="AJ63" s="239">
        <v>44562</v>
      </c>
      <c r="AK63" s="239">
        <v>44895</v>
      </c>
      <c r="AL63" s="240">
        <v>6</v>
      </c>
      <c r="AM63" s="140"/>
      <c r="AN63" s="138"/>
      <c r="AO63" s="139"/>
      <c r="AP63" s="140"/>
      <c r="AQ63" s="138"/>
      <c r="AR63" s="140"/>
      <c r="AS63" s="138"/>
      <c r="AT63" s="139"/>
      <c r="AU63" s="140"/>
      <c r="AV63" s="138"/>
      <c r="AW63" s="140"/>
      <c r="AX63" s="138"/>
      <c r="AY63" s="139"/>
      <c r="AZ63" s="140"/>
      <c r="BA63" s="138"/>
      <c r="BB63" s="156"/>
      <c r="BC63" s="156"/>
      <c r="BD63" s="157"/>
      <c r="BE63" s="157"/>
      <c r="BF63" s="157"/>
    </row>
    <row r="64" spans="1:58" ht="159.75" customHeight="1" x14ac:dyDescent="0.2">
      <c r="A64" s="667"/>
      <c r="B64" s="649"/>
      <c r="C64" s="629"/>
      <c r="D64" s="629"/>
      <c r="E64" s="629"/>
      <c r="F64" s="629"/>
      <c r="G64" s="629"/>
      <c r="H64" s="629"/>
      <c r="I64" s="629"/>
      <c r="J64" s="629"/>
      <c r="K64" s="629"/>
      <c r="L64" s="629"/>
      <c r="M64" s="629"/>
      <c r="N64" s="629"/>
      <c r="O64" s="629"/>
      <c r="P64" s="194">
        <v>2</v>
      </c>
      <c r="Q64" s="144" t="s">
        <v>937</v>
      </c>
      <c r="R64" s="145" t="str">
        <f t="shared" si="0"/>
        <v>Probabilidad</v>
      </c>
      <c r="S64" s="146" t="s">
        <v>834</v>
      </c>
      <c r="T64" s="146" t="s">
        <v>826</v>
      </c>
      <c r="U64" s="147" t="str">
        <f t="shared" si="1"/>
        <v>40%</v>
      </c>
      <c r="V64" s="146" t="s">
        <v>838</v>
      </c>
      <c r="W64" s="146" t="s">
        <v>828</v>
      </c>
      <c r="X64" s="146" t="s">
        <v>829</v>
      </c>
      <c r="Y64" s="148">
        <f>IFERROR(IF(AND(R63="Probabilidad",R64="Probabilidad"),(AA63-(+AA63*U64)),IF(R64="Probabilidad",(J63-(+J63*U64)),IF(R64="Impacto",AA63,""))),"")</f>
        <v>0.216</v>
      </c>
      <c r="Z64" s="149" t="str">
        <f t="shared" si="2"/>
        <v>Baja</v>
      </c>
      <c r="AA64" s="147">
        <f t="shared" si="3"/>
        <v>0.216</v>
      </c>
      <c r="AB64" s="149" t="str">
        <f t="shared" si="4"/>
        <v>Catastrófico</v>
      </c>
      <c r="AC64" s="147">
        <f>IFERROR(IF(AND(R63="Impacto",R64="Impacto"),(AC63-(+AC63*U64)),IF(R64="Impacto",($N$63-(+$N$63*U64)),IF(R64="Probabilidad",AC63,""))),"")</f>
        <v>1</v>
      </c>
      <c r="AD64" s="149" t="str">
        <f t="shared" si="5"/>
        <v>Extremo</v>
      </c>
      <c r="AE64" s="643"/>
      <c r="AF64" s="191"/>
      <c r="AG64" s="192"/>
      <c r="AH64" s="193"/>
      <c r="AI64" s="278"/>
      <c r="AJ64" s="193"/>
      <c r="AK64" s="193"/>
      <c r="AL64" s="193"/>
      <c r="AM64" s="241"/>
      <c r="AN64" s="242"/>
      <c r="AO64" s="192"/>
      <c r="AP64" s="241"/>
      <c r="AQ64" s="242"/>
      <c r="AR64" s="241"/>
      <c r="AS64" s="242"/>
      <c r="AT64" s="192"/>
      <c r="AU64" s="241"/>
      <c r="AV64" s="242"/>
      <c r="AW64" s="241"/>
      <c r="AX64" s="242"/>
      <c r="AY64" s="192"/>
      <c r="AZ64" s="241"/>
      <c r="BA64" s="242"/>
      <c r="BB64" s="157"/>
      <c r="BC64" s="157"/>
      <c r="BD64" s="157"/>
      <c r="BE64" s="157"/>
      <c r="BF64" s="157"/>
    </row>
    <row r="65" spans="1:58" ht="159.75" customHeight="1" x14ac:dyDescent="0.2">
      <c r="A65" s="667"/>
      <c r="B65" s="649"/>
      <c r="C65" s="629"/>
      <c r="D65" s="629"/>
      <c r="E65" s="629"/>
      <c r="F65" s="629"/>
      <c r="G65" s="629"/>
      <c r="H65" s="629"/>
      <c r="I65" s="629"/>
      <c r="J65" s="629"/>
      <c r="K65" s="629"/>
      <c r="L65" s="629"/>
      <c r="M65" s="629"/>
      <c r="N65" s="629"/>
      <c r="O65" s="629"/>
      <c r="P65" s="194">
        <v>3</v>
      </c>
      <c r="Q65" s="144" t="s">
        <v>938</v>
      </c>
      <c r="R65" s="145" t="str">
        <f t="shared" si="0"/>
        <v>Probabilidad</v>
      </c>
      <c r="S65" s="146" t="s">
        <v>834</v>
      </c>
      <c r="T65" s="146" t="s">
        <v>826</v>
      </c>
      <c r="U65" s="147" t="str">
        <f t="shared" si="1"/>
        <v>40%</v>
      </c>
      <c r="V65" s="146" t="s">
        <v>838</v>
      </c>
      <c r="W65" s="146" t="s">
        <v>828</v>
      </c>
      <c r="X65" s="146" t="s">
        <v>829</v>
      </c>
      <c r="Y65" s="148">
        <f>IFERROR(IF(AND(R64="Probabilidad",R65="Probabilidad"),(AA64-(+AA64*U65)),IF(R65="Probabilidad",(J63-(+J63*U65)),IF(R65="Impacto",AA64,""))),"")</f>
        <v>0.12959999999999999</v>
      </c>
      <c r="Z65" s="149" t="str">
        <f t="shared" si="2"/>
        <v>Muy Baja</v>
      </c>
      <c r="AA65" s="147">
        <f t="shared" si="3"/>
        <v>0.12959999999999999</v>
      </c>
      <c r="AB65" s="149" t="str">
        <f t="shared" si="4"/>
        <v>Catastrófico</v>
      </c>
      <c r="AC65" s="147">
        <f t="shared" ref="AC65:AC68" si="19">IFERROR(IF(AND(R64="Impacto",R65="Impacto"),(AC64-(+AC64*U65)),IF(AND(R64="Probabilidad",R65="Impacto"),(AC63-(+AC63*U65)),IF(R65="Probabilidad",AC64,""))),"")</f>
        <v>1</v>
      </c>
      <c r="AD65" s="149" t="str">
        <f t="shared" si="5"/>
        <v>Extremo</v>
      </c>
      <c r="AE65" s="643"/>
      <c r="AF65" s="191"/>
      <c r="AG65" s="192"/>
      <c r="AH65" s="193"/>
      <c r="AI65" s="278"/>
      <c r="AJ65" s="193"/>
      <c r="AK65" s="193"/>
      <c r="AL65" s="193"/>
      <c r="AM65" s="241"/>
      <c r="AN65" s="242"/>
      <c r="AO65" s="192"/>
      <c r="AP65" s="241"/>
      <c r="AQ65" s="242"/>
      <c r="AR65" s="241"/>
      <c r="AS65" s="242"/>
      <c r="AT65" s="192"/>
      <c r="AU65" s="241"/>
      <c r="AV65" s="242"/>
      <c r="AW65" s="241"/>
      <c r="AX65" s="242"/>
      <c r="AY65" s="192"/>
      <c r="AZ65" s="241"/>
      <c r="BA65" s="242"/>
      <c r="BB65" s="157"/>
      <c r="BC65" s="157"/>
      <c r="BD65" s="157"/>
      <c r="BE65" s="157"/>
      <c r="BF65" s="157"/>
    </row>
    <row r="66" spans="1:58" ht="159.75" customHeight="1" x14ac:dyDescent="0.2">
      <c r="A66" s="667"/>
      <c r="B66" s="649"/>
      <c r="C66" s="629"/>
      <c r="D66" s="629"/>
      <c r="E66" s="629"/>
      <c r="F66" s="629"/>
      <c r="G66" s="629"/>
      <c r="H66" s="629"/>
      <c r="I66" s="629"/>
      <c r="J66" s="629"/>
      <c r="K66" s="629"/>
      <c r="L66" s="629"/>
      <c r="M66" s="629"/>
      <c r="N66" s="629"/>
      <c r="O66" s="629"/>
      <c r="P66" s="194">
        <v>4</v>
      </c>
      <c r="Q66" s="144" t="s">
        <v>939</v>
      </c>
      <c r="R66" s="145" t="str">
        <f t="shared" si="0"/>
        <v>Impacto</v>
      </c>
      <c r="S66" s="146" t="s">
        <v>837</v>
      </c>
      <c r="T66" s="146" t="s">
        <v>826</v>
      </c>
      <c r="U66" s="147" t="str">
        <f t="shared" si="1"/>
        <v>25%</v>
      </c>
      <c r="V66" s="146" t="s">
        <v>838</v>
      </c>
      <c r="W66" s="146" t="s">
        <v>828</v>
      </c>
      <c r="X66" s="146" t="s">
        <v>829</v>
      </c>
      <c r="Y66" s="148">
        <f>IFERROR(IF(AND(R65="Probabilidad",R66="Probabilidad"),(AA65-(+AA65*U66)),IF(R66="Probabilidad",(J63-(+J63*U66)),IF(R66="Impacto",AA65,""))),"")</f>
        <v>0.12959999999999999</v>
      </c>
      <c r="Z66" s="149" t="str">
        <f t="shared" si="2"/>
        <v>Muy Baja</v>
      </c>
      <c r="AA66" s="147">
        <f t="shared" si="3"/>
        <v>0.12959999999999999</v>
      </c>
      <c r="AB66" s="149" t="str">
        <f t="shared" si="4"/>
        <v>Mayor</v>
      </c>
      <c r="AC66" s="147">
        <f t="shared" si="19"/>
        <v>0.75</v>
      </c>
      <c r="AD66" s="149" t="str">
        <f t="shared" si="5"/>
        <v>Alto</v>
      </c>
      <c r="AE66" s="643"/>
      <c r="AF66" s="191"/>
      <c r="AG66" s="192"/>
      <c r="AH66" s="193"/>
      <c r="AI66" s="278"/>
      <c r="AJ66" s="193"/>
      <c r="AK66" s="193"/>
      <c r="AL66" s="193"/>
      <c r="AM66" s="241"/>
      <c r="AN66" s="242"/>
      <c r="AO66" s="192"/>
      <c r="AP66" s="241"/>
      <c r="AQ66" s="242"/>
      <c r="AR66" s="241"/>
      <c r="AS66" s="242"/>
      <c r="AT66" s="192"/>
      <c r="AU66" s="241"/>
      <c r="AV66" s="242"/>
      <c r="AW66" s="241"/>
      <c r="AX66" s="242"/>
      <c r="AY66" s="192"/>
      <c r="AZ66" s="241"/>
      <c r="BA66" s="242"/>
      <c r="BB66" s="157"/>
      <c r="BC66" s="157"/>
      <c r="BD66" s="157"/>
      <c r="BE66" s="157"/>
      <c r="BF66" s="157"/>
    </row>
    <row r="67" spans="1:58" ht="21" customHeight="1" x14ac:dyDescent="0.2">
      <c r="A67" s="667"/>
      <c r="B67" s="649"/>
      <c r="C67" s="629"/>
      <c r="D67" s="629"/>
      <c r="E67" s="629"/>
      <c r="F67" s="629"/>
      <c r="G67" s="629"/>
      <c r="H67" s="629"/>
      <c r="I67" s="629"/>
      <c r="J67" s="629"/>
      <c r="K67" s="629"/>
      <c r="L67" s="629"/>
      <c r="M67" s="629"/>
      <c r="N67" s="629"/>
      <c r="O67" s="629"/>
      <c r="P67" s="194"/>
      <c r="Q67" s="144"/>
      <c r="R67" s="145" t="str">
        <f t="shared" si="0"/>
        <v/>
      </c>
      <c r="S67" s="146"/>
      <c r="T67" s="146"/>
      <c r="U67" s="147" t="str">
        <f t="shared" si="1"/>
        <v/>
      </c>
      <c r="V67" s="146"/>
      <c r="W67" s="146"/>
      <c r="X67" s="146"/>
      <c r="Y67" s="148" t="str">
        <f>IFERROR(IF(AND(R66="Probabilidad",R67="Probabilidad"),(AA66-(+AA66*U67)),IF(R67="Probabilidad",(J63-(+J63*U67)),IF(R67="Impacto",AA66,""))),"")</f>
        <v/>
      </c>
      <c r="Z67" s="149" t="str">
        <f t="shared" si="2"/>
        <v/>
      </c>
      <c r="AA67" s="147" t="str">
        <f t="shared" si="3"/>
        <v/>
      </c>
      <c r="AB67" s="149" t="str">
        <f t="shared" si="4"/>
        <v/>
      </c>
      <c r="AC67" s="147" t="str">
        <f t="shared" si="19"/>
        <v/>
      </c>
      <c r="AD67" s="149" t="str">
        <f t="shared" si="5"/>
        <v/>
      </c>
      <c r="AE67" s="643"/>
      <c r="AF67" s="191"/>
      <c r="AG67" s="192"/>
      <c r="AH67" s="193"/>
      <c r="AI67" s="278"/>
      <c r="AJ67" s="193"/>
      <c r="AK67" s="193"/>
      <c r="AL67" s="193"/>
      <c r="AM67" s="241"/>
      <c r="AN67" s="242"/>
      <c r="AO67" s="192"/>
      <c r="AP67" s="241"/>
      <c r="AQ67" s="242"/>
      <c r="AR67" s="241"/>
      <c r="AS67" s="242"/>
      <c r="AT67" s="192"/>
      <c r="AU67" s="241"/>
      <c r="AV67" s="242"/>
      <c r="AW67" s="241"/>
      <c r="AX67" s="242"/>
      <c r="AY67" s="192"/>
      <c r="AZ67" s="241"/>
      <c r="BA67" s="242"/>
      <c r="BB67" s="157"/>
      <c r="BC67" s="157"/>
      <c r="BD67" s="157"/>
      <c r="BE67" s="157"/>
      <c r="BF67" s="157"/>
    </row>
    <row r="68" spans="1:58" ht="21" customHeight="1" x14ac:dyDescent="0.2">
      <c r="A68" s="668"/>
      <c r="B68" s="650"/>
      <c r="C68" s="640"/>
      <c r="D68" s="640"/>
      <c r="E68" s="640"/>
      <c r="F68" s="640"/>
      <c r="G68" s="640"/>
      <c r="H68" s="640"/>
      <c r="I68" s="640"/>
      <c r="J68" s="640"/>
      <c r="K68" s="640"/>
      <c r="L68" s="640"/>
      <c r="M68" s="640"/>
      <c r="N68" s="640"/>
      <c r="O68" s="640"/>
      <c r="P68" s="205"/>
      <c r="Q68" s="144"/>
      <c r="R68" s="169" t="str">
        <f t="shared" si="0"/>
        <v/>
      </c>
      <c r="S68" s="170"/>
      <c r="T68" s="170"/>
      <c r="U68" s="171" t="str">
        <f t="shared" si="1"/>
        <v/>
      </c>
      <c r="V68" s="170"/>
      <c r="W68" s="170"/>
      <c r="X68" s="170"/>
      <c r="Y68" s="172" t="str">
        <f>IFERROR(IF(AND(R67="Probabilidad",R68="Probabilidad"),(AA67-(+AA67*U68)),IF(R68="Probabilidad",(J63-(+J63*U68)),IF(R68="Impacto",AA67,""))),"")</f>
        <v/>
      </c>
      <c r="Z68" s="173" t="str">
        <f t="shared" si="2"/>
        <v/>
      </c>
      <c r="AA68" s="171" t="str">
        <f t="shared" si="3"/>
        <v/>
      </c>
      <c r="AB68" s="173" t="str">
        <f t="shared" si="4"/>
        <v/>
      </c>
      <c r="AC68" s="171" t="str">
        <f t="shared" si="19"/>
        <v/>
      </c>
      <c r="AD68" s="173" t="str">
        <f t="shared" si="5"/>
        <v/>
      </c>
      <c r="AE68" s="644"/>
      <c r="AF68" s="208"/>
      <c r="AG68" s="171"/>
      <c r="AH68" s="209"/>
      <c r="AI68" s="205"/>
      <c r="AJ68" s="209"/>
      <c r="AK68" s="209"/>
      <c r="AL68" s="198"/>
      <c r="AM68" s="241"/>
      <c r="AN68" s="242"/>
      <c r="AO68" s="192"/>
      <c r="AP68" s="241"/>
      <c r="AQ68" s="242"/>
      <c r="AR68" s="241"/>
      <c r="AS68" s="242"/>
      <c r="AT68" s="192"/>
      <c r="AU68" s="241"/>
      <c r="AV68" s="242"/>
      <c r="AW68" s="241"/>
      <c r="AX68" s="242"/>
      <c r="AY68" s="192"/>
      <c r="AZ68" s="241"/>
      <c r="BA68" s="242"/>
      <c r="BB68" s="157"/>
      <c r="BC68" s="157"/>
      <c r="BD68" s="157"/>
      <c r="BE68" s="157"/>
      <c r="BF68" s="157"/>
    </row>
    <row r="69" spans="1:58" ht="159.75" customHeight="1" x14ac:dyDescent="0.2">
      <c r="A69" s="666">
        <v>11</v>
      </c>
      <c r="B69" s="648" t="s">
        <v>289</v>
      </c>
      <c r="C69" s="651" t="s">
        <v>869</v>
      </c>
      <c r="D69" s="651" t="s">
        <v>940</v>
      </c>
      <c r="E69" s="651" t="s">
        <v>941</v>
      </c>
      <c r="F69" s="651" t="s">
        <v>695</v>
      </c>
      <c r="G69" s="651" t="s">
        <v>942</v>
      </c>
      <c r="H69" s="651">
        <v>365</v>
      </c>
      <c r="I69" s="641" t="str">
        <f>IF(H69&lt;=0,"",IF(H69&lt;=2,"Muy Baja",IF(H69&lt;=24,"Baja",IF(H69&lt;=500,"Media",IF(H69&lt;=5000,"Alta","Muy Alta")))))</f>
        <v>Media</v>
      </c>
      <c r="J69" s="639">
        <f>IF(I69="","",IF(I69="Muy Baja",0.2,IF(I69="Baja",0.4,IF(I69="Media",0.6,IF(I69="Alta",0.8,IF(I69="Muy Alta",1,))))))</f>
        <v>0.6</v>
      </c>
      <c r="K69" s="639" t="s">
        <v>860</v>
      </c>
      <c r="L69" s="639" t="str">
        <f>IF(NOT(ISERROR(MATCH(K69,'[1]Tabla Impacto'!$B$221:$B$223,0))),'[1]Tabla Impacto'!$F$223&amp;"Por favor no seleccionar los criterios de impacto(Afectación Económica o presupuestal y Pérdida Reputacional)",K69)</f>
        <v xml:space="preserve">     El riesgo afecta la imagen de la entidad a nivel nacional, con efecto publicitarios sostenible a nivel país</v>
      </c>
      <c r="M69" s="641" t="str">
        <f>IF(OR(K69='Tabla Impacto'!$C$11,K69='Tabla Impacto'!$D$11),"Leve",IF(OR(K69='Tabla Impacto'!$C$12,K69='Tabla Impacto'!$D$12),"Menor",IF(OR(K69='Tabla Impacto'!$C$13,K69='Tabla Impacto'!$D$13),"Moderado",IF(OR(K69='Tabla Impacto'!$C$14,K69='Tabla Impacto'!$D$14),"Mayor",IF(OR(K69='Tabla Impacto'!$C$15,K69='Tabla Impacto'!$D$15),"Catastrófico","")))))</f>
        <v>Catastrófico</v>
      </c>
      <c r="N69" s="639">
        <f>IF(M69="","",IF(M69="Leve",0.2,IF(M69="Menor",0.4,IF(M69="Moderado",0.6,IF(M69="Mayor",0.8,IF(M69="Catastrófico",1,))))))</f>
        <v>1</v>
      </c>
      <c r="O69" s="641" t="str">
        <f>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Extremo</v>
      </c>
      <c r="P69" s="127">
        <v>1</v>
      </c>
      <c r="Q69" s="144" t="s">
        <v>943</v>
      </c>
      <c r="R69" s="127" t="str">
        <f t="shared" si="0"/>
        <v>Probabilidad</v>
      </c>
      <c r="S69" s="128" t="s">
        <v>834</v>
      </c>
      <c r="T69" s="128" t="s">
        <v>944</v>
      </c>
      <c r="U69" s="129" t="str">
        <f t="shared" si="1"/>
        <v>50%</v>
      </c>
      <c r="V69" s="128" t="s">
        <v>827</v>
      </c>
      <c r="W69" s="128" t="s">
        <v>828</v>
      </c>
      <c r="X69" s="128" t="s">
        <v>829</v>
      </c>
      <c r="Y69" s="130">
        <f>IFERROR(IF(R69="Probabilidad",(J69-(+J69*U69)),IF(R69="Impacto",J69,"")),"")</f>
        <v>0.3</v>
      </c>
      <c r="Z69" s="131" t="str">
        <f t="shared" si="2"/>
        <v>Baja</v>
      </c>
      <c r="AA69" s="129">
        <f t="shared" si="3"/>
        <v>0.3</v>
      </c>
      <c r="AB69" s="131" t="str">
        <f t="shared" si="4"/>
        <v>Catastrófico</v>
      </c>
      <c r="AC69" s="129">
        <f>IFERROR(IF(R69="Impacto",(N69-(+N69*U69)),IF(R69="Probabilidad",N69,"")),"")</f>
        <v>1</v>
      </c>
      <c r="AD69" s="131" t="str">
        <f t="shared" si="5"/>
        <v>Extremo</v>
      </c>
      <c r="AE69" s="642" t="s">
        <v>830</v>
      </c>
      <c r="AF69" s="231" t="s">
        <v>945</v>
      </c>
      <c r="AG69" s="151">
        <v>1</v>
      </c>
      <c r="AH69" s="152" t="s">
        <v>946</v>
      </c>
      <c r="AI69" s="238" t="s">
        <v>936</v>
      </c>
      <c r="AJ69" s="239">
        <v>44562</v>
      </c>
      <c r="AK69" s="239">
        <v>44895</v>
      </c>
      <c r="AL69" s="153">
        <v>3</v>
      </c>
      <c r="AM69" s="140"/>
      <c r="AN69" s="138"/>
      <c r="AO69" s="139"/>
      <c r="AP69" s="140"/>
      <c r="AQ69" s="138"/>
      <c r="AR69" s="140"/>
      <c r="AS69" s="138"/>
      <c r="AT69" s="139"/>
      <c r="AU69" s="140"/>
      <c r="AV69" s="138"/>
      <c r="AW69" s="140"/>
      <c r="AX69" s="138"/>
      <c r="AY69" s="139"/>
      <c r="AZ69" s="140"/>
      <c r="BA69" s="138"/>
      <c r="BB69" s="156"/>
      <c r="BC69" s="156"/>
      <c r="BD69" s="157"/>
      <c r="BE69" s="157"/>
      <c r="BF69" s="157"/>
    </row>
    <row r="70" spans="1:58" ht="159.75" customHeight="1" x14ac:dyDescent="0.2">
      <c r="A70" s="667"/>
      <c r="B70" s="649"/>
      <c r="C70" s="629"/>
      <c r="D70" s="629"/>
      <c r="E70" s="629"/>
      <c r="F70" s="629"/>
      <c r="G70" s="629"/>
      <c r="H70" s="629"/>
      <c r="I70" s="629"/>
      <c r="J70" s="629"/>
      <c r="K70" s="629"/>
      <c r="L70" s="629"/>
      <c r="M70" s="629"/>
      <c r="N70" s="629"/>
      <c r="O70" s="629"/>
      <c r="P70" s="194">
        <v>2</v>
      </c>
      <c r="Q70" s="144" t="s">
        <v>947</v>
      </c>
      <c r="R70" s="145" t="str">
        <f t="shared" si="0"/>
        <v>Probabilidad</v>
      </c>
      <c r="S70" s="146" t="s">
        <v>825</v>
      </c>
      <c r="T70" s="146" t="s">
        <v>826</v>
      </c>
      <c r="U70" s="147" t="str">
        <f t="shared" si="1"/>
        <v>30%</v>
      </c>
      <c r="V70" s="146" t="s">
        <v>838</v>
      </c>
      <c r="W70" s="146" t="s">
        <v>828</v>
      </c>
      <c r="X70" s="146" t="s">
        <v>829</v>
      </c>
      <c r="Y70" s="148">
        <f>IFERROR(IF(AND(R69="Probabilidad",R70="Probabilidad"),(AA69-(+AA69*U70)),IF(R70="Probabilidad",(J69-(+J69*U70)),IF(R70="Impacto",AA69,""))),"")</f>
        <v>0.21</v>
      </c>
      <c r="Z70" s="149" t="str">
        <f t="shared" si="2"/>
        <v>Baja</v>
      </c>
      <c r="AA70" s="147">
        <f t="shared" si="3"/>
        <v>0.21</v>
      </c>
      <c r="AB70" s="149" t="str">
        <f t="shared" si="4"/>
        <v>Catastrófico</v>
      </c>
      <c r="AC70" s="147">
        <f>IFERROR(IF(AND(R69="Impacto",R70="Impacto"),(AC69-(+AC69*U70)),IF(R70="Impacto",($N$69-(+$N$69*U70)),IF(R70="Probabilidad",AC69,""))),"")</f>
        <v>1</v>
      </c>
      <c r="AD70" s="149" t="str">
        <f t="shared" si="5"/>
        <v>Extremo</v>
      </c>
      <c r="AE70" s="643"/>
      <c r="AF70" s="191"/>
      <c r="AG70" s="192"/>
      <c r="AH70" s="193"/>
      <c r="AI70" s="278"/>
      <c r="AJ70" s="193"/>
      <c r="AK70" s="193"/>
      <c r="AL70" s="193"/>
      <c r="AM70" s="241"/>
      <c r="AN70" s="242"/>
      <c r="AO70" s="192"/>
      <c r="AP70" s="241"/>
      <c r="AQ70" s="242"/>
      <c r="AR70" s="241"/>
      <c r="AS70" s="242"/>
      <c r="AT70" s="192"/>
      <c r="AU70" s="241"/>
      <c r="AV70" s="242"/>
      <c r="AW70" s="241"/>
      <c r="AX70" s="242"/>
      <c r="AY70" s="192"/>
      <c r="AZ70" s="241"/>
      <c r="BA70" s="242"/>
      <c r="BB70" s="157"/>
      <c r="BC70" s="157"/>
      <c r="BD70" s="157"/>
      <c r="BE70" s="157"/>
      <c r="BF70" s="157"/>
    </row>
    <row r="71" spans="1:58" ht="159.75" customHeight="1" x14ac:dyDescent="0.2">
      <c r="A71" s="667"/>
      <c r="B71" s="649"/>
      <c r="C71" s="629"/>
      <c r="D71" s="629"/>
      <c r="E71" s="629"/>
      <c r="F71" s="629"/>
      <c r="G71" s="629"/>
      <c r="H71" s="629"/>
      <c r="I71" s="629"/>
      <c r="J71" s="629"/>
      <c r="K71" s="629"/>
      <c r="L71" s="629"/>
      <c r="M71" s="629"/>
      <c r="N71" s="629"/>
      <c r="O71" s="629"/>
      <c r="P71" s="194">
        <v>3</v>
      </c>
      <c r="Q71" s="144" t="s">
        <v>948</v>
      </c>
      <c r="R71" s="145" t="str">
        <f t="shared" si="0"/>
        <v>Impacto</v>
      </c>
      <c r="S71" s="146" t="s">
        <v>837</v>
      </c>
      <c r="T71" s="146" t="s">
        <v>826</v>
      </c>
      <c r="U71" s="147" t="str">
        <f t="shared" si="1"/>
        <v>25%</v>
      </c>
      <c r="V71" s="146" t="s">
        <v>827</v>
      </c>
      <c r="W71" s="146" t="s">
        <v>828</v>
      </c>
      <c r="X71" s="146" t="s">
        <v>928</v>
      </c>
      <c r="Y71" s="148">
        <f>IFERROR(IF(AND(R70="Probabilidad",R71="Probabilidad"),(AA70-(+AA70*U71)),IF(R71="Probabilidad",(J69-(+J69*U71)),IF(R71="Impacto",AA70,""))),"")</f>
        <v>0.21</v>
      </c>
      <c r="Z71" s="149" t="str">
        <f t="shared" si="2"/>
        <v>Baja</v>
      </c>
      <c r="AA71" s="147">
        <f t="shared" si="3"/>
        <v>0.21</v>
      </c>
      <c r="AB71" s="149" t="str">
        <f t="shared" si="4"/>
        <v>Mayor</v>
      </c>
      <c r="AC71" s="147">
        <f t="shared" ref="AC71:AC74" si="20">IFERROR(IF(AND(R70="Impacto",R71="Impacto"),(AC70-(+AC70*U71)),IF(AND(R70="Probabilidad",R71="Impacto"),(AC69-(+AC69*U71)),IF(R71="Probabilidad",AC70,""))),"")</f>
        <v>0.75</v>
      </c>
      <c r="AD71" s="149" t="str">
        <f t="shared" si="5"/>
        <v>Alto</v>
      </c>
      <c r="AE71" s="643"/>
      <c r="AF71" s="191"/>
      <c r="AG71" s="192"/>
      <c r="AH71" s="193"/>
      <c r="AI71" s="278"/>
      <c r="AJ71" s="193"/>
      <c r="AK71" s="193"/>
      <c r="AL71" s="193"/>
      <c r="AM71" s="241"/>
      <c r="AN71" s="242"/>
      <c r="AO71" s="192"/>
      <c r="AP71" s="241"/>
      <c r="AQ71" s="242"/>
      <c r="AR71" s="241"/>
      <c r="AS71" s="242"/>
      <c r="AT71" s="192"/>
      <c r="AU71" s="241"/>
      <c r="AV71" s="242"/>
      <c r="AW71" s="241"/>
      <c r="AX71" s="242"/>
      <c r="AY71" s="192"/>
      <c r="AZ71" s="241"/>
      <c r="BA71" s="242"/>
      <c r="BB71" s="157"/>
      <c r="BC71" s="157"/>
      <c r="BD71" s="157"/>
      <c r="BE71" s="157"/>
      <c r="BF71" s="157"/>
    </row>
    <row r="72" spans="1:58" ht="159.75" customHeight="1" x14ac:dyDescent="0.2">
      <c r="A72" s="667"/>
      <c r="B72" s="649"/>
      <c r="C72" s="629"/>
      <c r="D72" s="629"/>
      <c r="E72" s="629"/>
      <c r="F72" s="629"/>
      <c r="G72" s="629"/>
      <c r="H72" s="629"/>
      <c r="I72" s="629"/>
      <c r="J72" s="629"/>
      <c r="K72" s="629"/>
      <c r="L72" s="629"/>
      <c r="M72" s="629"/>
      <c r="N72" s="629"/>
      <c r="O72" s="629"/>
      <c r="P72" s="194">
        <v>4</v>
      </c>
      <c r="Q72" s="144" t="s">
        <v>949</v>
      </c>
      <c r="R72" s="145" t="str">
        <f t="shared" si="0"/>
        <v>Probabilidad</v>
      </c>
      <c r="S72" s="146" t="s">
        <v>834</v>
      </c>
      <c r="T72" s="146" t="s">
        <v>826</v>
      </c>
      <c r="U72" s="147" t="str">
        <f t="shared" si="1"/>
        <v>40%</v>
      </c>
      <c r="V72" s="146" t="s">
        <v>827</v>
      </c>
      <c r="W72" s="146" t="s">
        <v>828</v>
      </c>
      <c r="X72" s="146" t="s">
        <v>829</v>
      </c>
      <c r="Y72" s="148">
        <f>IFERROR(IF(AND(R71="Probabilidad",R72="Probabilidad"),(AA71-(+AA71*U72)),IF(R72="Probabilidad",(J69-(+J69*U72)),IF(R72="Impacto",AA71,""))),"")</f>
        <v>0.36</v>
      </c>
      <c r="Z72" s="149" t="str">
        <f t="shared" si="2"/>
        <v>Baja</v>
      </c>
      <c r="AA72" s="147">
        <f t="shared" si="3"/>
        <v>0.36</v>
      </c>
      <c r="AB72" s="149" t="str">
        <f t="shared" si="4"/>
        <v>Mayor</v>
      </c>
      <c r="AC72" s="147">
        <f t="shared" si="20"/>
        <v>0.75</v>
      </c>
      <c r="AD72" s="149" t="str">
        <f t="shared" si="5"/>
        <v>Alto</v>
      </c>
      <c r="AE72" s="643"/>
      <c r="AF72" s="191"/>
      <c r="AG72" s="192"/>
      <c r="AH72" s="193"/>
      <c r="AI72" s="278"/>
      <c r="AJ72" s="193"/>
      <c r="AK72" s="193"/>
      <c r="AL72" s="193"/>
      <c r="AM72" s="241"/>
      <c r="AN72" s="242"/>
      <c r="AO72" s="192"/>
      <c r="AP72" s="241"/>
      <c r="AQ72" s="242"/>
      <c r="AR72" s="241"/>
      <c r="AS72" s="242"/>
      <c r="AT72" s="192"/>
      <c r="AU72" s="241"/>
      <c r="AV72" s="242"/>
      <c r="AW72" s="241"/>
      <c r="AX72" s="242"/>
      <c r="AY72" s="192"/>
      <c r="AZ72" s="241"/>
      <c r="BA72" s="242"/>
      <c r="BB72" s="157"/>
      <c r="BC72" s="157"/>
      <c r="BD72" s="157"/>
      <c r="BE72" s="157"/>
      <c r="BF72" s="157"/>
    </row>
    <row r="73" spans="1:58" ht="21" customHeight="1" x14ac:dyDescent="0.2">
      <c r="A73" s="667"/>
      <c r="B73" s="649"/>
      <c r="C73" s="629"/>
      <c r="D73" s="629"/>
      <c r="E73" s="629"/>
      <c r="F73" s="629"/>
      <c r="G73" s="629"/>
      <c r="H73" s="629"/>
      <c r="I73" s="629"/>
      <c r="J73" s="629"/>
      <c r="K73" s="629"/>
      <c r="L73" s="629"/>
      <c r="M73" s="629"/>
      <c r="N73" s="629"/>
      <c r="O73" s="629"/>
      <c r="P73" s="194"/>
      <c r="Q73" s="144"/>
      <c r="R73" s="145" t="str">
        <f t="shared" si="0"/>
        <v/>
      </c>
      <c r="S73" s="146"/>
      <c r="T73" s="146"/>
      <c r="U73" s="147" t="str">
        <f t="shared" si="1"/>
        <v/>
      </c>
      <c r="V73" s="146"/>
      <c r="W73" s="146"/>
      <c r="X73" s="146"/>
      <c r="Y73" s="148" t="str">
        <f>IFERROR(IF(AND(R72="Probabilidad",R73="Probabilidad"),(AA72-(+AA72*U73)),IF(R73="Probabilidad",(J69-(+J69*U73)),IF(R73="Impacto",AA72,""))),"")</f>
        <v/>
      </c>
      <c r="Z73" s="149" t="str">
        <f t="shared" si="2"/>
        <v/>
      </c>
      <c r="AA73" s="147" t="str">
        <f t="shared" si="3"/>
        <v/>
      </c>
      <c r="AB73" s="149" t="str">
        <f t="shared" si="4"/>
        <v/>
      </c>
      <c r="AC73" s="147" t="str">
        <f t="shared" si="20"/>
        <v/>
      </c>
      <c r="AD73" s="149" t="str">
        <f t="shared" si="5"/>
        <v/>
      </c>
      <c r="AE73" s="643"/>
      <c r="AF73" s="191"/>
      <c r="AG73" s="192"/>
      <c r="AH73" s="193"/>
      <c r="AI73" s="278"/>
      <c r="AJ73" s="193"/>
      <c r="AK73" s="193"/>
      <c r="AL73" s="193"/>
      <c r="AM73" s="241"/>
      <c r="AN73" s="242"/>
      <c r="AO73" s="192"/>
      <c r="AP73" s="241"/>
      <c r="AQ73" s="242"/>
      <c r="AR73" s="241"/>
      <c r="AS73" s="242"/>
      <c r="AT73" s="192"/>
      <c r="AU73" s="241"/>
      <c r="AV73" s="242"/>
      <c r="AW73" s="241"/>
      <c r="AX73" s="242"/>
      <c r="AY73" s="192"/>
      <c r="AZ73" s="241"/>
      <c r="BA73" s="242"/>
      <c r="BB73" s="157"/>
      <c r="BC73" s="157"/>
      <c r="BD73" s="157"/>
      <c r="BE73" s="157"/>
      <c r="BF73" s="157"/>
    </row>
    <row r="74" spans="1:58" ht="21" customHeight="1" x14ac:dyDescent="0.2">
      <c r="A74" s="668"/>
      <c r="B74" s="650"/>
      <c r="C74" s="640"/>
      <c r="D74" s="640"/>
      <c r="E74" s="640"/>
      <c r="F74" s="640"/>
      <c r="G74" s="640"/>
      <c r="H74" s="640"/>
      <c r="I74" s="640"/>
      <c r="J74" s="640"/>
      <c r="K74" s="640"/>
      <c r="L74" s="640"/>
      <c r="M74" s="640"/>
      <c r="N74" s="640"/>
      <c r="O74" s="640"/>
      <c r="P74" s="205"/>
      <c r="Q74" s="144"/>
      <c r="R74" s="169" t="str">
        <f t="shared" si="0"/>
        <v/>
      </c>
      <c r="S74" s="170"/>
      <c r="T74" s="170"/>
      <c r="U74" s="171" t="str">
        <f t="shared" si="1"/>
        <v/>
      </c>
      <c r="V74" s="170"/>
      <c r="W74" s="170"/>
      <c r="X74" s="170"/>
      <c r="Y74" s="172" t="str">
        <f>IFERROR(IF(AND(R73="Probabilidad",R74="Probabilidad"),(AA73-(+AA73*U74)),IF(R74="Probabilidad",(J69-(+J69*U74)),IF(R74="Impacto",AA73,""))),"")</f>
        <v/>
      </c>
      <c r="Z74" s="173" t="str">
        <f t="shared" si="2"/>
        <v/>
      </c>
      <c r="AA74" s="171" t="str">
        <f t="shared" si="3"/>
        <v/>
      </c>
      <c r="AB74" s="173" t="str">
        <f t="shared" si="4"/>
        <v/>
      </c>
      <c r="AC74" s="171" t="str">
        <f t="shared" si="20"/>
        <v/>
      </c>
      <c r="AD74" s="173" t="str">
        <f t="shared" si="5"/>
        <v/>
      </c>
      <c r="AE74" s="644"/>
      <c r="AF74" s="208"/>
      <c r="AG74" s="171"/>
      <c r="AH74" s="209"/>
      <c r="AI74" s="205"/>
      <c r="AJ74" s="209"/>
      <c r="AK74" s="209"/>
      <c r="AL74" s="198"/>
      <c r="AM74" s="241"/>
      <c r="AN74" s="242"/>
      <c r="AO74" s="192"/>
      <c r="AP74" s="241"/>
      <c r="AQ74" s="242"/>
      <c r="AR74" s="241"/>
      <c r="AS74" s="242"/>
      <c r="AT74" s="192"/>
      <c r="AU74" s="241"/>
      <c r="AV74" s="242"/>
      <c r="AW74" s="241"/>
      <c r="AX74" s="242"/>
      <c r="AY74" s="192"/>
      <c r="AZ74" s="241"/>
      <c r="BA74" s="242"/>
      <c r="BB74" s="157"/>
      <c r="BC74" s="157"/>
      <c r="BD74" s="157"/>
      <c r="BE74" s="157"/>
      <c r="BF74" s="157"/>
    </row>
    <row r="75" spans="1:58" ht="159.75" customHeight="1" x14ac:dyDescent="0.2">
      <c r="A75" s="666">
        <v>12</v>
      </c>
      <c r="B75" s="648" t="s">
        <v>289</v>
      </c>
      <c r="C75" s="651" t="s">
        <v>818</v>
      </c>
      <c r="D75" s="651" t="s">
        <v>950</v>
      </c>
      <c r="E75" s="651" t="s">
        <v>951</v>
      </c>
      <c r="F75" s="651" t="s">
        <v>743</v>
      </c>
      <c r="G75" s="651" t="s">
        <v>822</v>
      </c>
      <c r="H75" s="651">
        <v>365</v>
      </c>
      <c r="I75" s="641" t="str">
        <f>IF(H75&lt;=0,"",IF(H75&lt;=2,"Muy Baja",IF(H75&lt;=24,"Baja",IF(H75&lt;=500,"Media",IF(H75&lt;=5000,"Alta","Muy Alta")))))</f>
        <v>Media</v>
      </c>
      <c r="J75" s="639">
        <f>IF(I75="","",IF(I75="Muy Baja",0.2,IF(I75="Baja",0.4,IF(I75="Media",0.6,IF(I75="Alta",0.8,IF(I75="Muy Alta",1,))))))</f>
        <v>0.6</v>
      </c>
      <c r="K75" s="639" t="s">
        <v>952</v>
      </c>
      <c r="L75" s="639" t="str">
        <f>IF(NOT(ISERROR(MATCH(K75,'[1]Tabla Impacto'!$B$221:$B$223,0))),'[1]Tabla Impacto'!$F$223&amp;"Por favor no seleccionar los criterios de impacto(Afectación Económica o presupuestal y Pérdida Reputacional)",K75)</f>
        <v xml:space="preserve">     El riesgo afecta la imagen de la entidad internamente, de conocimiento general, nivel interno, de junta dircetiva y accionistas y/o de provedores</v>
      </c>
      <c r="M75" s="641" t="str">
        <f>IF(OR(K75='Tabla Impacto'!$C$11,K75='Tabla Impacto'!$D$11),"Leve",IF(OR(K75='Tabla Impacto'!$C$12,K75='Tabla Impacto'!$D$12),"Menor",IF(OR(K75='Tabla Impacto'!$C$13,K75='Tabla Impacto'!$D$13),"Moderado",IF(OR(K75='Tabla Impacto'!$C$14,K75='Tabla Impacto'!$D$14),"Mayor",IF(OR(K75='Tabla Impacto'!$C$15,K75='Tabla Impacto'!$D$15),"Catastrófico","")))))</f>
        <v>Menor</v>
      </c>
      <c r="N75" s="639">
        <f>IF(M75="","",IF(M75="Leve",0.2,IF(M75="Menor",0.4,IF(M75="Moderado",0.6,IF(M75="Mayor",0.8,IF(M75="Catastrófico",1,))))))</f>
        <v>0.4</v>
      </c>
      <c r="O75" s="641" t="str">
        <f>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Moderado</v>
      </c>
      <c r="P75" s="127">
        <v>1</v>
      </c>
      <c r="Q75" s="144" t="s">
        <v>953</v>
      </c>
      <c r="R75" s="127" t="str">
        <f t="shared" si="0"/>
        <v>Probabilidad</v>
      </c>
      <c r="S75" s="128" t="s">
        <v>834</v>
      </c>
      <c r="T75" s="128" t="s">
        <v>826</v>
      </c>
      <c r="U75" s="129" t="str">
        <f t="shared" si="1"/>
        <v>40%</v>
      </c>
      <c r="V75" s="128" t="s">
        <v>827</v>
      </c>
      <c r="W75" s="128" t="s">
        <v>828</v>
      </c>
      <c r="X75" s="128" t="s">
        <v>829</v>
      </c>
      <c r="Y75" s="130">
        <f>IFERROR(IF(R75="Probabilidad",(J75-(+J75*U75)),IF(R75="Impacto",J75,"")),"")</f>
        <v>0.36</v>
      </c>
      <c r="Z75" s="131" t="str">
        <f t="shared" si="2"/>
        <v>Baja</v>
      </c>
      <c r="AA75" s="129">
        <f t="shared" si="3"/>
        <v>0.36</v>
      </c>
      <c r="AB75" s="131" t="str">
        <f t="shared" si="4"/>
        <v>Menor</v>
      </c>
      <c r="AC75" s="129">
        <f>IFERROR(IF(R75="Impacto",(N75-(+N75*U75)),IF(R75="Probabilidad",N75,"")),"")</f>
        <v>0.4</v>
      </c>
      <c r="AD75" s="131" t="str">
        <f t="shared" si="5"/>
        <v>Moderado</v>
      </c>
      <c r="AE75" s="642" t="s">
        <v>830</v>
      </c>
      <c r="AF75" s="150" t="s">
        <v>2415</v>
      </c>
      <c r="AG75" s="237">
        <v>0.7</v>
      </c>
      <c r="AH75" s="194" t="s">
        <v>954</v>
      </c>
      <c r="AI75" s="238" t="s">
        <v>955</v>
      </c>
      <c r="AJ75" s="239">
        <v>44562</v>
      </c>
      <c r="AK75" s="239">
        <v>44895</v>
      </c>
      <c r="AL75" s="240">
        <v>6</v>
      </c>
      <c r="AM75" s="140"/>
      <c r="AN75" s="138"/>
      <c r="AO75" s="139"/>
      <c r="AP75" s="140"/>
      <c r="AQ75" s="138"/>
      <c r="AR75" s="140"/>
      <c r="AS75" s="138"/>
      <c r="AT75" s="139"/>
      <c r="AU75" s="140"/>
      <c r="AV75" s="138"/>
      <c r="AW75" s="140"/>
      <c r="AX75" s="138"/>
      <c r="AY75" s="139"/>
      <c r="AZ75" s="140"/>
      <c r="BA75" s="138"/>
      <c r="BB75" s="156"/>
      <c r="BC75" s="156"/>
      <c r="BD75" s="157"/>
      <c r="BE75" s="157"/>
      <c r="BF75" s="157"/>
    </row>
    <row r="76" spans="1:58" ht="159.75" customHeight="1" x14ac:dyDescent="0.2">
      <c r="A76" s="667"/>
      <c r="B76" s="649"/>
      <c r="C76" s="629"/>
      <c r="D76" s="629"/>
      <c r="E76" s="629"/>
      <c r="F76" s="629"/>
      <c r="G76" s="629"/>
      <c r="H76" s="629"/>
      <c r="I76" s="629"/>
      <c r="J76" s="629"/>
      <c r="K76" s="629"/>
      <c r="L76" s="629"/>
      <c r="M76" s="629"/>
      <c r="N76" s="629"/>
      <c r="O76" s="629"/>
      <c r="P76" s="194">
        <v>2</v>
      </c>
      <c r="Q76" s="243" t="s">
        <v>956</v>
      </c>
      <c r="R76" s="145" t="str">
        <f t="shared" si="0"/>
        <v>Impacto</v>
      </c>
      <c r="S76" s="146" t="s">
        <v>837</v>
      </c>
      <c r="T76" s="146" t="s">
        <v>826</v>
      </c>
      <c r="U76" s="147" t="str">
        <f t="shared" si="1"/>
        <v>25%</v>
      </c>
      <c r="V76" s="146" t="s">
        <v>827</v>
      </c>
      <c r="W76" s="146" t="s">
        <v>828</v>
      </c>
      <c r="X76" s="146" t="s">
        <v>829</v>
      </c>
      <c r="Y76" s="148">
        <f>IFERROR(IF(AND(R75="Probabilidad",R76="Probabilidad"),(AA75-(+AA75*U76)),IF(R76="Probabilidad",(J75-(+J75*U76)),IF(R76="Impacto",AA75,""))),"")</f>
        <v>0.36</v>
      </c>
      <c r="Z76" s="149" t="str">
        <f t="shared" si="2"/>
        <v>Baja</v>
      </c>
      <c r="AA76" s="147">
        <f t="shared" si="3"/>
        <v>0.36</v>
      </c>
      <c r="AB76" s="149" t="str">
        <f t="shared" si="4"/>
        <v>Menor</v>
      </c>
      <c r="AC76" s="147">
        <f>IFERROR(IF(AND(R75="Impacto",R76="Impacto"),(AC75-(+AC75*U76)),IF(R76="Impacto",($N$75-(+$N$75*U76)),IF(R76="Probabilidad",AC75,""))),"")</f>
        <v>0.30000000000000004</v>
      </c>
      <c r="AD76" s="149" t="str">
        <f t="shared" si="5"/>
        <v>Moderado</v>
      </c>
      <c r="AE76" s="643"/>
      <c r="AF76" s="150" t="s">
        <v>2416</v>
      </c>
      <c r="AG76" s="244">
        <v>0.3</v>
      </c>
      <c r="AH76" s="194" t="s">
        <v>957</v>
      </c>
      <c r="AI76" s="238" t="s">
        <v>958</v>
      </c>
      <c r="AJ76" s="239">
        <v>44562</v>
      </c>
      <c r="AK76" s="239">
        <v>44895</v>
      </c>
      <c r="AL76" s="194">
        <v>6</v>
      </c>
      <c r="AM76" s="241"/>
      <c r="AN76" s="242"/>
      <c r="AO76" s="192"/>
      <c r="AP76" s="241"/>
      <c r="AQ76" s="242"/>
      <c r="AR76" s="241"/>
      <c r="AS76" s="242"/>
      <c r="AT76" s="192"/>
      <c r="AU76" s="241"/>
      <c r="AV76" s="242"/>
      <c r="AW76" s="241"/>
      <c r="AX76" s="242"/>
      <c r="AY76" s="192"/>
      <c r="AZ76" s="241"/>
      <c r="BA76" s="242"/>
      <c r="BB76" s="157"/>
      <c r="BC76" s="157"/>
      <c r="BD76" s="157"/>
      <c r="BE76" s="157"/>
      <c r="BF76" s="157"/>
    </row>
    <row r="77" spans="1:58" ht="23.1" customHeight="1" x14ac:dyDescent="0.2">
      <c r="A77" s="667"/>
      <c r="B77" s="649"/>
      <c r="C77" s="629"/>
      <c r="D77" s="629"/>
      <c r="E77" s="629"/>
      <c r="F77" s="629"/>
      <c r="G77" s="629"/>
      <c r="H77" s="629"/>
      <c r="I77" s="629"/>
      <c r="J77" s="629"/>
      <c r="K77" s="629"/>
      <c r="L77" s="629"/>
      <c r="M77" s="629"/>
      <c r="N77" s="629"/>
      <c r="O77" s="629"/>
      <c r="P77" s="194"/>
      <c r="Q77" s="144"/>
      <c r="R77" s="145" t="str">
        <f t="shared" si="0"/>
        <v/>
      </c>
      <c r="S77" s="146"/>
      <c r="T77" s="146"/>
      <c r="U77" s="147" t="str">
        <f t="shared" si="1"/>
        <v/>
      </c>
      <c r="V77" s="146"/>
      <c r="W77" s="146"/>
      <c r="X77" s="146"/>
      <c r="Y77" s="148" t="str">
        <f>IFERROR(IF(AND(R76="Probabilidad",R77="Probabilidad"),(AA76-(+AA76*U77)),IF(R77="Probabilidad",(J75-(+J75*U77)),IF(R77="Impacto",AA76,""))),"")</f>
        <v/>
      </c>
      <c r="Z77" s="149" t="str">
        <f t="shared" si="2"/>
        <v/>
      </c>
      <c r="AA77" s="147" t="str">
        <f t="shared" si="3"/>
        <v/>
      </c>
      <c r="AB77" s="149" t="str">
        <f t="shared" si="4"/>
        <v/>
      </c>
      <c r="AC77" s="147" t="str">
        <f t="shared" ref="AC77:AC80" si="21">IFERROR(IF(AND(R76="Impacto",R77="Impacto"),(AC76-(+AC76*U77)),IF(AND(R76="Probabilidad",R77="Impacto"),(AC75-(+AC75*U77)),IF(R77="Probabilidad",AC76,""))),"")</f>
        <v/>
      </c>
      <c r="AD77" s="149" t="str">
        <f t="shared" si="5"/>
        <v/>
      </c>
      <c r="AE77" s="643"/>
      <c r="AF77" s="191"/>
      <c r="AG77" s="192"/>
      <c r="AH77" s="193"/>
      <c r="AI77" s="278"/>
      <c r="AJ77" s="193"/>
      <c r="AK77" s="193"/>
      <c r="AL77" s="193"/>
      <c r="AM77" s="241"/>
      <c r="AN77" s="242"/>
      <c r="AO77" s="192"/>
      <c r="AP77" s="241"/>
      <c r="AQ77" s="242"/>
      <c r="AR77" s="241"/>
      <c r="AS77" s="242"/>
      <c r="AT77" s="192"/>
      <c r="AU77" s="241"/>
      <c r="AV77" s="242"/>
      <c r="AW77" s="241"/>
      <c r="AX77" s="242"/>
      <c r="AY77" s="192"/>
      <c r="AZ77" s="241"/>
      <c r="BA77" s="242"/>
      <c r="BB77" s="157"/>
      <c r="BC77" s="157"/>
      <c r="BD77" s="157"/>
      <c r="BE77" s="157"/>
      <c r="BF77" s="157"/>
    </row>
    <row r="78" spans="1:58" ht="23.1" customHeight="1" x14ac:dyDescent="0.2">
      <c r="A78" s="667"/>
      <c r="B78" s="649"/>
      <c r="C78" s="629"/>
      <c r="D78" s="629"/>
      <c r="E78" s="629"/>
      <c r="F78" s="629"/>
      <c r="G78" s="629"/>
      <c r="H78" s="629"/>
      <c r="I78" s="629"/>
      <c r="J78" s="629"/>
      <c r="K78" s="629"/>
      <c r="L78" s="629"/>
      <c r="M78" s="629"/>
      <c r="N78" s="629"/>
      <c r="O78" s="629"/>
      <c r="P78" s="194"/>
      <c r="Q78" s="144"/>
      <c r="R78" s="145" t="str">
        <f t="shared" si="0"/>
        <v/>
      </c>
      <c r="S78" s="146"/>
      <c r="T78" s="146"/>
      <c r="U78" s="147" t="str">
        <f t="shared" si="1"/>
        <v/>
      </c>
      <c r="V78" s="146"/>
      <c r="W78" s="146"/>
      <c r="X78" s="146"/>
      <c r="Y78" s="148" t="str">
        <f>IFERROR(IF(AND(R77="Probabilidad",R78="Probabilidad"),(AA77-(+AA77*U78)),IF(R78="Probabilidad",(J75-(+J75*U78)),IF(R78="Impacto",AA77,""))),"")</f>
        <v/>
      </c>
      <c r="Z78" s="149" t="str">
        <f t="shared" si="2"/>
        <v/>
      </c>
      <c r="AA78" s="147" t="str">
        <f t="shared" si="3"/>
        <v/>
      </c>
      <c r="AB78" s="149" t="str">
        <f t="shared" si="4"/>
        <v/>
      </c>
      <c r="AC78" s="147" t="str">
        <f t="shared" si="21"/>
        <v/>
      </c>
      <c r="AD78" s="149" t="str">
        <f t="shared" si="5"/>
        <v/>
      </c>
      <c r="AE78" s="643"/>
      <c r="AF78" s="191"/>
      <c r="AG78" s="192"/>
      <c r="AH78" s="193"/>
      <c r="AI78" s="278"/>
      <c r="AJ78" s="193"/>
      <c r="AK78" s="193"/>
      <c r="AL78" s="193"/>
      <c r="AM78" s="241"/>
      <c r="AN78" s="242"/>
      <c r="AO78" s="192"/>
      <c r="AP78" s="241"/>
      <c r="AQ78" s="242"/>
      <c r="AR78" s="241"/>
      <c r="AS78" s="242"/>
      <c r="AT78" s="192"/>
      <c r="AU78" s="241"/>
      <c r="AV78" s="242"/>
      <c r="AW78" s="241"/>
      <c r="AX78" s="242"/>
      <c r="AY78" s="192"/>
      <c r="AZ78" s="241"/>
      <c r="BA78" s="242"/>
      <c r="BB78" s="157"/>
      <c r="BC78" s="157"/>
      <c r="BD78" s="157"/>
      <c r="BE78" s="157"/>
      <c r="BF78" s="157"/>
    </row>
    <row r="79" spans="1:58" ht="23.1" customHeight="1" x14ac:dyDescent="0.2">
      <c r="A79" s="667"/>
      <c r="B79" s="649"/>
      <c r="C79" s="629"/>
      <c r="D79" s="629"/>
      <c r="E79" s="629"/>
      <c r="F79" s="629"/>
      <c r="G79" s="629"/>
      <c r="H79" s="629"/>
      <c r="I79" s="629"/>
      <c r="J79" s="629"/>
      <c r="K79" s="629"/>
      <c r="L79" s="629"/>
      <c r="M79" s="629"/>
      <c r="N79" s="629"/>
      <c r="O79" s="629"/>
      <c r="P79" s="194"/>
      <c r="Q79" s="144"/>
      <c r="R79" s="145" t="str">
        <f t="shared" si="0"/>
        <v/>
      </c>
      <c r="S79" s="146"/>
      <c r="T79" s="146"/>
      <c r="U79" s="147" t="str">
        <f t="shared" si="1"/>
        <v/>
      </c>
      <c r="V79" s="146"/>
      <c r="W79" s="146"/>
      <c r="X79" s="146"/>
      <c r="Y79" s="148" t="str">
        <f>IFERROR(IF(AND(R78="Probabilidad",R79="Probabilidad"),(AA78-(+AA78*U79)),IF(R79="Probabilidad",(J75-(+J75*U79)),IF(R79="Impacto",AA78,""))),"")</f>
        <v/>
      </c>
      <c r="Z79" s="149" t="str">
        <f t="shared" si="2"/>
        <v/>
      </c>
      <c r="AA79" s="147" t="str">
        <f t="shared" si="3"/>
        <v/>
      </c>
      <c r="AB79" s="149" t="str">
        <f t="shared" si="4"/>
        <v/>
      </c>
      <c r="AC79" s="147" t="str">
        <f t="shared" si="21"/>
        <v/>
      </c>
      <c r="AD79" s="149" t="str">
        <f t="shared" si="5"/>
        <v/>
      </c>
      <c r="AE79" s="643"/>
      <c r="AF79" s="191"/>
      <c r="AG79" s="192"/>
      <c r="AH79" s="193"/>
      <c r="AI79" s="278"/>
      <c r="AJ79" s="193"/>
      <c r="AK79" s="193"/>
      <c r="AL79" s="193"/>
      <c r="AM79" s="241"/>
      <c r="AN79" s="242"/>
      <c r="AO79" s="192"/>
      <c r="AP79" s="241"/>
      <c r="AQ79" s="242"/>
      <c r="AR79" s="241"/>
      <c r="AS79" s="242"/>
      <c r="AT79" s="192"/>
      <c r="AU79" s="241"/>
      <c r="AV79" s="242"/>
      <c r="AW79" s="241"/>
      <c r="AX79" s="242"/>
      <c r="AY79" s="192"/>
      <c r="AZ79" s="241"/>
      <c r="BA79" s="242"/>
      <c r="BB79" s="157"/>
      <c r="BC79" s="157"/>
      <c r="BD79" s="157"/>
      <c r="BE79" s="157"/>
      <c r="BF79" s="157"/>
    </row>
    <row r="80" spans="1:58" ht="23.1" customHeight="1" x14ac:dyDescent="0.2">
      <c r="A80" s="668"/>
      <c r="B80" s="650"/>
      <c r="C80" s="640"/>
      <c r="D80" s="640"/>
      <c r="E80" s="640"/>
      <c r="F80" s="640"/>
      <c r="G80" s="640"/>
      <c r="H80" s="640"/>
      <c r="I80" s="640"/>
      <c r="J80" s="640"/>
      <c r="K80" s="640"/>
      <c r="L80" s="640"/>
      <c r="M80" s="640"/>
      <c r="N80" s="640"/>
      <c r="O80" s="640"/>
      <c r="P80" s="205"/>
      <c r="Q80" s="168"/>
      <c r="R80" s="169" t="str">
        <f t="shared" si="0"/>
        <v/>
      </c>
      <c r="S80" s="170"/>
      <c r="T80" s="170"/>
      <c r="U80" s="171" t="str">
        <f t="shared" si="1"/>
        <v/>
      </c>
      <c r="V80" s="170"/>
      <c r="W80" s="170"/>
      <c r="X80" s="170"/>
      <c r="Y80" s="172" t="str">
        <f>IFERROR(IF(AND(R79="Probabilidad",R80="Probabilidad"),(AA79-(+AA79*U80)),IF(R80="Probabilidad",(J75-(+J75*U80)),IF(R80="Impacto",AA79,""))),"")</f>
        <v/>
      </c>
      <c r="Z80" s="173" t="str">
        <f t="shared" si="2"/>
        <v/>
      </c>
      <c r="AA80" s="171" t="str">
        <f t="shared" si="3"/>
        <v/>
      </c>
      <c r="AB80" s="173" t="str">
        <f t="shared" si="4"/>
        <v/>
      </c>
      <c r="AC80" s="171" t="str">
        <f t="shared" si="21"/>
        <v/>
      </c>
      <c r="AD80" s="173" t="str">
        <f t="shared" si="5"/>
        <v/>
      </c>
      <c r="AE80" s="644"/>
      <c r="AF80" s="208"/>
      <c r="AG80" s="171"/>
      <c r="AH80" s="209"/>
      <c r="AI80" s="205"/>
      <c r="AJ80" s="209"/>
      <c r="AK80" s="209"/>
      <c r="AL80" s="198"/>
      <c r="AM80" s="241"/>
      <c r="AN80" s="242"/>
      <c r="AO80" s="192"/>
      <c r="AP80" s="241"/>
      <c r="AQ80" s="242"/>
      <c r="AR80" s="241"/>
      <c r="AS80" s="242"/>
      <c r="AT80" s="192"/>
      <c r="AU80" s="241"/>
      <c r="AV80" s="242"/>
      <c r="AW80" s="241"/>
      <c r="AX80" s="242"/>
      <c r="AY80" s="192"/>
      <c r="AZ80" s="241"/>
      <c r="BA80" s="242"/>
      <c r="BB80" s="157"/>
      <c r="BC80" s="157"/>
      <c r="BD80" s="157"/>
      <c r="BE80" s="157"/>
      <c r="BF80" s="157"/>
    </row>
    <row r="81" spans="1:58" ht="159.75" customHeight="1" x14ac:dyDescent="0.2">
      <c r="A81" s="666">
        <v>13</v>
      </c>
      <c r="B81" s="648" t="s">
        <v>318</v>
      </c>
      <c r="C81" s="651" t="s">
        <v>869</v>
      </c>
      <c r="D81" s="651" t="s">
        <v>959</v>
      </c>
      <c r="E81" s="651" t="s">
        <v>960</v>
      </c>
      <c r="F81" s="651" t="s">
        <v>961</v>
      </c>
      <c r="G81" s="651" t="s">
        <v>942</v>
      </c>
      <c r="H81" s="651">
        <v>400</v>
      </c>
      <c r="I81" s="641" t="str">
        <f>IF(H81&lt;=0,"",IF(H81&lt;=2,"Muy Baja",IF(H81&lt;=24,"Baja",IF(H81&lt;=500,"Media",IF(H81&lt;=5000,"Alta","Muy Alta")))))</f>
        <v>Media</v>
      </c>
      <c r="J81" s="639">
        <f>IF(I81="","",IF(I81="Muy Baja",0.2,IF(I81="Baja",0.4,IF(I81="Media",0.6,IF(I81="Alta",0.8,IF(I81="Muy Alta",1,))))))</f>
        <v>0.6</v>
      </c>
      <c r="K81" s="639" t="s">
        <v>842</v>
      </c>
      <c r="L81" s="639" t="str">
        <f>IF(NOT(ISERROR(MATCH(K81,'[1]Tabla Impacto'!$B$221:$B$223,0))),'[1]Tabla Impacto'!$F$223&amp;"Por favor no seleccionar los criterios de impacto(Afectación Económica o presupuestal y Pérdida Reputacional)",K81)</f>
        <v xml:space="preserve">     El riesgo afecta la imagen de de la entidad con efecto publicitario sostenido a nivel de sector administrativo, nivel departamental o municipal</v>
      </c>
      <c r="M81" s="641" t="str">
        <f>IF(OR(K81='Tabla Impacto'!$C$11,K81='Tabla Impacto'!$D$11),"Leve",IF(OR(K81='Tabla Impacto'!$C$12,K81='Tabla Impacto'!$D$12),"Menor",IF(OR(K81='Tabla Impacto'!$C$13,K81='Tabla Impacto'!$D$13),"Moderado",IF(OR(K81='Tabla Impacto'!$C$14,K81='Tabla Impacto'!$D$14),"Mayor",IF(OR(K81='Tabla Impacto'!$C$15,K81='Tabla Impacto'!$D$15),"Catastrófico","")))))</f>
        <v>Mayor</v>
      </c>
      <c r="N81" s="639">
        <f>IF(M81="","",IF(M81="Leve",0.2,IF(M81="Menor",0.4,IF(M81="Moderado",0.6,IF(M81="Mayor",0.8,IF(M81="Catastrófico",1,))))))</f>
        <v>0.8</v>
      </c>
      <c r="O81" s="641" t="str">
        <f>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Alto</v>
      </c>
      <c r="P81" s="127">
        <v>1</v>
      </c>
      <c r="Q81" s="245" t="s">
        <v>962</v>
      </c>
      <c r="R81" s="127" t="str">
        <f t="shared" si="0"/>
        <v>Probabilidad</v>
      </c>
      <c r="S81" s="128" t="s">
        <v>834</v>
      </c>
      <c r="T81" s="128" t="s">
        <v>826</v>
      </c>
      <c r="U81" s="129" t="str">
        <f t="shared" si="1"/>
        <v>40%</v>
      </c>
      <c r="V81" s="128" t="s">
        <v>827</v>
      </c>
      <c r="W81" s="128" t="s">
        <v>828</v>
      </c>
      <c r="X81" s="128" t="s">
        <v>829</v>
      </c>
      <c r="Y81" s="130">
        <f>IFERROR(IF(R81="Probabilidad",(J81-(+J81*U81)),IF(R81="Impacto",J81,"")),"")</f>
        <v>0.36</v>
      </c>
      <c r="Z81" s="131" t="str">
        <f t="shared" si="2"/>
        <v>Baja</v>
      </c>
      <c r="AA81" s="129">
        <f t="shared" si="3"/>
        <v>0.36</v>
      </c>
      <c r="AB81" s="131" t="str">
        <f t="shared" si="4"/>
        <v>Mayor</v>
      </c>
      <c r="AC81" s="129">
        <f>IFERROR(IF(R81="Impacto",(N81-(+N81*U81)),IF(R81="Probabilidad",N81,"")),"")</f>
        <v>0.8</v>
      </c>
      <c r="AD81" s="131" t="str">
        <f t="shared" si="5"/>
        <v>Alto</v>
      </c>
      <c r="AE81" s="642" t="s">
        <v>830</v>
      </c>
      <c r="AF81" s="231" t="s">
        <v>2417</v>
      </c>
      <c r="AG81" s="246">
        <v>0.5</v>
      </c>
      <c r="AH81" s="247" t="s">
        <v>963</v>
      </c>
      <c r="AI81" s="341" t="s">
        <v>964</v>
      </c>
      <c r="AJ81" s="249">
        <v>44562</v>
      </c>
      <c r="AK81" s="249">
        <v>44895</v>
      </c>
      <c r="AL81" s="153">
        <v>2</v>
      </c>
      <c r="AM81" s="140"/>
      <c r="AN81" s="138"/>
      <c r="AO81" s="139"/>
      <c r="AP81" s="140"/>
      <c r="AQ81" s="138"/>
      <c r="AR81" s="140"/>
      <c r="AS81" s="138"/>
      <c r="AT81" s="139"/>
      <c r="AU81" s="140"/>
      <c r="AV81" s="138"/>
      <c r="AW81" s="140"/>
      <c r="AX81" s="138"/>
      <c r="AY81" s="139"/>
      <c r="AZ81" s="140"/>
      <c r="BA81" s="138"/>
      <c r="BB81" s="156"/>
      <c r="BC81" s="156"/>
      <c r="BD81" s="157"/>
      <c r="BE81" s="157"/>
      <c r="BF81" s="157"/>
    </row>
    <row r="82" spans="1:58" ht="159.75" customHeight="1" x14ac:dyDescent="0.2">
      <c r="A82" s="667"/>
      <c r="B82" s="649"/>
      <c r="C82" s="629"/>
      <c r="D82" s="629"/>
      <c r="E82" s="629"/>
      <c r="F82" s="629"/>
      <c r="G82" s="629"/>
      <c r="H82" s="629"/>
      <c r="I82" s="629"/>
      <c r="J82" s="629"/>
      <c r="K82" s="629"/>
      <c r="L82" s="629"/>
      <c r="M82" s="629"/>
      <c r="N82" s="629"/>
      <c r="O82" s="629"/>
      <c r="P82" s="194">
        <v>2</v>
      </c>
      <c r="Q82" s="243" t="s">
        <v>965</v>
      </c>
      <c r="R82" s="145" t="str">
        <f t="shared" si="0"/>
        <v>Probabilidad</v>
      </c>
      <c r="S82" s="146" t="s">
        <v>825</v>
      </c>
      <c r="T82" s="146" t="s">
        <v>944</v>
      </c>
      <c r="U82" s="147" t="str">
        <f t="shared" si="1"/>
        <v>40%</v>
      </c>
      <c r="V82" s="146" t="s">
        <v>827</v>
      </c>
      <c r="W82" s="146" t="s">
        <v>828</v>
      </c>
      <c r="X82" s="146" t="s">
        <v>829</v>
      </c>
      <c r="Y82" s="148">
        <f>IFERROR(IF(AND(R81="Probabilidad",R82="Probabilidad"),(AA81-(+AA81*U82)),IF(R82="Probabilidad",(J81-(+J81*U82)),IF(R82="Impacto",AA81,""))),"")</f>
        <v>0.216</v>
      </c>
      <c r="Z82" s="149" t="str">
        <f t="shared" si="2"/>
        <v>Baja</v>
      </c>
      <c r="AA82" s="147">
        <f t="shared" si="3"/>
        <v>0.216</v>
      </c>
      <c r="AB82" s="149" t="str">
        <f t="shared" si="4"/>
        <v>Mayor</v>
      </c>
      <c r="AC82" s="147">
        <f>IFERROR(IF(AND(R81="Impacto",R82="Impacto"),(AC81-(+AC81*U82)),IF(R82="Impacto",($N$81-(+$N$81*U82)),IF(R82="Probabilidad",AC81,""))),"")</f>
        <v>0.8</v>
      </c>
      <c r="AD82" s="149" t="str">
        <f t="shared" si="5"/>
        <v>Alto</v>
      </c>
      <c r="AE82" s="643"/>
      <c r="AF82" s="250" t="s">
        <v>2418</v>
      </c>
      <c r="AG82" s="246">
        <v>0.2</v>
      </c>
      <c r="AH82" s="247" t="s">
        <v>966</v>
      </c>
      <c r="AI82" s="341" t="s">
        <v>967</v>
      </c>
      <c r="AJ82" s="251">
        <v>44562</v>
      </c>
      <c r="AK82" s="251">
        <v>44895</v>
      </c>
      <c r="AL82" s="252">
        <v>1</v>
      </c>
      <c r="AM82" s="241"/>
      <c r="AN82" s="242"/>
      <c r="AO82" s="192"/>
      <c r="AP82" s="241"/>
      <c r="AQ82" s="242"/>
      <c r="AR82" s="241"/>
      <c r="AS82" s="242"/>
      <c r="AT82" s="192"/>
      <c r="AU82" s="241"/>
      <c r="AV82" s="242"/>
      <c r="AW82" s="241"/>
      <c r="AX82" s="242"/>
      <c r="AY82" s="192"/>
      <c r="AZ82" s="241"/>
      <c r="BA82" s="242"/>
      <c r="BB82" s="157"/>
      <c r="BC82" s="157"/>
      <c r="BD82" s="157"/>
      <c r="BE82" s="157"/>
      <c r="BF82" s="157"/>
    </row>
    <row r="83" spans="1:58" ht="159.75" customHeight="1" x14ac:dyDescent="0.2">
      <c r="A83" s="667"/>
      <c r="B83" s="649"/>
      <c r="C83" s="629"/>
      <c r="D83" s="629"/>
      <c r="E83" s="629"/>
      <c r="F83" s="629"/>
      <c r="G83" s="629"/>
      <c r="H83" s="629"/>
      <c r="I83" s="629"/>
      <c r="J83" s="629"/>
      <c r="K83" s="629"/>
      <c r="L83" s="629"/>
      <c r="M83" s="629"/>
      <c r="N83" s="629"/>
      <c r="O83" s="629"/>
      <c r="P83" s="194">
        <v>3</v>
      </c>
      <c r="Q83" s="243" t="s">
        <v>965</v>
      </c>
      <c r="R83" s="145" t="str">
        <f t="shared" si="0"/>
        <v>Impacto</v>
      </c>
      <c r="S83" s="146" t="s">
        <v>837</v>
      </c>
      <c r="T83" s="146" t="s">
        <v>826</v>
      </c>
      <c r="U83" s="147" t="str">
        <f t="shared" si="1"/>
        <v>25%</v>
      </c>
      <c r="V83" s="146" t="s">
        <v>838</v>
      </c>
      <c r="W83" s="146" t="s">
        <v>927</v>
      </c>
      <c r="X83" s="146" t="s">
        <v>829</v>
      </c>
      <c r="Y83" s="148">
        <f>IFERROR(IF(AND(R82="Probabilidad",R83="Probabilidad"),(AA82-(+AA82*U83)),IF(R83="Probabilidad",(J81-(+J81*U83)),IF(R83="Impacto",AA82,""))),"")</f>
        <v>0.216</v>
      </c>
      <c r="Z83" s="149" t="str">
        <f t="shared" si="2"/>
        <v>Baja</v>
      </c>
      <c r="AA83" s="147">
        <f t="shared" si="3"/>
        <v>0.216</v>
      </c>
      <c r="AB83" s="253" t="str">
        <f t="shared" si="4"/>
        <v>Moderado</v>
      </c>
      <c r="AC83" s="147">
        <f t="shared" ref="AC83:AC86" si="22">IFERROR(IF(AND(R82="Impacto",R83="Impacto"),(AC82-(+AC82*U83)),IF(AND(R82="Probabilidad",R83="Impacto"),(AC81-(+AC81*U83)),IF(R83="Probabilidad",AC82,""))),"")</f>
        <v>0.60000000000000009</v>
      </c>
      <c r="AD83" s="149" t="str">
        <f t="shared" si="5"/>
        <v>Moderado</v>
      </c>
      <c r="AE83" s="643"/>
      <c r="AF83" s="250" t="s">
        <v>2419</v>
      </c>
      <c r="AG83" s="246">
        <v>0.3</v>
      </c>
      <c r="AH83" s="247" t="s">
        <v>968</v>
      </c>
      <c r="AI83" s="341" t="s">
        <v>967</v>
      </c>
      <c r="AJ83" s="251">
        <v>44562</v>
      </c>
      <c r="AK83" s="251">
        <v>44895</v>
      </c>
      <c r="AL83" s="246">
        <v>1</v>
      </c>
      <c r="AM83" s="241"/>
      <c r="AN83" s="242"/>
      <c r="AO83" s="192"/>
      <c r="AP83" s="241"/>
      <c r="AQ83" s="242"/>
      <c r="AR83" s="241"/>
      <c r="AS83" s="242"/>
      <c r="AT83" s="192"/>
      <c r="AU83" s="241"/>
      <c r="AV83" s="242"/>
      <c r="AW83" s="241"/>
      <c r="AX83" s="242"/>
      <c r="AY83" s="192"/>
      <c r="AZ83" s="241"/>
      <c r="BA83" s="242"/>
      <c r="BB83" s="157"/>
      <c r="BC83" s="157"/>
      <c r="BD83" s="157"/>
      <c r="BE83" s="157"/>
      <c r="BF83" s="157"/>
    </row>
    <row r="84" spans="1:58" ht="29.1" customHeight="1" x14ac:dyDescent="0.2">
      <c r="A84" s="667"/>
      <c r="B84" s="649"/>
      <c r="C84" s="629"/>
      <c r="D84" s="629"/>
      <c r="E84" s="629"/>
      <c r="F84" s="629"/>
      <c r="G84" s="629"/>
      <c r="H84" s="629"/>
      <c r="I84" s="629"/>
      <c r="J84" s="629"/>
      <c r="K84" s="629"/>
      <c r="L84" s="629"/>
      <c r="M84" s="629"/>
      <c r="N84" s="629"/>
      <c r="O84" s="629"/>
      <c r="P84" s="194"/>
      <c r="Q84" s="144"/>
      <c r="R84" s="145" t="str">
        <f t="shared" si="0"/>
        <v/>
      </c>
      <c r="S84" s="146"/>
      <c r="T84" s="146"/>
      <c r="U84" s="147" t="str">
        <f t="shared" si="1"/>
        <v/>
      </c>
      <c r="V84" s="146"/>
      <c r="W84" s="146"/>
      <c r="X84" s="146"/>
      <c r="Y84" s="148" t="str">
        <f>IFERROR(IF(AND(R83="Probabilidad",R84="Probabilidad"),(AA83-(+AA83*U84)),IF(R84="Probabilidad",(J81-(+J81*U84)),IF(R84="Impacto",AA83,""))),"")</f>
        <v/>
      </c>
      <c r="Z84" s="149" t="str">
        <f t="shared" si="2"/>
        <v/>
      </c>
      <c r="AA84" s="147" t="str">
        <f t="shared" si="3"/>
        <v/>
      </c>
      <c r="AB84" s="149" t="str">
        <f t="shared" si="4"/>
        <v/>
      </c>
      <c r="AC84" s="147" t="str">
        <f t="shared" si="22"/>
        <v/>
      </c>
      <c r="AD84" s="149" t="str">
        <f t="shared" si="5"/>
        <v/>
      </c>
      <c r="AE84" s="643"/>
      <c r="AF84" s="191"/>
      <c r="AG84" s="192"/>
      <c r="AH84" s="193"/>
      <c r="AI84" s="278"/>
      <c r="AJ84" s="193"/>
      <c r="AK84" s="193"/>
      <c r="AL84" s="193"/>
      <c r="AM84" s="241"/>
      <c r="AN84" s="242"/>
      <c r="AO84" s="192"/>
      <c r="AP84" s="241"/>
      <c r="AQ84" s="242"/>
      <c r="AR84" s="241"/>
      <c r="AS84" s="242"/>
      <c r="AT84" s="192"/>
      <c r="AU84" s="241"/>
      <c r="AV84" s="242"/>
      <c r="AW84" s="241"/>
      <c r="AX84" s="242"/>
      <c r="AY84" s="192"/>
      <c r="AZ84" s="241"/>
      <c r="BA84" s="242"/>
      <c r="BB84" s="157"/>
      <c r="BC84" s="157"/>
      <c r="BD84" s="157"/>
      <c r="BE84" s="157"/>
      <c r="BF84" s="157"/>
    </row>
    <row r="85" spans="1:58" ht="29.1" customHeight="1" x14ac:dyDescent="0.2">
      <c r="A85" s="667"/>
      <c r="B85" s="649"/>
      <c r="C85" s="629"/>
      <c r="D85" s="629"/>
      <c r="E85" s="629"/>
      <c r="F85" s="629"/>
      <c r="G85" s="629"/>
      <c r="H85" s="629"/>
      <c r="I85" s="629"/>
      <c r="J85" s="629"/>
      <c r="K85" s="629"/>
      <c r="L85" s="629"/>
      <c r="M85" s="629"/>
      <c r="N85" s="629"/>
      <c r="O85" s="629"/>
      <c r="P85" s="194"/>
      <c r="Q85" s="144"/>
      <c r="R85" s="145" t="str">
        <f t="shared" si="0"/>
        <v/>
      </c>
      <c r="S85" s="146"/>
      <c r="T85" s="146"/>
      <c r="U85" s="147" t="str">
        <f t="shared" si="1"/>
        <v/>
      </c>
      <c r="V85" s="146"/>
      <c r="W85" s="146"/>
      <c r="X85" s="146"/>
      <c r="Y85" s="148" t="str">
        <f>IFERROR(IF(AND(R84="Probabilidad",R85="Probabilidad"),(AA84-(+AA84*U85)),IF(R85="Probabilidad",(J81-(+J81*U85)),IF(R85="Impacto",AA84,""))),"")</f>
        <v/>
      </c>
      <c r="Z85" s="149" t="str">
        <f t="shared" si="2"/>
        <v/>
      </c>
      <c r="AA85" s="147" t="str">
        <f t="shared" si="3"/>
        <v/>
      </c>
      <c r="AB85" s="149" t="str">
        <f t="shared" si="4"/>
        <v/>
      </c>
      <c r="AC85" s="147" t="str">
        <f t="shared" si="22"/>
        <v/>
      </c>
      <c r="AD85" s="149" t="str">
        <f t="shared" si="5"/>
        <v/>
      </c>
      <c r="AE85" s="643"/>
      <c r="AF85" s="191"/>
      <c r="AG85" s="192"/>
      <c r="AH85" s="193"/>
      <c r="AI85" s="278"/>
      <c r="AJ85" s="193"/>
      <c r="AK85" s="193"/>
      <c r="AL85" s="193"/>
      <c r="AM85" s="241"/>
      <c r="AN85" s="242"/>
      <c r="AO85" s="192"/>
      <c r="AP85" s="241"/>
      <c r="AQ85" s="242"/>
      <c r="AR85" s="241"/>
      <c r="AS85" s="242"/>
      <c r="AT85" s="192"/>
      <c r="AU85" s="241"/>
      <c r="AV85" s="242"/>
      <c r="AW85" s="241"/>
      <c r="AX85" s="242"/>
      <c r="AY85" s="192"/>
      <c r="AZ85" s="241"/>
      <c r="BA85" s="242"/>
      <c r="BB85" s="157"/>
      <c r="BC85" s="157"/>
      <c r="BD85" s="157"/>
      <c r="BE85" s="157"/>
      <c r="BF85" s="157"/>
    </row>
    <row r="86" spans="1:58" ht="29.1" customHeight="1" x14ac:dyDescent="0.2">
      <c r="A86" s="668"/>
      <c r="B86" s="650"/>
      <c r="C86" s="640"/>
      <c r="D86" s="640"/>
      <c r="E86" s="640"/>
      <c r="F86" s="640"/>
      <c r="G86" s="640"/>
      <c r="H86" s="640"/>
      <c r="I86" s="640"/>
      <c r="J86" s="640"/>
      <c r="K86" s="640"/>
      <c r="L86" s="640"/>
      <c r="M86" s="640"/>
      <c r="N86" s="640"/>
      <c r="O86" s="640"/>
      <c r="P86" s="205"/>
      <c r="Q86" s="168"/>
      <c r="R86" s="169" t="str">
        <f t="shared" si="0"/>
        <v/>
      </c>
      <c r="S86" s="170"/>
      <c r="T86" s="170"/>
      <c r="U86" s="171" t="str">
        <f t="shared" si="1"/>
        <v/>
      </c>
      <c r="V86" s="170"/>
      <c r="W86" s="170"/>
      <c r="X86" s="170"/>
      <c r="Y86" s="172" t="str">
        <f>IFERROR(IF(AND(R85="Probabilidad",R86="Probabilidad"),(AA85-(+AA85*U86)),IF(R86="Probabilidad",(J81-(+J81*U86)),IF(R86="Impacto",AA85,""))),"")</f>
        <v/>
      </c>
      <c r="Z86" s="173" t="str">
        <f t="shared" si="2"/>
        <v/>
      </c>
      <c r="AA86" s="171" t="str">
        <f t="shared" si="3"/>
        <v/>
      </c>
      <c r="AB86" s="173" t="str">
        <f t="shared" si="4"/>
        <v/>
      </c>
      <c r="AC86" s="171" t="str">
        <f t="shared" si="22"/>
        <v/>
      </c>
      <c r="AD86" s="173" t="str">
        <f t="shared" si="5"/>
        <v/>
      </c>
      <c r="AE86" s="644"/>
      <c r="AF86" s="196"/>
      <c r="AG86" s="197"/>
      <c r="AH86" s="198"/>
      <c r="AI86" s="205"/>
      <c r="AJ86" s="209"/>
      <c r="AK86" s="209"/>
      <c r="AL86" s="198"/>
      <c r="AM86" s="241"/>
      <c r="AN86" s="242"/>
      <c r="AO86" s="192"/>
      <c r="AP86" s="241"/>
      <c r="AQ86" s="242"/>
      <c r="AR86" s="241"/>
      <c r="AS86" s="242"/>
      <c r="AT86" s="192"/>
      <c r="AU86" s="241"/>
      <c r="AV86" s="242"/>
      <c r="AW86" s="241"/>
      <c r="AX86" s="242"/>
      <c r="AY86" s="192"/>
      <c r="AZ86" s="241"/>
      <c r="BA86" s="242"/>
      <c r="BB86" s="157"/>
      <c r="BC86" s="157"/>
      <c r="BD86" s="157"/>
      <c r="BE86" s="157"/>
      <c r="BF86" s="157"/>
    </row>
    <row r="87" spans="1:58" ht="159.75" customHeight="1" x14ac:dyDescent="0.2">
      <c r="A87" s="666">
        <v>14</v>
      </c>
      <c r="B87" s="648" t="s">
        <v>345</v>
      </c>
      <c r="C87" s="651" t="s">
        <v>818</v>
      </c>
      <c r="D87" s="653" t="s">
        <v>969</v>
      </c>
      <c r="E87" s="651" t="s">
        <v>970</v>
      </c>
      <c r="F87" s="651" t="s">
        <v>971</v>
      </c>
      <c r="G87" s="651" t="s">
        <v>822</v>
      </c>
      <c r="H87" s="651">
        <v>200</v>
      </c>
      <c r="I87" s="641" t="str">
        <f>IF(H87&lt;=0,"",IF(H87&lt;=2,"Muy Baja",IF(H87&lt;=24,"Baja",IF(H87&lt;=500,"Media",IF(H87&lt;=5000,"Alta","Muy Alta")))))</f>
        <v>Media</v>
      </c>
      <c r="J87" s="639">
        <f>IF(I87="","",IF(I87="Muy Baja",0.2,IF(I87="Baja",0.4,IF(I87="Media",0.6,IF(I87="Alta",0.8,IF(I87="Muy Alta",1,))))))</f>
        <v>0.6</v>
      </c>
      <c r="K87" s="639" t="s">
        <v>823</v>
      </c>
      <c r="L87" s="639" t="str">
        <f>IF(NOT(ISERROR(MATCH(K87,'[1]Tabla Impacto'!$B$221:$B$223,0))),'[1]Tabla Impacto'!$F$223&amp;"Por favor no seleccionar los criterios de impacto(Afectación Económica o presupuestal y Pérdida Reputacional)",K87)</f>
        <v xml:space="preserve">     El riesgo afecta la imagen de la entidad con algunos usuarios de relevancia frente al logro de los objetivos</v>
      </c>
      <c r="M87" s="641" t="str">
        <f>IF(OR(K87='Tabla Impacto'!$C$11,K87='Tabla Impacto'!$D$11),"Leve",IF(OR(K87='Tabla Impacto'!$C$12,K87='Tabla Impacto'!$D$12),"Menor",IF(OR(K87='Tabla Impacto'!$C$13,K87='Tabla Impacto'!$D$13),"Moderado",IF(OR(K87='Tabla Impacto'!$C$14,K87='Tabla Impacto'!$D$14),"Mayor",IF(OR(K87='Tabla Impacto'!$C$15,K87='Tabla Impacto'!$D$15),"Catastrófico","")))))</f>
        <v>Moderado</v>
      </c>
      <c r="N87" s="639">
        <f>IF(M87="","",IF(M87="Leve",0.2,IF(M87="Menor",0.4,IF(M87="Moderado",0.6,IF(M87="Mayor",0.8,IF(M87="Catastrófico",1,))))))</f>
        <v>0.6</v>
      </c>
      <c r="O87" s="641"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Moderado</v>
      </c>
      <c r="P87" s="127">
        <v>1</v>
      </c>
      <c r="Q87" s="134" t="s">
        <v>972</v>
      </c>
      <c r="R87" s="127" t="str">
        <f t="shared" si="0"/>
        <v>Probabilidad</v>
      </c>
      <c r="S87" s="128" t="s">
        <v>834</v>
      </c>
      <c r="T87" s="128" t="s">
        <v>826</v>
      </c>
      <c r="U87" s="129" t="str">
        <f t="shared" si="1"/>
        <v>40%</v>
      </c>
      <c r="V87" s="128" t="s">
        <v>827</v>
      </c>
      <c r="W87" s="128" t="s">
        <v>828</v>
      </c>
      <c r="X87" s="128" t="s">
        <v>829</v>
      </c>
      <c r="Y87" s="130">
        <f>IFERROR(IF(R87="Probabilidad",(J87-(+J87*U87)),IF(R87="Impacto",J87,"")),"")</f>
        <v>0.36</v>
      </c>
      <c r="Z87" s="131" t="str">
        <f t="shared" si="2"/>
        <v>Baja</v>
      </c>
      <c r="AA87" s="129">
        <f t="shared" si="3"/>
        <v>0.36</v>
      </c>
      <c r="AB87" s="131" t="str">
        <f t="shared" si="4"/>
        <v>Moderado</v>
      </c>
      <c r="AC87" s="129">
        <f>IFERROR(IF(R87="Impacto",(N87-(+N87*U87)),IF(R87="Probabilidad",N87,"")),"")</f>
        <v>0.6</v>
      </c>
      <c r="AD87" s="131" t="str">
        <f t="shared" si="5"/>
        <v>Moderado</v>
      </c>
      <c r="AE87" s="679" t="s">
        <v>830</v>
      </c>
      <c r="AF87" s="134" t="s">
        <v>973</v>
      </c>
      <c r="AG87" s="133">
        <v>0.5</v>
      </c>
      <c r="AH87" s="254" t="s">
        <v>974</v>
      </c>
      <c r="AI87" s="255" t="s">
        <v>975</v>
      </c>
      <c r="AJ87" s="217">
        <v>44562</v>
      </c>
      <c r="AK87" s="217">
        <v>44895</v>
      </c>
      <c r="AL87" s="256">
        <v>6</v>
      </c>
      <c r="AM87" s="140"/>
      <c r="AN87" s="138"/>
      <c r="AO87" s="139"/>
      <c r="AP87" s="140"/>
      <c r="AQ87" s="138"/>
      <c r="AR87" s="140"/>
      <c r="AS87" s="138"/>
      <c r="AT87" s="139"/>
      <c r="AU87" s="140"/>
      <c r="AV87" s="138"/>
      <c r="AW87" s="140"/>
      <c r="AX87" s="138"/>
      <c r="AY87" s="139"/>
      <c r="AZ87" s="140"/>
      <c r="BA87" s="138"/>
      <c r="BB87" s="156"/>
      <c r="BC87" s="156"/>
      <c r="BD87" s="157"/>
      <c r="BE87" s="157"/>
      <c r="BF87" s="157"/>
    </row>
    <row r="88" spans="1:58" ht="159.75" customHeight="1" x14ac:dyDescent="0.2">
      <c r="A88" s="667"/>
      <c r="B88" s="649"/>
      <c r="C88" s="629"/>
      <c r="D88" s="629"/>
      <c r="E88" s="629"/>
      <c r="F88" s="629"/>
      <c r="G88" s="629"/>
      <c r="H88" s="629"/>
      <c r="I88" s="629"/>
      <c r="J88" s="629"/>
      <c r="K88" s="629"/>
      <c r="L88" s="629"/>
      <c r="M88" s="629"/>
      <c r="N88" s="629"/>
      <c r="O88" s="629"/>
      <c r="P88" s="194">
        <v>2</v>
      </c>
      <c r="Q88" s="144" t="s">
        <v>976</v>
      </c>
      <c r="R88" s="145" t="str">
        <f t="shared" si="0"/>
        <v>Impacto</v>
      </c>
      <c r="S88" s="146" t="s">
        <v>837</v>
      </c>
      <c r="T88" s="146" t="s">
        <v>826</v>
      </c>
      <c r="U88" s="147" t="str">
        <f t="shared" si="1"/>
        <v>25%</v>
      </c>
      <c r="V88" s="146" t="s">
        <v>838</v>
      </c>
      <c r="W88" s="146" t="s">
        <v>828</v>
      </c>
      <c r="X88" s="146" t="s">
        <v>928</v>
      </c>
      <c r="Y88" s="148">
        <f>IFERROR(IF(AND(R87="Probabilidad",R88="Probabilidad"),(AA87-(+AA87*U88)),IF(R88="Probabilidad",(J87-(+J87*U88)),IF(R88="Impacto",AA87,""))),"")</f>
        <v>0.36</v>
      </c>
      <c r="Z88" s="149" t="str">
        <f t="shared" si="2"/>
        <v>Baja</v>
      </c>
      <c r="AA88" s="147">
        <f t="shared" si="3"/>
        <v>0.36</v>
      </c>
      <c r="AB88" s="149" t="str">
        <f t="shared" si="4"/>
        <v>Moderado</v>
      </c>
      <c r="AC88" s="147">
        <f>IFERROR(IF(AND(R87="Impacto",R88="Impacto"),(AC87-(+AC87*U88)),IF(R88="Impacto",($N$87-(+$N$87*U88)),IF(R88="Probabilidad",AC87,""))),"")</f>
        <v>0.44999999999999996</v>
      </c>
      <c r="AD88" s="149" t="str">
        <f t="shared" si="5"/>
        <v>Moderado</v>
      </c>
      <c r="AE88" s="629"/>
      <c r="AF88" s="152" t="s">
        <v>977</v>
      </c>
      <c r="AG88" s="151">
        <v>0.5</v>
      </c>
      <c r="AH88" s="257" t="s">
        <v>978</v>
      </c>
      <c r="AI88" s="255" t="s">
        <v>979</v>
      </c>
      <c r="AJ88" s="258">
        <v>44562</v>
      </c>
      <c r="AK88" s="258">
        <v>44895</v>
      </c>
      <c r="AL88" s="259">
        <v>7</v>
      </c>
      <c r="AM88" s="241"/>
      <c r="AN88" s="242"/>
      <c r="AO88" s="192"/>
      <c r="AP88" s="241"/>
      <c r="AQ88" s="242"/>
      <c r="AR88" s="241"/>
      <c r="AS88" s="242"/>
      <c r="AT88" s="192"/>
      <c r="AU88" s="241"/>
      <c r="AV88" s="242"/>
      <c r="AW88" s="241"/>
      <c r="AX88" s="242"/>
      <c r="AY88" s="192"/>
      <c r="AZ88" s="241"/>
      <c r="BA88" s="242"/>
      <c r="BB88" s="157"/>
      <c r="BC88" s="157"/>
      <c r="BD88" s="157"/>
      <c r="BE88" s="157"/>
      <c r="BF88" s="157"/>
    </row>
    <row r="89" spans="1:58" ht="30.95" customHeight="1" x14ac:dyDescent="0.2">
      <c r="A89" s="667"/>
      <c r="B89" s="649"/>
      <c r="C89" s="629"/>
      <c r="D89" s="629"/>
      <c r="E89" s="629"/>
      <c r="F89" s="629"/>
      <c r="G89" s="629"/>
      <c r="H89" s="629"/>
      <c r="I89" s="629"/>
      <c r="J89" s="629"/>
      <c r="K89" s="629"/>
      <c r="L89" s="629"/>
      <c r="M89" s="629"/>
      <c r="N89" s="629"/>
      <c r="O89" s="629"/>
      <c r="P89" s="194"/>
      <c r="Q89" s="144"/>
      <c r="R89" s="145" t="str">
        <f t="shared" si="0"/>
        <v/>
      </c>
      <c r="S89" s="146"/>
      <c r="T89" s="146"/>
      <c r="U89" s="147" t="str">
        <f t="shared" si="1"/>
        <v/>
      </c>
      <c r="V89" s="146"/>
      <c r="W89" s="146"/>
      <c r="X89" s="146"/>
      <c r="Y89" s="148" t="str">
        <f>IFERROR(IF(AND(R88="Probabilidad",R89="Probabilidad"),(AA88-(+AA88*U89)),IF(R89="Probabilidad",(J87-(+J87*U89)),IF(R89="Impacto",AA88,""))),"")</f>
        <v/>
      </c>
      <c r="Z89" s="149" t="str">
        <f t="shared" si="2"/>
        <v/>
      </c>
      <c r="AA89" s="147" t="str">
        <f t="shared" si="3"/>
        <v/>
      </c>
      <c r="AB89" s="149" t="str">
        <f t="shared" si="4"/>
        <v/>
      </c>
      <c r="AC89" s="147" t="str">
        <f t="shared" ref="AC89:AC92" si="23">IFERROR(IF(AND(R88="Impacto",R89="Impacto"),(AC88-(+AC88*U89)),IF(AND(R88="Probabilidad",R89="Impacto"),(AC87-(+AC87*U89)),IF(R89="Probabilidad",AC88,""))),"")</f>
        <v/>
      </c>
      <c r="AD89" s="149" t="str">
        <f t="shared" si="5"/>
        <v/>
      </c>
      <c r="AE89" s="629"/>
      <c r="AF89" s="194"/>
      <c r="AG89" s="192"/>
      <c r="AH89" s="220"/>
      <c r="AI89" s="281"/>
      <c r="AJ89" s="193"/>
      <c r="AK89" s="193"/>
      <c r="AL89" s="193"/>
      <c r="AM89" s="241"/>
      <c r="AN89" s="242"/>
      <c r="AO89" s="192"/>
      <c r="AP89" s="241"/>
      <c r="AQ89" s="242"/>
      <c r="AR89" s="241"/>
      <c r="AS89" s="242"/>
      <c r="AT89" s="192"/>
      <c r="AU89" s="241"/>
      <c r="AV89" s="242"/>
      <c r="AW89" s="241"/>
      <c r="AX89" s="242"/>
      <c r="AY89" s="192"/>
      <c r="AZ89" s="241"/>
      <c r="BA89" s="242"/>
      <c r="BB89" s="157"/>
      <c r="BC89" s="157"/>
      <c r="BD89" s="157"/>
      <c r="BE89" s="157"/>
      <c r="BF89" s="157"/>
    </row>
    <row r="90" spans="1:58" ht="30.95" customHeight="1" x14ac:dyDescent="0.2">
      <c r="A90" s="667"/>
      <c r="B90" s="649"/>
      <c r="C90" s="629"/>
      <c r="D90" s="629"/>
      <c r="E90" s="629"/>
      <c r="F90" s="629"/>
      <c r="G90" s="629"/>
      <c r="H90" s="629"/>
      <c r="I90" s="629"/>
      <c r="J90" s="629"/>
      <c r="K90" s="629"/>
      <c r="L90" s="629"/>
      <c r="M90" s="629"/>
      <c r="N90" s="629"/>
      <c r="O90" s="629"/>
      <c r="P90" s="194"/>
      <c r="Q90" s="144"/>
      <c r="R90" s="145" t="str">
        <f t="shared" si="0"/>
        <v/>
      </c>
      <c r="S90" s="146"/>
      <c r="T90" s="146"/>
      <c r="U90" s="147" t="str">
        <f t="shared" si="1"/>
        <v/>
      </c>
      <c r="V90" s="146"/>
      <c r="W90" s="146"/>
      <c r="X90" s="146"/>
      <c r="Y90" s="148" t="str">
        <f>IFERROR(IF(AND(R89="Probabilidad",R90="Probabilidad"),(AA89-(+AA89*U90)),IF(R90="Probabilidad",(J87-(+J87*U90)),IF(R90="Impacto",AA89,""))),"")</f>
        <v/>
      </c>
      <c r="Z90" s="149" t="str">
        <f t="shared" si="2"/>
        <v/>
      </c>
      <c r="AA90" s="147" t="str">
        <f t="shared" si="3"/>
        <v/>
      </c>
      <c r="AB90" s="149" t="str">
        <f t="shared" si="4"/>
        <v/>
      </c>
      <c r="AC90" s="147" t="str">
        <f t="shared" si="23"/>
        <v/>
      </c>
      <c r="AD90" s="149" t="str">
        <f t="shared" si="5"/>
        <v/>
      </c>
      <c r="AE90" s="629"/>
      <c r="AF90" s="194"/>
      <c r="AG90" s="192"/>
      <c r="AH90" s="220"/>
      <c r="AI90" s="281"/>
      <c r="AJ90" s="193"/>
      <c r="AK90" s="193"/>
      <c r="AL90" s="193"/>
      <c r="AM90" s="241"/>
      <c r="AN90" s="242"/>
      <c r="AO90" s="192"/>
      <c r="AP90" s="241"/>
      <c r="AQ90" s="242"/>
      <c r="AR90" s="241"/>
      <c r="AS90" s="242"/>
      <c r="AT90" s="192"/>
      <c r="AU90" s="241"/>
      <c r="AV90" s="242"/>
      <c r="AW90" s="241"/>
      <c r="AX90" s="242"/>
      <c r="AY90" s="192"/>
      <c r="AZ90" s="241"/>
      <c r="BA90" s="242"/>
      <c r="BB90" s="157"/>
      <c r="BC90" s="157"/>
      <c r="BD90" s="157"/>
      <c r="BE90" s="157"/>
      <c r="BF90" s="157"/>
    </row>
    <row r="91" spans="1:58" ht="30.95" customHeight="1" x14ac:dyDescent="0.2">
      <c r="A91" s="667"/>
      <c r="B91" s="649"/>
      <c r="C91" s="629"/>
      <c r="D91" s="629"/>
      <c r="E91" s="629"/>
      <c r="F91" s="629"/>
      <c r="G91" s="629"/>
      <c r="H91" s="629"/>
      <c r="I91" s="629"/>
      <c r="J91" s="629"/>
      <c r="K91" s="629"/>
      <c r="L91" s="629"/>
      <c r="M91" s="629"/>
      <c r="N91" s="629"/>
      <c r="O91" s="629"/>
      <c r="P91" s="194"/>
      <c r="Q91" s="144"/>
      <c r="R91" s="145" t="str">
        <f t="shared" si="0"/>
        <v/>
      </c>
      <c r="S91" s="146"/>
      <c r="T91" s="146"/>
      <c r="U91" s="147" t="str">
        <f t="shared" si="1"/>
        <v/>
      </c>
      <c r="V91" s="146"/>
      <c r="W91" s="146"/>
      <c r="X91" s="146"/>
      <c r="Y91" s="148" t="str">
        <f>IFERROR(IF(AND(R90="Probabilidad",R91="Probabilidad"),(AA90-(+AA90*U91)),IF(R91="Probabilidad",(J87-(+J87*U91)),IF(R91="Impacto",AA90,""))),"")</f>
        <v/>
      </c>
      <c r="Z91" s="149" t="str">
        <f t="shared" si="2"/>
        <v/>
      </c>
      <c r="AA91" s="147" t="str">
        <f t="shared" si="3"/>
        <v/>
      </c>
      <c r="AB91" s="149" t="str">
        <f t="shared" si="4"/>
        <v/>
      </c>
      <c r="AC91" s="147" t="str">
        <f t="shared" si="23"/>
        <v/>
      </c>
      <c r="AD91" s="149" t="str">
        <f t="shared" si="5"/>
        <v/>
      </c>
      <c r="AE91" s="629"/>
      <c r="AF91" s="194"/>
      <c r="AG91" s="192"/>
      <c r="AH91" s="220"/>
      <c r="AI91" s="281"/>
      <c r="AJ91" s="193"/>
      <c r="AK91" s="193"/>
      <c r="AL91" s="193"/>
      <c r="AM91" s="241"/>
      <c r="AN91" s="242"/>
      <c r="AO91" s="192"/>
      <c r="AP91" s="241"/>
      <c r="AQ91" s="242"/>
      <c r="AR91" s="241"/>
      <c r="AS91" s="242"/>
      <c r="AT91" s="192"/>
      <c r="AU91" s="241"/>
      <c r="AV91" s="242"/>
      <c r="AW91" s="241"/>
      <c r="AX91" s="242"/>
      <c r="AY91" s="192"/>
      <c r="AZ91" s="241"/>
      <c r="BA91" s="242"/>
      <c r="BB91" s="157"/>
      <c r="BC91" s="157"/>
      <c r="BD91" s="157"/>
      <c r="BE91" s="157"/>
      <c r="BF91" s="157"/>
    </row>
    <row r="92" spans="1:58" ht="30.95" customHeight="1" x14ac:dyDescent="0.2">
      <c r="A92" s="668"/>
      <c r="B92" s="650"/>
      <c r="C92" s="640"/>
      <c r="D92" s="640"/>
      <c r="E92" s="640"/>
      <c r="F92" s="640"/>
      <c r="G92" s="640"/>
      <c r="H92" s="640"/>
      <c r="I92" s="640"/>
      <c r="J92" s="640"/>
      <c r="K92" s="640"/>
      <c r="L92" s="640"/>
      <c r="M92" s="640"/>
      <c r="N92" s="640"/>
      <c r="O92" s="640"/>
      <c r="P92" s="205"/>
      <c r="Q92" s="168"/>
      <c r="R92" s="169" t="str">
        <f t="shared" si="0"/>
        <v/>
      </c>
      <c r="S92" s="170"/>
      <c r="T92" s="170"/>
      <c r="U92" s="171" t="str">
        <f t="shared" si="1"/>
        <v/>
      </c>
      <c r="V92" s="170"/>
      <c r="W92" s="170"/>
      <c r="X92" s="170"/>
      <c r="Y92" s="172" t="str">
        <f>IFERROR(IF(AND(R91="Probabilidad",R92="Probabilidad"),(AA91-(+AA91*U92)),IF(R92="Probabilidad",(J87-(+J87*U92)),IF(R92="Impacto",AA91,""))),"")</f>
        <v/>
      </c>
      <c r="Z92" s="173" t="str">
        <f t="shared" si="2"/>
        <v/>
      </c>
      <c r="AA92" s="171" t="str">
        <f t="shared" si="3"/>
        <v/>
      </c>
      <c r="AB92" s="173" t="str">
        <f t="shared" si="4"/>
        <v/>
      </c>
      <c r="AC92" s="171" t="str">
        <f t="shared" si="23"/>
        <v/>
      </c>
      <c r="AD92" s="173" t="str">
        <f t="shared" si="5"/>
        <v/>
      </c>
      <c r="AE92" s="640"/>
      <c r="AF92" s="205"/>
      <c r="AG92" s="171"/>
      <c r="AH92" s="210"/>
      <c r="AI92" s="208"/>
      <c r="AJ92" s="209"/>
      <c r="AK92" s="209"/>
      <c r="AL92" s="198"/>
      <c r="AM92" s="241"/>
      <c r="AN92" s="242"/>
      <c r="AO92" s="192"/>
      <c r="AP92" s="241"/>
      <c r="AQ92" s="242"/>
      <c r="AR92" s="241"/>
      <c r="AS92" s="242"/>
      <c r="AT92" s="192"/>
      <c r="AU92" s="241"/>
      <c r="AV92" s="242"/>
      <c r="AW92" s="241"/>
      <c r="AX92" s="242"/>
      <c r="AY92" s="192"/>
      <c r="AZ92" s="241"/>
      <c r="BA92" s="242"/>
      <c r="BB92" s="157"/>
      <c r="BC92" s="157"/>
      <c r="BD92" s="157"/>
      <c r="BE92" s="157"/>
      <c r="BF92" s="157"/>
    </row>
    <row r="93" spans="1:58" ht="159.75" customHeight="1" x14ac:dyDescent="0.2">
      <c r="A93" s="666">
        <v>15</v>
      </c>
      <c r="B93" s="648" t="s">
        <v>370</v>
      </c>
      <c r="C93" s="651" t="s">
        <v>869</v>
      </c>
      <c r="D93" s="651" t="s">
        <v>980</v>
      </c>
      <c r="E93" s="651" t="s">
        <v>981</v>
      </c>
      <c r="F93" s="651" t="s">
        <v>982</v>
      </c>
      <c r="G93" s="651" t="s">
        <v>822</v>
      </c>
      <c r="H93" s="651">
        <v>365</v>
      </c>
      <c r="I93" s="641" t="str">
        <f>IF(H93&lt;=0,"",IF(H93&lt;=2,"Muy Baja",IF(H93&lt;=24,"Baja",IF(H93&lt;=500,"Media",IF(H93&lt;=5000,"Alta","Muy Alta")))))</f>
        <v>Media</v>
      </c>
      <c r="J93" s="671">
        <f>IF(I93="","",IF(I93="Muy Baja",0.2,IF(I93="Baja",0.4,IF(I93="Media",0.6,IF(I93="Alta",0.8,IF(I93="Muy Alta",1,))))))</f>
        <v>0.6</v>
      </c>
      <c r="K93" s="672" t="s">
        <v>860</v>
      </c>
      <c r="L93" s="639" t="str">
        <f>IF(NOT(ISERROR(MATCH(K93,'[1]Tabla Impacto'!$B$221:$B$223,0))),'[1]Tabla Impacto'!$F$223&amp;"Por favor no seleccionar los criterios de impacto(Afectación Económica o presupuestal y Pérdida Reputacional)",K93)</f>
        <v xml:space="preserve">     El riesgo afecta la imagen de la entidad a nivel nacional, con efecto publicitarios sostenible a nivel país</v>
      </c>
      <c r="M93" s="641" t="str">
        <f>IF(OR(K93='Tabla Impacto'!$C$11,K93='Tabla Impacto'!$D$11),"Leve",IF(OR(K93='Tabla Impacto'!$C$12,K93='Tabla Impacto'!$D$12),"Menor",IF(OR(K93='Tabla Impacto'!$C$13,K93='Tabla Impacto'!$D$13),"Moderado",IF(OR(K93='Tabla Impacto'!$C$14,K93='Tabla Impacto'!$D$14),"Mayor",IF(OR(K93='Tabla Impacto'!$C$15,K93='Tabla Impacto'!$D$15),"Catastrófico","")))))</f>
        <v>Catastrófico</v>
      </c>
      <c r="N93" s="639">
        <f>IF(M93="","",IF(M93="Leve",0.2,IF(M93="Menor",0.4,IF(M93="Moderado",0.6,IF(M93="Mayor",0.8,IF(M93="Catastrófico",1,))))))</f>
        <v>1</v>
      </c>
      <c r="O93" s="641" t="str">
        <f>IF(OR(AND(I93="Muy Baja",M93="Leve"),AND(I93="Muy Baja",M93="Menor"),AND(I93="Baja",M93="Leve")),"Bajo",IF(OR(AND(I93="Muy baja",M93="Moderado"),AND(I93="Baja",M93="Menor"),AND(I93="Baja",M93="Moderado"),AND(I93="Media",M93="Leve"),AND(I93="Media",M93="Menor"),AND(I93="Media",M93="Moderado"),AND(I93="Alta",M93="Leve"),AND(I93="Alta",M93="Menor")),"Moderado",IF(OR(AND(I93="Muy Baja",M93="Mayor"),AND(I93="Baja",M93="Mayor"),AND(I93="Media",M93="Mayor"),AND(I93="Alta",M93="Moderado"),AND(I93="Alta",M93="Mayor"),AND(I93="Muy Alta",M93="Leve"),AND(I93="Muy Alta",M93="Menor"),AND(I93="Muy Alta",M93="Moderado"),AND(I93="Muy Alta",M93="Mayor")),"Alto",IF(OR(AND(I93="Muy Baja",M93="Catastrófico"),AND(I93="Baja",M93="Catastrófico"),AND(I93="Media",M93="Catastrófico"),AND(I93="Alta",M93="Catastrófico"),AND(I93="Muy Alta",M93="Catastrófico")),"Extremo",""))))</f>
        <v>Extremo</v>
      </c>
      <c r="P93" s="260">
        <v>1</v>
      </c>
      <c r="Q93" s="261" t="s">
        <v>983</v>
      </c>
      <c r="R93" s="127" t="str">
        <f t="shared" si="0"/>
        <v>Probabilidad</v>
      </c>
      <c r="S93" s="128" t="s">
        <v>825</v>
      </c>
      <c r="T93" s="128" t="s">
        <v>826</v>
      </c>
      <c r="U93" s="129" t="str">
        <f t="shared" si="1"/>
        <v>30%</v>
      </c>
      <c r="V93" s="128" t="s">
        <v>827</v>
      </c>
      <c r="W93" s="128" t="s">
        <v>828</v>
      </c>
      <c r="X93" s="128" t="s">
        <v>829</v>
      </c>
      <c r="Y93" s="130">
        <f>IFERROR(IF(R93="Probabilidad",(J93-(+J93*U93)),IF(R93="Impacto",J93,"")),"")</f>
        <v>0.42</v>
      </c>
      <c r="Z93" s="131" t="str">
        <f t="shared" si="2"/>
        <v>Media</v>
      </c>
      <c r="AA93" s="129">
        <f t="shared" si="3"/>
        <v>0.42</v>
      </c>
      <c r="AB93" s="131" t="str">
        <f t="shared" si="4"/>
        <v>Catastrófico</v>
      </c>
      <c r="AC93" s="129">
        <f>IFERROR(IF(R93="Impacto",(N93-(+N93*U93)),IF(R93="Probabilidad",N93,"")),"")</f>
        <v>1</v>
      </c>
      <c r="AD93" s="262" t="str">
        <f t="shared" si="5"/>
        <v>Extremo</v>
      </c>
      <c r="AE93" s="678" t="s">
        <v>830</v>
      </c>
      <c r="AF93" s="165" t="s">
        <v>984</v>
      </c>
      <c r="AG93" s="263">
        <v>0.35</v>
      </c>
      <c r="AH93" s="264" t="s">
        <v>985</v>
      </c>
      <c r="AI93" s="238" t="s">
        <v>986</v>
      </c>
      <c r="AJ93" s="217">
        <v>44562</v>
      </c>
      <c r="AK93" s="217">
        <v>44895</v>
      </c>
      <c r="AL93" s="153">
        <v>4</v>
      </c>
      <c r="AM93" s="140"/>
      <c r="AN93" s="138"/>
      <c r="AO93" s="139"/>
      <c r="AP93" s="140"/>
      <c r="AQ93" s="138"/>
      <c r="AR93" s="140"/>
      <c r="AS93" s="138"/>
      <c r="AT93" s="139"/>
      <c r="AU93" s="140"/>
      <c r="AV93" s="138"/>
      <c r="AW93" s="140"/>
      <c r="AX93" s="138"/>
      <c r="AY93" s="139"/>
      <c r="AZ93" s="140"/>
      <c r="BA93" s="138"/>
      <c r="BB93" s="156"/>
      <c r="BC93" s="156"/>
      <c r="BD93" s="157"/>
      <c r="BE93" s="157"/>
      <c r="BF93" s="157"/>
    </row>
    <row r="94" spans="1:58" ht="159.75" customHeight="1" x14ac:dyDescent="0.2">
      <c r="A94" s="667"/>
      <c r="B94" s="649"/>
      <c r="C94" s="629"/>
      <c r="D94" s="629"/>
      <c r="E94" s="629"/>
      <c r="F94" s="629"/>
      <c r="G94" s="629"/>
      <c r="H94" s="629"/>
      <c r="I94" s="629"/>
      <c r="J94" s="643"/>
      <c r="K94" s="633"/>
      <c r="L94" s="629"/>
      <c r="M94" s="629"/>
      <c r="N94" s="629"/>
      <c r="O94" s="629"/>
      <c r="P94" s="265">
        <v>2</v>
      </c>
      <c r="Q94" s="216" t="s">
        <v>987</v>
      </c>
      <c r="R94" s="145" t="str">
        <f t="shared" si="0"/>
        <v>Probabilidad</v>
      </c>
      <c r="S94" s="146" t="s">
        <v>825</v>
      </c>
      <c r="T94" s="146" t="s">
        <v>826</v>
      </c>
      <c r="U94" s="147" t="str">
        <f t="shared" si="1"/>
        <v>30%</v>
      </c>
      <c r="V94" s="146" t="s">
        <v>827</v>
      </c>
      <c r="W94" s="146" t="s">
        <v>828</v>
      </c>
      <c r="X94" s="146" t="s">
        <v>829</v>
      </c>
      <c r="Y94" s="148">
        <f>IFERROR(IF(AND(R93="Probabilidad",R94="Probabilidad"),(AA93-(+AA93*U94)),IF(R94="Probabilidad",(J93-(+J93*U94)),IF(R94="Impacto",AA93,""))),"")</f>
        <v>0.29399999999999998</v>
      </c>
      <c r="Z94" s="149" t="str">
        <f t="shared" si="2"/>
        <v>Baja</v>
      </c>
      <c r="AA94" s="147">
        <f t="shared" si="3"/>
        <v>0.29399999999999998</v>
      </c>
      <c r="AB94" s="149" t="str">
        <f t="shared" si="4"/>
        <v>Catastrófico</v>
      </c>
      <c r="AC94" s="147">
        <f>IFERROR(IF(AND(R93="Impacto",R94="Impacto"),(AC93-(+AC93*U94)),IF(R94="Impacto",($N$93-(+$N$93*U94)),IF(R94="Probabilidad",AC93,""))),"")</f>
        <v>1</v>
      </c>
      <c r="AD94" s="266" t="str">
        <f t="shared" si="5"/>
        <v>Extremo</v>
      </c>
      <c r="AE94" s="633"/>
      <c r="AF94" s="152" t="s">
        <v>988</v>
      </c>
      <c r="AG94" s="139">
        <v>0.35</v>
      </c>
      <c r="AH94" s="186" t="s">
        <v>989</v>
      </c>
      <c r="AI94" s="238" t="s">
        <v>986</v>
      </c>
      <c r="AJ94" s="217">
        <v>44562</v>
      </c>
      <c r="AK94" s="217">
        <v>44895</v>
      </c>
      <c r="AL94" s="151">
        <v>1</v>
      </c>
      <c r="AM94" s="241"/>
      <c r="AN94" s="242"/>
      <c r="AO94" s="192"/>
      <c r="AP94" s="241"/>
      <c r="AQ94" s="242"/>
      <c r="AR94" s="241"/>
      <c r="AS94" s="242"/>
      <c r="AT94" s="192"/>
      <c r="AU94" s="241"/>
      <c r="AV94" s="242"/>
      <c r="AW94" s="241"/>
      <c r="AX94" s="242"/>
      <c r="AY94" s="192"/>
      <c r="AZ94" s="241"/>
      <c r="BA94" s="242"/>
      <c r="BB94" s="157"/>
      <c r="BC94" s="157"/>
      <c r="BD94" s="157"/>
      <c r="BE94" s="157"/>
      <c r="BF94" s="157"/>
    </row>
    <row r="95" spans="1:58" ht="159.75" customHeight="1" x14ac:dyDescent="0.2">
      <c r="A95" s="667"/>
      <c r="B95" s="649"/>
      <c r="C95" s="629"/>
      <c r="D95" s="629"/>
      <c r="E95" s="629"/>
      <c r="F95" s="629"/>
      <c r="G95" s="629"/>
      <c r="H95" s="629"/>
      <c r="I95" s="629"/>
      <c r="J95" s="643"/>
      <c r="K95" s="633"/>
      <c r="L95" s="629"/>
      <c r="M95" s="629"/>
      <c r="N95" s="629"/>
      <c r="O95" s="629"/>
      <c r="P95" s="265">
        <v>3</v>
      </c>
      <c r="Q95" s="216" t="s">
        <v>990</v>
      </c>
      <c r="R95" s="145" t="str">
        <f t="shared" si="0"/>
        <v>Probabilidad</v>
      </c>
      <c r="S95" s="146" t="s">
        <v>834</v>
      </c>
      <c r="T95" s="146" t="s">
        <v>826</v>
      </c>
      <c r="U95" s="147" t="str">
        <f t="shared" si="1"/>
        <v>40%</v>
      </c>
      <c r="V95" s="146" t="s">
        <v>827</v>
      </c>
      <c r="W95" s="146" t="s">
        <v>828</v>
      </c>
      <c r="X95" s="146" t="s">
        <v>829</v>
      </c>
      <c r="Y95" s="148">
        <f>IFERROR(IF(AND(R94="Probabilidad",R95="Probabilidad"),(AA94-(+AA94*U95)),IF(R95="Probabilidad",(J93-(+J93*U95)),IF(R95="Impacto",AA94,""))),"")</f>
        <v>0.1764</v>
      </c>
      <c r="Z95" s="149" t="str">
        <f t="shared" si="2"/>
        <v>Muy Baja</v>
      </c>
      <c r="AA95" s="147">
        <f t="shared" si="3"/>
        <v>0.1764</v>
      </c>
      <c r="AB95" s="149" t="str">
        <f t="shared" si="4"/>
        <v>Catastrófico</v>
      </c>
      <c r="AC95" s="147">
        <f t="shared" ref="AC95:AC98" si="24">IFERROR(IF(AND(R94="Impacto",R95="Impacto"),(AC94-(+AC94*U95)),IF(AND(R94="Probabilidad",R95="Impacto"),(AC93-(+AC93*U95)),IF(R95="Probabilidad",AC94,""))),"")</f>
        <v>1</v>
      </c>
      <c r="AD95" s="266" t="str">
        <f t="shared" si="5"/>
        <v>Extremo</v>
      </c>
      <c r="AE95" s="633"/>
      <c r="AF95" s="152" t="s">
        <v>991</v>
      </c>
      <c r="AG95" s="139">
        <v>0.3</v>
      </c>
      <c r="AH95" s="186" t="s">
        <v>992</v>
      </c>
      <c r="AI95" s="238" t="s">
        <v>986</v>
      </c>
      <c r="AJ95" s="217">
        <v>44562</v>
      </c>
      <c r="AK95" s="217">
        <v>44895</v>
      </c>
      <c r="AL95" s="151">
        <v>1</v>
      </c>
      <c r="AM95" s="241"/>
      <c r="AN95" s="242"/>
      <c r="AO95" s="192"/>
      <c r="AP95" s="241"/>
      <c r="AQ95" s="242"/>
      <c r="AR95" s="241"/>
      <c r="AS95" s="242"/>
      <c r="AT95" s="192"/>
      <c r="AU95" s="241"/>
      <c r="AV95" s="242"/>
      <c r="AW95" s="241"/>
      <c r="AX95" s="242"/>
      <c r="AY95" s="192"/>
      <c r="AZ95" s="241"/>
      <c r="BA95" s="242"/>
      <c r="BB95" s="157"/>
      <c r="BC95" s="157"/>
      <c r="BD95" s="157"/>
      <c r="BE95" s="157"/>
      <c r="BF95" s="157"/>
    </row>
    <row r="96" spans="1:58" ht="159.75" customHeight="1" x14ac:dyDescent="0.2">
      <c r="A96" s="667"/>
      <c r="B96" s="649"/>
      <c r="C96" s="629"/>
      <c r="D96" s="629"/>
      <c r="E96" s="629"/>
      <c r="F96" s="629"/>
      <c r="G96" s="629"/>
      <c r="H96" s="629"/>
      <c r="I96" s="629"/>
      <c r="J96" s="643"/>
      <c r="K96" s="633"/>
      <c r="L96" s="629"/>
      <c r="M96" s="629"/>
      <c r="N96" s="629"/>
      <c r="O96" s="629"/>
      <c r="P96" s="265">
        <v>4</v>
      </c>
      <c r="Q96" s="150" t="s">
        <v>993</v>
      </c>
      <c r="R96" s="145" t="str">
        <f t="shared" si="0"/>
        <v>Impacto</v>
      </c>
      <c r="S96" s="146" t="s">
        <v>837</v>
      </c>
      <c r="T96" s="146" t="s">
        <v>826</v>
      </c>
      <c r="U96" s="147" t="str">
        <f t="shared" si="1"/>
        <v>25%</v>
      </c>
      <c r="V96" s="146" t="s">
        <v>827</v>
      </c>
      <c r="W96" s="146" t="s">
        <v>828</v>
      </c>
      <c r="X96" s="146" t="s">
        <v>829</v>
      </c>
      <c r="Y96" s="148">
        <f>IFERROR(IF(AND(R95="Probabilidad",R96="Probabilidad"),(AA95-(+AA95*U96)),IF(R96="Probabilidad",(J93-(+J93*U96)),IF(R96="Impacto",AA95,""))),"")</f>
        <v>0.1764</v>
      </c>
      <c r="Z96" s="149" t="str">
        <f t="shared" si="2"/>
        <v>Muy Baja</v>
      </c>
      <c r="AA96" s="147">
        <f t="shared" si="3"/>
        <v>0.1764</v>
      </c>
      <c r="AB96" s="149" t="str">
        <f t="shared" si="4"/>
        <v>Mayor</v>
      </c>
      <c r="AC96" s="147">
        <f t="shared" si="24"/>
        <v>0.75</v>
      </c>
      <c r="AD96" s="266" t="str">
        <f t="shared" si="5"/>
        <v>Alto</v>
      </c>
      <c r="AE96" s="633"/>
      <c r="AF96" s="194"/>
      <c r="AG96" s="192"/>
      <c r="AH96" s="193"/>
      <c r="AI96" s="278"/>
      <c r="AJ96" s="193"/>
      <c r="AK96" s="193"/>
      <c r="AL96" s="193"/>
      <c r="AM96" s="241"/>
      <c r="AN96" s="242"/>
      <c r="AO96" s="192"/>
      <c r="AP96" s="241"/>
      <c r="AQ96" s="242"/>
      <c r="AR96" s="241"/>
      <c r="AS96" s="242"/>
      <c r="AT96" s="192"/>
      <c r="AU96" s="241"/>
      <c r="AV96" s="242"/>
      <c r="AW96" s="241"/>
      <c r="AX96" s="242"/>
      <c r="AY96" s="192"/>
      <c r="AZ96" s="241"/>
      <c r="BA96" s="242"/>
      <c r="BB96" s="157"/>
      <c r="BC96" s="157"/>
      <c r="BD96" s="157"/>
      <c r="BE96" s="157"/>
      <c r="BF96" s="157"/>
    </row>
    <row r="97" spans="1:58" ht="33" customHeight="1" x14ac:dyDescent="0.2">
      <c r="A97" s="667"/>
      <c r="B97" s="649"/>
      <c r="C97" s="629"/>
      <c r="D97" s="629"/>
      <c r="E97" s="629"/>
      <c r="F97" s="629"/>
      <c r="G97" s="629"/>
      <c r="H97" s="629"/>
      <c r="I97" s="629"/>
      <c r="J97" s="643"/>
      <c r="K97" s="633"/>
      <c r="L97" s="629"/>
      <c r="M97" s="629"/>
      <c r="N97" s="629"/>
      <c r="O97" s="629"/>
      <c r="P97" s="265"/>
      <c r="Q97" s="150"/>
      <c r="R97" s="145" t="str">
        <f t="shared" si="0"/>
        <v/>
      </c>
      <c r="S97" s="146"/>
      <c r="T97" s="146"/>
      <c r="U97" s="147" t="str">
        <f t="shared" si="1"/>
        <v/>
      </c>
      <c r="V97" s="146"/>
      <c r="W97" s="146"/>
      <c r="X97" s="146"/>
      <c r="Y97" s="148" t="str">
        <f>IFERROR(IF(AND(R96="Probabilidad",R97="Probabilidad"),(AA96-(+AA96*U97)),IF(R97="Probabilidad",(J93-(+J93*U97)),IF(R97="Impacto",AA96,""))),"")</f>
        <v/>
      </c>
      <c r="Z97" s="149" t="str">
        <f t="shared" si="2"/>
        <v/>
      </c>
      <c r="AA97" s="147" t="str">
        <f t="shared" si="3"/>
        <v/>
      </c>
      <c r="AB97" s="149" t="str">
        <f t="shared" si="4"/>
        <v/>
      </c>
      <c r="AC97" s="147" t="str">
        <f t="shared" si="24"/>
        <v/>
      </c>
      <c r="AD97" s="266" t="str">
        <f t="shared" si="5"/>
        <v/>
      </c>
      <c r="AE97" s="633"/>
      <c r="AF97" s="194"/>
      <c r="AG97" s="192"/>
      <c r="AH97" s="193"/>
      <c r="AI97" s="278"/>
      <c r="AJ97" s="193"/>
      <c r="AK97" s="193"/>
      <c r="AL97" s="193"/>
      <c r="AM97" s="241"/>
      <c r="AN97" s="242"/>
      <c r="AO97" s="192"/>
      <c r="AP97" s="241"/>
      <c r="AQ97" s="242"/>
      <c r="AR97" s="241"/>
      <c r="AS97" s="242"/>
      <c r="AT97" s="192"/>
      <c r="AU97" s="241"/>
      <c r="AV97" s="242"/>
      <c r="AW97" s="241"/>
      <c r="AX97" s="242"/>
      <c r="AY97" s="192"/>
      <c r="AZ97" s="241"/>
      <c r="BA97" s="242"/>
      <c r="BB97" s="157"/>
      <c r="BC97" s="157"/>
      <c r="BD97" s="157"/>
      <c r="BE97" s="157"/>
      <c r="BF97" s="157"/>
    </row>
    <row r="98" spans="1:58" ht="33" customHeight="1" x14ac:dyDescent="0.2">
      <c r="A98" s="668"/>
      <c r="B98" s="650"/>
      <c r="C98" s="640"/>
      <c r="D98" s="640"/>
      <c r="E98" s="640"/>
      <c r="F98" s="640"/>
      <c r="G98" s="640"/>
      <c r="H98" s="640"/>
      <c r="I98" s="640"/>
      <c r="J98" s="644"/>
      <c r="K98" s="673"/>
      <c r="L98" s="640"/>
      <c r="M98" s="640"/>
      <c r="N98" s="640"/>
      <c r="O98" s="640"/>
      <c r="P98" s="267"/>
      <c r="Q98" s="158"/>
      <c r="R98" s="169" t="str">
        <f t="shared" si="0"/>
        <v/>
      </c>
      <c r="S98" s="170"/>
      <c r="T98" s="170"/>
      <c r="U98" s="171" t="str">
        <f t="shared" si="1"/>
        <v/>
      </c>
      <c r="V98" s="170"/>
      <c r="W98" s="170"/>
      <c r="X98" s="170"/>
      <c r="Y98" s="172" t="str">
        <f>IFERROR(IF(AND(R97="Probabilidad",R98="Probabilidad"),(AA97-(+AA97*U98)),IF(R98="Probabilidad",(J93-(+J93*U98)),IF(R98="Impacto",AA97,""))),"")</f>
        <v/>
      </c>
      <c r="Z98" s="173" t="str">
        <f t="shared" si="2"/>
        <v/>
      </c>
      <c r="AA98" s="171" t="str">
        <f t="shared" si="3"/>
        <v/>
      </c>
      <c r="AB98" s="173" t="str">
        <f t="shared" si="4"/>
        <v/>
      </c>
      <c r="AC98" s="171" t="str">
        <f t="shared" si="24"/>
        <v/>
      </c>
      <c r="AD98" s="268" t="str">
        <f t="shared" si="5"/>
        <v/>
      </c>
      <c r="AE98" s="633"/>
      <c r="AF98" s="205"/>
      <c r="AG98" s="171"/>
      <c r="AH98" s="209"/>
      <c r="AI98" s="205"/>
      <c r="AJ98" s="209"/>
      <c r="AK98" s="209"/>
      <c r="AL98" s="198"/>
      <c r="AM98" s="241"/>
      <c r="AN98" s="242"/>
      <c r="AO98" s="192"/>
      <c r="AP98" s="241"/>
      <c r="AQ98" s="242"/>
      <c r="AR98" s="241"/>
      <c r="AS98" s="242"/>
      <c r="AT98" s="192"/>
      <c r="AU98" s="241"/>
      <c r="AV98" s="242"/>
      <c r="AW98" s="241"/>
      <c r="AX98" s="242"/>
      <c r="AY98" s="192"/>
      <c r="AZ98" s="241"/>
      <c r="BA98" s="242"/>
      <c r="BB98" s="156"/>
      <c r="BC98" s="157"/>
      <c r="BD98" s="157"/>
      <c r="BE98" s="157"/>
      <c r="BF98" s="157"/>
    </row>
    <row r="99" spans="1:58" ht="159.75" customHeight="1" x14ac:dyDescent="0.2">
      <c r="A99" s="666">
        <v>16</v>
      </c>
      <c r="B99" s="648" t="s">
        <v>370</v>
      </c>
      <c r="C99" s="651" t="s">
        <v>869</v>
      </c>
      <c r="D99" s="651" t="s">
        <v>994</v>
      </c>
      <c r="E99" s="651" t="s">
        <v>995</v>
      </c>
      <c r="F99" s="651" t="s">
        <v>996</v>
      </c>
      <c r="G99" s="651" t="s">
        <v>822</v>
      </c>
      <c r="H99" s="651">
        <v>365</v>
      </c>
      <c r="I99" s="641" t="str">
        <f>IF(H99&lt;=0,"",IF(H99&lt;=2,"Muy Baja",IF(H99&lt;=24,"Baja",IF(H99&lt;=500,"Media",IF(H99&lt;=5000,"Alta","Muy Alta")))))</f>
        <v>Media</v>
      </c>
      <c r="J99" s="639">
        <f>IF(I99="","",IF(I99="Muy Baja",0.2,IF(I99="Baja",0.4,IF(I99="Media",0.6,IF(I99="Alta",0.8,IF(I99="Muy Alta",1,))))))</f>
        <v>0.6</v>
      </c>
      <c r="K99" s="639" t="s">
        <v>842</v>
      </c>
      <c r="L99" s="639" t="str">
        <f>IF(NOT(ISERROR(MATCH(K99,'[1]Tabla Impacto'!$B$221:$B$223,0))),'[1]Tabla Impacto'!$F$223&amp;"Por favor no seleccionar los criterios de impacto(Afectación Económica o presupuestal y Pérdida Reputacional)",K99)</f>
        <v xml:space="preserve">     El riesgo afecta la imagen de de la entidad con efecto publicitario sostenido a nivel de sector administrativo, nivel departamental o municipal</v>
      </c>
      <c r="M99" s="641" t="str">
        <f>IF(OR(K99='Tabla Impacto'!$C$11,K99='Tabla Impacto'!$D$11),"Leve",IF(OR(K99='Tabla Impacto'!$C$12,K99='Tabla Impacto'!$D$12),"Menor",IF(OR(K99='Tabla Impacto'!$C$13,K99='Tabla Impacto'!$D$13),"Moderado",IF(OR(K99='Tabla Impacto'!$C$14,K99='Tabla Impacto'!$D$14),"Mayor",IF(OR(K99='Tabla Impacto'!$C$15,K99='Tabla Impacto'!$D$15),"Catastrófico","")))))</f>
        <v>Mayor</v>
      </c>
      <c r="N99" s="639">
        <f>IF(M99="","",IF(M99="Leve",0.2,IF(M99="Menor",0.4,IF(M99="Moderado",0.6,IF(M99="Mayor",0.8,IF(M99="Catastrófico",1,))))))</f>
        <v>0.8</v>
      </c>
      <c r="O99" s="641"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Alto</v>
      </c>
      <c r="P99" s="127">
        <v>1</v>
      </c>
      <c r="Q99" s="134" t="s">
        <v>997</v>
      </c>
      <c r="R99" s="127" t="str">
        <f t="shared" si="0"/>
        <v>Probabilidad</v>
      </c>
      <c r="S99" s="128" t="s">
        <v>825</v>
      </c>
      <c r="T99" s="128" t="s">
        <v>826</v>
      </c>
      <c r="U99" s="129" t="str">
        <f t="shared" si="1"/>
        <v>30%</v>
      </c>
      <c r="V99" s="128" t="s">
        <v>827</v>
      </c>
      <c r="W99" s="128" t="s">
        <v>828</v>
      </c>
      <c r="X99" s="128" t="s">
        <v>829</v>
      </c>
      <c r="Y99" s="130">
        <f>IFERROR(IF(R99="Probabilidad",(J99-(+J99*U99)),IF(R99="Impacto",J99,"")),"")</f>
        <v>0.42</v>
      </c>
      <c r="Z99" s="131" t="str">
        <f t="shared" si="2"/>
        <v>Media</v>
      </c>
      <c r="AA99" s="129">
        <f t="shared" si="3"/>
        <v>0.42</v>
      </c>
      <c r="AB99" s="131" t="str">
        <f t="shared" si="4"/>
        <v>Mayor</v>
      </c>
      <c r="AC99" s="129">
        <f>IFERROR(IF(R99="Impacto",(N99-(+N99*U99)),IF(R99="Probabilidad",N99,"")),"")</f>
        <v>0.8</v>
      </c>
      <c r="AD99" s="131" t="str">
        <f t="shared" si="5"/>
        <v>Alto</v>
      </c>
      <c r="AE99" s="642" t="s">
        <v>830</v>
      </c>
      <c r="AF99" s="216" t="s">
        <v>998</v>
      </c>
      <c r="AG99" s="139">
        <v>0.5</v>
      </c>
      <c r="AH99" s="186" t="s">
        <v>999</v>
      </c>
      <c r="AI99" s="238" t="s">
        <v>986</v>
      </c>
      <c r="AJ99" s="217">
        <v>44562</v>
      </c>
      <c r="AK99" s="217">
        <v>44895</v>
      </c>
      <c r="AL99" s="151">
        <v>1</v>
      </c>
      <c r="AM99" s="140"/>
      <c r="AN99" s="138"/>
      <c r="AO99" s="139"/>
      <c r="AP99" s="140"/>
      <c r="AQ99" s="138"/>
      <c r="AR99" s="140"/>
      <c r="AS99" s="138"/>
      <c r="AT99" s="139"/>
      <c r="AU99" s="140"/>
      <c r="AV99" s="138"/>
      <c r="AW99" s="140"/>
      <c r="AX99" s="138"/>
      <c r="AY99" s="139"/>
      <c r="AZ99" s="140"/>
      <c r="BA99" s="138"/>
      <c r="BB99" s="156"/>
      <c r="BC99" s="156"/>
      <c r="BD99" s="157"/>
      <c r="BE99" s="157"/>
      <c r="BF99" s="157"/>
    </row>
    <row r="100" spans="1:58" ht="159.75" customHeight="1" x14ac:dyDescent="0.2">
      <c r="A100" s="667"/>
      <c r="B100" s="649"/>
      <c r="C100" s="629"/>
      <c r="D100" s="629"/>
      <c r="E100" s="629"/>
      <c r="F100" s="629"/>
      <c r="G100" s="629"/>
      <c r="H100" s="629"/>
      <c r="I100" s="629"/>
      <c r="J100" s="629"/>
      <c r="K100" s="629"/>
      <c r="L100" s="629"/>
      <c r="M100" s="629"/>
      <c r="N100" s="629"/>
      <c r="O100" s="629"/>
      <c r="P100" s="194">
        <v>2</v>
      </c>
      <c r="Q100" s="152" t="s">
        <v>1000</v>
      </c>
      <c r="R100" s="145" t="str">
        <f t="shared" si="0"/>
        <v>Probabilidad</v>
      </c>
      <c r="S100" s="146" t="s">
        <v>834</v>
      </c>
      <c r="T100" s="146" t="s">
        <v>826</v>
      </c>
      <c r="U100" s="147" t="str">
        <f t="shared" si="1"/>
        <v>40%</v>
      </c>
      <c r="V100" s="146" t="s">
        <v>827</v>
      </c>
      <c r="W100" s="146" t="s">
        <v>828</v>
      </c>
      <c r="X100" s="146" t="s">
        <v>829</v>
      </c>
      <c r="Y100" s="148">
        <f>IFERROR(IF(AND(R99="Probabilidad",R100="Probabilidad"),(AA99-(+AA99*U100)),IF(R100="Probabilidad",(J99-(+J99*U100)),IF(R100="Impacto",AA99,""))),"")</f>
        <v>0.252</v>
      </c>
      <c r="Z100" s="149" t="str">
        <f t="shared" si="2"/>
        <v>Baja</v>
      </c>
      <c r="AA100" s="147">
        <f t="shared" si="3"/>
        <v>0.252</v>
      </c>
      <c r="AB100" s="149" t="str">
        <f t="shared" si="4"/>
        <v>Mayor</v>
      </c>
      <c r="AC100" s="147">
        <f>IFERROR(IF(AND(R99="Impacto",R100="Impacto"),(AC99-(+AC99*U100)),IF(R100="Impacto",($N$99-(+$N$99*U100)),IF(R100="Probabilidad",AC99,""))),"")</f>
        <v>0.8</v>
      </c>
      <c r="AD100" s="149" t="str">
        <f t="shared" si="5"/>
        <v>Alto</v>
      </c>
      <c r="AE100" s="643"/>
      <c r="AF100" s="216" t="s">
        <v>1001</v>
      </c>
      <c r="AG100" s="139">
        <v>0.5</v>
      </c>
      <c r="AH100" s="186" t="s">
        <v>1002</v>
      </c>
      <c r="AI100" s="238" t="s">
        <v>986</v>
      </c>
      <c r="AJ100" s="217">
        <v>44562</v>
      </c>
      <c r="AK100" s="217">
        <v>44895</v>
      </c>
      <c r="AL100" s="151">
        <v>1</v>
      </c>
      <c r="AM100" s="241"/>
      <c r="AN100" s="242"/>
      <c r="AO100" s="192"/>
      <c r="AP100" s="241"/>
      <c r="AQ100" s="242"/>
      <c r="AR100" s="241"/>
      <c r="AS100" s="242"/>
      <c r="AT100" s="192"/>
      <c r="AU100" s="241"/>
      <c r="AV100" s="242"/>
      <c r="AW100" s="241"/>
      <c r="AX100" s="242"/>
      <c r="AY100" s="192"/>
      <c r="AZ100" s="241"/>
      <c r="BA100" s="242"/>
      <c r="BB100" s="156"/>
      <c r="BC100" s="157"/>
      <c r="BD100" s="157"/>
      <c r="BE100" s="157"/>
      <c r="BF100" s="157"/>
    </row>
    <row r="101" spans="1:58" ht="159.75" customHeight="1" x14ac:dyDescent="0.2">
      <c r="A101" s="667"/>
      <c r="B101" s="649"/>
      <c r="C101" s="629"/>
      <c r="D101" s="629"/>
      <c r="E101" s="629"/>
      <c r="F101" s="629"/>
      <c r="G101" s="629"/>
      <c r="H101" s="629"/>
      <c r="I101" s="629"/>
      <c r="J101" s="629"/>
      <c r="K101" s="629"/>
      <c r="L101" s="629"/>
      <c r="M101" s="629"/>
      <c r="N101" s="629"/>
      <c r="O101" s="629"/>
      <c r="P101" s="194">
        <v>3</v>
      </c>
      <c r="Q101" s="144" t="s">
        <v>1003</v>
      </c>
      <c r="R101" s="145" t="str">
        <f t="shared" si="0"/>
        <v>Impacto</v>
      </c>
      <c r="S101" s="146" t="s">
        <v>837</v>
      </c>
      <c r="T101" s="146" t="s">
        <v>826</v>
      </c>
      <c r="U101" s="147" t="str">
        <f t="shared" si="1"/>
        <v>25%</v>
      </c>
      <c r="V101" s="146" t="s">
        <v>838</v>
      </c>
      <c r="W101" s="146" t="s">
        <v>828</v>
      </c>
      <c r="X101" s="146" t="s">
        <v>829</v>
      </c>
      <c r="Y101" s="148">
        <f>IFERROR(IF(AND(R100="Probabilidad",R101="Probabilidad"),(AA100-(+AA100*U101)),IF(R101="Probabilidad",(J99-(+J99*U101)),IF(R101="Impacto",AA100,""))),"")</f>
        <v>0.252</v>
      </c>
      <c r="Z101" s="149" t="str">
        <f t="shared" si="2"/>
        <v>Baja</v>
      </c>
      <c r="AA101" s="147">
        <f t="shared" si="3"/>
        <v>0.252</v>
      </c>
      <c r="AB101" s="149" t="str">
        <f t="shared" si="4"/>
        <v>Moderado</v>
      </c>
      <c r="AC101" s="147">
        <f t="shared" ref="AC101:AC104" si="25">IFERROR(IF(AND(R100="Impacto",R101="Impacto"),(AC100-(+AC100*U101)),IF(AND(R100="Probabilidad",R101="Impacto"),(AC99-(+AC99*U101)),IF(R101="Probabilidad",AC100,""))),"")</f>
        <v>0.60000000000000009</v>
      </c>
      <c r="AD101" s="149" t="str">
        <f t="shared" si="5"/>
        <v>Moderado</v>
      </c>
      <c r="AE101" s="643"/>
      <c r="AF101" s="191"/>
      <c r="AG101" s="192"/>
      <c r="AH101" s="193"/>
      <c r="AI101" s="278"/>
      <c r="AJ101" s="193"/>
      <c r="AK101" s="193"/>
      <c r="AL101" s="193"/>
      <c r="AM101" s="241"/>
      <c r="AN101" s="242"/>
      <c r="AO101" s="192"/>
      <c r="AP101" s="241"/>
      <c r="AQ101" s="242"/>
      <c r="AR101" s="241"/>
      <c r="AS101" s="242"/>
      <c r="AT101" s="192"/>
      <c r="AU101" s="241"/>
      <c r="AV101" s="242"/>
      <c r="AW101" s="241"/>
      <c r="AX101" s="242"/>
      <c r="AY101" s="192"/>
      <c r="AZ101" s="241"/>
      <c r="BA101" s="242"/>
      <c r="BB101" s="156"/>
      <c r="BC101" s="157"/>
      <c r="BD101" s="157"/>
      <c r="BE101" s="157"/>
      <c r="BF101" s="157"/>
    </row>
    <row r="102" spans="1:58" ht="23.1" customHeight="1" x14ac:dyDescent="0.2">
      <c r="A102" s="667"/>
      <c r="B102" s="649"/>
      <c r="C102" s="629"/>
      <c r="D102" s="629"/>
      <c r="E102" s="629"/>
      <c r="F102" s="629"/>
      <c r="G102" s="629"/>
      <c r="H102" s="629"/>
      <c r="I102" s="629"/>
      <c r="J102" s="629"/>
      <c r="K102" s="629"/>
      <c r="L102" s="629"/>
      <c r="M102" s="629"/>
      <c r="N102" s="629"/>
      <c r="O102" s="629"/>
      <c r="P102" s="194"/>
      <c r="Q102" s="144"/>
      <c r="R102" s="145" t="str">
        <f t="shared" si="0"/>
        <v/>
      </c>
      <c r="S102" s="146"/>
      <c r="T102" s="146"/>
      <c r="U102" s="147" t="str">
        <f t="shared" si="1"/>
        <v/>
      </c>
      <c r="V102" s="146"/>
      <c r="W102" s="146"/>
      <c r="X102" s="146"/>
      <c r="Y102" s="148" t="str">
        <f>IFERROR(IF(AND(R101="Probabilidad",R102="Probabilidad"),(AA101-(+AA101*U102)),IF(R102="Probabilidad",(J99-(+J99*U102)),IF(R102="Impacto",AA101,""))),"")</f>
        <v/>
      </c>
      <c r="Z102" s="149" t="str">
        <f t="shared" si="2"/>
        <v/>
      </c>
      <c r="AA102" s="147" t="str">
        <f t="shared" si="3"/>
        <v/>
      </c>
      <c r="AB102" s="149" t="str">
        <f t="shared" si="4"/>
        <v/>
      </c>
      <c r="AC102" s="147" t="str">
        <f t="shared" si="25"/>
        <v/>
      </c>
      <c r="AD102" s="149" t="str">
        <f t="shared" si="5"/>
        <v/>
      </c>
      <c r="AE102" s="643"/>
      <c r="AF102" s="191"/>
      <c r="AG102" s="192"/>
      <c r="AH102" s="193"/>
      <c r="AI102" s="278"/>
      <c r="AJ102" s="193"/>
      <c r="AK102" s="193"/>
      <c r="AL102" s="193"/>
      <c r="AM102" s="241"/>
      <c r="AN102" s="242"/>
      <c r="AO102" s="192"/>
      <c r="AP102" s="241"/>
      <c r="AQ102" s="242"/>
      <c r="AR102" s="241"/>
      <c r="AS102" s="242"/>
      <c r="AT102" s="192"/>
      <c r="AU102" s="241"/>
      <c r="AV102" s="242"/>
      <c r="AW102" s="241"/>
      <c r="AX102" s="242"/>
      <c r="AY102" s="192"/>
      <c r="AZ102" s="241"/>
      <c r="BA102" s="242"/>
      <c r="BB102" s="156"/>
      <c r="BC102" s="157"/>
      <c r="BD102" s="157"/>
      <c r="BE102" s="157"/>
      <c r="BF102" s="157"/>
    </row>
    <row r="103" spans="1:58" ht="23.1" customHeight="1" x14ac:dyDescent="0.2">
      <c r="A103" s="667"/>
      <c r="B103" s="649"/>
      <c r="C103" s="629"/>
      <c r="D103" s="629"/>
      <c r="E103" s="629"/>
      <c r="F103" s="629"/>
      <c r="G103" s="629"/>
      <c r="H103" s="629"/>
      <c r="I103" s="629"/>
      <c r="J103" s="629"/>
      <c r="K103" s="629"/>
      <c r="L103" s="629"/>
      <c r="M103" s="629"/>
      <c r="N103" s="629"/>
      <c r="O103" s="629"/>
      <c r="P103" s="194"/>
      <c r="Q103" s="144"/>
      <c r="R103" s="145" t="str">
        <f t="shared" si="0"/>
        <v/>
      </c>
      <c r="S103" s="146"/>
      <c r="T103" s="146"/>
      <c r="U103" s="147" t="str">
        <f t="shared" si="1"/>
        <v/>
      </c>
      <c r="V103" s="146"/>
      <c r="W103" s="146"/>
      <c r="X103" s="146"/>
      <c r="Y103" s="148" t="str">
        <f>IFERROR(IF(AND(R102="Probabilidad",R103="Probabilidad"),(AA102-(+AA102*U103)),IF(R103="Probabilidad",(J99-(+J99*U103)),IF(R103="Impacto",AA102,""))),"")</f>
        <v/>
      </c>
      <c r="Z103" s="149" t="str">
        <f t="shared" si="2"/>
        <v/>
      </c>
      <c r="AA103" s="147" t="str">
        <f t="shared" si="3"/>
        <v/>
      </c>
      <c r="AB103" s="149" t="str">
        <f t="shared" si="4"/>
        <v/>
      </c>
      <c r="AC103" s="147" t="str">
        <f t="shared" si="25"/>
        <v/>
      </c>
      <c r="AD103" s="149" t="str">
        <f t="shared" si="5"/>
        <v/>
      </c>
      <c r="AE103" s="643"/>
      <c r="AF103" s="191"/>
      <c r="AG103" s="192"/>
      <c r="AH103" s="193"/>
      <c r="AI103" s="278"/>
      <c r="AJ103" s="193"/>
      <c r="AK103" s="193"/>
      <c r="AL103" s="193"/>
      <c r="AM103" s="241"/>
      <c r="AN103" s="242"/>
      <c r="AO103" s="192"/>
      <c r="AP103" s="241"/>
      <c r="AQ103" s="242"/>
      <c r="AR103" s="241"/>
      <c r="AS103" s="242"/>
      <c r="AT103" s="192"/>
      <c r="AU103" s="241"/>
      <c r="AV103" s="242"/>
      <c r="AW103" s="241"/>
      <c r="AX103" s="242"/>
      <c r="AY103" s="192"/>
      <c r="AZ103" s="241"/>
      <c r="BA103" s="242"/>
      <c r="BB103" s="156"/>
      <c r="BC103" s="157"/>
      <c r="BD103" s="157"/>
      <c r="BE103" s="157"/>
      <c r="BF103" s="157"/>
    </row>
    <row r="104" spans="1:58" ht="23.1" customHeight="1" x14ac:dyDescent="0.2">
      <c r="A104" s="668"/>
      <c r="B104" s="650"/>
      <c r="C104" s="640"/>
      <c r="D104" s="640"/>
      <c r="E104" s="640"/>
      <c r="F104" s="640"/>
      <c r="G104" s="640"/>
      <c r="H104" s="640"/>
      <c r="I104" s="640"/>
      <c r="J104" s="640"/>
      <c r="K104" s="640"/>
      <c r="L104" s="640"/>
      <c r="M104" s="640"/>
      <c r="N104" s="640"/>
      <c r="O104" s="640"/>
      <c r="P104" s="205"/>
      <c r="Q104" s="168"/>
      <c r="R104" s="169" t="str">
        <f t="shared" si="0"/>
        <v/>
      </c>
      <c r="S104" s="170"/>
      <c r="T104" s="170"/>
      <c r="U104" s="171" t="str">
        <f t="shared" si="1"/>
        <v/>
      </c>
      <c r="V104" s="170"/>
      <c r="W104" s="170"/>
      <c r="X104" s="170"/>
      <c r="Y104" s="172" t="str">
        <f>IFERROR(IF(AND(R103="Probabilidad",R104="Probabilidad"),(AA103-(+AA103*U104)),IF(R104="Probabilidad",(J99-(+J99*U104)),IF(R104="Impacto",AA103,""))),"")</f>
        <v/>
      </c>
      <c r="Z104" s="173" t="str">
        <f t="shared" si="2"/>
        <v/>
      </c>
      <c r="AA104" s="171" t="str">
        <f t="shared" si="3"/>
        <v/>
      </c>
      <c r="AB104" s="173" t="str">
        <f t="shared" si="4"/>
        <v/>
      </c>
      <c r="AC104" s="171" t="str">
        <f t="shared" si="25"/>
        <v/>
      </c>
      <c r="AD104" s="173" t="str">
        <f t="shared" si="5"/>
        <v/>
      </c>
      <c r="AE104" s="644"/>
      <c r="AF104" s="196"/>
      <c r="AG104" s="197"/>
      <c r="AH104" s="198"/>
      <c r="AI104" s="199"/>
      <c r="AJ104" s="198"/>
      <c r="AK104" s="198"/>
      <c r="AL104" s="198"/>
      <c r="AM104" s="241"/>
      <c r="AN104" s="242"/>
      <c r="AO104" s="192"/>
      <c r="AP104" s="241"/>
      <c r="AQ104" s="242"/>
      <c r="AR104" s="241"/>
      <c r="AS104" s="242"/>
      <c r="AT104" s="192"/>
      <c r="AU104" s="241"/>
      <c r="AV104" s="242"/>
      <c r="AW104" s="241"/>
      <c r="AX104" s="242"/>
      <c r="AY104" s="192"/>
      <c r="AZ104" s="241"/>
      <c r="BA104" s="242"/>
      <c r="BB104" s="156"/>
      <c r="BC104" s="157"/>
      <c r="BD104" s="157"/>
      <c r="BE104" s="157"/>
      <c r="BF104" s="157"/>
    </row>
    <row r="105" spans="1:58" ht="159.75" customHeight="1" x14ac:dyDescent="0.2">
      <c r="A105" s="666">
        <v>17</v>
      </c>
      <c r="B105" s="648" t="s">
        <v>370</v>
      </c>
      <c r="C105" s="674" t="s">
        <v>869</v>
      </c>
      <c r="D105" s="666" t="s">
        <v>1004</v>
      </c>
      <c r="E105" s="651" t="s">
        <v>1005</v>
      </c>
      <c r="F105" s="651" t="s">
        <v>1006</v>
      </c>
      <c r="G105" s="651" t="s">
        <v>822</v>
      </c>
      <c r="H105" s="651">
        <v>365</v>
      </c>
      <c r="I105" s="641" t="str">
        <f>IF(H105&lt;=0,"",IF(H105&lt;=2,"Muy Baja",IF(H105&lt;=24,"Baja",IF(H105&lt;=500,"Media",IF(H105&lt;=5000,"Alta","Muy Alta")))))</f>
        <v>Media</v>
      </c>
      <c r="J105" s="671">
        <f>IF(I105="","",IF(I105="Muy Baja",0.2,IF(I105="Baja",0.4,IF(I105="Media",0.6,IF(I105="Alta",0.8,IF(I105="Muy Alta",1,))))))</f>
        <v>0.6</v>
      </c>
      <c r="K105" s="672" t="s">
        <v>842</v>
      </c>
      <c r="L105" s="639" t="str">
        <f>IF(NOT(ISERROR(MATCH(K105,'[1]Tabla Impacto'!$B$221:$B$223,0))),'[1]Tabla Impacto'!$F$223&amp;"Por favor no seleccionar los criterios de impacto(Afectación Económica o presupuestal y Pérdida Reputacional)",K105)</f>
        <v xml:space="preserve">     El riesgo afecta la imagen de de la entidad con efecto publicitario sostenido a nivel de sector administrativo, nivel departamental o municipal</v>
      </c>
      <c r="M105" s="641" t="str">
        <f>IF(OR(K105='Tabla Impacto'!$C$11,K105='Tabla Impacto'!$D$11),"Leve",IF(OR(K105='Tabla Impacto'!$C$12,K105='Tabla Impacto'!$D$12),"Menor",IF(OR(K105='Tabla Impacto'!$C$13,K105='Tabla Impacto'!$D$13),"Moderado",IF(OR(K105='Tabla Impacto'!$C$14,K105='Tabla Impacto'!$D$14),"Mayor",IF(OR(K105='Tabla Impacto'!$C$15,K105='Tabla Impacto'!$D$15),"Catastrófico","")))))</f>
        <v>Mayor</v>
      </c>
      <c r="N105" s="639">
        <f>IF(M105="","",IF(M105="Leve",0.2,IF(M105="Menor",0.4,IF(M105="Moderado",0.6,IF(M105="Mayor",0.8,IF(M105="Catastrófico",1,))))))</f>
        <v>0.8</v>
      </c>
      <c r="O105" s="641" t="str">
        <f>IF(OR(AND(I105="Muy Baja",M105="Leve"),AND(I105="Muy Baja",M105="Menor"),AND(I105="Baja",M105="Leve")),"Bajo",IF(OR(AND(I105="Muy baja",M105="Moderado"),AND(I105="Baja",M105="Menor"),AND(I105="Baja",M105="Moderado"),AND(I105="Media",M105="Leve"),AND(I105="Media",M105="Menor"),AND(I105="Media",M105="Moderado"),AND(I105="Alta",M105="Leve"),AND(I105="Alta",M105="Menor")),"Moderado",IF(OR(AND(I105="Muy Baja",M105="Mayor"),AND(I105="Baja",M105="Mayor"),AND(I105="Media",M105="Mayor"),AND(I105="Alta",M105="Moderado"),AND(I105="Alta",M105="Mayor"),AND(I105="Muy Alta",M105="Leve"),AND(I105="Muy Alta",M105="Menor"),AND(I105="Muy Alta",M105="Moderado"),AND(I105="Muy Alta",M105="Mayor")),"Alto",IF(OR(AND(I105="Muy Baja",M105="Catastrófico"),AND(I105="Baja",M105="Catastrófico"),AND(I105="Media",M105="Catastrófico"),AND(I105="Alta",M105="Catastrófico"),AND(I105="Muy Alta",M105="Catastrófico")),"Extremo",""))))</f>
        <v>Alto</v>
      </c>
      <c r="P105" s="127">
        <v>1</v>
      </c>
      <c r="Q105" s="134" t="s">
        <v>1007</v>
      </c>
      <c r="R105" s="127" t="str">
        <f t="shared" si="0"/>
        <v>Probabilidad</v>
      </c>
      <c r="S105" s="128" t="s">
        <v>834</v>
      </c>
      <c r="T105" s="128" t="s">
        <v>826</v>
      </c>
      <c r="U105" s="129" t="str">
        <f t="shared" si="1"/>
        <v>40%</v>
      </c>
      <c r="V105" s="128" t="s">
        <v>827</v>
      </c>
      <c r="W105" s="128" t="s">
        <v>828</v>
      </c>
      <c r="X105" s="128" t="s">
        <v>829</v>
      </c>
      <c r="Y105" s="130">
        <f>IFERROR(IF(R105="Probabilidad",(J105-(+J105*U105)),IF(R105="Impacto",J105,"")),"")</f>
        <v>0.36</v>
      </c>
      <c r="Z105" s="131" t="str">
        <f t="shared" si="2"/>
        <v>Baja</v>
      </c>
      <c r="AA105" s="129">
        <f t="shared" si="3"/>
        <v>0.36</v>
      </c>
      <c r="AB105" s="131" t="str">
        <f t="shared" si="4"/>
        <v>Mayor</v>
      </c>
      <c r="AC105" s="129">
        <f>IFERROR(IF(R105="Impacto",(N105-(+N105*U105)),IF(R105="Probabilidad",N105,"")),"")</f>
        <v>0.8</v>
      </c>
      <c r="AD105" s="131" t="str">
        <f t="shared" si="5"/>
        <v>Alto</v>
      </c>
      <c r="AE105" s="679" t="s">
        <v>830</v>
      </c>
      <c r="AF105" s="134" t="s">
        <v>1008</v>
      </c>
      <c r="AG105" s="133">
        <v>0.5</v>
      </c>
      <c r="AH105" s="181" t="s">
        <v>1009</v>
      </c>
      <c r="AI105" s="182" t="s">
        <v>986</v>
      </c>
      <c r="AJ105" s="269">
        <v>44621</v>
      </c>
      <c r="AK105" s="269">
        <v>44895</v>
      </c>
      <c r="AL105" s="200">
        <v>1</v>
      </c>
      <c r="AM105" s="137"/>
      <c r="AN105" s="138"/>
      <c r="AO105" s="139"/>
      <c r="AP105" s="140"/>
      <c r="AQ105" s="138"/>
      <c r="AR105" s="140"/>
      <c r="AS105" s="138"/>
      <c r="AT105" s="139"/>
      <c r="AU105" s="140"/>
      <c r="AV105" s="138"/>
      <c r="AW105" s="140"/>
      <c r="AX105" s="138"/>
      <c r="AY105" s="139"/>
      <c r="AZ105" s="140"/>
      <c r="BA105" s="138"/>
      <c r="BB105" s="156"/>
      <c r="BC105" s="156"/>
      <c r="BD105" s="157"/>
      <c r="BE105" s="157"/>
      <c r="BF105" s="157"/>
    </row>
    <row r="106" spans="1:58" ht="159.75" customHeight="1" x14ac:dyDescent="0.2">
      <c r="A106" s="667"/>
      <c r="B106" s="649"/>
      <c r="C106" s="632"/>
      <c r="D106" s="667"/>
      <c r="E106" s="629"/>
      <c r="F106" s="629"/>
      <c r="G106" s="629"/>
      <c r="H106" s="629"/>
      <c r="I106" s="629"/>
      <c r="J106" s="643"/>
      <c r="K106" s="633"/>
      <c r="L106" s="629"/>
      <c r="M106" s="629"/>
      <c r="N106" s="629"/>
      <c r="O106" s="629"/>
      <c r="P106" s="194">
        <v>2</v>
      </c>
      <c r="Q106" s="152" t="s">
        <v>1010</v>
      </c>
      <c r="R106" s="145" t="str">
        <f t="shared" si="0"/>
        <v>Probabilidad</v>
      </c>
      <c r="S106" s="146" t="s">
        <v>834</v>
      </c>
      <c r="T106" s="146" t="s">
        <v>826</v>
      </c>
      <c r="U106" s="147" t="str">
        <f t="shared" si="1"/>
        <v>40%</v>
      </c>
      <c r="V106" s="146" t="s">
        <v>827</v>
      </c>
      <c r="W106" s="146" t="s">
        <v>828</v>
      </c>
      <c r="X106" s="146" t="s">
        <v>829</v>
      </c>
      <c r="Y106" s="148">
        <f>IFERROR(IF(AND(R105="Probabilidad",R106="Probabilidad"),(AA105-(+AA105*U106)),IF(R106="Probabilidad",(J105-(+J105*U106)),IF(R106="Impacto",AA105,""))),"")</f>
        <v>0.216</v>
      </c>
      <c r="Z106" s="149" t="str">
        <f t="shared" si="2"/>
        <v>Baja</v>
      </c>
      <c r="AA106" s="147">
        <f t="shared" si="3"/>
        <v>0.216</v>
      </c>
      <c r="AB106" s="149" t="str">
        <f t="shared" si="4"/>
        <v>Mayor</v>
      </c>
      <c r="AC106" s="147">
        <f>IFERROR(IF(AND(R105="Impacto",R106="Impacto"),(AC105-(+AC105*U106)),IF(R106="Impacto",($N$105-(+$N$105*U106)),IF(R106="Probabilidad",AC105,""))),"")</f>
        <v>0.8</v>
      </c>
      <c r="AD106" s="149" t="str">
        <f t="shared" si="5"/>
        <v>Alto</v>
      </c>
      <c r="AE106" s="629"/>
      <c r="AF106" s="152" t="s">
        <v>1011</v>
      </c>
      <c r="AG106" s="151">
        <v>0.5</v>
      </c>
      <c r="AH106" s="186" t="s">
        <v>1012</v>
      </c>
      <c r="AI106" s="238" t="s">
        <v>986</v>
      </c>
      <c r="AJ106" s="270">
        <v>44621</v>
      </c>
      <c r="AK106" s="270">
        <v>44895</v>
      </c>
      <c r="AL106" s="155">
        <v>8</v>
      </c>
      <c r="AM106" s="271"/>
      <c r="AN106" s="242"/>
      <c r="AO106" s="192"/>
      <c r="AP106" s="241"/>
      <c r="AQ106" s="242"/>
      <c r="AR106" s="241"/>
      <c r="AS106" s="242"/>
      <c r="AT106" s="192"/>
      <c r="AU106" s="241"/>
      <c r="AV106" s="242"/>
      <c r="AW106" s="241"/>
      <c r="AX106" s="242"/>
      <c r="AY106" s="192"/>
      <c r="AZ106" s="241"/>
      <c r="BA106" s="242"/>
      <c r="BB106" s="156"/>
      <c r="BC106" s="157"/>
      <c r="BD106" s="157"/>
      <c r="BE106" s="157"/>
      <c r="BF106" s="157"/>
    </row>
    <row r="107" spans="1:58" ht="159.75" customHeight="1" x14ac:dyDescent="0.2">
      <c r="A107" s="667"/>
      <c r="B107" s="649"/>
      <c r="C107" s="632"/>
      <c r="D107" s="667"/>
      <c r="E107" s="629"/>
      <c r="F107" s="629"/>
      <c r="G107" s="629"/>
      <c r="H107" s="629"/>
      <c r="I107" s="629"/>
      <c r="J107" s="643"/>
      <c r="K107" s="633"/>
      <c r="L107" s="629"/>
      <c r="M107" s="629"/>
      <c r="N107" s="629"/>
      <c r="O107" s="629"/>
      <c r="P107" s="194">
        <v>3</v>
      </c>
      <c r="Q107" s="144" t="s">
        <v>1013</v>
      </c>
      <c r="R107" s="145" t="str">
        <f t="shared" si="0"/>
        <v>Impacto</v>
      </c>
      <c r="S107" s="146" t="s">
        <v>837</v>
      </c>
      <c r="T107" s="146" t="s">
        <v>826</v>
      </c>
      <c r="U107" s="147" t="str">
        <f t="shared" si="1"/>
        <v>25%</v>
      </c>
      <c r="V107" s="146" t="s">
        <v>838</v>
      </c>
      <c r="W107" s="146" t="s">
        <v>828</v>
      </c>
      <c r="X107" s="146" t="s">
        <v>829</v>
      </c>
      <c r="Y107" s="148">
        <f>IFERROR(IF(AND(R106="Probabilidad",R107="Probabilidad"),(AA106-(+AA106*U107)),IF(R107="Probabilidad",(J105-(+J105*U107)),IF(R107="Impacto",AA106,""))),"")</f>
        <v>0.216</v>
      </c>
      <c r="Z107" s="149" t="str">
        <f t="shared" si="2"/>
        <v>Baja</v>
      </c>
      <c r="AA107" s="147">
        <f t="shared" si="3"/>
        <v>0.216</v>
      </c>
      <c r="AB107" s="149" t="str">
        <f t="shared" si="4"/>
        <v>Moderado</v>
      </c>
      <c r="AC107" s="147">
        <f t="shared" ref="AC107:AC110" si="26">IFERROR(IF(AND(R106="Impacto",R107="Impacto"),(AC106-(+AC106*U107)),IF(AND(R106="Probabilidad",R107="Impacto"),(AC105-(+AC105*U107)),IF(R107="Probabilidad",AC106,""))),"")</f>
        <v>0.60000000000000009</v>
      </c>
      <c r="AD107" s="149" t="str">
        <f t="shared" si="5"/>
        <v>Moderado</v>
      </c>
      <c r="AE107" s="629"/>
      <c r="AF107" s="194"/>
      <c r="AG107" s="192"/>
      <c r="AH107" s="193"/>
      <c r="AI107" s="278"/>
      <c r="AJ107" s="193"/>
      <c r="AK107" s="193"/>
      <c r="AL107" s="220"/>
      <c r="AM107" s="271"/>
      <c r="AN107" s="242"/>
      <c r="AO107" s="192"/>
      <c r="AP107" s="241"/>
      <c r="AQ107" s="242"/>
      <c r="AR107" s="241"/>
      <c r="AS107" s="242"/>
      <c r="AT107" s="192"/>
      <c r="AU107" s="241"/>
      <c r="AV107" s="242"/>
      <c r="AW107" s="241"/>
      <c r="AX107" s="242"/>
      <c r="AY107" s="192"/>
      <c r="AZ107" s="241"/>
      <c r="BA107" s="242"/>
      <c r="BB107" s="156"/>
      <c r="BC107" s="157"/>
      <c r="BD107" s="157"/>
      <c r="BE107" s="157"/>
      <c r="BF107" s="157"/>
    </row>
    <row r="108" spans="1:58" ht="27" customHeight="1" x14ac:dyDescent="0.2">
      <c r="A108" s="667"/>
      <c r="B108" s="649"/>
      <c r="C108" s="632"/>
      <c r="D108" s="667"/>
      <c r="E108" s="629"/>
      <c r="F108" s="629"/>
      <c r="G108" s="629"/>
      <c r="H108" s="629"/>
      <c r="I108" s="629"/>
      <c r="J108" s="643"/>
      <c r="K108" s="633"/>
      <c r="L108" s="629"/>
      <c r="M108" s="629"/>
      <c r="N108" s="629"/>
      <c r="O108" s="629"/>
      <c r="P108" s="194"/>
      <c r="Q108" s="144"/>
      <c r="R108" s="145" t="str">
        <f t="shared" si="0"/>
        <v/>
      </c>
      <c r="S108" s="146"/>
      <c r="T108" s="146"/>
      <c r="U108" s="147" t="str">
        <f t="shared" si="1"/>
        <v/>
      </c>
      <c r="V108" s="146"/>
      <c r="W108" s="146"/>
      <c r="X108" s="146"/>
      <c r="Y108" s="148" t="str">
        <f>IFERROR(IF(AND(R107="Probabilidad",R108="Probabilidad"),(AA107-(+AA107*U108)),IF(R108="Probabilidad",(J105-(+J105*U108)),IF(R108="Impacto",AA107,""))),"")</f>
        <v/>
      </c>
      <c r="Z108" s="149" t="str">
        <f t="shared" si="2"/>
        <v/>
      </c>
      <c r="AA108" s="147" t="str">
        <f t="shared" si="3"/>
        <v/>
      </c>
      <c r="AB108" s="149" t="str">
        <f t="shared" si="4"/>
        <v/>
      </c>
      <c r="AC108" s="147" t="str">
        <f t="shared" si="26"/>
        <v/>
      </c>
      <c r="AD108" s="149" t="str">
        <f t="shared" si="5"/>
        <v/>
      </c>
      <c r="AE108" s="629"/>
      <c r="AF108" s="194"/>
      <c r="AG108" s="192"/>
      <c r="AH108" s="193"/>
      <c r="AI108" s="278"/>
      <c r="AJ108" s="193"/>
      <c r="AK108" s="193"/>
      <c r="AL108" s="220"/>
      <c r="AM108" s="271"/>
      <c r="AN108" s="242"/>
      <c r="AO108" s="192"/>
      <c r="AP108" s="241"/>
      <c r="AQ108" s="242"/>
      <c r="AR108" s="241"/>
      <c r="AS108" s="242"/>
      <c r="AT108" s="192"/>
      <c r="AU108" s="241"/>
      <c r="AV108" s="242"/>
      <c r="AW108" s="241"/>
      <c r="AX108" s="242"/>
      <c r="AY108" s="192"/>
      <c r="AZ108" s="241"/>
      <c r="BA108" s="242"/>
      <c r="BB108" s="156"/>
      <c r="BC108" s="157"/>
      <c r="BD108" s="157"/>
      <c r="BE108" s="157"/>
      <c r="BF108" s="157"/>
    </row>
    <row r="109" spans="1:58" ht="27" customHeight="1" x14ac:dyDescent="0.2">
      <c r="A109" s="667"/>
      <c r="B109" s="649"/>
      <c r="C109" s="632"/>
      <c r="D109" s="667"/>
      <c r="E109" s="629"/>
      <c r="F109" s="629"/>
      <c r="G109" s="629"/>
      <c r="H109" s="629"/>
      <c r="I109" s="629"/>
      <c r="J109" s="643"/>
      <c r="K109" s="633"/>
      <c r="L109" s="629"/>
      <c r="M109" s="629"/>
      <c r="N109" s="629"/>
      <c r="O109" s="629"/>
      <c r="P109" s="194"/>
      <c r="Q109" s="144"/>
      <c r="R109" s="145" t="str">
        <f t="shared" si="0"/>
        <v/>
      </c>
      <c r="S109" s="146"/>
      <c r="T109" s="146"/>
      <c r="U109" s="147" t="str">
        <f t="shared" si="1"/>
        <v/>
      </c>
      <c r="V109" s="146"/>
      <c r="W109" s="146"/>
      <c r="X109" s="146"/>
      <c r="Y109" s="148" t="str">
        <f>IFERROR(IF(AND(R108="Probabilidad",R109="Probabilidad"),(AA108-(+AA108*U109)),IF(R109="Probabilidad",(J105-(+J105*U109)),IF(R109="Impacto",AA108,""))),"")</f>
        <v/>
      </c>
      <c r="Z109" s="149" t="str">
        <f t="shared" si="2"/>
        <v/>
      </c>
      <c r="AA109" s="147" t="str">
        <f t="shared" si="3"/>
        <v/>
      </c>
      <c r="AB109" s="149" t="str">
        <f t="shared" si="4"/>
        <v/>
      </c>
      <c r="AC109" s="147" t="str">
        <f t="shared" si="26"/>
        <v/>
      </c>
      <c r="AD109" s="149" t="str">
        <f t="shared" si="5"/>
        <v/>
      </c>
      <c r="AE109" s="629"/>
      <c r="AF109" s="194"/>
      <c r="AG109" s="192"/>
      <c r="AH109" s="193"/>
      <c r="AI109" s="278"/>
      <c r="AJ109" s="193"/>
      <c r="AK109" s="193"/>
      <c r="AL109" s="220"/>
      <c r="AM109" s="271"/>
      <c r="AN109" s="242"/>
      <c r="AO109" s="192"/>
      <c r="AP109" s="241"/>
      <c r="AQ109" s="242"/>
      <c r="AR109" s="241"/>
      <c r="AS109" s="242"/>
      <c r="AT109" s="192"/>
      <c r="AU109" s="241"/>
      <c r="AV109" s="242"/>
      <c r="AW109" s="241"/>
      <c r="AX109" s="242"/>
      <c r="AY109" s="192"/>
      <c r="AZ109" s="241"/>
      <c r="BA109" s="242"/>
      <c r="BB109" s="156"/>
      <c r="BC109" s="157"/>
      <c r="BD109" s="157"/>
      <c r="BE109" s="157"/>
      <c r="BF109" s="157"/>
    </row>
    <row r="110" spans="1:58" ht="27" customHeight="1" x14ac:dyDescent="0.2">
      <c r="A110" s="668"/>
      <c r="B110" s="650"/>
      <c r="C110" s="675"/>
      <c r="D110" s="668"/>
      <c r="E110" s="640"/>
      <c r="F110" s="640"/>
      <c r="G110" s="640"/>
      <c r="H110" s="640"/>
      <c r="I110" s="640"/>
      <c r="J110" s="644"/>
      <c r="K110" s="673"/>
      <c r="L110" s="640"/>
      <c r="M110" s="640"/>
      <c r="N110" s="640"/>
      <c r="O110" s="640"/>
      <c r="P110" s="205"/>
      <c r="Q110" s="168"/>
      <c r="R110" s="169" t="str">
        <f t="shared" si="0"/>
        <v/>
      </c>
      <c r="S110" s="170"/>
      <c r="T110" s="170"/>
      <c r="U110" s="171" t="str">
        <f t="shared" si="1"/>
        <v/>
      </c>
      <c r="V110" s="170"/>
      <c r="W110" s="170"/>
      <c r="X110" s="170"/>
      <c r="Y110" s="172" t="str">
        <f>IFERROR(IF(AND(R109="Probabilidad",R110="Probabilidad"),(AA109-(+AA109*U110)),IF(R110="Probabilidad",(J105-(+J105*U110)),IF(R110="Impacto",AA109,""))),"")</f>
        <v/>
      </c>
      <c r="Z110" s="173" t="str">
        <f t="shared" si="2"/>
        <v/>
      </c>
      <c r="AA110" s="171" t="str">
        <f t="shared" si="3"/>
        <v/>
      </c>
      <c r="AB110" s="173" t="str">
        <f t="shared" si="4"/>
        <v/>
      </c>
      <c r="AC110" s="171" t="str">
        <f t="shared" si="26"/>
        <v/>
      </c>
      <c r="AD110" s="173" t="str">
        <f t="shared" si="5"/>
        <v/>
      </c>
      <c r="AE110" s="640"/>
      <c r="AF110" s="205"/>
      <c r="AG110" s="171"/>
      <c r="AH110" s="209"/>
      <c r="AI110" s="205"/>
      <c r="AJ110" s="209"/>
      <c r="AK110" s="209"/>
      <c r="AL110" s="210"/>
      <c r="AM110" s="271"/>
      <c r="AN110" s="242"/>
      <c r="AO110" s="192"/>
      <c r="AP110" s="241"/>
      <c r="AQ110" s="242"/>
      <c r="AR110" s="241"/>
      <c r="AS110" s="242"/>
      <c r="AT110" s="192"/>
      <c r="AU110" s="241"/>
      <c r="AV110" s="242"/>
      <c r="AW110" s="241"/>
      <c r="AX110" s="242"/>
      <c r="AY110" s="192"/>
      <c r="AZ110" s="241"/>
      <c r="BA110" s="242"/>
      <c r="BB110" s="156"/>
      <c r="BC110" s="157"/>
      <c r="BD110" s="157"/>
      <c r="BE110" s="157"/>
      <c r="BF110" s="157"/>
    </row>
    <row r="111" spans="1:58" ht="159.75" customHeight="1" x14ac:dyDescent="0.2">
      <c r="A111" s="666">
        <v>18</v>
      </c>
      <c r="B111" s="648" t="s">
        <v>398</v>
      </c>
      <c r="C111" s="651" t="s">
        <v>818</v>
      </c>
      <c r="D111" s="651" t="s">
        <v>1014</v>
      </c>
      <c r="E111" s="651" t="s">
        <v>1015</v>
      </c>
      <c r="F111" s="651" t="s">
        <v>1016</v>
      </c>
      <c r="G111" s="651" t="s">
        <v>822</v>
      </c>
      <c r="H111" s="651">
        <v>50</v>
      </c>
      <c r="I111" s="641" t="str">
        <f>IF(H111&lt;=0,"",IF(H111&lt;=2,"Muy Baja",IF(H111&lt;=24,"Baja",IF(H111&lt;=500,"Media",IF(H111&lt;=5000,"Alta","Muy Alta")))))</f>
        <v>Media</v>
      </c>
      <c r="J111" s="639">
        <f>IF(I111="","",IF(I111="Muy Baja",0.2,IF(I111="Baja",0.4,IF(I111="Media",0.6,IF(I111="Alta",0.8,IF(I111="Muy Alta",1,))))))</f>
        <v>0.6</v>
      </c>
      <c r="K111" s="639" t="s">
        <v>823</v>
      </c>
      <c r="L111" s="639" t="str">
        <f>IF(NOT(ISERROR(MATCH(K111,'[1]Tabla Impacto'!$B$221:$B$223,0))),'[1]Tabla Impacto'!$F$223&amp;"Por favor no seleccionar los criterios de impacto(Afectación Económica o presupuestal y Pérdida Reputacional)",K111)</f>
        <v xml:space="preserve">     El riesgo afecta la imagen de la entidad con algunos usuarios de relevancia frente al logro de los objetivos</v>
      </c>
      <c r="M111" s="641" t="str">
        <f>IF(OR(K111='Tabla Impacto'!$C$11,K111='Tabla Impacto'!$D$11),"Leve",IF(OR(K111='Tabla Impacto'!$C$12,K111='Tabla Impacto'!$D$12),"Menor",IF(OR(K111='Tabla Impacto'!$C$13,K111='Tabla Impacto'!$D$13),"Moderado",IF(OR(K111='Tabla Impacto'!$C$14,K111='Tabla Impacto'!$D$14),"Mayor",IF(OR(K111='Tabla Impacto'!$C$15,K111='Tabla Impacto'!$D$15),"Catastrófico","")))))</f>
        <v>Moderado</v>
      </c>
      <c r="N111" s="639">
        <f>IF(M111="","",IF(M111="Leve",0.2,IF(M111="Menor",0.4,IF(M111="Moderado",0.6,IF(M111="Mayor",0.8,IF(M111="Catastrófico",1,))))))</f>
        <v>0.6</v>
      </c>
      <c r="O111" s="669"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Moderado</v>
      </c>
      <c r="P111" s="125">
        <v>1</v>
      </c>
      <c r="Q111" s="134" t="s">
        <v>1017</v>
      </c>
      <c r="R111" s="127" t="str">
        <f t="shared" si="0"/>
        <v>Probabilidad</v>
      </c>
      <c r="S111" s="128" t="s">
        <v>825</v>
      </c>
      <c r="T111" s="128" t="s">
        <v>826</v>
      </c>
      <c r="U111" s="129" t="str">
        <f t="shared" si="1"/>
        <v>30%</v>
      </c>
      <c r="V111" s="128" t="s">
        <v>827</v>
      </c>
      <c r="W111" s="128" t="s">
        <v>828</v>
      </c>
      <c r="X111" s="128" t="s">
        <v>829</v>
      </c>
      <c r="Y111" s="130">
        <f>IFERROR(IF(R111="Probabilidad",(J111-(+J111*U111)),IF(R111="Impacto",J111,"")),"")</f>
        <v>0.42</v>
      </c>
      <c r="Z111" s="131" t="str">
        <f t="shared" si="2"/>
        <v>Media</v>
      </c>
      <c r="AA111" s="129">
        <f t="shared" si="3"/>
        <v>0.42</v>
      </c>
      <c r="AB111" s="131" t="str">
        <f t="shared" si="4"/>
        <v>Moderado</v>
      </c>
      <c r="AC111" s="129">
        <f>IFERROR(IF(R111="Impacto",(N111-(+N111*U111)),IF(R111="Probabilidad",N111,"")),"")</f>
        <v>0.6</v>
      </c>
      <c r="AD111" s="131" t="str">
        <f t="shared" si="5"/>
        <v>Moderado</v>
      </c>
      <c r="AE111" s="642" t="s">
        <v>830</v>
      </c>
      <c r="AF111" s="134" t="s">
        <v>2420</v>
      </c>
      <c r="AG111" s="133">
        <v>1</v>
      </c>
      <c r="AH111" s="181" t="s">
        <v>1018</v>
      </c>
      <c r="AI111" s="182" t="s">
        <v>1019</v>
      </c>
      <c r="AJ111" s="214">
        <v>44562</v>
      </c>
      <c r="AK111" s="214">
        <v>44895</v>
      </c>
      <c r="AL111" s="272">
        <v>3</v>
      </c>
      <c r="AM111" s="137"/>
      <c r="AN111" s="138"/>
      <c r="AO111" s="139"/>
      <c r="AP111" s="140"/>
      <c r="AQ111" s="138"/>
      <c r="AR111" s="140"/>
      <c r="AS111" s="138"/>
      <c r="AT111" s="139"/>
      <c r="AU111" s="140"/>
      <c r="AV111" s="138"/>
      <c r="AW111" s="140"/>
      <c r="AX111" s="138"/>
      <c r="AY111" s="139"/>
      <c r="AZ111" s="140"/>
      <c r="BA111" s="138"/>
      <c r="BB111" s="156"/>
      <c r="BC111" s="156"/>
      <c r="BD111" s="157"/>
      <c r="BE111" s="157"/>
      <c r="BF111" s="157"/>
    </row>
    <row r="112" spans="1:58" ht="159.75" customHeight="1" x14ac:dyDescent="0.2">
      <c r="A112" s="667"/>
      <c r="B112" s="649"/>
      <c r="C112" s="629"/>
      <c r="D112" s="629"/>
      <c r="E112" s="629"/>
      <c r="F112" s="629"/>
      <c r="G112" s="629"/>
      <c r="H112" s="629"/>
      <c r="I112" s="629"/>
      <c r="J112" s="629"/>
      <c r="K112" s="629"/>
      <c r="L112" s="629"/>
      <c r="M112" s="629"/>
      <c r="N112" s="629"/>
      <c r="O112" s="632"/>
      <c r="P112" s="143">
        <v>2</v>
      </c>
      <c r="Q112" s="152" t="s">
        <v>1020</v>
      </c>
      <c r="R112" s="145" t="str">
        <f t="shared" si="0"/>
        <v>Probabilidad</v>
      </c>
      <c r="S112" s="146" t="s">
        <v>834</v>
      </c>
      <c r="T112" s="146" t="s">
        <v>826</v>
      </c>
      <c r="U112" s="147" t="str">
        <f t="shared" si="1"/>
        <v>40%</v>
      </c>
      <c r="V112" s="146" t="s">
        <v>827</v>
      </c>
      <c r="W112" s="146" t="s">
        <v>828</v>
      </c>
      <c r="X112" s="146" t="s">
        <v>829</v>
      </c>
      <c r="Y112" s="148">
        <f>IFERROR(IF(AND(R111="Probabilidad",R112="Probabilidad"),(AA111-(+AA111*U112)),IF(R112="Probabilidad",(J111-(+J111*U112)),IF(R112="Impacto",AA111,""))),"")</f>
        <v>0.252</v>
      </c>
      <c r="Z112" s="149" t="str">
        <f t="shared" si="2"/>
        <v>Baja</v>
      </c>
      <c r="AA112" s="147">
        <f t="shared" si="3"/>
        <v>0.252</v>
      </c>
      <c r="AB112" s="149" t="str">
        <f t="shared" si="4"/>
        <v>Moderado</v>
      </c>
      <c r="AC112" s="147">
        <f>IFERROR(IF(AND(R111="Impacto",R112="Impacto"),(AC111-(+AC111*U112)),IF(R112="Impacto",($N$111-(+$N$111*U112)),IF(R112="Probabilidad",AC111,""))),"")</f>
        <v>0.6</v>
      </c>
      <c r="AD112" s="149" t="str">
        <f t="shared" si="5"/>
        <v>Moderado</v>
      </c>
      <c r="AE112" s="643"/>
      <c r="AF112" s="191"/>
      <c r="AG112" s="192"/>
      <c r="AH112" s="193"/>
      <c r="AI112" s="278"/>
      <c r="AJ112" s="193"/>
      <c r="AK112" s="193"/>
      <c r="AL112" s="220"/>
      <c r="AM112" s="271"/>
      <c r="AN112" s="242"/>
      <c r="AO112" s="192"/>
      <c r="AP112" s="241"/>
      <c r="AQ112" s="242"/>
      <c r="AR112" s="241"/>
      <c r="AS112" s="242"/>
      <c r="AT112" s="192"/>
      <c r="AU112" s="241"/>
      <c r="AV112" s="242"/>
      <c r="AW112" s="241"/>
      <c r="AX112" s="242"/>
      <c r="AY112" s="192"/>
      <c r="AZ112" s="241"/>
      <c r="BA112" s="242"/>
      <c r="BB112" s="156"/>
      <c r="BC112" s="157"/>
      <c r="BD112" s="157"/>
      <c r="BE112" s="157"/>
      <c r="BF112" s="157"/>
    </row>
    <row r="113" spans="1:58" ht="159.75" customHeight="1" x14ac:dyDescent="0.2">
      <c r="A113" s="667"/>
      <c r="B113" s="649"/>
      <c r="C113" s="629"/>
      <c r="D113" s="629"/>
      <c r="E113" s="629"/>
      <c r="F113" s="629"/>
      <c r="G113" s="629"/>
      <c r="H113" s="629"/>
      <c r="I113" s="629"/>
      <c r="J113" s="629"/>
      <c r="K113" s="629"/>
      <c r="L113" s="629"/>
      <c r="M113" s="629"/>
      <c r="N113" s="629"/>
      <c r="O113" s="632"/>
      <c r="P113" s="143">
        <v>3</v>
      </c>
      <c r="Q113" s="144" t="s">
        <v>1021</v>
      </c>
      <c r="R113" s="145" t="str">
        <f t="shared" si="0"/>
        <v>Impacto</v>
      </c>
      <c r="S113" s="146" t="s">
        <v>837</v>
      </c>
      <c r="T113" s="146" t="s">
        <v>826</v>
      </c>
      <c r="U113" s="147" t="str">
        <f t="shared" si="1"/>
        <v>25%</v>
      </c>
      <c r="V113" s="146" t="s">
        <v>827</v>
      </c>
      <c r="W113" s="146" t="s">
        <v>828</v>
      </c>
      <c r="X113" s="146" t="s">
        <v>829</v>
      </c>
      <c r="Y113" s="148">
        <f>IFERROR(IF(AND(R112="Probabilidad",R113="Probabilidad"),(AA112-(+AA112*U113)),IF(R113="Probabilidad",(J111-(+J111*U113)),IF(R113="Impacto",AA112,""))),"")</f>
        <v>0.252</v>
      </c>
      <c r="Z113" s="149" t="str">
        <f t="shared" si="2"/>
        <v>Baja</v>
      </c>
      <c r="AA113" s="147">
        <f t="shared" si="3"/>
        <v>0.252</v>
      </c>
      <c r="AB113" s="149" t="str">
        <f t="shared" si="4"/>
        <v>Moderado</v>
      </c>
      <c r="AC113" s="147">
        <f t="shared" ref="AC113:AC116" si="27">IFERROR(IF(AND(R112="Impacto",R113="Impacto"),(AC112-(+AC112*U113)),IF(AND(R112="Probabilidad",R113="Impacto"),(AC111-(+AC111*U113)),IF(R113="Probabilidad",AC112,""))),"")</f>
        <v>0.44999999999999996</v>
      </c>
      <c r="AD113" s="149" t="str">
        <f t="shared" si="5"/>
        <v>Moderado</v>
      </c>
      <c r="AE113" s="643"/>
      <c r="AF113" s="191"/>
      <c r="AG113" s="192"/>
      <c r="AH113" s="193"/>
      <c r="AI113" s="278"/>
      <c r="AJ113" s="193"/>
      <c r="AK113" s="193"/>
      <c r="AL113" s="220"/>
      <c r="AM113" s="271"/>
      <c r="AN113" s="242"/>
      <c r="AO113" s="192"/>
      <c r="AP113" s="241"/>
      <c r="AQ113" s="242"/>
      <c r="AR113" s="241"/>
      <c r="AS113" s="242"/>
      <c r="AT113" s="192"/>
      <c r="AU113" s="241"/>
      <c r="AV113" s="242"/>
      <c r="AW113" s="241"/>
      <c r="AX113" s="242"/>
      <c r="AY113" s="192"/>
      <c r="AZ113" s="241"/>
      <c r="BA113" s="242"/>
      <c r="BB113" s="156"/>
      <c r="BC113" s="157"/>
      <c r="BD113" s="157"/>
      <c r="BE113" s="157"/>
      <c r="BF113" s="157"/>
    </row>
    <row r="114" spans="1:58" ht="23.1" customHeight="1" x14ac:dyDescent="0.2">
      <c r="A114" s="667"/>
      <c r="B114" s="649"/>
      <c r="C114" s="629"/>
      <c r="D114" s="629"/>
      <c r="E114" s="629"/>
      <c r="F114" s="629"/>
      <c r="G114" s="629"/>
      <c r="H114" s="629"/>
      <c r="I114" s="629"/>
      <c r="J114" s="629"/>
      <c r="K114" s="629"/>
      <c r="L114" s="629"/>
      <c r="M114" s="629"/>
      <c r="N114" s="629"/>
      <c r="O114" s="632"/>
      <c r="P114" s="143"/>
      <c r="Q114" s="144"/>
      <c r="R114" s="145" t="str">
        <f t="shared" si="0"/>
        <v/>
      </c>
      <c r="S114" s="146"/>
      <c r="T114" s="146"/>
      <c r="U114" s="147" t="str">
        <f t="shared" si="1"/>
        <v/>
      </c>
      <c r="V114" s="146"/>
      <c r="W114" s="146"/>
      <c r="X114" s="146"/>
      <c r="Y114" s="148" t="str">
        <f>IFERROR(IF(AND(R113="Probabilidad",R114="Probabilidad"),(AA113-(+AA113*U114)),IF(R114="Probabilidad",(J111-(+J111*U114)),IF(R114="Impacto",AA113,""))),"")</f>
        <v/>
      </c>
      <c r="Z114" s="149" t="str">
        <f t="shared" si="2"/>
        <v/>
      </c>
      <c r="AA114" s="147" t="str">
        <f t="shared" si="3"/>
        <v/>
      </c>
      <c r="AB114" s="149" t="str">
        <f t="shared" si="4"/>
        <v/>
      </c>
      <c r="AC114" s="147" t="str">
        <f t="shared" si="27"/>
        <v/>
      </c>
      <c r="AD114" s="149" t="str">
        <f t="shared" si="5"/>
        <v/>
      </c>
      <c r="AE114" s="643"/>
      <c r="AF114" s="191"/>
      <c r="AG114" s="192"/>
      <c r="AH114" s="193"/>
      <c r="AI114" s="278"/>
      <c r="AJ114" s="193"/>
      <c r="AK114" s="193"/>
      <c r="AL114" s="220"/>
      <c r="AM114" s="271"/>
      <c r="AN114" s="242"/>
      <c r="AO114" s="192"/>
      <c r="AP114" s="241"/>
      <c r="AQ114" s="242"/>
      <c r="AR114" s="241"/>
      <c r="AS114" s="242"/>
      <c r="AT114" s="192"/>
      <c r="AU114" s="241"/>
      <c r="AV114" s="242"/>
      <c r="AW114" s="241"/>
      <c r="AX114" s="242"/>
      <c r="AY114" s="192"/>
      <c r="AZ114" s="241"/>
      <c r="BA114" s="242"/>
      <c r="BB114" s="156"/>
      <c r="BC114" s="157"/>
      <c r="BD114" s="157"/>
      <c r="BE114" s="157"/>
      <c r="BF114" s="157"/>
    </row>
    <row r="115" spans="1:58" ht="23.1" customHeight="1" x14ac:dyDescent="0.2">
      <c r="A115" s="667"/>
      <c r="B115" s="649"/>
      <c r="C115" s="629"/>
      <c r="D115" s="629"/>
      <c r="E115" s="629"/>
      <c r="F115" s="629"/>
      <c r="G115" s="629"/>
      <c r="H115" s="629"/>
      <c r="I115" s="629"/>
      <c r="J115" s="629"/>
      <c r="K115" s="629"/>
      <c r="L115" s="629"/>
      <c r="M115" s="629"/>
      <c r="N115" s="629"/>
      <c r="O115" s="632"/>
      <c r="P115" s="143"/>
      <c r="Q115" s="144"/>
      <c r="R115" s="145" t="str">
        <f t="shared" si="0"/>
        <v/>
      </c>
      <c r="S115" s="146"/>
      <c r="T115" s="146"/>
      <c r="U115" s="147" t="str">
        <f t="shared" si="1"/>
        <v/>
      </c>
      <c r="V115" s="146"/>
      <c r="W115" s="146"/>
      <c r="X115" s="146"/>
      <c r="Y115" s="148" t="str">
        <f>IFERROR(IF(AND(R114="Probabilidad",R115="Probabilidad"),(AA114-(+AA114*U115)),IF(R115="Probabilidad",(J111-(+J111*U115)),IF(R115="Impacto",AA114,""))),"")</f>
        <v/>
      </c>
      <c r="Z115" s="149" t="str">
        <f t="shared" si="2"/>
        <v/>
      </c>
      <c r="AA115" s="147" t="str">
        <f t="shared" si="3"/>
        <v/>
      </c>
      <c r="AB115" s="149" t="str">
        <f t="shared" si="4"/>
        <v/>
      </c>
      <c r="AC115" s="147" t="str">
        <f t="shared" si="27"/>
        <v/>
      </c>
      <c r="AD115" s="149" t="str">
        <f t="shared" si="5"/>
        <v/>
      </c>
      <c r="AE115" s="643"/>
      <c r="AF115" s="191"/>
      <c r="AG115" s="192"/>
      <c r="AH115" s="193"/>
      <c r="AI115" s="278"/>
      <c r="AJ115" s="193"/>
      <c r="AK115" s="193"/>
      <c r="AL115" s="220"/>
      <c r="AM115" s="271"/>
      <c r="AN115" s="242"/>
      <c r="AO115" s="192"/>
      <c r="AP115" s="241"/>
      <c r="AQ115" s="242"/>
      <c r="AR115" s="241"/>
      <c r="AS115" s="242"/>
      <c r="AT115" s="192"/>
      <c r="AU115" s="241"/>
      <c r="AV115" s="242"/>
      <c r="AW115" s="241"/>
      <c r="AX115" s="242"/>
      <c r="AY115" s="192"/>
      <c r="AZ115" s="241"/>
      <c r="BA115" s="242"/>
      <c r="BB115" s="156"/>
      <c r="BC115" s="157"/>
      <c r="BD115" s="157"/>
      <c r="BE115" s="157"/>
      <c r="BF115" s="157"/>
    </row>
    <row r="116" spans="1:58" ht="23.1" customHeight="1" x14ac:dyDescent="0.2">
      <c r="A116" s="667"/>
      <c r="B116" s="670"/>
      <c r="C116" s="629"/>
      <c r="D116" s="629"/>
      <c r="E116" s="629"/>
      <c r="F116" s="629"/>
      <c r="G116" s="629"/>
      <c r="H116" s="629"/>
      <c r="I116" s="629"/>
      <c r="J116" s="629"/>
      <c r="K116" s="629"/>
      <c r="L116" s="629"/>
      <c r="M116" s="629"/>
      <c r="N116" s="629"/>
      <c r="O116" s="632"/>
      <c r="P116" s="167"/>
      <c r="Q116" s="168"/>
      <c r="R116" s="169" t="str">
        <f t="shared" si="0"/>
        <v/>
      </c>
      <c r="S116" s="170"/>
      <c r="T116" s="170"/>
      <c r="U116" s="171" t="str">
        <f t="shared" si="1"/>
        <v/>
      </c>
      <c r="V116" s="170"/>
      <c r="W116" s="170"/>
      <c r="X116" s="170"/>
      <c r="Y116" s="172" t="str">
        <f>IFERROR(IF(AND(R115="Probabilidad",R116="Probabilidad"),(AA115-(+AA115*U116)),IF(R116="Probabilidad",(J111-(+J111*U116)),IF(R116="Impacto",AA115,""))),"")</f>
        <v/>
      </c>
      <c r="Z116" s="173" t="str">
        <f t="shared" si="2"/>
        <v/>
      </c>
      <c r="AA116" s="171" t="str">
        <f t="shared" si="3"/>
        <v/>
      </c>
      <c r="AB116" s="173" t="str">
        <f t="shared" si="4"/>
        <v/>
      </c>
      <c r="AC116" s="171" t="str">
        <f t="shared" si="27"/>
        <v/>
      </c>
      <c r="AD116" s="173" t="str">
        <f t="shared" si="5"/>
        <v/>
      </c>
      <c r="AE116" s="644"/>
      <c r="AF116" s="208"/>
      <c r="AG116" s="171"/>
      <c r="AH116" s="209"/>
      <c r="AI116" s="205"/>
      <c r="AJ116" s="209"/>
      <c r="AK116" s="209"/>
      <c r="AL116" s="210"/>
      <c r="AM116" s="271"/>
      <c r="AN116" s="242"/>
      <c r="AO116" s="192"/>
      <c r="AP116" s="241"/>
      <c r="AQ116" s="242"/>
      <c r="AR116" s="241"/>
      <c r="AS116" s="242"/>
      <c r="AT116" s="192"/>
      <c r="AU116" s="241"/>
      <c r="AV116" s="242"/>
      <c r="AW116" s="241"/>
      <c r="AX116" s="242"/>
      <c r="AY116" s="192"/>
      <c r="AZ116" s="241"/>
      <c r="BA116" s="242"/>
      <c r="BB116" s="156"/>
      <c r="BC116" s="157"/>
      <c r="BD116" s="157"/>
      <c r="BE116" s="157"/>
      <c r="BF116" s="157"/>
    </row>
    <row r="117" spans="1:58" ht="159.75" customHeight="1" x14ac:dyDescent="0.2">
      <c r="A117" s="666">
        <v>19</v>
      </c>
      <c r="B117" s="648" t="s">
        <v>250</v>
      </c>
      <c r="C117" s="674" t="s">
        <v>869</v>
      </c>
      <c r="D117" s="676" t="s">
        <v>1022</v>
      </c>
      <c r="E117" s="676" t="s">
        <v>1023</v>
      </c>
      <c r="F117" s="676" t="s">
        <v>1024</v>
      </c>
      <c r="G117" s="651" t="s">
        <v>822</v>
      </c>
      <c r="H117" s="651">
        <v>365</v>
      </c>
      <c r="I117" s="641" t="str">
        <f>IF(H117&lt;=0,"",IF(H117&lt;=2,"Muy Baja",IF(H117&lt;=24,"Baja",IF(H117&lt;=500,"Media",IF(H117&lt;=5000,"Alta","Muy Alta")))))</f>
        <v>Media</v>
      </c>
      <c r="J117" s="639">
        <f>IF(I117="","",IF(I117="Muy Baja",0.2,IF(I117="Baja",0.4,IF(I117="Media",0.6,IF(I117="Alta",0.8,IF(I117="Muy Alta",1,))))))</f>
        <v>0.6</v>
      </c>
      <c r="K117" s="639" t="s">
        <v>842</v>
      </c>
      <c r="L117" s="639" t="str">
        <f>IF(NOT(ISERROR(MATCH(K117,'[1]Tabla Impacto'!$B$221:$B$223,0))),'[1]Tabla Impacto'!$F$223&amp;"Por favor no seleccionar los criterios de impacto(Afectación Económica o presupuestal y Pérdida Reputacional)",K117)</f>
        <v xml:space="preserve">     El riesgo afecta la imagen de de la entidad con efecto publicitario sostenido a nivel de sector administrativo, nivel departamental o municipal</v>
      </c>
      <c r="M117" s="641" t="str">
        <f>IF(OR(K117='Tabla Impacto'!$C$11,K117='Tabla Impacto'!$D$11),"Leve",IF(OR(K117='Tabla Impacto'!$C$12,K117='Tabla Impacto'!$D$12),"Menor",IF(OR(K117='Tabla Impacto'!$C$13,K117='Tabla Impacto'!$D$13),"Moderado",IF(OR(K117='Tabla Impacto'!$C$14,K117='Tabla Impacto'!$D$14),"Mayor",IF(OR(K117='Tabla Impacto'!$C$15,K117='Tabla Impacto'!$D$15),"Catastrófico","")))))</f>
        <v>Mayor</v>
      </c>
      <c r="N117" s="639">
        <f>IF(M117="","",IF(M117="Leve",0.2,IF(M117="Menor",0.4,IF(M117="Moderado",0.6,IF(M117="Mayor",0.8,IF(M117="Catastrófico",1,))))))</f>
        <v>0.8</v>
      </c>
      <c r="O117" s="669" t="str">
        <f>IF(OR(AND(I117="Muy Baja",M117="Leve"),AND(I117="Muy Baja",M117="Menor"),AND(I117="Baja",M117="Leve")),"Bajo",IF(OR(AND(I117="Muy baja",M117="Moderado"),AND(I117="Baja",M117="Menor"),AND(I117="Baja",M117="Moderado"),AND(I117="Media",M117="Leve"),AND(I117="Media",M117="Menor"),AND(I117="Media",M117="Moderado"),AND(I117="Alta",M117="Leve"),AND(I117="Alta",M117="Menor")),"Moderado",IF(OR(AND(I117="Muy Baja",M117="Mayor"),AND(I117="Baja",M117="Mayor"),AND(I117="Media",M117="Mayor"),AND(I117="Alta",M117="Moderado"),AND(I117="Alta",M117="Mayor"),AND(I117="Muy Alta",M117="Leve"),AND(I117="Muy Alta",M117="Menor"),AND(I117="Muy Alta",M117="Moderado"),AND(I117="Muy Alta",M117="Mayor")),"Alto",IF(OR(AND(I117="Muy Baja",M117="Catastrófico"),AND(I117="Baja",M117="Catastrófico"),AND(I117="Media",M117="Catastrófico"),AND(I117="Alta",M117="Catastrófico"),AND(I117="Muy Alta",M117="Catastrófico")),"Extremo",""))))</f>
        <v>Alto</v>
      </c>
      <c r="P117" s="145">
        <v>1</v>
      </c>
      <c r="Q117" s="152" t="s">
        <v>1025</v>
      </c>
      <c r="R117" s="127" t="str">
        <f t="shared" si="0"/>
        <v>Probabilidad</v>
      </c>
      <c r="S117" s="146" t="s">
        <v>825</v>
      </c>
      <c r="T117" s="146" t="s">
        <v>826</v>
      </c>
      <c r="U117" s="129" t="str">
        <f t="shared" si="1"/>
        <v>30%</v>
      </c>
      <c r="V117" s="128" t="s">
        <v>827</v>
      </c>
      <c r="W117" s="128" t="s">
        <v>828</v>
      </c>
      <c r="X117" s="128" t="s">
        <v>829</v>
      </c>
      <c r="Y117" s="130">
        <f>IFERROR(IF(R117="Probabilidad",(J117-(+J117*U117)),IF(R117="Impacto",J117,"")),"")</f>
        <v>0.42</v>
      </c>
      <c r="Z117" s="131" t="str">
        <f t="shared" si="2"/>
        <v>Media</v>
      </c>
      <c r="AA117" s="129">
        <f t="shared" si="3"/>
        <v>0.42</v>
      </c>
      <c r="AB117" s="131" t="str">
        <f t="shared" si="4"/>
        <v>Mayor</v>
      </c>
      <c r="AC117" s="129">
        <f>IFERROR(IF(R117="Impacto",(N117-(+N117*U117)),IF(R117="Probabilidad",N117,"")),"")</f>
        <v>0.8</v>
      </c>
      <c r="AD117" s="131" t="str">
        <f t="shared" si="5"/>
        <v>Alto</v>
      </c>
      <c r="AE117" s="642" t="s">
        <v>830</v>
      </c>
      <c r="AF117" s="144" t="s">
        <v>1026</v>
      </c>
      <c r="AG117" s="151">
        <v>0.5</v>
      </c>
      <c r="AH117" s="804" t="s">
        <v>1027</v>
      </c>
      <c r="AI117" s="238" t="s">
        <v>1028</v>
      </c>
      <c r="AJ117" s="217">
        <v>44562</v>
      </c>
      <c r="AK117" s="217">
        <v>44895</v>
      </c>
      <c r="AL117" s="805">
        <v>3</v>
      </c>
      <c r="AM117" s="137"/>
      <c r="AN117" s="138"/>
      <c r="AO117" s="139"/>
      <c r="AP117" s="140"/>
      <c r="AQ117" s="138"/>
      <c r="AR117" s="140"/>
      <c r="AS117" s="138"/>
      <c r="AT117" s="139"/>
      <c r="AU117" s="140"/>
      <c r="AV117" s="138"/>
      <c r="AW117" s="140"/>
      <c r="AX117" s="138"/>
      <c r="AY117" s="139"/>
      <c r="AZ117" s="140"/>
      <c r="BA117" s="138"/>
      <c r="BB117" s="156"/>
      <c r="BC117" s="156"/>
      <c r="BD117" s="157"/>
      <c r="BE117" s="157"/>
      <c r="BF117" s="157"/>
    </row>
    <row r="118" spans="1:58" ht="159.75" customHeight="1" x14ac:dyDescent="0.2">
      <c r="A118" s="667"/>
      <c r="B118" s="649"/>
      <c r="C118" s="632"/>
      <c r="D118" s="629"/>
      <c r="E118" s="629"/>
      <c r="F118" s="629"/>
      <c r="G118" s="629"/>
      <c r="H118" s="629"/>
      <c r="I118" s="629"/>
      <c r="J118" s="629"/>
      <c r="K118" s="629"/>
      <c r="L118" s="629"/>
      <c r="M118" s="629"/>
      <c r="N118" s="629"/>
      <c r="O118" s="632"/>
      <c r="P118" s="194">
        <v>2</v>
      </c>
      <c r="Q118" s="152" t="s">
        <v>1029</v>
      </c>
      <c r="R118" s="145" t="str">
        <f t="shared" si="0"/>
        <v>Probabilidad</v>
      </c>
      <c r="S118" s="146" t="s">
        <v>825</v>
      </c>
      <c r="T118" s="146" t="s">
        <v>826</v>
      </c>
      <c r="U118" s="147" t="str">
        <f t="shared" si="1"/>
        <v>30%</v>
      </c>
      <c r="V118" s="128" t="s">
        <v>827</v>
      </c>
      <c r="W118" s="128" t="s">
        <v>828</v>
      </c>
      <c r="X118" s="128" t="s">
        <v>829</v>
      </c>
      <c r="Y118" s="148">
        <f>IFERROR(IF(AND(R117="Probabilidad",R118="Probabilidad"),(AA117-(+AA117*U118)),IF(R118="Probabilidad",(J117-(+J117*U118)),IF(R118="Impacto",AA117,""))),"")</f>
        <v>0.29399999999999998</v>
      </c>
      <c r="Z118" s="149" t="str">
        <f t="shared" si="2"/>
        <v>Baja</v>
      </c>
      <c r="AA118" s="147">
        <f t="shared" si="3"/>
        <v>0.29399999999999998</v>
      </c>
      <c r="AB118" s="149" t="str">
        <f t="shared" si="4"/>
        <v>Mayor</v>
      </c>
      <c r="AC118" s="147">
        <f>IFERROR(IF(AND(R117="Impacto",R118="Impacto"),(AC117-(+AC117*U118)),IF(R118="Impacto",($N$117-(+$N$117*U118)),IF(R118="Probabilidad",AC117,""))),"")</f>
        <v>0.8</v>
      </c>
      <c r="AD118" s="149" t="str">
        <f t="shared" si="5"/>
        <v>Alto</v>
      </c>
      <c r="AE118" s="643"/>
      <c r="AF118" s="144" t="s">
        <v>1030</v>
      </c>
      <c r="AG118" s="151">
        <v>0.5</v>
      </c>
      <c r="AH118" s="186" t="s">
        <v>1031</v>
      </c>
      <c r="AI118" s="238" t="s">
        <v>1032</v>
      </c>
      <c r="AJ118" s="217">
        <v>44562</v>
      </c>
      <c r="AK118" s="217">
        <v>44895</v>
      </c>
      <c r="AL118" s="151">
        <v>1</v>
      </c>
      <c r="AM118" s="271"/>
      <c r="AN118" s="242"/>
      <c r="AO118" s="192"/>
      <c r="AP118" s="241"/>
      <c r="AQ118" s="242"/>
      <c r="AR118" s="241"/>
      <c r="AS118" s="242"/>
      <c r="AT118" s="192"/>
      <c r="AU118" s="241"/>
      <c r="AV118" s="242"/>
      <c r="AW118" s="241"/>
      <c r="AX118" s="242"/>
      <c r="AY118" s="192"/>
      <c r="AZ118" s="241"/>
      <c r="BA118" s="242"/>
      <c r="BB118" s="156"/>
      <c r="BC118" s="157"/>
      <c r="BD118" s="157"/>
      <c r="BE118" s="157"/>
      <c r="BF118" s="157"/>
    </row>
    <row r="119" spans="1:58" ht="159.75" customHeight="1" x14ac:dyDescent="0.2">
      <c r="A119" s="667"/>
      <c r="B119" s="649"/>
      <c r="C119" s="632"/>
      <c r="D119" s="629"/>
      <c r="E119" s="629"/>
      <c r="F119" s="629"/>
      <c r="G119" s="629"/>
      <c r="H119" s="629"/>
      <c r="I119" s="629"/>
      <c r="J119" s="629"/>
      <c r="K119" s="629"/>
      <c r="L119" s="629"/>
      <c r="M119" s="629"/>
      <c r="N119" s="629"/>
      <c r="O119" s="632"/>
      <c r="P119" s="194">
        <v>3</v>
      </c>
      <c r="Q119" s="152" t="s">
        <v>1033</v>
      </c>
      <c r="R119" s="145" t="str">
        <f t="shared" si="0"/>
        <v>Probabilidad</v>
      </c>
      <c r="S119" s="146" t="s">
        <v>825</v>
      </c>
      <c r="T119" s="146" t="s">
        <v>826</v>
      </c>
      <c r="U119" s="147" t="str">
        <f t="shared" si="1"/>
        <v>30%</v>
      </c>
      <c r="V119" s="128" t="s">
        <v>827</v>
      </c>
      <c r="W119" s="128" t="s">
        <v>828</v>
      </c>
      <c r="X119" s="128" t="s">
        <v>829</v>
      </c>
      <c r="Y119" s="148">
        <f>IFERROR(IF(AND(R118="Probabilidad",R119="Probabilidad"),(AA118-(+AA118*U119)),IF(R119="Probabilidad",(J117-(+J117*U119)),IF(R119="Impacto",AA118,""))),"")</f>
        <v>0.20579999999999998</v>
      </c>
      <c r="Z119" s="149" t="str">
        <f t="shared" si="2"/>
        <v>Baja</v>
      </c>
      <c r="AA119" s="147">
        <f t="shared" si="3"/>
        <v>0.20579999999999998</v>
      </c>
      <c r="AB119" s="149" t="str">
        <f t="shared" si="4"/>
        <v>Mayor</v>
      </c>
      <c r="AC119" s="147">
        <f t="shared" ref="AC119:AC122" si="28">IFERROR(IF(AND(R118="Impacto",R119="Impacto"),(AC118-(+AC118*U119)),IF(AND(R118="Probabilidad",R119="Impacto"),(AC117-(+AC117*U119)),IF(R119="Probabilidad",AC118,""))),"")</f>
        <v>0.8</v>
      </c>
      <c r="AD119" s="149" t="str">
        <f t="shared" si="5"/>
        <v>Alto</v>
      </c>
      <c r="AE119" s="643"/>
      <c r="AF119" s="191"/>
      <c r="AG119" s="192"/>
      <c r="AH119" s="193"/>
      <c r="AI119" s="278"/>
      <c r="AJ119" s="193"/>
      <c r="AK119" s="193"/>
      <c r="AL119" s="220"/>
      <c r="AM119" s="271"/>
      <c r="AN119" s="242"/>
      <c r="AO119" s="192"/>
      <c r="AP119" s="241"/>
      <c r="AQ119" s="242"/>
      <c r="AR119" s="241"/>
      <c r="AS119" s="242"/>
      <c r="AT119" s="192"/>
      <c r="AU119" s="241"/>
      <c r="AV119" s="242"/>
      <c r="AW119" s="241"/>
      <c r="AX119" s="242"/>
      <c r="AY119" s="192"/>
      <c r="AZ119" s="241"/>
      <c r="BA119" s="242"/>
      <c r="BB119" s="156"/>
      <c r="BC119" s="157"/>
      <c r="BD119" s="157"/>
      <c r="BE119" s="157"/>
      <c r="BF119" s="157"/>
    </row>
    <row r="120" spans="1:58" ht="159.75" customHeight="1" x14ac:dyDescent="0.2">
      <c r="A120" s="667"/>
      <c r="B120" s="649"/>
      <c r="C120" s="632"/>
      <c r="D120" s="629"/>
      <c r="E120" s="629"/>
      <c r="F120" s="629"/>
      <c r="G120" s="629"/>
      <c r="H120" s="629"/>
      <c r="I120" s="629"/>
      <c r="J120" s="629"/>
      <c r="K120" s="629"/>
      <c r="L120" s="629"/>
      <c r="M120" s="629"/>
      <c r="N120" s="629"/>
      <c r="O120" s="632"/>
      <c r="P120" s="194">
        <v>4</v>
      </c>
      <c r="Q120" s="144" t="s">
        <v>1034</v>
      </c>
      <c r="R120" s="145" t="str">
        <f t="shared" si="0"/>
        <v>Impacto</v>
      </c>
      <c r="S120" s="146" t="s">
        <v>837</v>
      </c>
      <c r="T120" s="146" t="s">
        <v>826</v>
      </c>
      <c r="U120" s="147" t="str">
        <f t="shared" si="1"/>
        <v>25%</v>
      </c>
      <c r="V120" s="128" t="s">
        <v>838</v>
      </c>
      <c r="W120" s="128" t="s">
        <v>828</v>
      </c>
      <c r="X120" s="128" t="s">
        <v>829</v>
      </c>
      <c r="Y120" s="148">
        <f>IFERROR(IF(AND(R119="Probabilidad",R120="Probabilidad"),(AA119-(+AA119*U120)),IF(R120="Probabilidad",(J117-(+J117*U120)),IF(R120="Impacto",AA119,""))),"")</f>
        <v>0.20579999999999998</v>
      </c>
      <c r="Z120" s="149" t="str">
        <f t="shared" si="2"/>
        <v>Baja</v>
      </c>
      <c r="AA120" s="147">
        <f t="shared" si="3"/>
        <v>0.20579999999999998</v>
      </c>
      <c r="AB120" s="149" t="str">
        <f t="shared" si="4"/>
        <v>Moderado</v>
      </c>
      <c r="AC120" s="147">
        <f t="shared" si="28"/>
        <v>0.60000000000000009</v>
      </c>
      <c r="AD120" s="149" t="str">
        <f t="shared" si="5"/>
        <v>Moderado</v>
      </c>
      <c r="AE120" s="643"/>
      <c r="AF120" s="191"/>
      <c r="AG120" s="192"/>
      <c r="AH120" s="193"/>
      <c r="AI120" s="278"/>
      <c r="AJ120" s="193"/>
      <c r="AK120" s="193"/>
      <c r="AL120" s="220"/>
      <c r="AM120" s="271"/>
      <c r="AN120" s="242"/>
      <c r="AO120" s="192"/>
      <c r="AP120" s="241"/>
      <c r="AQ120" s="242"/>
      <c r="AR120" s="241"/>
      <c r="AS120" s="242"/>
      <c r="AT120" s="192"/>
      <c r="AU120" s="241"/>
      <c r="AV120" s="242"/>
      <c r="AW120" s="241"/>
      <c r="AX120" s="242"/>
      <c r="AY120" s="192"/>
      <c r="AZ120" s="241"/>
      <c r="BA120" s="242"/>
      <c r="BB120" s="156"/>
      <c r="BC120" s="157"/>
      <c r="BD120" s="157"/>
      <c r="BE120" s="157"/>
      <c r="BF120" s="157"/>
    </row>
    <row r="121" spans="1:58" ht="23.1" customHeight="1" x14ac:dyDescent="0.2">
      <c r="A121" s="667"/>
      <c r="B121" s="649"/>
      <c r="C121" s="632"/>
      <c r="D121" s="629"/>
      <c r="E121" s="629"/>
      <c r="F121" s="629"/>
      <c r="G121" s="629"/>
      <c r="H121" s="629"/>
      <c r="I121" s="629"/>
      <c r="J121" s="629"/>
      <c r="K121" s="629"/>
      <c r="L121" s="629"/>
      <c r="M121" s="629"/>
      <c r="N121" s="629"/>
      <c r="O121" s="632"/>
      <c r="P121" s="143"/>
      <c r="Q121" s="144"/>
      <c r="R121" s="145" t="str">
        <f t="shared" si="0"/>
        <v/>
      </c>
      <c r="S121" s="146"/>
      <c r="T121" s="146"/>
      <c r="U121" s="147" t="str">
        <f t="shared" si="1"/>
        <v/>
      </c>
      <c r="V121" s="146"/>
      <c r="W121" s="146"/>
      <c r="X121" s="146"/>
      <c r="Y121" s="148" t="str">
        <f>IFERROR(IF(AND(R120="Probabilidad",R121="Probabilidad"),(AA120-(+AA120*U121)),IF(R121="Probabilidad",(J117-(+J117*U121)),IF(R121="Impacto",AA120,""))),"")</f>
        <v/>
      </c>
      <c r="Z121" s="149" t="str">
        <f t="shared" si="2"/>
        <v/>
      </c>
      <c r="AA121" s="147" t="str">
        <f t="shared" si="3"/>
        <v/>
      </c>
      <c r="AB121" s="149" t="str">
        <f t="shared" si="4"/>
        <v/>
      </c>
      <c r="AC121" s="147" t="str">
        <f t="shared" si="28"/>
        <v/>
      </c>
      <c r="AD121" s="149" t="str">
        <f t="shared" si="5"/>
        <v/>
      </c>
      <c r="AE121" s="643"/>
      <c r="AF121" s="191"/>
      <c r="AG121" s="192"/>
      <c r="AH121" s="193"/>
      <c r="AI121" s="278"/>
      <c r="AJ121" s="193"/>
      <c r="AK121" s="193"/>
      <c r="AL121" s="220"/>
      <c r="AM121" s="271"/>
      <c r="AN121" s="242"/>
      <c r="AO121" s="192"/>
      <c r="AP121" s="241"/>
      <c r="AQ121" s="242"/>
      <c r="AR121" s="241"/>
      <c r="AS121" s="242"/>
      <c r="AT121" s="192"/>
      <c r="AU121" s="241"/>
      <c r="AV121" s="242"/>
      <c r="AW121" s="241"/>
      <c r="AX121" s="242"/>
      <c r="AY121" s="192"/>
      <c r="AZ121" s="241"/>
      <c r="BA121" s="242"/>
      <c r="BB121" s="156"/>
      <c r="BC121" s="157"/>
      <c r="BD121" s="157"/>
      <c r="BE121" s="157"/>
      <c r="BF121" s="157"/>
    </row>
    <row r="122" spans="1:58" ht="23.1" customHeight="1" x14ac:dyDescent="0.2">
      <c r="A122" s="668"/>
      <c r="B122" s="650"/>
      <c r="C122" s="675"/>
      <c r="D122" s="640"/>
      <c r="E122" s="640"/>
      <c r="F122" s="640"/>
      <c r="G122" s="640"/>
      <c r="H122" s="640"/>
      <c r="I122" s="640"/>
      <c r="J122" s="640"/>
      <c r="K122" s="640"/>
      <c r="L122" s="640"/>
      <c r="M122" s="640"/>
      <c r="N122" s="640"/>
      <c r="O122" s="675"/>
      <c r="P122" s="167"/>
      <c r="Q122" s="168"/>
      <c r="R122" s="169" t="str">
        <f t="shared" si="0"/>
        <v/>
      </c>
      <c r="S122" s="170"/>
      <c r="T122" s="170"/>
      <c r="U122" s="171" t="str">
        <f t="shared" si="1"/>
        <v/>
      </c>
      <c r="V122" s="170"/>
      <c r="W122" s="170"/>
      <c r="X122" s="170"/>
      <c r="Y122" s="172" t="str">
        <f>IFERROR(IF(AND(R121="Probabilidad",R122="Probabilidad"),(AA121-(+AA121*U122)),IF(R122="Probabilidad",(J117-(+J117*U122)),IF(R122="Impacto",AA121,""))),"")</f>
        <v/>
      </c>
      <c r="Z122" s="173" t="str">
        <f t="shared" si="2"/>
        <v/>
      </c>
      <c r="AA122" s="171" t="str">
        <f t="shared" si="3"/>
        <v/>
      </c>
      <c r="AB122" s="173" t="str">
        <f t="shared" si="4"/>
        <v/>
      </c>
      <c r="AC122" s="171" t="str">
        <f t="shared" si="28"/>
        <v/>
      </c>
      <c r="AD122" s="173" t="str">
        <f t="shared" si="5"/>
        <v/>
      </c>
      <c r="AE122" s="644"/>
      <c r="AF122" s="208"/>
      <c r="AG122" s="171"/>
      <c r="AH122" s="209"/>
      <c r="AI122" s="205"/>
      <c r="AJ122" s="209"/>
      <c r="AK122" s="209"/>
      <c r="AL122" s="210"/>
      <c r="AM122" s="271"/>
      <c r="AN122" s="242"/>
      <c r="AO122" s="192"/>
      <c r="AP122" s="241"/>
      <c r="AQ122" s="242"/>
      <c r="AR122" s="241"/>
      <c r="AS122" s="242"/>
      <c r="AT122" s="192"/>
      <c r="AU122" s="241"/>
      <c r="AV122" s="242"/>
      <c r="AW122" s="241"/>
      <c r="AX122" s="242"/>
      <c r="AY122" s="192"/>
      <c r="AZ122" s="241"/>
      <c r="BA122" s="242"/>
      <c r="BB122" s="156"/>
      <c r="BC122" s="157"/>
      <c r="BD122" s="157"/>
      <c r="BE122" s="157"/>
      <c r="BF122" s="157"/>
    </row>
    <row r="123" spans="1:58" ht="159.75" customHeight="1" x14ac:dyDescent="0.2">
      <c r="A123" s="666">
        <v>20</v>
      </c>
      <c r="B123" s="648" t="s">
        <v>250</v>
      </c>
      <c r="C123" s="651" t="s">
        <v>818</v>
      </c>
      <c r="D123" s="651" t="s">
        <v>1035</v>
      </c>
      <c r="E123" s="651" t="s">
        <v>1036</v>
      </c>
      <c r="F123" s="651" t="s">
        <v>1037</v>
      </c>
      <c r="G123" s="651" t="s">
        <v>822</v>
      </c>
      <c r="H123" s="651">
        <v>365</v>
      </c>
      <c r="I123" s="641" t="str">
        <f>IF(H123&lt;=0,"",IF(H123&lt;=2,"Muy Baja",IF(H123&lt;=24,"Baja",IF(H123&lt;=500,"Media",IF(H123&lt;=5000,"Alta","Muy Alta")))))</f>
        <v>Media</v>
      </c>
      <c r="J123" s="639">
        <f>IF(I123="","",IF(I123="Muy Baja",0.2,IF(I123="Baja",0.4,IF(I123="Media",0.6,IF(I123="Alta",0.8,IF(I123="Muy Alta",1,))))))</f>
        <v>0.6</v>
      </c>
      <c r="K123" s="639" t="s">
        <v>842</v>
      </c>
      <c r="L123" s="639" t="str">
        <f>IF(NOT(ISERROR(MATCH(K123,'[1]Tabla Impacto'!$B$221:$B$223,0))),'[1]Tabla Impacto'!$F$223&amp;"Por favor no seleccionar los criterios de impacto(Afectación Económica o presupuestal y Pérdida Reputacional)",K123)</f>
        <v xml:space="preserve">     El riesgo afecta la imagen de de la entidad con efecto publicitario sostenido a nivel de sector administrativo, nivel departamental o municipal</v>
      </c>
      <c r="M123" s="641" t="str">
        <f>IF(OR(K123='Tabla Impacto'!$C$11,K123='Tabla Impacto'!$D$11),"Leve",IF(OR(K123='Tabla Impacto'!$C$12,K123='Tabla Impacto'!$D$12),"Menor",IF(OR(K123='Tabla Impacto'!$C$13,K123='Tabla Impacto'!$D$13),"Moderado",IF(OR(K123='Tabla Impacto'!$C$14,K123='Tabla Impacto'!$D$14),"Mayor",IF(OR(K123='Tabla Impacto'!$C$15,K123='Tabla Impacto'!$D$15),"Catastrófico","")))))</f>
        <v>Mayor</v>
      </c>
      <c r="N123" s="639">
        <f>IF(M123="","",IF(M123="Leve",0.2,IF(M123="Menor",0.4,IF(M123="Moderado",0.6,IF(M123="Mayor",0.8,IF(M123="Catastrófico",1,))))))</f>
        <v>0.8</v>
      </c>
      <c r="O123" s="641" t="str">
        <f>IF(OR(AND(I123="Muy Baja",M123="Leve"),AND(I123="Muy Baja",M123="Menor"),AND(I123="Baja",M123="Leve")),"Bajo",IF(OR(AND(I123="Muy baja",M123="Moderado"),AND(I123="Baja",M123="Menor"),AND(I123="Baja",M123="Moderado"),AND(I123="Media",M123="Leve"),AND(I123="Media",M123="Menor"),AND(I123="Media",M123="Moderado"),AND(I123="Alta",M123="Leve"),AND(I123="Alta",M123="Menor")),"Moderado",IF(OR(AND(I123="Muy Baja",M123="Mayor"),AND(I123="Baja",M123="Mayor"),AND(I123="Media",M123="Mayor"),AND(I123="Alta",M123="Moderado"),AND(I123="Alta",M123="Mayor"),AND(I123="Muy Alta",M123="Leve"),AND(I123="Muy Alta",M123="Menor"),AND(I123="Muy Alta",M123="Moderado"),AND(I123="Muy Alta",M123="Mayor")),"Alto",IF(OR(AND(I123="Muy Baja",M123="Catastrófico"),AND(I123="Baja",M123="Catastrófico"),AND(I123="Media",M123="Catastrófico"),AND(I123="Alta",M123="Catastrófico"),AND(I123="Muy Alta",M123="Catastrófico")),"Extremo",""))))</f>
        <v>Alto</v>
      </c>
      <c r="P123" s="273">
        <v>1</v>
      </c>
      <c r="Q123" s="126" t="s">
        <v>1038</v>
      </c>
      <c r="R123" s="127" t="str">
        <f t="shared" si="0"/>
        <v>Probabilidad</v>
      </c>
      <c r="S123" s="128" t="s">
        <v>825</v>
      </c>
      <c r="T123" s="128" t="s">
        <v>826</v>
      </c>
      <c r="U123" s="129" t="str">
        <f t="shared" si="1"/>
        <v>30%</v>
      </c>
      <c r="V123" s="128" t="s">
        <v>838</v>
      </c>
      <c r="W123" s="128" t="s">
        <v>828</v>
      </c>
      <c r="X123" s="128" t="s">
        <v>829</v>
      </c>
      <c r="Y123" s="130">
        <f>IFERROR(IF(R123="Probabilidad",(J123-(+J123*U123)),IF(R123="Impacto",J123,"")),"")</f>
        <v>0.42</v>
      </c>
      <c r="Z123" s="131" t="str">
        <f t="shared" si="2"/>
        <v>Media</v>
      </c>
      <c r="AA123" s="129">
        <f t="shared" si="3"/>
        <v>0.42</v>
      </c>
      <c r="AB123" s="131" t="str">
        <f t="shared" si="4"/>
        <v>Mayor</v>
      </c>
      <c r="AC123" s="129">
        <f>IFERROR(IF(R123="Impacto",(N123-(+N123*U123)),IF(R123="Probabilidad",N123,"")),"")</f>
        <v>0.8</v>
      </c>
      <c r="AD123" s="131" t="str">
        <f t="shared" si="5"/>
        <v>Alto</v>
      </c>
      <c r="AE123" s="642" t="s">
        <v>830</v>
      </c>
      <c r="AF123" s="152" t="s">
        <v>1039</v>
      </c>
      <c r="AG123" s="129">
        <v>0.3</v>
      </c>
      <c r="AH123" s="186" t="s">
        <v>1040</v>
      </c>
      <c r="AI123" s="274" t="s">
        <v>1041</v>
      </c>
      <c r="AJ123" s="217">
        <v>44562</v>
      </c>
      <c r="AK123" s="217">
        <v>44895</v>
      </c>
      <c r="AL123" s="234" t="s">
        <v>1042</v>
      </c>
      <c r="AM123" s="140"/>
      <c r="AN123" s="138"/>
      <c r="AO123" s="139"/>
      <c r="AP123" s="140"/>
      <c r="AQ123" s="138"/>
      <c r="AR123" s="140"/>
      <c r="AS123" s="138"/>
      <c r="AT123" s="139"/>
      <c r="AU123" s="140"/>
      <c r="AV123" s="138"/>
      <c r="AW123" s="140"/>
      <c r="AX123" s="138"/>
      <c r="AY123" s="139"/>
      <c r="AZ123" s="140"/>
      <c r="BA123" s="138"/>
      <c r="BB123" s="156"/>
      <c r="BC123" s="156"/>
      <c r="BD123" s="157"/>
      <c r="BE123" s="157"/>
      <c r="BF123" s="157"/>
    </row>
    <row r="124" spans="1:58" ht="159.75" customHeight="1" x14ac:dyDescent="0.2">
      <c r="A124" s="667"/>
      <c r="B124" s="649"/>
      <c r="C124" s="629"/>
      <c r="D124" s="629"/>
      <c r="E124" s="629"/>
      <c r="F124" s="629"/>
      <c r="G124" s="629"/>
      <c r="H124" s="629"/>
      <c r="I124" s="629"/>
      <c r="J124" s="629"/>
      <c r="K124" s="629"/>
      <c r="L124" s="629"/>
      <c r="M124" s="629"/>
      <c r="N124" s="629"/>
      <c r="O124" s="629"/>
      <c r="P124" s="240">
        <v>2</v>
      </c>
      <c r="Q124" s="144" t="s">
        <v>1043</v>
      </c>
      <c r="R124" s="145" t="str">
        <f t="shared" si="0"/>
        <v>Probabilidad</v>
      </c>
      <c r="S124" s="146" t="s">
        <v>825</v>
      </c>
      <c r="T124" s="128" t="s">
        <v>826</v>
      </c>
      <c r="U124" s="147" t="str">
        <f t="shared" si="1"/>
        <v>30%</v>
      </c>
      <c r="V124" s="128" t="s">
        <v>838</v>
      </c>
      <c r="W124" s="128" t="s">
        <v>828</v>
      </c>
      <c r="X124" s="128" t="s">
        <v>829</v>
      </c>
      <c r="Y124" s="148">
        <f>IFERROR(IF(AND(R123="Probabilidad",R124="Probabilidad"),(AA123-(+AA123*U124)),IF(R124="Probabilidad",(J123-(+J123*U124)),IF(R124="Impacto",AA123,""))),"")</f>
        <v>0.29399999999999998</v>
      </c>
      <c r="Z124" s="149" t="str">
        <f t="shared" si="2"/>
        <v>Baja</v>
      </c>
      <c r="AA124" s="147">
        <f t="shared" si="3"/>
        <v>0.29399999999999998</v>
      </c>
      <c r="AB124" s="149" t="str">
        <f t="shared" si="4"/>
        <v>Mayor</v>
      </c>
      <c r="AC124" s="147">
        <f>IFERROR(IF(AND(R123="Impacto",R124="Impacto"),(AC123-(+AC123*U124)),IF(R124="Impacto",($N$123-(+$N$123*U124)),IF(R124="Probabilidad",AC123,""))),"")</f>
        <v>0.8</v>
      </c>
      <c r="AD124" s="149" t="str">
        <f t="shared" si="5"/>
        <v>Alto</v>
      </c>
      <c r="AE124" s="643"/>
      <c r="AF124" s="152" t="s">
        <v>1044</v>
      </c>
      <c r="AG124" s="192">
        <v>0.5</v>
      </c>
      <c r="AH124" s="186" t="s">
        <v>1045</v>
      </c>
      <c r="AI124" s="274" t="s">
        <v>1046</v>
      </c>
      <c r="AJ124" s="217">
        <v>44562</v>
      </c>
      <c r="AK124" s="217">
        <v>44895</v>
      </c>
      <c r="AL124" s="236" t="s">
        <v>1047</v>
      </c>
      <c r="AM124" s="241"/>
      <c r="AN124" s="242"/>
      <c r="AO124" s="192"/>
      <c r="AP124" s="241"/>
      <c r="AQ124" s="242"/>
      <c r="AR124" s="241"/>
      <c r="AS124" s="242"/>
      <c r="AT124" s="192"/>
      <c r="AU124" s="241"/>
      <c r="AV124" s="242"/>
      <c r="AW124" s="241"/>
      <c r="AX124" s="242"/>
      <c r="AY124" s="192"/>
      <c r="AZ124" s="241"/>
      <c r="BA124" s="242"/>
      <c r="BB124" s="156"/>
      <c r="BC124" s="157"/>
      <c r="BD124" s="157"/>
      <c r="BE124" s="157"/>
      <c r="BF124" s="157"/>
    </row>
    <row r="125" spans="1:58" ht="159.75" customHeight="1" x14ac:dyDescent="0.2">
      <c r="A125" s="667"/>
      <c r="B125" s="649"/>
      <c r="C125" s="629"/>
      <c r="D125" s="629"/>
      <c r="E125" s="629"/>
      <c r="F125" s="629"/>
      <c r="G125" s="629"/>
      <c r="H125" s="629"/>
      <c r="I125" s="629"/>
      <c r="J125" s="629"/>
      <c r="K125" s="629"/>
      <c r="L125" s="629"/>
      <c r="M125" s="629"/>
      <c r="N125" s="629"/>
      <c r="O125" s="629"/>
      <c r="P125" s="240">
        <v>3</v>
      </c>
      <c r="Q125" s="187" t="s">
        <v>1048</v>
      </c>
      <c r="R125" s="145" t="str">
        <f t="shared" si="0"/>
        <v>Probabilidad</v>
      </c>
      <c r="S125" s="146" t="s">
        <v>834</v>
      </c>
      <c r="T125" s="128" t="s">
        <v>826</v>
      </c>
      <c r="U125" s="147" t="str">
        <f t="shared" si="1"/>
        <v>40%</v>
      </c>
      <c r="V125" s="128" t="s">
        <v>838</v>
      </c>
      <c r="W125" s="128" t="s">
        <v>828</v>
      </c>
      <c r="X125" s="128" t="s">
        <v>829</v>
      </c>
      <c r="Y125" s="148">
        <f>IFERROR(IF(AND(R124="Probabilidad",R125="Probabilidad"),(AA124-(+AA124*U125)),IF(R125="Probabilidad",(J123-(+J123*U125)),IF(R125="Impacto",AA124,""))),"")</f>
        <v>0.1764</v>
      </c>
      <c r="Z125" s="149" t="str">
        <f t="shared" si="2"/>
        <v>Muy Baja</v>
      </c>
      <c r="AA125" s="147">
        <f t="shared" si="3"/>
        <v>0.1764</v>
      </c>
      <c r="AB125" s="149" t="str">
        <f t="shared" si="4"/>
        <v>Mayor</v>
      </c>
      <c r="AC125" s="147">
        <f t="shared" ref="AC125:AC128" si="29">IFERROR(IF(AND(R124="Impacto",R125="Impacto"),(AC124-(+AC124*U125)),IF(AND(R124="Probabilidad",R125="Impacto"),(AC123-(+AC123*U125)),IF(R125="Probabilidad",AC124,""))),"")</f>
        <v>0.8</v>
      </c>
      <c r="AD125" s="149" t="str">
        <f t="shared" si="5"/>
        <v>Alto</v>
      </c>
      <c r="AE125" s="643"/>
      <c r="AF125" s="144" t="s">
        <v>1049</v>
      </c>
      <c r="AG125" s="192">
        <v>0.2</v>
      </c>
      <c r="AH125" s="274" t="s">
        <v>1050</v>
      </c>
      <c r="AI125" s="274" t="s">
        <v>1051</v>
      </c>
      <c r="AJ125" s="217">
        <v>44562</v>
      </c>
      <c r="AK125" s="217">
        <v>44895</v>
      </c>
      <c r="AL125" s="237">
        <v>1</v>
      </c>
      <c r="AM125" s="241"/>
      <c r="AN125" s="242"/>
      <c r="AO125" s="192"/>
      <c r="AP125" s="241"/>
      <c r="AQ125" s="242"/>
      <c r="AR125" s="241"/>
      <c r="AS125" s="242"/>
      <c r="AT125" s="192"/>
      <c r="AU125" s="241"/>
      <c r="AV125" s="242"/>
      <c r="AW125" s="241"/>
      <c r="AX125" s="242"/>
      <c r="AY125" s="192"/>
      <c r="AZ125" s="241"/>
      <c r="BA125" s="242"/>
      <c r="BB125" s="156"/>
      <c r="BC125" s="157"/>
      <c r="BD125" s="157"/>
      <c r="BE125" s="157"/>
      <c r="BF125" s="157"/>
    </row>
    <row r="126" spans="1:58" ht="159.75" customHeight="1" x14ac:dyDescent="0.2">
      <c r="A126" s="667"/>
      <c r="B126" s="649"/>
      <c r="C126" s="629"/>
      <c r="D126" s="629"/>
      <c r="E126" s="629"/>
      <c r="F126" s="629"/>
      <c r="G126" s="629"/>
      <c r="H126" s="629"/>
      <c r="I126" s="629"/>
      <c r="J126" s="629"/>
      <c r="K126" s="629"/>
      <c r="L126" s="629"/>
      <c r="M126" s="629"/>
      <c r="N126" s="629"/>
      <c r="O126" s="629"/>
      <c r="P126" s="240" t="s">
        <v>1052</v>
      </c>
      <c r="Q126" s="168" t="s">
        <v>1053</v>
      </c>
      <c r="R126" s="145" t="str">
        <f t="shared" si="0"/>
        <v>Impacto</v>
      </c>
      <c r="S126" s="146" t="s">
        <v>837</v>
      </c>
      <c r="T126" s="128" t="s">
        <v>826</v>
      </c>
      <c r="U126" s="147" t="str">
        <f t="shared" si="1"/>
        <v>25%</v>
      </c>
      <c r="V126" s="128" t="s">
        <v>838</v>
      </c>
      <c r="W126" s="128" t="s">
        <v>828</v>
      </c>
      <c r="X126" s="128" t="s">
        <v>829</v>
      </c>
      <c r="Y126" s="148">
        <f>IFERROR(IF(AND(R125="Probabilidad",R126="Probabilidad"),(AA125-(+AA125*U126)),IF(R126="Probabilidad",(J123-(+J123*U126)),IF(R126="Impacto",AA125,""))),"")</f>
        <v>0.1764</v>
      </c>
      <c r="Z126" s="149" t="str">
        <f t="shared" si="2"/>
        <v>Muy Baja</v>
      </c>
      <c r="AA126" s="147">
        <f t="shared" si="3"/>
        <v>0.1764</v>
      </c>
      <c r="AB126" s="149" t="str">
        <f t="shared" si="4"/>
        <v>Moderado</v>
      </c>
      <c r="AC126" s="147">
        <f t="shared" si="29"/>
        <v>0.60000000000000009</v>
      </c>
      <c r="AD126" s="149" t="str">
        <f t="shared" si="5"/>
        <v>Moderado</v>
      </c>
      <c r="AE126" s="643"/>
      <c r="AF126" s="191"/>
      <c r="AG126" s="192"/>
      <c r="AH126" s="193"/>
      <c r="AI126" s="278"/>
      <c r="AJ126" s="193"/>
      <c r="AK126" s="193"/>
      <c r="AL126" s="193"/>
      <c r="AM126" s="241"/>
      <c r="AN126" s="242"/>
      <c r="AO126" s="192"/>
      <c r="AP126" s="241"/>
      <c r="AQ126" s="242"/>
      <c r="AR126" s="241"/>
      <c r="AS126" s="242"/>
      <c r="AT126" s="192"/>
      <c r="AU126" s="241"/>
      <c r="AV126" s="242"/>
      <c r="AW126" s="241"/>
      <c r="AX126" s="242"/>
      <c r="AY126" s="192"/>
      <c r="AZ126" s="241"/>
      <c r="BA126" s="242"/>
      <c r="BB126" s="156"/>
      <c r="BC126" s="157"/>
      <c r="BD126" s="157"/>
      <c r="BE126" s="157"/>
      <c r="BF126" s="157"/>
    </row>
    <row r="127" spans="1:58" ht="23.1" customHeight="1" x14ac:dyDescent="0.2">
      <c r="A127" s="667"/>
      <c r="B127" s="649"/>
      <c r="C127" s="629"/>
      <c r="D127" s="629"/>
      <c r="E127" s="629"/>
      <c r="F127" s="629"/>
      <c r="G127" s="629"/>
      <c r="H127" s="629"/>
      <c r="I127" s="629"/>
      <c r="J127" s="629"/>
      <c r="K127" s="629"/>
      <c r="L127" s="629"/>
      <c r="M127" s="629"/>
      <c r="N127" s="629"/>
      <c r="O127" s="629"/>
      <c r="P127" s="194"/>
      <c r="Q127" s="144"/>
      <c r="R127" s="145" t="str">
        <f t="shared" si="0"/>
        <v/>
      </c>
      <c r="S127" s="146"/>
      <c r="T127" s="146"/>
      <c r="U127" s="147" t="str">
        <f t="shared" si="1"/>
        <v/>
      </c>
      <c r="V127" s="146"/>
      <c r="W127" s="146"/>
      <c r="X127" s="146"/>
      <c r="Y127" s="148" t="str">
        <f>IFERROR(IF(AND(R126="Probabilidad",R127="Probabilidad"),(AA126-(+AA126*U127)),IF(R127="Probabilidad",(J123-(+J123*U127)),IF(R127="Impacto",AA126,""))),"")</f>
        <v/>
      </c>
      <c r="Z127" s="149" t="str">
        <f t="shared" si="2"/>
        <v/>
      </c>
      <c r="AA127" s="147" t="str">
        <f t="shared" si="3"/>
        <v/>
      </c>
      <c r="AB127" s="149" t="str">
        <f t="shared" si="4"/>
        <v/>
      </c>
      <c r="AC127" s="147" t="str">
        <f t="shared" si="29"/>
        <v/>
      </c>
      <c r="AD127" s="149" t="str">
        <f t="shared" si="5"/>
        <v/>
      </c>
      <c r="AE127" s="643"/>
      <c r="AF127" s="191"/>
      <c r="AG127" s="192"/>
      <c r="AH127" s="193"/>
      <c r="AI127" s="278"/>
      <c r="AJ127" s="193"/>
      <c r="AK127" s="193"/>
      <c r="AL127" s="193"/>
      <c r="AM127" s="241"/>
      <c r="AN127" s="242"/>
      <c r="AO127" s="192"/>
      <c r="AP127" s="241"/>
      <c r="AQ127" s="242"/>
      <c r="AR127" s="241"/>
      <c r="AS127" s="242"/>
      <c r="AT127" s="192"/>
      <c r="AU127" s="241"/>
      <c r="AV127" s="242"/>
      <c r="AW127" s="241"/>
      <c r="AX127" s="242"/>
      <c r="AY127" s="192"/>
      <c r="AZ127" s="241"/>
      <c r="BA127" s="242"/>
      <c r="BB127" s="156"/>
      <c r="BC127" s="157"/>
      <c r="BD127" s="157"/>
      <c r="BE127" s="157"/>
      <c r="BF127" s="157"/>
    </row>
    <row r="128" spans="1:58" ht="23.1" customHeight="1" x14ac:dyDescent="0.2">
      <c r="A128" s="668"/>
      <c r="B128" s="650"/>
      <c r="C128" s="640"/>
      <c r="D128" s="640"/>
      <c r="E128" s="640"/>
      <c r="F128" s="640"/>
      <c r="G128" s="640"/>
      <c r="H128" s="640"/>
      <c r="I128" s="640"/>
      <c r="J128" s="640"/>
      <c r="K128" s="640"/>
      <c r="L128" s="640"/>
      <c r="M128" s="640"/>
      <c r="N128" s="640"/>
      <c r="O128" s="640"/>
      <c r="P128" s="205"/>
      <c r="Q128" s="168"/>
      <c r="R128" s="169" t="str">
        <f t="shared" si="0"/>
        <v/>
      </c>
      <c r="S128" s="170"/>
      <c r="T128" s="170"/>
      <c r="U128" s="171" t="str">
        <f t="shared" si="1"/>
        <v/>
      </c>
      <c r="V128" s="170"/>
      <c r="W128" s="170"/>
      <c r="X128" s="170"/>
      <c r="Y128" s="172" t="str">
        <f>IFERROR(IF(AND(R127="Probabilidad",R128="Probabilidad"),(AA127-(+AA127*U128)),IF(R128="Probabilidad",(J123-(+J123*U128)),IF(R128="Impacto",AA127,""))),"")</f>
        <v/>
      </c>
      <c r="Z128" s="173" t="str">
        <f t="shared" si="2"/>
        <v/>
      </c>
      <c r="AA128" s="171" t="str">
        <f t="shared" si="3"/>
        <v/>
      </c>
      <c r="AB128" s="173" t="str">
        <f t="shared" si="4"/>
        <v/>
      </c>
      <c r="AC128" s="171" t="str">
        <f t="shared" si="29"/>
        <v/>
      </c>
      <c r="AD128" s="173" t="str">
        <f t="shared" si="5"/>
        <v/>
      </c>
      <c r="AE128" s="644"/>
      <c r="AF128" s="208"/>
      <c r="AG128" s="171"/>
      <c r="AH128" s="209"/>
      <c r="AI128" s="205"/>
      <c r="AJ128" s="209"/>
      <c r="AK128" s="209"/>
      <c r="AL128" s="198"/>
      <c r="AM128" s="241"/>
      <c r="AN128" s="242"/>
      <c r="AO128" s="192"/>
      <c r="AP128" s="241"/>
      <c r="AQ128" s="242"/>
      <c r="AR128" s="241"/>
      <c r="AS128" s="242"/>
      <c r="AT128" s="192"/>
      <c r="AU128" s="241"/>
      <c r="AV128" s="242"/>
      <c r="AW128" s="241"/>
      <c r="AX128" s="242"/>
      <c r="AY128" s="192"/>
      <c r="AZ128" s="241"/>
      <c r="BA128" s="242"/>
      <c r="BB128" s="156"/>
      <c r="BC128" s="157"/>
      <c r="BD128" s="157"/>
      <c r="BE128" s="157"/>
      <c r="BF128" s="157"/>
    </row>
    <row r="129" spans="1:58" ht="159.75" customHeight="1" x14ac:dyDescent="0.2">
      <c r="A129" s="666">
        <v>21</v>
      </c>
      <c r="B129" s="648" t="s">
        <v>250</v>
      </c>
      <c r="C129" s="651" t="s">
        <v>818</v>
      </c>
      <c r="D129" s="651" t="s">
        <v>1054</v>
      </c>
      <c r="E129" s="651" t="s">
        <v>1055</v>
      </c>
      <c r="F129" s="651" t="s">
        <v>1056</v>
      </c>
      <c r="G129" s="651" t="s">
        <v>822</v>
      </c>
      <c r="H129" s="651">
        <v>365</v>
      </c>
      <c r="I129" s="641" t="str">
        <f>IF(H129&lt;=0,"",IF(H129&lt;=2,"Muy Baja",IF(H129&lt;=24,"Baja",IF(H129&lt;=500,"Media",IF(H129&lt;=5000,"Alta","Muy Alta")))))</f>
        <v>Media</v>
      </c>
      <c r="J129" s="639">
        <f>IF(I129="","",IF(I129="Muy Baja",0.2,IF(I129="Baja",0.4,IF(I129="Media",0.6,IF(I129="Alta",0.8,IF(I129="Muy Alta",1,))))))</f>
        <v>0.6</v>
      </c>
      <c r="K129" s="639" t="s">
        <v>842</v>
      </c>
      <c r="L129" s="639" t="str">
        <f>IF(NOT(ISERROR(MATCH(K129,'[1]Tabla Impacto'!$B$221:$B$223,0))),'[1]Tabla Impacto'!$F$223&amp;"Por favor no seleccionar los criterios de impacto(Afectación Económica o presupuestal y Pérdida Reputacional)",K129)</f>
        <v xml:space="preserve">     El riesgo afecta la imagen de de la entidad con efecto publicitario sostenido a nivel de sector administrativo, nivel departamental o municipal</v>
      </c>
      <c r="M129" s="641" t="str">
        <f>IF(OR(K129='Tabla Impacto'!$C$11,K129='Tabla Impacto'!$D$11),"Leve",IF(OR(K129='Tabla Impacto'!$C$12,K129='Tabla Impacto'!$D$12),"Menor",IF(OR(K129='Tabla Impacto'!$C$13,K129='Tabla Impacto'!$D$13),"Moderado",IF(OR(K129='Tabla Impacto'!$C$14,K129='Tabla Impacto'!$D$14),"Mayor",IF(OR(K129='Tabla Impacto'!$C$15,K129='Tabla Impacto'!$D$15),"Catastrófico","")))))</f>
        <v>Mayor</v>
      </c>
      <c r="N129" s="639">
        <f>IF(M129="","",IF(M129="Leve",0.2,IF(M129="Menor",0.4,IF(M129="Moderado",0.6,IF(M129="Mayor",0.8,IF(M129="Catastrófico",1,))))))</f>
        <v>0.8</v>
      </c>
      <c r="O129" s="641" t="str">
        <f>IF(OR(AND(I129="Muy Baja",M129="Leve"),AND(I129="Muy Baja",M129="Menor"),AND(I129="Baja",M129="Leve")),"Bajo",IF(OR(AND(I129="Muy baja",M129="Moderado"),AND(I129="Baja",M129="Menor"),AND(I129="Baja",M129="Moderado"),AND(I129="Media",M129="Leve"),AND(I129="Media",M129="Menor"),AND(I129="Media",M129="Moderado"),AND(I129="Alta",M129="Leve"),AND(I129="Alta",M129="Menor")),"Moderado",IF(OR(AND(I129="Muy Baja",M129="Mayor"),AND(I129="Baja",M129="Mayor"),AND(I129="Media",M129="Mayor"),AND(I129="Alta",M129="Moderado"),AND(I129="Alta",M129="Mayor"),AND(I129="Muy Alta",M129="Leve"),AND(I129="Muy Alta",M129="Menor"),AND(I129="Muy Alta",M129="Moderado"),AND(I129="Muy Alta",M129="Mayor")),"Alto",IF(OR(AND(I129="Muy Baja",M129="Catastrófico"),AND(I129="Baja",M129="Catastrófico"),AND(I129="Media",M129="Catastrófico"),AND(I129="Alta",M129="Catastrófico"),AND(I129="Muy Alta",M129="Catastrófico")),"Extremo",""))))</f>
        <v>Alto</v>
      </c>
      <c r="P129" s="127">
        <v>1</v>
      </c>
      <c r="Q129" s="187" t="s">
        <v>1057</v>
      </c>
      <c r="R129" s="127" t="str">
        <f t="shared" si="0"/>
        <v>Probabilidad</v>
      </c>
      <c r="S129" s="128" t="s">
        <v>834</v>
      </c>
      <c r="T129" s="128" t="s">
        <v>826</v>
      </c>
      <c r="U129" s="129" t="str">
        <f t="shared" si="1"/>
        <v>40%</v>
      </c>
      <c r="V129" s="128" t="s">
        <v>838</v>
      </c>
      <c r="W129" s="128" t="s">
        <v>828</v>
      </c>
      <c r="X129" s="128" t="s">
        <v>829</v>
      </c>
      <c r="Y129" s="130">
        <f>IFERROR(IF(R129="Probabilidad",(J129-(+J129*U129)),IF(R129="Impacto",J129,"")),"")</f>
        <v>0.36</v>
      </c>
      <c r="Z129" s="131" t="str">
        <f t="shared" si="2"/>
        <v>Baja</v>
      </c>
      <c r="AA129" s="129">
        <f t="shared" si="3"/>
        <v>0.36</v>
      </c>
      <c r="AB129" s="131" t="str">
        <f t="shared" si="4"/>
        <v>Mayor</v>
      </c>
      <c r="AC129" s="129">
        <f>IFERROR(IF(R129="Impacto",(N129-(+N129*U129)),IF(R129="Probabilidad",N129,"")),"")</f>
        <v>0.8</v>
      </c>
      <c r="AD129" s="131" t="str">
        <f t="shared" si="5"/>
        <v>Alto</v>
      </c>
      <c r="AE129" s="642" t="s">
        <v>830</v>
      </c>
      <c r="AF129" s="144" t="s">
        <v>1058</v>
      </c>
      <c r="AG129" s="237">
        <v>1</v>
      </c>
      <c r="AH129" s="194" t="s">
        <v>1059</v>
      </c>
      <c r="AI129" s="274" t="s">
        <v>1060</v>
      </c>
      <c r="AJ129" s="217">
        <v>44562</v>
      </c>
      <c r="AK129" s="217">
        <v>44895</v>
      </c>
      <c r="AL129" s="237">
        <v>1</v>
      </c>
      <c r="AM129" s="140"/>
      <c r="AN129" s="138"/>
      <c r="AO129" s="139"/>
      <c r="AP129" s="140"/>
      <c r="AQ129" s="138"/>
      <c r="AR129" s="140"/>
      <c r="AS129" s="138"/>
      <c r="AT129" s="139"/>
      <c r="AU129" s="140"/>
      <c r="AV129" s="138"/>
      <c r="AW129" s="140"/>
      <c r="AX129" s="138"/>
      <c r="AY129" s="139"/>
      <c r="AZ129" s="140"/>
      <c r="BA129" s="138"/>
      <c r="BB129" s="156"/>
      <c r="BC129" s="156"/>
      <c r="BD129" s="157"/>
      <c r="BE129" s="157"/>
      <c r="BF129" s="157"/>
    </row>
    <row r="130" spans="1:58" ht="159.75" customHeight="1" x14ac:dyDescent="0.2">
      <c r="A130" s="667"/>
      <c r="B130" s="649"/>
      <c r="C130" s="629"/>
      <c r="D130" s="629"/>
      <c r="E130" s="629"/>
      <c r="F130" s="629"/>
      <c r="G130" s="629"/>
      <c r="H130" s="629"/>
      <c r="I130" s="629"/>
      <c r="J130" s="629"/>
      <c r="K130" s="629"/>
      <c r="L130" s="629"/>
      <c r="M130" s="629"/>
      <c r="N130" s="629"/>
      <c r="O130" s="629"/>
      <c r="P130" s="194">
        <v>2</v>
      </c>
      <c r="Q130" s="144" t="s">
        <v>1061</v>
      </c>
      <c r="R130" s="145" t="str">
        <f t="shared" si="0"/>
        <v>Impacto</v>
      </c>
      <c r="S130" s="146" t="s">
        <v>837</v>
      </c>
      <c r="T130" s="146" t="s">
        <v>826</v>
      </c>
      <c r="U130" s="147" t="str">
        <f t="shared" si="1"/>
        <v>25%</v>
      </c>
      <c r="V130" s="128" t="s">
        <v>838</v>
      </c>
      <c r="W130" s="128" t="s">
        <v>828</v>
      </c>
      <c r="X130" s="128" t="s">
        <v>829</v>
      </c>
      <c r="Y130" s="148">
        <f>IFERROR(IF(AND(R129="Probabilidad",R130="Probabilidad"),(AA129-(+AA129*U130)),IF(R130="Probabilidad",(J129-(+J129*U130)),IF(R130="Impacto",AA129,""))),"")</f>
        <v>0.36</v>
      </c>
      <c r="Z130" s="149" t="str">
        <f t="shared" si="2"/>
        <v>Baja</v>
      </c>
      <c r="AA130" s="147">
        <f t="shared" si="3"/>
        <v>0.36</v>
      </c>
      <c r="AB130" s="149" t="str">
        <f t="shared" si="4"/>
        <v>Moderado</v>
      </c>
      <c r="AC130" s="147">
        <f>IFERROR(IF(AND(R129="Impacto",R130="Impacto"),(AC129-(+AC129*U130)),IF(R130="Impacto",($N$129-(+$N$129*U130)),IF(R130="Probabilidad",AC129,""))),"")</f>
        <v>0.60000000000000009</v>
      </c>
      <c r="AD130" s="149" t="str">
        <f t="shared" si="5"/>
        <v>Moderado</v>
      </c>
      <c r="AE130" s="643"/>
      <c r="AF130" s="191"/>
      <c r="AG130" s="192"/>
      <c r="AH130" s="193"/>
      <c r="AI130" s="278"/>
      <c r="AJ130" s="193"/>
      <c r="AK130" s="193"/>
      <c r="AL130" s="193"/>
      <c r="AM130" s="241"/>
      <c r="AN130" s="242"/>
      <c r="AO130" s="192"/>
      <c r="AP130" s="241"/>
      <c r="AQ130" s="242"/>
      <c r="AR130" s="241"/>
      <c r="AS130" s="242"/>
      <c r="AT130" s="192"/>
      <c r="AU130" s="241"/>
      <c r="AV130" s="242"/>
      <c r="AW130" s="241"/>
      <c r="AX130" s="242"/>
      <c r="AY130" s="192"/>
      <c r="AZ130" s="241"/>
      <c r="BA130" s="242"/>
      <c r="BB130" s="156"/>
      <c r="BC130" s="157"/>
      <c r="BD130" s="157"/>
      <c r="BE130" s="157"/>
      <c r="BF130" s="157"/>
    </row>
    <row r="131" spans="1:58" ht="23.1" customHeight="1" x14ac:dyDescent="0.2">
      <c r="A131" s="667"/>
      <c r="B131" s="649"/>
      <c r="C131" s="629"/>
      <c r="D131" s="629"/>
      <c r="E131" s="629"/>
      <c r="F131" s="629"/>
      <c r="G131" s="629"/>
      <c r="H131" s="629"/>
      <c r="I131" s="629"/>
      <c r="J131" s="629"/>
      <c r="K131" s="629"/>
      <c r="L131" s="629"/>
      <c r="M131" s="629"/>
      <c r="N131" s="629"/>
      <c r="O131" s="629"/>
      <c r="P131" s="194"/>
      <c r="Q131" s="144"/>
      <c r="R131" s="145" t="str">
        <f t="shared" si="0"/>
        <v/>
      </c>
      <c r="S131" s="146"/>
      <c r="T131" s="146"/>
      <c r="U131" s="147" t="str">
        <f t="shared" si="1"/>
        <v/>
      </c>
      <c r="V131" s="146"/>
      <c r="W131" s="146"/>
      <c r="X131" s="146"/>
      <c r="Y131" s="148" t="str">
        <f>IFERROR(IF(AND(R130="Probabilidad",R131="Probabilidad"),(AA130-(+AA130*U131)),IF(R131="Probabilidad",(J129-(+J129*U131)),IF(R131="Impacto",AA130,""))),"")</f>
        <v/>
      </c>
      <c r="Z131" s="149" t="str">
        <f t="shared" si="2"/>
        <v/>
      </c>
      <c r="AA131" s="147" t="str">
        <f t="shared" si="3"/>
        <v/>
      </c>
      <c r="AB131" s="149" t="str">
        <f t="shared" si="4"/>
        <v/>
      </c>
      <c r="AC131" s="147" t="str">
        <f t="shared" ref="AC131:AC134" si="30">IFERROR(IF(AND(R130="Impacto",R131="Impacto"),(AC130-(+AC130*U131)),IF(AND(R130="Probabilidad",R131="Impacto"),(AC129-(+AC129*U131)),IF(R131="Probabilidad",AC130,""))),"")</f>
        <v/>
      </c>
      <c r="AD131" s="149" t="str">
        <f t="shared" si="5"/>
        <v/>
      </c>
      <c r="AE131" s="643"/>
      <c r="AF131" s="191"/>
      <c r="AG131" s="192"/>
      <c r="AH131" s="193"/>
      <c r="AI131" s="278"/>
      <c r="AJ131" s="193"/>
      <c r="AK131" s="193"/>
      <c r="AL131" s="193"/>
      <c r="AM131" s="241"/>
      <c r="AN131" s="242"/>
      <c r="AO131" s="192"/>
      <c r="AP131" s="241"/>
      <c r="AQ131" s="242"/>
      <c r="AR131" s="241"/>
      <c r="AS131" s="242"/>
      <c r="AT131" s="192"/>
      <c r="AU131" s="241"/>
      <c r="AV131" s="242"/>
      <c r="AW131" s="241"/>
      <c r="AX131" s="242"/>
      <c r="AY131" s="192"/>
      <c r="AZ131" s="241"/>
      <c r="BA131" s="242"/>
      <c r="BB131" s="156"/>
      <c r="BC131" s="157"/>
      <c r="BD131" s="157"/>
      <c r="BE131" s="157"/>
      <c r="BF131" s="157"/>
    </row>
    <row r="132" spans="1:58" ht="23.1" customHeight="1" x14ac:dyDescent="0.2">
      <c r="A132" s="667"/>
      <c r="B132" s="649"/>
      <c r="C132" s="629"/>
      <c r="D132" s="629"/>
      <c r="E132" s="629"/>
      <c r="F132" s="629"/>
      <c r="G132" s="629"/>
      <c r="H132" s="629"/>
      <c r="I132" s="629"/>
      <c r="J132" s="629"/>
      <c r="K132" s="629"/>
      <c r="L132" s="629"/>
      <c r="M132" s="629"/>
      <c r="N132" s="629"/>
      <c r="O132" s="629"/>
      <c r="P132" s="194"/>
      <c r="Q132" s="144"/>
      <c r="R132" s="145" t="str">
        <f t="shared" si="0"/>
        <v/>
      </c>
      <c r="S132" s="146"/>
      <c r="T132" s="146"/>
      <c r="U132" s="147" t="str">
        <f t="shared" si="1"/>
        <v/>
      </c>
      <c r="V132" s="146"/>
      <c r="W132" s="146"/>
      <c r="X132" s="146"/>
      <c r="Y132" s="148" t="str">
        <f>IFERROR(IF(AND(R131="Probabilidad",R132="Probabilidad"),(AA131-(+AA131*U132)),IF(R132="Probabilidad",(J129-(+J129*U132)),IF(R132="Impacto",AA131,""))),"")</f>
        <v/>
      </c>
      <c r="Z132" s="149" t="str">
        <f t="shared" si="2"/>
        <v/>
      </c>
      <c r="AA132" s="147" t="str">
        <f t="shared" si="3"/>
        <v/>
      </c>
      <c r="AB132" s="149" t="str">
        <f t="shared" si="4"/>
        <v/>
      </c>
      <c r="AC132" s="147" t="str">
        <f t="shared" si="30"/>
        <v/>
      </c>
      <c r="AD132" s="149" t="str">
        <f t="shared" si="5"/>
        <v/>
      </c>
      <c r="AE132" s="643"/>
      <c r="AF132" s="191"/>
      <c r="AG132" s="192"/>
      <c r="AH132" s="193"/>
      <c r="AI132" s="278"/>
      <c r="AJ132" s="193"/>
      <c r="AK132" s="193"/>
      <c r="AL132" s="193"/>
      <c r="AM132" s="241"/>
      <c r="AN132" s="242"/>
      <c r="AO132" s="192"/>
      <c r="AP132" s="241"/>
      <c r="AQ132" s="242"/>
      <c r="AR132" s="241"/>
      <c r="AS132" s="242"/>
      <c r="AT132" s="192"/>
      <c r="AU132" s="241"/>
      <c r="AV132" s="242"/>
      <c r="AW132" s="241"/>
      <c r="AX132" s="242"/>
      <c r="AY132" s="192"/>
      <c r="AZ132" s="241"/>
      <c r="BA132" s="242"/>
      <c r="BB132" s="156"/>
      <c r="BC132" s="157"/>
      <c r="BD132" s="157"/>
      <c r="BE132" s="157"/>
      <c r="BF132" s="157"/>
    </row>
    <row r="133" spans="1:58" ht="23.1" customHeight="1" x14ac:dyDescent="0.2">
      <c r="A133" s="667"/>
      <c r="B133" s="649"/>
      <c r="C133" s="629"/>
      <c r="D133" s="629"/>
      <c r="E133" s="629"/>
      <c r="F133" s="629"/>
      <c r="G133" s="629"/>
      <c r="H133" s="629"/>
      <c r="I133" s="629"/>
      <c r="J133" s="629"/>
      <c r="K133" s="629"/>
      <c r="L133" s="629"/>
      <c r="M133" s="629"/>
      <c r="N133" s="629"/>
      <c r="O133" s="629"/>
      <c r="P133" s="194"/>
      <c r="Q133" s="144"/>
      <c r="R133" s="145" t="str">
        <f t="shared" si="0"/>
        <v/>
      </c>
      <c r="S133" s="146"/>
      <c r="T133" s="146"/>
      <c r="U133" s="147" t="str">
        <f t="shared" si="1"/>
        <v/>
      </c>
      <c r="V133" s="146"/>
      <c r="W133" s="146"/>
      <c r="X133" s="146"/>
      <c r="Y133" s="148" t="str">
        <f>IFERROR(IF(AND(R132="Probabilidad",R133="Probabilidad"),(AA132-(+AA132*U133)),IF(R133="Probabilidad",(J129-(+J129*U133)),IF(R133="Impacto",AA132,""))),"")</f>
        <v/>
      </c>
      <c r="Z133" s="149" t="str">
        <f t="shared" si="2"/>
        <v/>
      </c>
      <c r="AA133" s="147" t="str">
        <f t="shared" si="3"/>
        <v/>
      </c>
      <c r="AB133" s="149" t="str">
        <f t="shared" si="4"/>
        <v/>
      </c>
      <c r="AC133" s="147" t="str">
        <f t="shared" si="30"/>
        <v/>
      </c>
      <c r="AD133" s="149" t="str">
        <f t="shared" si="5"/>
        <v/>
      </c>
      <c r="AE133" s="643"/>
      <c r="AF133" s="191"/>
      <c r="AG133" s="192"/>
      <c r="AH133" s="193"/>
      <c r="AI133" s="278"/>
      <c r="AJ133" s="193"/>
      <c r="AK133" s="193"/>
      <c r="AL133" s="193"/>
      <c r="AM133" s="241"/>
      <c r="AN133" s="242"/>
      <c r="AO133" s="192"/>
      <c r="AP133" s="241"/>
      <c r="AQ133" s="242"/>
      <c r="AR133" s="241"/>
      <c r="AS133" s="242"/>
      <c r="AT133" s="192"/>
      <c r="AU133" s="241"/>
      <c r="AV133" s="242"/>
      <c r="AW133" s="241"/>
      <c r="AX133" s="242"/>
      <c r="AY133" s="192"/>
      <c r="AZ133" s="241"/>
      <c r="BA133" s="242"/>
      <c r="BB133" s="156"/>
      <c r="BC133" s="157"/>
      <c r="BD133" s="157"/>
      <c r="BE133" s="157"/>
      <c r="BF133" s="157"/>
    </row>
    <row r="134" spans="1:58" ht="23.1" customHeight="1" x14ac:dyDescent="0.2">
      <c r="A134" s="668"/>
      <c r="B134" s="650"/>
      <c r="C134" s="640"/>
      <c r="D134" s="640"/>
      <c r="E134" s="640"/>
      <c r="F134" s="640"/>
      <c r="G134" s="640"/>
      <c r="H134" s="640"/>
      <c r="I134" s="640"/>
      <c r="J134" s="640"/>
      <c r="K134" s="640"/>
      <c r="L134" s="640"/>
      <c r="M134" s="640"/>
      <c r="N134" s="640"/>
      <c r="O134" s="640"/>
      <c r="P134" s="205"/>
      <c r="Q134" s="168"/>
      <c r="R134" s="169" t="str">
        <f t="shared" si="0"/>
        <v/>
      </c>
      <c r="S134" s="170"/>
      <c r="T134" s="170"/>
      <c r="U134" s="171" t="str">
        <f t="shared" si="1"/>
        <v/>
      </c>
      <c r="V134" s="170"/>
      <c r="W134" s="170"/>
      <c r="X134" s="170"/>
      <c r="Y134" s="172" t="str">
        <f>IFERROR(IF(AND(R133="Probabilidad",R134="Probabilidad"),(AA133-(+AA133*U134)),IF(R134="Probabilidad",(J129-(+J129*U134)),IF(R134="Impacto",AA133,""))),"")</f>
        <v/>
      </c>
      <c r="Z134" s="173" t="str">
        <f t="shared" si="2"/>
        <v/>
      </c>
      <c r="AA134" s="171" t="str">
        <f t="shared" si="3"/>
        <v/>
      </c>
      <c r="AB134" s="173" t="str">
        <f t="shared" si="4"/>
        <v/>
      </c>
      <c r="AC134" s="171" t="str">
        <f t="shared" si="30"/>
        <v/>
      </c>
      <c r="AD134" s="173" t="str">
        <f t="shared" si="5"/>
        <v/>
      </c>
      <c r="AE134" s="644"/>
      <c r="AF134" s="208"/>
      <c r="AG134" s="171"/>
      <c r="AH134" s="209"/>
      <c r="AI134" s="205"/>
      <c r="AJ134" s="209"/>
      <c r="AK134" s="209"/>
      <c r="AL134" s="198"/>
      <c r="AM134" s="241"/>
      <c r="AN134" s="242"/>
      <c r="AO134" s="192"/>
      <c r="AP134" s="241"/>
      <c r="AQ134" s="242"/>
      <c r="AR134" s="241"/>
      <c r="AS134" s="242"/>
      <c r="AT134" s="192"/>
      <c r="AU134" s="241"/>
      <c r="AV134" s="242"/>
      <c r="AW134" s="241"/>
      <c r="AX134" s="242"/>
      <c r="AY134" s="192"/>
      <c r="AZ134" s="241"/>
      <c r="BA134" s="242"/>
      <c r="BB134" s="156"/>
      <c r="BC134" s="157"/>
      <c r="BD134" s="157"/>
      <c r="BE134" s="157"/>
      <c r="BF134" s="157"/>
    </row>
    <row r="135" spans="1:58" ht="159.75" customHeight="1" x14ac:dyDescent="0.2">
      <c r="A135" s="645">
        <v>22</v>
      </c>
      <c r="B135" s="648" t="s">
        <v>615</v>
      </c>
      <c r="C135" s="651" t="s">
        <v>869</v>
      </c>
      <c r="D135" s="652" t="s">
        <v>1062</v>
      </c>
      <c r="E135" s="652" t="s">
        <v>1063</v>
      </c>
      <c r="F135" s="653" t="s">
        <v>1064</v>
      </c>
      <c r="G135" s="651" t="s">
        <v>1065</v>
      </c>
      <c r="H135" s="651">
        <v>365</v>
      </c>
      <c r="I135" s="641" t="str">
        <f>IF(H135&lt;=0,"",IF(H135&lt;=2,"Muy Baja",IF(H135&lt;=24,"Baja",IF(H135&lt;=500,"Media",IF(H135&lt;=5000,"Alta","Muy Alta")))))</f>
        <v>Media</v>
      </c>
      <c r="J135" s="639">
        <f>IF(I135="","",IF(I135="Muy Baja",0.2,IF(I135="Baja",0.4,IF(I135="Media",0.6,IF(I135="Alta",0.8,IF(I135="Muy Alta",1,))))))</f>
        <v>0.6</v>
      </c>
      <c r="K135" s="639" t="s">
        <v>860</v>
      </c>
      <c r="L135" s="639" t="str">
        <f>IF(NOT(ISERROR(MATCH(K135,'[1]Tabla Impacto'!$B$221:$B$223,0))),'[1]Tabla Impacto'!$F$223&amp;"Por favor no seleccionar los criterios de impacto(Afectación Económica o presupuestal y Pérdida Reputacional)",K135)</f>
        <v xml:space="preserve">     El riesgo afecta la imagen de la entidad a nivel nacional, con efecto publicitarios sostenible a nivel país</v>
      </c>
      <c r="M135" s="641" t="str">
        <f>IF(OR(K135='Tabla Impacto'!$C$11,K135='Tabla Impacto'!$D$11),"Leve",IF(OR(K135='Tabla Impacto'!$C$12,K135='Tabla Impacto'!$D$12),"Menor",IF(OR(K135='Tabla Impacto'!$C$13,K135='Tabla Impacto'!$D$13),"Moderado",IF(OR(K135='Tabla Impacto'!$C$14,K135='Tabla Impacto'!$D$14),"Mayor",IF(OR(K135='Tabla Impacto'!$C$15,K135='Tabla Impacto'!$D$15),"Catastrófico","")))))</f>
        <v>Catastrófico</v>
      </c>
      <c r="N135" s="639">
        <f>IF(M135="","",IF(M135="Leve",0.2,IF(M135="Menor",0.4,IF(M135="Moderado",0.6,IF(M135="Mayor",0.8,IF(M135="Catastrófico",1,))))))</f>
        <v>1</v>
      </c>
      <c r="O135" s="641" t="str">
        <f>IF(OR(AND(I135="Muy Baja",M135="Leve"),AND(I135="Muy Baja",M135="Menor"),AND(I135="Baja",M135="Leve")),"Bajo",IF(OR(AND(I135="Muy baja",M135="Moderado"),AND(I135="Baja",M135="Menor"),AND(I135="Baja",M135="Moderado"),AND(I135="Media",M135="Leve"),AND(I135="Media",M135="Menor"),AND(I135="Media",M135="Moderado"),AND(I135="Alta",M135="Leve"),AND(I135="Alta",M135="Menor")),"Moderado",IF(OR(AND(I135="Muy Baja",M135="Mayor"),AND(I135="Baja",M135="Mayor"),AND(I135="Media",M135="Mayor"),AND(I135="Alta",M135="Moderado"),AND(I135="Alta",M135="Mayor"),AND(I135="Muy Alta",M135="Leve"),AND(I135="Muy Alta",M135="Menor"),AND(I135="Muy Alta",M135="Moderado"),AND(I135="Muy Alta",M135="Mayor")),"Alto",IF(OR(AND(I135="Muy Baja",M135="Catastrófico"),AND(I135="Baja",M135="Catastrófico"),AND(I135="Media",M135="Catastrófico"),AND(I135="Alta",M135="Catastrófico"),AND(I135="Muy Alta",M135="Catastrófico")),"Extremo",""))))</f>
        <v>Extremo</v>
      </c>
      <c r="P135" s="145">
        <v>1</v>
      </c>
      <c r="Q135" s="275" t="s">
        <v>1066</v>
      </c>
      <c r="R135" s="127" t="str">
        <f t="shared" si="0"/>
        <v>Probabilidad</v>
      </c>
      <c r="S135" s="128" t="s">
        <v>825</v>
      </c>
      <c r="T135" s="128" t="s">
        <v>826</v>
      </c>
      <c r="U135" s="129" t="str">
        <f t="shared" si="1"/>
        <v>30%</v>
      </c>
      <c r="V135" s="128" t="s">
        <v>827</v>
      </c>
      <c r="W135" s="128" t="s">
        <v>828</v>
      </c>
      <c r="X135" s="128" t="s">
        <v>829</v>
      </c>
      <c r="Y135" s="130">
        <f>IFERROR(IF(R135="Probabilidad",(J135-(+J135*U135)),IF(R135="Impacto",J135,"")),"")</f>
        <v>0.42</v>
      </c>
      <c r="Z135" s="131" t="str">
        <f t="shared" si="2"/>
        <v>Media</v>
      </c>
      <c r="AA135" s="129">
        <f t="shared" si="3"/>
        <v>0.42</v>
      </c>
      <c r="AB135" s="131" t="str">
        <f t="shared" si="4"/>
        <v>Catastrófico</v>
      </c>
      <c r="AC135" s="129">
        <f>IFERROR(IF(R135="Impacto",(N135-(+N135*U135)),IF(R135="Probabilidad",N135,"")),"")</f>
        <v>1</v>
      </c>
      <c r="AD135" s="131" t="str">
        <f t="shared" si="5"/>
        <v>Extremo</v>
      </c>
      <c r="AE135" s="642" t="s">
        <v>830</v>
      </c>
      <c r="AF135" s="276" t="s">
        <v>1067</v>
      </c>
      <c r="AG135" s="237">
        <v>0.4</v>
      </c>
      <c r="AH135" s="277" t="s">
        <v>1068</v>
      </c>
      <c r="AI135" s="278" t="s">
        <v>1069</v>
      </c>
      <c r="AJ135" s="236">
        <v>44562</v>
      </c>
      <c r="AK135" s="236">
        <v>44895</v>
      </c>
      <c r="AL135" s="184">
        <v>1</v>
      </c>
      <c r="AM135" s="140"/>
      <c r="AN135" s="138"/>
      <c r="AO135" s="139"/>
      <c r="AP135" s="140"/>
      <c r="AQ135" s="138"/>
      <c r="AR135" s="140"/>
      <c r="AS135" s="138"/>
      <c r="AT135" s="139"/>
      <c r="AU135" s="140"/>
      <c r="AV135" s="138"/>
      <c r="AW135" s="140"/>
      <c r="AX135" s="138"/>
      <c r="AY135" s="139"/>
      <c r="AZ135" s="140"/>
      <c r="BA135" s="138"/>
      <c r="BB135" s="156"/>
      <c r="BC135" s="156"/>
      <c r="BD135" s="157"/>
      <c r="BE135" s="157"/>
      <c r="BF135" s="157"/>
    </row>
    <row r="136" spans="1:58" ht="159.75" customHeight="1" x14ac:dyDescent="0.2">
      <c r="A136" s="646"/>
      <c r="B136" s="649"/>
      <c r="C136" s="629"/>
      <c r="D136" s="629"/>
      <c r="E136" s="629"/>
      <c r="F136" s="629"/>
      <c r="G136" s="629"/>
      <c r="H136" s="629"/>
      <c r="I136" s="629"/>
      <c r="J136" s="629"/>
      <c r="K136" s="629"/>
      <c r="L136" s="629"/>
      <c r="M136" s="629"/>
      <c r="N136" s="629"/>
      <c r="O136" s="629"/>
      <c r="P136" s="194">
        <v>2</v>
      </c>
      <c r="Q136" s="25" t="s">
        <v>1070</v>
      </c>
      <c r="R136" s="145" t="str">
        <f t="shared" si="0"/>
        <v>Probabilidad</v>
      </c>
      <c r="S136" s="146" t="s">
        <v>834</v>
      </c>
      <c r="T136" s="146" t="s">
        <v>826</v>
      </c>
      <c r="U136" s="147" t="str">
        <f t="shared" si="1"/>
        <v>40%</v>
      </c>
      <c r="V136" s="146" t="s">
        <v>827</v>
      </c>
      <c r="W136" s="146" t="s">
        <v>828</v>
      </c>
      <c r="X136" s="146" t="s">
        <v>829</v>
      </c>
      <c r="Y136" s="148">
        <f>IFERROR(IF(AND(R135="Probabilidad",R136="Probabilidad"),(AA135-(+AA135*U136)),IF(R136="Probabilidad",(J135-(+J135*U136)),IF(R136="Impacto",AA135,""))),"")</f>
        <v>0.252</v>
      </c>
      <c r="Z136" s="149" t="str">
        <f t="shared" si="2"/>
        <v>Baja</v>
      </c>
      <c r="AA136" s="147">
        <f t="shared" si="3"/>
        <v>0.252</v>
      </c>
      <c r="AB136" s="149" t="str">
        <f t="shared" si="4"/>
        <v>Catastrófico</v>
      </c>
      <c r="AC136" s="147">
        <f>IFERROR(IF(AND(R135="Impacto",R136="Impacto"),(AC135-(+AC135*U136)),IF(R136="Impacto",($N$135-(+$N$135*U136)),IF(R136="Probabilidad",AC135,""))),"")</f>
        <v>1</v>
      </c>
      <c r="AD136" s="149" t="str">
        <f t="shared" si="5"/>
        <v>Extremo</v>
      </c>
      <c r="AE136" s="643"/>
      <c r="AF136" s="279" t="s">
        <v>1071</v>
      </c>
      <c r="AG136" s="280">
        <v>0.5</v>
      </c>
      <c r="AH136" s="277" t="s">
        <v>1072</v>
      </c>
      <c r="AI136" s="278" t="s">
        <v>2377</v>
      </c>
      <c r="AJ136" s="236">
        <v>44562</v>
      </c>
      <c r="AK136" s="236">
        <v>44895</v>
      </c>
      <c r="AL136" s="237">
        <v>1</v>
      </c>
      <c r="AM136" s="241"/>
      <c r="AN136" s="242"/>
      <c r="AO136" s="192"/>
      <c r="AP136" s="241"/>
      <c r="AQ136" s="242"/>
      <c r="AR136" s="241"/>
      <c r="AS136" s="242"/>
      <c r="AT136" s="192"/>
      <c r="AU136" s="241"/>
      <c r="AV136" s="242"/>
      <c r="AW136" s="241"/>
      <c r="AX136" s="242"/>
      <c r="AY136" s="192"/>
      <c r="AZ136" s="241"/>
      <c r="BA136" s="242"/>
      <c r="BB136" s="156"/>
      <c r="BC136" s="157"/>
      <c r="BD136" s="157"/>
      <c r="BE136" s="157"/>
      <c r="BF136" s="157"/>
    </row>
    <row r="137" spans="1:58" ht="159.75" customHeight="1" x14ac:dyDescent="0.2">
      <c r="A137" s="646"/>
      <c r="B137" s="649"/>
      <c r="C137" s="629"/>
      <c r="D137" s="629"/>
      <c r="E137" s="629"/>
      <c r="F137" s="629"/>
      <c r="G137" s="629"/>
      <c r="H137" s="629"/>
      <c r="I137" s="629"/>
      <c r="J137" s="629"/>
      <c r="K137" s="629"/>
      <c r="L137" s="629"/>
      <c r="M137" s="629"/>
      <c r="N137" s="629"/>
      <c r="O137" s="629"/>
      <c r="P137" s="194">
        <v>3</v>
      </c>
      <c r="Q137" s="144" t="s">
        <v>1073</v>
      </c>
      <c r="R137" s="145" t="str">
        <f t="shared" si="0"/>
        <v>Impacto</v>
      </c>
      <c r="S137" s="146" t="s">
        <v>837</v>
      </c>
      <c r="T137" s="146" t="s">
        <v>826</v>
      </c>
      <c r="U137" s="147" t="str">
        <f t="shared" si="1"/>
        <v>25%</v>
      </c>
      <c r="V137" s="146" t="s">
        <v>827</v>
      </c>
      <c r="W137" s="146" t="s">
        <v>828</v>
      </c>
      <c r="X137" s="146" t="s">
        <v>829</v>
      </c>
      <c r="Y137" s="148">
        <f>IFERROR(IF(AND(R136="Probabilidad",R137="Probabilidad"),(AA136-(+AA136*U137)),IF(R137="Probabilidad",(J135-(+J135*U137)),IF(R137="Impacto",AA136,""))),"")</f>
        <v>0.252</v>
      </c>
      <c r="Z137" s="149" t="str">
        <f t="shared" si="2"/>
        <v>Baja</v>
      </c>
      <c r="AA137" s="147">
        <f t="shared" si="3"/>
        <v>0.252</v>
      </c>
      <c r="AB137" s="149" t="str">
        <f t="shared" si="4"/>
        <v>Mayor</v>
      </c>
      <c r="AC137" s="147">
        <f t="shared" ref="AC137:AC140" si="31">IFERROR(IF(AND(R136="Impacto",R137="Impacto"),(AC136-(+AC136*U137)),IF(AND(R136="Probabilidad",R137="Impacto"),(AC135-(+AC135*U137)),IF(R137="Probabilidad",AC136,""))),"")</f>
        <v>0.75</v>
      </c>
      <c r="AD137" s="149" t="str">
        <f t="shared" si="5"/>
        <v>Alto</v>
      </c>
      <c r="AE137" s="643"/>
      <c r="AF137" s="281" t="s">
        <v>1074</v>
      </c>
      <c r="AG137" s="282">
        <v>0.1</v>
      </c>
      <c r="AH137" s="278" t="s">
        <v>1075</v>
      </c>
      <c r="AI137" s="278" t="s">
        <v>1076</v>
      </c>
      <c r="AJ137" s="283">
        <v>44562</v>
      </c>
      <c r="AK137" s="284">
        <v>44895</v>
      </c>
      <c r="AL137" s="237">
        <v>1</v>
      </c>
      <c r="AM137" s="241"/>
      <c r="AN137" s="242"/>
      <c r="AO137" s="192"/>
      <c r="AP137" s="241"/>
      <c r="AQ137" s="242"/>
      <c r="AR137" s="241"/>
      <c r="AS137" s="242"/>
      <c r="AT137" s="192"/>
      <c r="AU137" s="241"/>
      <c r="AV137" s="242"/>
      <c r="AW137" s="241"/>
      <c r="AX137" s="242"/>
      <c r="AY137" s="192"/>
      <c r="AZ137" s="241"/>
      <c r="BA137" s="242"/>
      <c r="BB137" s="156"/>
      <c r="BC137" s="157"/>
      <c r="BD137" s="157"/>
      <c r="BE137" s="157"/>
      <c r="BF137" s="157"/>
    </row>
    <row r="138" spans="1:58" ht="21" customHeight="1" x14ac:dyDescent="0.2">
      <c r="A138" s="646"/>
      <c r="B138" s="649"/>
      <c r="C138" s="629"/>
      <c r="D138" s="629"/>
      <c r="E138" s="629"/>
      <c r="F138" s="629"/>
      <c r="G138" s="629"/>
      <c r="H138" s="629"/>
      <c r="I138" s="629"/>
      <c r="J138" s="629"/>
      <c r="K138" s="629"/>
      <c r="L138" s="629"/>
      <c r="M138" s="629"/>
      <c r="N138" s="629"/>
      <c r="O138" s="629"/>
      <c r="P138" s="194"/>
      <c r="Q138" s="144"/>
      <c r="R138" s="145" t="str">
        <f t="shared" si="0"/>
        <v/>
      </c>
      <c r="S138" s="146"/>
      <c r="T138" s="146"/>
      <c r="U138" s="147" t="str">
        <f t="shared" si="1"/>
        <v/>
      </c>
      <c r="V138" s="146"/>
      <c r="W138" s="146"/>
      <c r="X138" s="146"/>
      <c r="Y138" s="148" t="str">
        <f>IFERROR(IF(AND(R137="Probabilidad",R138="Probabilidad"),(AA137-(+AA137*U138)),IF(R138="Probabilidad",(J135-(+J135*U138)),IF(R138="Impacto",AA137,""))),"")</f>
        <v/>
      </c>
      <c r="Z138" s="149" t="str">
        <f t="shared" si="2"/>
        <v/>
      </c>
      <c r="AA138" s="147" t="str">
        <f t="shared" si="3"/>
        <v/>
      </c>
      <c r="AB138" s="149" t="str">
        <f t="shared" si="4"/>
        <v/>
      </c>
      <c r="AC138" s="147" t="str">
        <f t="shared" si="31"/>
        <v/>
      </c>
      <c r="AD138" s="149" t="str">
        <f t="shared" si="5"/>
        <v/>
      </c>
      <c r="AE138" s="643"/>
      <c r="AF138" s="191"/>
      <c r="AG138" s="192"/>
      <c r="AH138" s="193"/>
      <c r="AI138" s="278"/>
      <c r="AJ138" s="193"/>
      <c r="AK138" s="193"/>
      <c r="AL138" s="193"/>
      <c r="AM138" s="241"/>
      <c r="AN138" s="242"/>
      <c r="AO138" s="192"/>
      <c r="AP138" s="241"/>
      <c r="AQ138" s="242"/>
      <c r="AR138" s="241"/>
      <c r="AS138" s="242"/>
      <c r="AT138" s="192"/>
      <c r="AU138" s="241"/>
      <c r="AV138" s="242"/>
      <c r="AW138" s="241"/>
      <c r="AX138" s="242"/>
      <c r="AY138" s="192"/>
      <c r="AZ138" s="241"/>
      <c r="BA138" s="242"/>
      <c r="BB138" s="156"/>
      <c r="BC138" s="157"/>
      <c r="BD138" s="157"/>
      <c r="BE138" s="157"/>
      <c r="BF138" s="157"/>
    </row>
    <row r="139" spans="1:58" ht="21" customHeight="1" x14ac:dyDescent="0.2">
      <c r="A139" s="646"/>
      <c r="B139" s="649"/>
      <c r="C139" s="629"/>
      <c r="D139" s="629"/>
      <c r="E139" s="629"/>
      <c r="F139" s="629"/>
      <c r="G139" s="629"/>
      <c r="H139" s="629"/>
      <c r="I139" s="629"/>
      <c r="J139" s="629"/>
      <c r="K139" s="629"/>
      <c r="L139" s="629"/>
      <c r="M139" s="629"/>
      <c r="N139" s="629"/>
      <c r="O139" s="629"/>
      <c r="P139" s="194"/>
      <c r="Q139" s="144"/>
      <c r="R139" s="145" t="str">
        <f t="shared" si="0"/>
        <v/>
      </c>
      <c r="S139" s="146"/>
      <c r="T139" s="146"/>
      <c r="U139" s="147" t="str">
        <f t="shared" si="1"/>
        <v/>
      </c>
      <c r="V139" s="146"/>
      <c r="W139" s="146"/>
      <c r="X139" s="146"/>
      <c r="Y139" s="148" t="str">
        <f>IFERROR(IF(AND(R138="Probabilidad",R139="Probabilidad"),(AA138-(+AA138*U139)),IF(R139="Probabilidad",(J135-(+J135*U139)),IF(R139="Impacto",AA138,""))),"")</f>
        <v/>
      </c>
      <c r="Z139" s="149" t="str">
        <f t="shared" si="2"/>
        <v/>
      </c>
      <c r="AA139" s="147" t="str">
        <f t="shared" si="3"/>
        <v/>
      </c>
      <c r="AB139" s="149" t="str">
        <f t="shared" si="4"/>
        <v/>
      </c>
      <c r="AC139" s="147" t="str">
        <f t="shared" si="31"/>
        <v/>
      </c>
      <c r="AD139" s="149" t="str">
        <f t="shared" si="5"/>
        <v/>
      </c>
      <c r="AE139" s="643"/>
      <c r="AF139" s="191"/>
      <c r="AG139" s="192"/>
      <c r="AH139" s="193"/>
      <c r="AI139" s="278"/>
      <c r="AJ139" s="193"/>
      <c r="AK139" s="193"/>
      <c r="AL139" s="193"/>
      <c r="AM139" s="241"/>
      <c r="AN139" s="242"/>
      <c r="AO139" s="192"/>
      <c r="AP139" s="241"/>
      <c r="AQ139" s="242"/>
      <c r="AR139" s="241"/>
      <c r="AS139" s="242"/>
      <c r="AT139" s="192"/>
      <c r="AU139" s="241"/>
      <c r="AV139" s="242"/>
      <c r="AW139" s="241"/>
      <c r="AX139" s="242"/>
      <c r="AY139" s="192"/>
      <c r="AZ139" s="241"/>
      <c r="BA139" s="242"/>
      <c r="BB139" s="156"/>
      <c r="BC139" s="157"/>
      <c r="BD139" s="157"/>
      <c r="BE139" s="157"/>
      <c r="BF139" s="157"/>
    </row>
    <row r="140" spans="1:58" ht="21" customHeight="1" thickBot="1" x14ac:dyDescent="0.25">
      <c r="A140" s="647"/>
      <c r="B140" s="650"/>
      <c r="C140" s="640"/>
      <c r="D140" s="640"/>
      <c r="E140" s="640"/>
      <c r="F140" s="640"/>
      <c r="G140" s="640"/>
      <c r="H140" s="640"/>
      <c r="I140" s="640"/>
      <c r="J140" s="640"/>
      <c r="K140" s="640"/>
      <c r="L140" s="640"/>
      <c r="M140" s="640"/>
      <c r="N140" s="640"/>
      <c r="O140" s="640"/>
      <c r="P140" s="205"/>
      <c r="Q140" s="168"/>
      <c r="R140" s="169" t="str">
        <f t="shared" si="0"/>
        <v/>
      </c>
      <c r="S140" s="170"/>
      <c r="T140" s="170"/>
      <c r="U140" s="171" t="str">
        <f t="shared" si="1"/>
        <v/>
      </c>
      <c r="V140" s="170"/>
      <c r="W140" s="170"/>
      <c r="X140" s="170"/>
      <c r="Y140" s="172" t="str">
        <f>IFERROR(IF(AND(R139="Probabilidad",R140="Probabilidad"),(AA139-(+AA139*U140)),IF(R140="Probabilidad",(J135-(+J135*U140)),IF(R140="Impacto",AA139,""))),"")</f>
        <v/>
      </c>
      <c r="Z140" s="173" t="str">
        <f t="shared" si="2"/>
        <v/>
      </c>
      <c r="AA140" s="171" t="str">
        <f t="shared" si="3"/>
        <v/>
      </c>
      <c r="AB140" s="173" t="str">
        <f t="shared" si="4"/>
        <v/>
      </c>
      <c r="AC140" s="171" t="str">
        <f t="shared" si="31"/>
        <v/>
      </c>
      <c r="AD140" s="173" t="str">
        <f t="shared" si="5"/>
        <v/>
      </c>
      <c r="AE140" s="644"/>
      <c r="AF140" s="208"/>
      <c r="AG140" s="171"/>
      <c r="AH140" s="209"/>
      <c r="AI140" s="205"/>
      <c r="AJ140" s="209"/>
      <c r="AK140" s="209"/>
      <c r="AL140" s="198"/>
      <c r="AM140" s="241"/>
      <c r="AN140" s="242"/>
      <c r="AO140" s="192"/>
      <c r="AP140" s="241"/>
      <c r="AQ140" s="242"/>
      <c r="AR140" s="241"/>
      <c r="AS140" s="242"/>
      <c r="AT140" s="192"/>
      <c r="AU140" s="241"/>
      <c r="AV140" s="242"/>
      <c r="AW140" s="241"/>
      <c r="AX140" s="242"/>
      <c r="AY140" s="192"/>
      <c r="AZ140" s="241"/>
      <c r="BA140" s="242"/>
      <c r="BB140" s="156"/>
      <c r="BC140" s="157"/>
      <c r="BD140" s="157"/>
      <c r="BE140" s="157"/>
      <c r="BF140" s="157"/>
    </row>
    <row r="141" spans="1:58" ht="159.75" customHeight="1" x14ac:dyDescent="0.2">
      <c r="A141" s="645">
        <v>22</v>
      </c>
      <c r="B141" s="648" t="s">
        <v>615</v>
      </c>
      <c r="C141" s="651" t="s">
        <v>869</v>
      </c>
      <c r="D141" s="652" t="s">
        <v>1062</v>
      </c>
      <c r="E141" s="652" t="s">
        <v>1063</v>
      </c>
      <c r="F141" s="653" t="s">
        <v>1064</v>
      </c>
      <c r="G141" s="651" t="s">
        <v>1065</v>
      </c>
      <c r="H141" s="651">
        <v>365</v>
      </c>
      <c r="I141" s="641" t="str">
        <f>IF(H141&lt;=0,"",IF(H141&lt;=2,"Muy Baja",IF(H141&lt;=24,"Baja",IF(H141&lt;=500,"Media",IF(H141&lt;=5000,"Alta","Muy Alta")))))</f>
        <v>Media</v>
      </c>
      <c r="J141" s="639">
        <f>IF(I141="","",IF(I141="Muy Baja",0.2,IF(I141="Baja",0.4,IF(I141="Media",0.6,IF(I141="Alta",0.8,IF(I141="Muy Alta",1,))))))</f>
        <v>0.6</v>
      </c>
      <c r="K141" s="639" t="s">
        <v>860</v>
      </c>
      <c r="L141" s="639" t="str">
        <f>IF(NOT(ISERROR(MATCH(K141,'[1]Tabla Impacto'!$B$221:$B$223,0))),'[1]Tabla Impacto'!$F$223&amp;"Por favor no seleccionar los criterios de impacto(Afectación Económica o presupuestal y Pérdida Reputacional)",K141)</f>
        <v xml:space="preserve">     El riesgo afecta la imagen de la entidad a nivel nacional, con efecto publicitarios sostenible a nivel país</v>
      </c>
      <c r="M141" s="641" t="str">
        <f>IF(OR(K141='Tabla Impacto'!$C$11,K141='Tabla Impacto'!$D$11),"Leve",IF(OR(K141='Tabla Impacto'!$C$12,K141='Tabla Impacto'!$D$12),"Menor",IF(OR(K141='Tabla Impacto'!$C$13,K141='Tabla Impacto'!$D$13),"Moderado",IF(OR(K141='Tabla Impacto'!$C$14,K141='Tabla Impacto'!$D$14),"Mayor",IF(OR(K141='Tabla Impacto'!$C$15,K141='Tabla Impacto'!$D$15),"Catastrófico","")))))</f>
        <v>Catastrófico</v>
      </c>
      <c r="N141" s="639">
        <f>IF(M141="","",IF(M141="Leve",0.2,IF(M141="Menor",0.4,IF(M141="Moderado",0.6,IF(M141="Mayor",0.8,IF(M141="Catastrófico",1,))))))</f>
        <v>1</v>
      </c>
      <c r="O141" s="641" t="str">
        <f>IF(OR(AND(I141="Muy Baja",M141="Leve"),AND(I141="Muy Baja",M141="Menor"),AND(I141="Baja",M141="Leve")),"Bajo",IF(OR(AND(I141="Muy baja",M141="Moderado"),AND(I141="Baja",M141="Menor"),AND(I141="Baja",M141="Moderado"),AND(I141="Media",M141="Leve"),AND(I141="Media",M141="Menor"),AND(I141="Media",M141="Moderado"),AND(I141="Alta",M141="Leve"),AND(I141="Alta",M141="Menor")),"Moderado",IF(OR(AND(I141="Muy Baja",M141="Mayor"),AND(I141="Baja",M141="Mayor"),AND(I141="Media",M141="Mayor"),AND(I141="Alta",M141="Moderado"),AND(I141="Alta",M141="Mayor"),AND(I141="Muy Alta",M141="Leve"),AND(I141="Muy Alta",M141="Menor"),AND(I141="Muy Alta",M141="Moderado"),AND(I141="Muy Alta",M141="Mayor")),"Alto",IF(OR(AND(I141="Muy Baja",M141="Catastrófico"),AND(I141="Baja",M141="Catastrófico"),AND(I141="Media",M141="Catastrófico"),AND(I141="Alta",M141="Catastrófico"),AND(I141="Muy Alta",M141="Catastrófico")),"Extremo",""))))</f>
        <v>Extremo</v>
      </c>
      <c r="P141" s="145">
        <v>1</v>
      </c>
      <c r="Q141" s="275" t="s">
        <v>1066</v>
      </c>
      <c r="R141" s="127" t="str">
        <f t="shared" ref="R141:R158" si="32">IF(OR(S141="Preventivo",S141="Detectivo"),"Probabilidad",IF(S141="Correctivo","Impacto",""))</f>
        <v>Probabilidad</v>
      </c>
      <c r="S141" s="128" t="s">
        <v>825</v>
      </c>
      <c r="T141" s="128" t="s">
        <v>826</v>
      </c>
      <c r="U141" s="129" t="str">
        <f t="shared" ref="U141:U158" si="33">IF(AND(S141="Preventivo",T141="Automático"),"50%",IF(AND(S141="Preventivo",T141="Manual"),"40%",IF(AND(S141="Detectivo",T141="Automático"),"40%",IF(AND(S141="Detectivo",T141="Manual"),"30%",IF(AND(S141="Correctivo",T141="Automático"),"35%",IF(AND(S141="Correctivo",T141="Manual"),"25%",""))))))</f>
        <v>30%</v>
      </c>
      <c r="V141" s="128" t="s">
        <v>827</v>
      </c>
      <c r="W141" s="128" t="s">
        <v>828</v>
      </c>
      <c r="X141" s="128" t="s">
        <v>829</v>
      </c>
      <c r="Y141" s="130">
        <f>IFERROR(IF(R141="Probabilidad",(J141-(+J141*U141)),IF(R141="Impacto",J141,"")),"")</f>
        <v>0.42</v>
      </c>
      <c r="Z141" s="131" t="str">
        <f t="shared" ref="Z141:Z158" si="34">IFERROR(IF(Y141="","",IF(Y141&lt;=0.2,"Muy Baja",IF(Y141&lt;=0.4,"Baja",IF(Y141&lt;=0.6,"Media",IF(Y141&lt;=0.8,"Alta","Muy Alta"))))),"")</f>
        <v>Media</v>
      </c>
      <c r="AA141" s="129">
        <f t="shared" ref="AA141:AA158" si="35">+Y141</f>
        <v>0.42</v>
      </c>
      <c r="AB141" s="131" t="str">
        <f t="shared" ref="AB141:AB158" si="36">IFERROR(IF(AC141="","",IF(AC141&lt;=0.2,"Leve",IF(AC141&lt;=0.4,"Menor",IF(AC141&lt;=0.6,"Moderado",IF(AC141&lt;=0.8,"Mayor","Catastrófico"))))),"")</f>
        <v>Catastrófico</v>
      </c>
      <c r="AC141" s="129">
        <f>IFERROR(IF(R141="Impacto",(N141-(+N141*U141)),IF(R141="Probabilidad",N141,"")),"")</f>
        <v>1</v>
      </c>
      <c r="AD141" s="131" t="str">
        <f t="shared" ref="AD141:AD158" si="37">IFERROR(IF(OR(AND(Z141="Muy Baja",AB141="Leve"),AND(Z141="Muy Baja",AB141="Menor"),AND(Z141="Baja",AB141="Leve")),"Bajo",IF(OR(AND(Z141="Muy baja",AB141="Moderado"),AND(Z141="Baja",AB141="Menor"),AND(Z141="Baja",AB141="Moderado"),AND(Z141="Media",AB141="Leve"),AND(Z141="Media",AB141="Menor"),AND(Z141="Media",AB141="Moderado"),AND(Z141="Alta",AB141="Leve"),AND(Z141="Alta",AB141="Menor")),"Moderado",IF(OR(AND(Z141="Muy Baja",AB141="Mayor"),AND(Z141="Baja",AB141="Mayor"),AND(Z141="Media",AB141="Mayor"),AND(Z141="Alta",AB141="Moderado"),AND(Z141="Alta",AB141="Mayor"),AND(Z141="Muy Alta",AB141="Leve"),AND(Z141="Muy Alta",AB141="Menor"),AND(Z141="Muy Alta",AB141="Moderado"),AND(Z141="Muy Alta",AB141="Mayor")),"Alto",IF(OR(AND(Z141="Muy Baja",AB141="Catastrófico"),AND(Z141="Baja",AB141="Catastrófico"),AND(Z141="Media",AB141="Catastrófico"),AND(Z141="Alta",AB141="Catastrófico"),AND(Z141="Muy Alta",AB141="Catastrófico")),"Extremo","")))),"")</f>
        <v>Extremo</v>
      </c>
      <c r="AE141" s="642" t="s">
        <v>830</v>
      </c>
      <c r="AF141" s="279" t="s">
        <v>8</v>
      </c>
      <c r="AG141" s="280" t="s">
        <v>8</v>
      </c>
      <c r="AH141" s="277" t="s">
        <v>37</v>
      </c>
      <c r="AI141" s="278" t="s">
        <v>2383</v>
      </c>
      <c r="AJ141" s="284" t="s">
        <v>8</v>
      </c>
      <c r="AK141" s="284" t="s">
        <v>8</v>
      </c>
      <c r="AL141" s="184" t="s">
        <v>8</v>
      </c>
      <c r="AM141" s="140"/>
      <c r="AN141" s="138"/>
      <c r="AO141" s="139"/>
      <c r="AP141" s="140"/>
      <c r="AQ141" s="138"/>
      <c r="AR141" s="140"/>
      <c r="AS141" s="138"/>
      <c r="AT141" s="139"/>
      <c r="AU141" s="140"/>
      <c r="AV141" s="138"/>
      <c r="AW141" s="140"/>
      <c r="AX141" s="138"/>
      <c r="AY141" s="139"/>
      <c r="AZ141" s="140"/>
      <c r="BA141" s="138"/>
      <c r="BB141" s="156"/>
      <c r="BC141" s="156"/>
      <c r="BD141" s="157"/>
      <c r="BE141" s="157"/>
      <c r="BF141" s="157"/>
    </row>
    <row r="142" spans="1:58" ht="159.75" customHeight="1" x14ac:dyDescent="0.2">
      <c r="A142" s="646"/>
      <c r="B142" s="649"/>
      <c r="C142" s="629"/>
      <c r="D142" s="629"/>
      <c r="E142" s="629"/>
      <c r="F142" s="629"/>
      <c r="G142" s="629"/>
      <c r="H142" s="629"/>
      <c r="I142" s="629"/>
      <c r="J142" s="629"/>
      <c r="K142" s="629"/>
      <c r="L142" s="629"/>
      <c r="M142" s="629"/>
      <c r="N142" s="629"/>
      <c r="O142" s="629"/>
      <c r="P142" s="278">
        <v>2</v>
      </c>
      <c r="Q142" s="25" t="s">
        <v>1070</v>
      </c>
      <c r="R142" s="145" t="str">
        <f t="shared" si="32"/>
        <v>Probabilidad</v>
      </c>
      <c r="S142" s="146" t="s">
        <v>834</v>
      </c>
      <c r="T142" s="146" t="s">
        <v>826</v>
      </c>
      <c r="U142" s="147" t="str">
        <f t="shared" si="33"/>
        <v>40%</v>
      </c>
      <c r="V142" s="146" t="s">
        <v>827</v>
      </c>
      <c r="W142" s="146" t="s">
        <v>828</v>
      </c>
      <c r="X142" s="146" t="s">
        <v>829</v>
      </c>
      <c r="Y142" s="148">
        <f>IFERROR(IF(AND(R141="Probabilidad",R142="Probabilidad"),(AA141-(+AA141*U142)),IF(R142="Probabilidad",(J141-(+J141*U142)),IF(R142="Impacto",AA141,""))),"")</f>
        <v>0.252</v>
      </c>
      <c r="Z142" s="149" t="str">
        <f t="shared" si="34"/>
        <v>Baja</v>
      </c>
      <c r="AA142" s="147">
        <f t="shared" si="35"/>
        <v>0.252</v>
      </c>
      <c r="AB142" s="149" t="str">
        <f t="shared" si="36"/>
        <v>Catastrófico</v>
      </c>
      <c r="AC142" s="147">
        <f>IFERROR(IF(AND(R141="Impacto",R142="Impacto"),(AC141-(+AC141*U142)),IF(R142="Impacto",($N$135-(+$N$135*U142)),IF(R142="Probabilidad",AC141,""))),"")</f>
        <v>1</v>
      </c>
      <c r="AD142" s="149" t="str">
        <f t="shared" si="37"/>
        <v>Extremo</v>
      </c>
      <c r="AE142" s="643"/>
      <c r="AF142" s="279" t="s">
        <v>1071</v>
      </c>
      <c r="AG142" s="280">
        <v>0.5</v>
      </c>
      <c r="AH142" s="277" t="s">
        <v>1072</v>
      </c>
      <c r="AI142" s="278" t="s">
        <v>2378</v>
      </c>
      <c r="AJ142" s="284">
        <v>44562</v>
      </c>
      <c r="AK142" s="284">
        <v>44895</v>
      </c>
      <c r="AL142" s="280">
        <v>1</v>
      </c>
      <c r="AM142" s="241"/>
      <c r="AN142" s="242"/>
      <c r="AO142" s="282"/>
      <c r="AP142" s="241"/>
      <c r="AQ142" s="242"/>
      <c r="AR142" s="241"/>
      <c r="AS142" s="242"/>
      <c r="AT142" s="282"/>
      <c r="AU142" s="241"/>
      <c r="AV142" s="242"/>
      <c r="AW142" s="241"/>
      <c r="AX142" s="242"/>
      <c r="AY142" s="282"/>
      <c r="AZ142" s="241"/>
      <c r="BA142" s="242"/>
      <c r="BB142" s="156"/>
      <c r="BC142" s="157"/>
      <c r="BD142" s="157"/>
      <c r="BE142" s="157"/>
      <c r="BF142" s="157"/>
    </row>
    <row r="143" spans="1:58" ht="159.75" customHeight="1" x14ac:dyDescent="0.2">
      <c r="A143" s="646"/>
      <c r="B143" s="649"/>
      <c r="C143" s="629"/>
      <c r="D143" s="629"/>
      <c r="E143" s="629"/>
      <c r="F143" s="629"/>
      <c r="G143" s="629"/>
      <c r="H143" s="629"/>
      <c r="I143" s="629"/>
      <c r="J143" s="629"/>
      <c r="K143" s="629"/>
      <c r="L143" s="629"/>
      <c r="M143" s="629"/>
      <c r="N143" s="629"/>
      <c r="O143" s="629"/>
      <c r="P143" s="278">
        <v>3</v>
      </c>
      <c r="Q143" s="243" t="s">
        <v>1073</v>
      </c>
      <c r="R143" s="145" t="str">
        <f t="shared" si="32"/>
        <v>Impacto</v>
      </c>
      <c r="S143" s="146" t="s">
        <v>837</v>
      </c>
      <c r="T143" s="146" t="s">
        <v>826</v>
      </c>
      <c r="U143" s="147" t="str">
        <f t="shared" si="33"/>
        <v>25%</v>
      </c>
      <c r="V143" s="146" t="s">
        <v>827</v>
      </c>
      <c r="W143" s="146" t="s">
        <v>828</v>
      </c>
      <c r="X143" s="146" t="s">
        <v>829</v>
      </c>
      <c r="Y143" s="148">
        <f>IFERROR(IF(AND(R142="Probabilidad",R143="Probabilidad"),(AA142-(+AA142*U143)),IF(R143="Probabilidad",(J141-(+J141*U143)),IF(R143="Impacto",AA142,""))),"")</f>
        <v>0.252</v>
      </c>
      <c r="Z143" s="149" t="str">
        <f t="shared" si="34"/>
        <v>Baja</v>
      </c>
      <c r="AA143" s="147">
        <f t="shared" si="35"/>
        <v>0.252</v>
      </c>
      <c r="AB143" s="149" t="str">
        <f t="shared" si="36"/>
        <v>Mayor</v>
      </c>
      <c r="AC143" s="147">
        <f t="shared" ref="AC143:AC146" si="38">IFERROR(IF(AND(R142="Impacto",R143="Impacto"),(AC142-(+AC142*U143)),IF(AND(R142="Probabilidad",R143="Impacto"),(AC141-(+AC141*U143)),IF(R143="Probabilidad",AC142,""))),"")</f>
        <v>0.75</v>
      </c>
      <c r="AD143" s="149" t="str">
        <f t="shared" si="37"/>
        <v>Alto</v>
      </c>
      <c r="AE143" s="643"/>
      <c r="AF143" s="279" t="s">
        <v>8</v>
      </c>
      <c r="AG143" s="280" t="s">
        <v>8</v>
      </c>
      <c r="AH143" s="277" t="s">
        <v>37</v>
      </c>
      <c r="AI143" s="278" t="s">
        <v>2383</v>
      </c>
      <c r="AJ143" s="284" t="s">
        <v>8</v>
      </c>
      <c r="AK143" s="284" t="s">
        <v>8</v>
      </c>
      <c r="AL143" s="184" t="s">
        <v>8</v>
      </c>
      <c r="AM143" s="241"/>
      <c r="AN143" s="242"/>
      <c r="AO143" s="282"/>
      <c r="AP143" s="241"/>
      <c r="AQ143" s="242"/>
      <c r="AR143" s="241"/>
      <c r="AS143" s="242"/>
      <c r="AT143" s="282"/>
      <c r="AU143" s="241"/>
      <c r="AV143" s="242"/>
      <c r="AW143" s="241"/>
      <c r="AX143" s="242"/>
      <c r="AY143" s="282"/>
      <c r="AZ143" s="241"/>
      <c r="BA143" s="242"/>
      <c r="BB143" s="156"/>
      <c r="BC143" s="157"/>
      <c r="BD143" s="157"/>
      <c r="BE143" s="157"/>
      <c r="BF143" s="157"/>
    </row>
    <row r="144" spans="1:58" ht="21" customHeight="1" x14ac:dyDescent="0.2">
      <c r="A144" s="646"/>
      <c r="B144" s="649"/>
      <c r="C144" s="629"/>
      <c r="D144" s="629"/>
      <c r="E144" s="629"/>
      <c r="F144" s="629"/>
      <c r="G144" s="629"/>
      <c r="H144" s="629"/>
      <c r="I144" s="629"/>
      <c r="J144" s="629"/>
      <c r="K144" s="629"/>
      <c r="L144" s="629"/>
      <c r="M144" s="629"/>
      <c r="N144" s="629"/>
      <c r="O144" s="629"/>
      <c r="P144" s="278"/>
      <c r="Q144" s="243"/>
      <c r="R144" s="145" t="str">
        <f t="shared" si="32"/>
        <v/>
      </c>
      <c r="S144" s="146"/>
      <c r="T144" s="146"/>
      <c r="U144" s="147" t="str">
        <f t="shared" si="33"/>
        <v/>
      </c>
      <c r="V144" s="146"/>
      <c r="W144" s="146"/>
      <c r="X144" s="146"/>
      <c r="Y144" s="148" t="str">
        <f>IFERROR(IF(AND(R143="Probabilidad",R144="Probabilidad"),(AA143-(+AA143*U144)),IF(R144="Probabilidad",(J141-(+J141*U144)),IF(R144="Impacto",AA143,""))),"")</f>
        <v/>
      </c>
      <c r="Z144" s="149" t="str">
        <f t="shared" si="34"/>
        <v/>
      </c>
      <c r="AA144" s="147" t="str">
        <f t="shared" si="35"/>
        <v/>
      </c>
      <c r="AB144" s="149" t="str">
        <f t="shared" si="36"/>
        <v/>
      </c>
      <c r="AC144" s="147" t="str">
        <f t="shared" si="38"/>
        <v/>
      </c>
      <c r="AD144" s="149" t="str">
        <f t="shared" si="37"/>
        <v/>
      </c>
      <c r="AE144" s="643"/>
      <c r="AF144" s="281"/>
      <c r="AG144" s="282"/>
      <c r="AH144" s="283"/>
      <c r="AI144" s="278"/>
      <c r="AJ144" s="283"/>
      <c r="AK144" s="283"/>
      <c r="AL144" s="283"/>
      <c r="AM144" s="241"/>
      <c r="AN144" s="242"/>
      <c r="AO144" s="282"/>
      <c r="AP144" s="241"/>
      <c r="AQ144" s="242"/>
      <c r="AR144" s="241"/>
      <c r="AS144" s="242"/>
      <c r="AT144" s="282"/>
      <c r="AU144" s="241"/>
      <c r="AV144" s="242"/>
      <c r="AW144" s="241"/>
      <c r="AX144" s="242"/>
      <c r="AY144" s="282"/>
      <c r="AZ144" s="241"/>
      <c r="BA144" s="242"/>
      <c r="BB144" s="156"/>
      <c r="BC144" s="157"/>
      <c r="BD144" s="157"/>
      <c r="BE144" s="157"/>
      <c r="BF144" s="157"/>
    </row>
    <row r="145" spans="1:58" ht="21" customHeight="1" x14ac:dyDescent="0.2">
      <c r="A145" s="646"/>
      <c r="B145" s="649"/>
      <c r="C145" s="629"/>
      <c r="D145" s="629"/>
      <c r="E145" s="629"/>
      <c r="F145" s="629"/>
      <c r="G145" s="629"/>
      <c r="H145" s="629"/>
      <c r="I145" s="629"/>
      <c r="J145" s="629"/>
      <c r="K145" s="629"/>
      <c r="L145" s="629"/>
      <c r="M145" s="629"/>
      <c r="N145" s="629"/>
      <c r="O145" s="629"/>
      <c r="P145" s="278"/>
      <c r="Q145" s="243"/>
      <c r="R145" s="145" t="str">
        <f t="shared" si="32"/>
        <v/>
      </c>
      <c r="S145" s="146"/>
      <c r="T145" s="146"/>
      <c r="U145" s="147" t="str">
        <f t="shared" si="33"/>
        <v/>
      </c>
      <c r="V145" s="146"/>
      <c r="W145" s="146"/>
      <c r="X145" s="146"/>
      <c r="Y145" s="148" t="str">
        <f>IFERROR(IF(AND(R144="Probabilidad",R145="Probabilidad"),(AA144-(+AA144*U145)),IF(R145="Probabilidad",(J141-(+J141*U145)),IF(R145="Impacto",AA144,""))),"")</f>
        <v/>
      </c>
      <c r="Z145" s="149" t="str">
        <f t="shared" si="34"/>
        <v/>
      </c>
      <c r="AA145" s="147" t="str">
        <f t="shared" si="35"/>
        <v/>
      </c>
      <c r="AB145" s="149" t="str">
        <f t="shared" si="36"/>
        <v/>
      </c>
      <c r="AC145" s="147" t="str">
        <f t="shared" si="38"/>
        <v/>
      </c>
      <c r="AD145" s="149" t="str">
        <f t="shared" si="37"/>
        <v/>
      </c>
      <c r="AE145" s="643"/>
      <c r="AF145" s="281"/>
      <c r="AG145" s="282"/>
      <c r="AH145" s="283"/>
      <c r="AI145" s="278"/>
      <c r="AJ145" s="283"/>
      <c r="AK145" s="283"/>
      <c r="AL145" s="283"/>
      <c r="AM145" s="241"/>
      <c r="AN145" s="242"/>
      <c r="AO145" s="282"/>
      <c r="AP145" s="241"/>
      <c r="AQ145" s="242"/>
      <c r="AR145" s="241"/>
      <c r="AS145" s="242"/>
      <c r="AT145" s="282"/>
      <c r="AU145" s="241"/>
      <c r="AV145" s="242"/>
      <c r="AW145" s="241"/>
      <c r="AX145" s="242"/>
      <c r="AY145" s="282"/>
      <c r="AZ145" s="241"/>
      <c r="BA145" s="242"/>
      <c r="BB145" s="156"/>
      <c r="BC145" s="157"/>
      <c r="BD145" s="157"/>
      <c r="BE145" s="157"/>
      <c r="BF145" s="157"/>
    </row>
    <row r="146" spans="1:58" ht="21" customHeight="1" thickBot="1" x14ac:dyDescent="0.25">
      <c r="A146" s="647"/>
      <c r="B146" s="650"/>
      <c r="C146" s="640"/>
      <c r="D146" s="640"/>
      <c r="E146" s="640"/>
      <c r="F146" s="640"/>
      <c r="G146" s="640"/>
      <c r="H146" s="640"/>
      <c r="I146" s="640"/>
      <c r="J146" s="640"/>
      <c r="K146" s="640"/>
      <c r="L146" s="640"/>
      <c r="M146" s="640"/>
      <c r="N146" s="640"/>
      <c r="O146" s="640"/>
      <c r="P146" s="205"/>
      <c r="Q146" s="168"/>
      <c r="R146" s="169" t="str">
        <f t="shared" si="32"/>
        <v/>
      </c>
      <c r="S146" s="170"/>
      <c r="T146" s="170"/>
      <c r="U146" s="171" t="str">
        <f t="shared" si="33"/>
        <v/>
      </c>
      <c r="V146" s="170"/>
      <c r="W146" s="170"/>
      <c r="X146" s="170"/>
      <c r="Y146" s="172" t="str">
        <f>IFERROR(IF(AND(R145="Probabilidad",R146="Probabilidad"),(AA145-(+AA145*U146)),IF(R146="Probabilidad",(J141-(+J141*U146)),IF(R146="Impacto",AA145,""))),"")</f>
        <v/>
      </c>
      <c r="Z146" s="173" t="str">
        <f t="shared" si="34"/>
        <v/>
      </c>
      <c r="AA146" s="171" t="str">
        <f t="shared" si="35"/>
        <v/>
      </c>
      <c r="AB146" s="173" t="str">
        <f t="shared" si="36"/>
        <v/>
      </c>
      <c r="AC146" s="171" t="str">
        <f t="shared" si="38"/>
        <v/>
      </c>
      <c r="AD146" s="173" t="str">
        <f t="shared" si="37"/>
        <v/>
      </c>
      <c r="AE146" s="644"/>
      <c r="AF146" s="208"/>
      <c r="AG146" s="171"/>
      <c r="AH146" s="209"/>
      <c r="AI146" s="205"/>
      <c r="AJ146" s="209"/>
      <c r="AK146" s="209"/>
      <c r="AL146" s="198"/>
      <c r="AM146" s="241"/>
      <c r="AN146" s="242"/>
      <c r="AO146" s="282"/>
      <c r="AP146" s="241"/>
      <c r="AQ146" s="242"/>
      <c r="AR146" s="241"/>
      <c r="AS146" s="242"/>
      <c r="AT146" s="282"/>
      <c r="AU146" s="241"/>
      <c r="AV146" s="242"/>
      <c r="AW146" s="241"/>
      <c r="AX146" s="242"/>
      <c r="AY146" s="282"/>
      <c r="AZ146" s="241"/>
      <c r="BA146" s="242"/>
      <c r="BB146" s="156"/>
      <c r="BC146" s="157"/>
      <c r="BD146" s="157"/>
      <c r="BE146" s="157"/>
      <c r="BF146" s="157"/>
    </row>
    <row r="147" spans="1:58" ht="159.75" customHeight="1" x14ac:dyDescent="0.2">
      <c r="A147" s="645">
        <v>22</v>
      </c>
      <c r="B147" s="648" t="s">
        <v>615</v>
      </c>
      <c r="C147" s="651" t="s">
        <v>869</v>
      </c>
      <c r="D147" s="652" t="s">
        <v>1062</v>
      </c>
      <c r="E147" s="652" t="s">
        <v>1063</v>
      </c>
      <c r="F147" s="653" t="s">
        <v>1064</v>
      </c>
      <c r="G147" s="651" t="s">
        <v>1065</v>
      </c>
      <c r="H147" s="651">
        <v>365</v>
      </c>
      <c r="I147" s="641" t="str">
        <f>IF(H147&lt;=0,"",IF(H147&lt;=2,"Muy Baja",IF(H147&lt;=24,"Baja",IF(H147&lt;=500,"Media",IF(H147&lt;=5000,"Alta","Muy Alta")))))</f>
        <v>Media</v>
      </c>
      <c r="J147" s="639">
        <f>IF(I147="","",IF(I147="Muy Baja",0.2,IF(I147="Baja",0.4,IF(I147="Media",0.6,IF(I147="Alta",0.8,IF(I147="Muy Alta",1,))))))</f>
        <v>0.6</v>
      </c>
      <c r="K147" s="639" t="s">
        <v>860</v>
      </c>
      <c r="L147" s="639" t="str">
        <f>IF(NOT(ISERROR(MATCH(K147,'[1]Tabla Impacto'!$B$221:$B$223,0))),'[1]Tabla Impacto'!$F$223&amp;"Por favor no seleccionar los criterios de impacto(Afectación Económica o presupuestal y Pérdida Reputacional)",K147)</f>
        <v xml:space="preserve">     El riesgo afecta la imagen de la entidad a nivel nacional, con efecto publicitarios sostenible a nivel país</v>
      </c>
      <c r="M147" s="641" t="str">
        <f>IF(OR(K147='Tabla Impacto'!$C$11,K147='Tabla Impacto'!$D$11),"Leve",IF(OR(K147='Tabla Impacto'!$C$12,K147='Tabla Impacto'!$D$12),"Menor",IF(OR(K147='Tabla Impacto'!$C$13,K147='Tabla Impacto'!$D$13),"Moderado",IF(OR(K147='Tabla Impacto'!$C$14,K147='Tabla Impacto'!$D$14),"Mayor",IF(OR(K147='Tabla Impacto'!$C$15,K147='Tabla Impacto'!$D$15),"Catastrófico","")))))</f>
        <v>Catastrófico</v>
      </c>
      <c r="N147" s="639">
        <f>IF(M147="","",IF(M147="Leve",0.2,IF(M147="Menor",0.4,IF(M147="Moderado",0.6,IF(M147="Mayor",0.8,IF(M147="Catastrófico",1,))))))</f>
        <v>1</v>
      </c>
      <c r="O147" s="641" t="str">
        <f>IF(OR(AND(I147="Muy Baja",M147="Leve"),AND(I147="Muy Baja",M147="Menor"),AND(I147="Baja",M147="Leve")),"Bajo",IF(OR(AND(I147="Muy baja",M147="Moderado"),AND(I147="Baja",M147="Menor"),AND(I147="Baja",M147="Moderado"),AND(I147="Media",M147="Leve"),AND(I147="Media",M147="Menor"),AND(I147="Media",M147="Moderado"),AND(I147="Alta",M147="Leve"),AND(I147="Alta",M147="Menor")),"Moderado",IF(OR(AND(I147="Muy Baja",M147="Mayor"),AND(I147="Baja",M147="Mayor"),AND(I147="Media",M147="Mayor"),AND(I147="Alta",M147="Moderado"),AND(I147="Alta",M147="Mayor"),AND(I147="Muy Alta",M147="Leve"),AND(I147="Muy Alta",M147="Menor"),AND(I147="Muy Alta",M147="Moderado"),AND(I147="Muy Alta",M147="Mayor")),"Alto",IF(OR(AND(I147="Muy Baja",M147="Catastrófico"),AND(I147="Baja",M147="Catastrófico"),AND(I147="Media",M147="Catastrófico"),AND(I147="Alta",M147="Catastrófico"),AND(I147="Muy Alta",M147="Catastrófico")),"Extremo",""))))</f>
        <v>Extremo</v>
      </c>
      <c r="P147" s="145">
        <v>1</v>
      </c>
      <c r="Q147" s="275" t="s">
        <v>1066</v>
      </c>
      <c r="R147" s="127" t="str">
        <f t="shared" si="32"/>
        <v>Probabilidad</v>
      </c>
      <c r="S147" s="128" t="s">
        <v>825</v>
      </c>
      <c r="T147" s="128" t="s">
        <v>826</v>
      </c>
      <c r="U147" s="129" t="str">
        <f t="shared" si="33"/>
        <v>30%</v>
      </c>
      <c r="V147" s="128" t="s">
        <v>827</v>
      </c>
      <c r="W147" s="128" t="s">
        <v>828</v>
      </c>
      <c r="X147" s="128" t="s">
        <v>829</v>
      </c>
      <c r="Y147" s="130">
        <f>IFERROR(IF(R147="Probabilidad",(J147-(+J147*U147)),IF(R147="Impacto",J147,"")),"")</f>
        <v>0.42</v>
      </c>
      <c r="Z147" s="131" t="str">
        <f t="shared" si="34"/>
        <v>Media</v>
      </c>
      <c r="AA147" s="129">
        <f t="shared" si="35"/>
        <v>0.42</v>
      </c>
      <c r="AB147" s="131" t="str">
        <f t="shared" si="36"/>
        <v>Catastrófico</v>
      </c>
      <c r="AC147" s="129">
        <f>IFERROR(IF(R147="Impacto",(N147-(+N147*U147)),IF(R147="Probabilidad",N147,"")),"")</f>
        <v>1</v>
      </c>
      <c r="AD147" s="131" t="str">
        <f t="shared" si="37"/>
        <v>Extremo</v>
      </c>
      <c r="AE147" s="642" t="s">
        <v>830</v>
      </c>
      <c r="AF147" s="279" t="s">
        <v>8</v>
      </c>
      <c r="AG147" s="280" t="s">
        <v>8</v>
      </c>
      <c r="AH147" s="277" t="s">
        <v>37</v>
      </c>
      <c r="AI147" s="278" t="s">
        <v>2383</v>
      </c>
      <c r="AJ147" s="284" t="s">
        <v>8</v>
      </c>
      <c r="AK147" s="284" t="s">
        <v>8</v>
      </c>
      <c r="AL147" s="184" t="s">
        <v>8</v>
      </c>
      <c r="AM147" s="140"/>
      <c r="AN147" s="138"/>
      <c r="AO147" s="139"/>
      <c r="AP147" s="140"/>
      <c r="AQ147" s="138"/>
      <c r="AR147" s="140"/>
      <c r="AS147" s="138"/>
      <c r="AT147" s="139"/>
      <c r="AU147" s="140"/>
      <c r="AV147" s="138"/>
      <c r="AW147" s="140"/>
      <c r="AX147" s="138"/>
      <c r="AY147" s="139"/>
      <c r="AZ147" s="140"/>
      <c r="BA147" s="138"/>
      <c r="BB147" s="156"/>
      <c r="BC147" s="156"/>
      <c r="BD147" s="157"/>
      <c r="BE147" s="157"/>
      <c r="BF147" s="157"/>
    </row>
    <row r="148" spans="1:58" ht="159.75" customHeight="1" x14ac:dyDescent="0.2">
      <c r="A148" s="646"/>
      <c r="B148" s="649"/>
      <c r="C148" s="629"/>
      <c r="D148" s="629"/>
      <c r="E148" s="629"/>
      <c r="F148" s="629"/>
      <c r="G148" s="629"/>
      <c r="H148" s="629"/>
      <c r="I148" s="629"/>
      <c r="J148" s="629"/>
      <c r="K148" s="629"/>
      <c r="L148" s="629"/>
      <c r="M148" s="629"/>
      <c r="N148" s="629"/>
      <c r="O148" s="629"/>
      <c r="P148" s="278">
        <v>2</v>
      </c>
      <c r="Q148" s="25" t="s">
        <v>1070</v>
      </c>
      <c r="R148" s="145" t="str">
        <f t="shared" si="32"/>
        <v>Probabilidad</v>
      </c>
      <c r="S148" s="146" t="s">
        <v>834</v>
      </c>
      <c r="T148" s="146" t="s">
        <v>826</v>
      </c>
      <c r="U148" s="147" t="str">
        <f t="shared" si="33"/>
        <v>40%</v>
      </c>
      <c r="V148" s="146" t="s">
        <v>827</v>
      </c>
      <c r="W148" s="146" t="s">
        <v>828</v>
      </c>
      <c r="X148" s="146" t="s">
        <v>829</v>
      </c>
      <c r="Y148" s="148">
        <f>IFERROR(IF(AND(R147="Probabilidad",R148="Probabilidad"),(AA147-(+AA147*U148)),IF(R148="Probabilidad",(J147-(+J147*U148)),IF(R148="Impacto",AA147,""))),"")</f>
        <v>0.252</v>
      </c>
      <c r="Z148" s="149" t="str">
        <f t="shared" si="34"/>
        <v>Baja</v>
      </c>
      <c r="AA148" s="147">
        <f t="shared" si="35"/>
        <v>0.252</v>
      </c>
      <c r="AB148" s="149" t="str">
        <f t="shared" si="36"/>
        <v>Catastrófico</v>
      </c>
      <c r="AC148" s="147">
        <f>IFERROR(IF(AND(R147="Impacto",R148="Impacto"),(AC147-(+AC147*U148)),IF(R148="Impacto",($N$135-(+$N$135*U148)),IF(R148="Probabilidad",AC147,""))),"")</f>
        <v>1</v>
      </c>
      <c r="AD148" s="149" t="str">
        <f t="shared" si="37"/>
        <v>Extremo</v>
      </c>
      <c r="AE148" s="643"/>
      <c r="AF148" s="279" t="s">
        <v>1071</v>
      </c>
      <c r="AG148" s="280">
        <v>0.5</v>
      </c>
      <c r="AH148" s="277" t="s">
        <v>1072</v>
      </c>
      <c r="AI148" s="278" t="s">
        <v>2379</v>
      </c>
      <c r="AJ148" s="284">
        <v>44562</v>
      </c>
      <c r="AK148" s="284">
        <v>44895</v>
      </c>
      <c r="AL148" s="280">
        <v>1</v>
      </c>
      <c r="AM148" s="241"/>
      <c r="AN148" s="242"/>
      <c r="AO148" s="282"/>
      <c r="AP148" s="241"/>
      <c r="AQ148" s="242"/>
      <c r="AR148" s="241"/>
      <c r="AS148" s="242"/>
      <c r="AT148" s="282"/>
      <c r="AU148" s="241"/>
      <c r="AV148" s="242"/>
      <c r="AW148" s="241"/>
      <c r="AX148" s="242"/>
      <c r="AY148" s="282"/>
      <c r="AZ148" s="241"/>
      <c r="BA148" s="242"/>
      <c r="BB148" s="156"/>
      <c r="BC148" s="157"/>
      <c r="BD148" s="157"/>
      <c r="BE148" s="157"/>
      <c r="BF148" s="157"/>
    </row>
    <row r="149" spans="1:58" ht="159.75" customHeight="1" x14ac:dyDescent="0.2">
      <c r="A149" s="646"/>
      <c r="B149" s="649"/>
      <c r="C149" s="629"/>
      <c r="D149" s="629"/>
      <c r="E149" s="629"/>
      <c r="F149" s="629"/>
      <c r="G149" s="629"/>
      <c r="H149" s="629"/>
      <c r="I149" s="629"/>
      <c r="J149" s="629"/>
      <c r="K149" s="629"/>
      <c r="L149" s="629"/>
      <c r="M149" s="629"/>
      <c r="N149" s="629"/>
      <c r="O149" s="629"/>
      <c r="P149" s="278">
        <v>3</v>
      </c>
      <c r="Q149" s="243" t="s">
        <v>1073</v>
      </c>
      <c r="R149" s="145" t="str">
        <f t="shared" si="32"/>
        <v>Impacto</v>
      </c>
      <c r="S149" s="146" t="s">
        <v>837</v>
      </c>
      <c r="T149" s="146" t="s">
        <v>826</v>
      </c>
      <c r="U149" s="147" t="str">
        <f t="shared" si="33"/>
        <v>25%</v>
      </c>
      <c r="V149" s="146" t="s">
        <v>827</v>
      </c>
      <c r="W149" s="146" t="s">
        <v>828</v>
      </c>
      <c r="X149" s="146" t="s">
        <v>829</v>
      </c>
      <c r="Y149" s="148">
        <f>IFERROR(IF(AND(R148="Probabilidad",R149="Probabilidad"),(AA148-(+AA148*U149)),IF(R149="Probabilidad",(J147-(+J147*U149)),IF(R149="Impacto",AA148,""))),"")</f>
        <v>0.252</v>
      </c>
      <c r="Z149" s="149" t="str">
        <f t="shared" si="34"/>
        <v>Baja</v>
      </c>
      <c r="AA149" s="147">
        <f t="shared" si="35"/>
        <v>0.252</v>
      </c>
      <c r="AB149" s="149" t="str">
        <f t="shared" si="36"/>
        <v>Mayor</v>
      </c>
      <c r="AC149" s="147">
        <f t="shared" ref="AC149:AC152" si="39">IFERROR(IF(AND(R148="Impacto",R149="Impacto"),(AC148-(+AC148*U149)),IF(AND(R148="Probabilidad",R149="Impacto"),(AC147-(+AC147*U149)),IF(R149="Probabilidad",AC148,""))),"")</f>
        <v>0.75</v>
      </c>
      <c r="AD149" s="149" t="str">
        <f t="shared" si="37"/>
        <v>Alto</v>
      </c>
      <c r="AE149" s="643"/>
      <c r="AF149" s="279" t="s">
        <v>8</v>
      </c>
      <c r="AG149" s="280" t="s">
        <v>8</v>
      </c>
      <c r="AH149" s="277" t="s">
        <v>37</v>
      </c>
      <c r="AI149" s="278" t="s">
        <v>2383</v>
      </c>
      <c r="AJ149" s="284" t="s">
        <v>8</v>
      </c>
      <c r="AK149" s="284" t="s">
        <v>8</v>
      </c>
      <c r="AL149" s="184" t="s">
        <v>8</v>
      </c>
      <c r="AM149" s="241"/>
      <c r="AN149" s="242"/>
      <c r="AO149" s="282"/>
      <c r="AP149" s="241"/>
      <c r="AQ149" s="242"/>
      <c r="AR149" s="241"/>
      <c r="AS149" s="242"/>
      <c r="AT149" s="282"/>
      <c r="AU149" s="241"/>
      <c r="AV149" s="242"/>
      <c r="AW149" s="241"/>
      <c r="AX149" s="242"/>
      <c r="AY149" s="282"/>
      <c r="AZ149" s="241"/>
      <c r="BA149" s="242"/>
      <c r="BB149" s="156"/>
      <c r="BC149" s="157"/>
      <c r="BD149" s="157"/>
      <c r="BE149" s="157"/>
      <c r="BF149" s="157"/>
    </row>
    <row r="150" spans="1:58" ht="21" customHeight="1" x14ac:dyDescent="0.2">
      <c r="A150" s="646"/>
      <c r="B150" s="649"/>
      <c r="C150" s="629"/>
      <c r="D150" s="629"/>
      <c r="E150" s="629"/>
      <c r="F150" s="629"/>
      <c r="G150" s="629"/>
      <c r="H150" s="629"/>
      <c r="I150" s="629"/>
      <c r="J150" s="629"/>
      <c r="K150" s="629"/>
      <c r="L150" s="629"/>
      <c r="M150" s="629"/>
      <c r="N150" s="629"/>
      <c r="O150" s="629"/>
      <c r="P150" s="278"/>
      <c r="Q150" s="243"/>
      <c r="R150" s="145" t="str">
        <f t="shared" si="32"/>
        <v/>
      </c>
      <c r="S150" s="146"/>
      <c r="T150" s="146"/>
      <c r="U150" s="147" t="str">
        <f t="shared" si="33"/>
        <v/>
      </c>
      <c r="V150" s="146"/>
      <c r="W150" s="146"/>
      <c r="X150" s="146"/>
      <c r="Y150" s="148" t="str">
        <f>IFERROR(IF(AND(R149="Probabilidad",R150="Probabilidad"),(AA149-(+AA149*U150)),IF(R150="Probabilidad",(J147-(+J147*U150)),IF(R150="Impacto",AA149,""))),"")</f>
        <v/>
      </c>
      <c r="Z150" s="149" t="str">
        <f t="shared" si="34"/>
        <v/>
      </c>
      <c r="AA150" s="147" t="str">
        <f t="shared" si="35"/>
        <v/>
      </c>
      <c r="AB150" s="149" t="str">
        <f t="shared" si="36"/>
        <v/>
      </c>
      <c r="AC150" s="147" t="str">
        <f t="shared" si="39"/>
        <v/>
      </c>
      <c r="AD150" s="149" t="str">
        <f t="shared" si="37"/>
        <v/>
      </c>
      <c r="AE150" s="643"/>
      <c r="AF150" s="281"/>
      <c r="AG150" s="282"/>
      <c r="AH150" s="283"/>
      <c r="AI150" s="278"/>
      <c r="AJ150" s="283"/>
      <c r="AK150" s="283"/>
      <c r="AL150" s="283"/>
      <c r="AM150" s="241"/>
      <c r="AN150" s="242"/>
      <c r="AO150" s="282"/>
      <c r="AP150" s="241"/>
      <c r="AQ150" s="242"/>
      <c r="AR150" s="241"/>
      <c r="AS150" s="242"/>
      <c r="AT150" s="282"/>
      <c r="AU150" s="241"/>
      <c r="AV150" s="242"/>
      <c r="AW150" s="241"/>
      <c r="AX150" s="242"/>
      <c r="AY150" s="282"/>
      <c r="AZ150" s="241"/>
      <c r="BA150" s="242"/>
      <c r="BB150" s="156"/>
      <c r="BC150" s="157"/>
      <c r="BD150" s="157"/>
      <c r="BE150" s="157"/>
      <c r="BF150" s="157"/>
    </row>
    <row r="151" spans="1:58" ht="21" customHeight="1" x14ac:dyDescent="0.2">
      <c r="A151" s="646"/>
      <c r="B151" s="649"/>
      <c r="C151" s="629"/>
      <c r="D151" s="629"/>
      <c r="E151" s="629"/>
      <c r="F151" s="629"/>
      <c r="G151" s="629"/>
      <c r="H151" s="629"/>
      <c r="I151" s="629"/>
      <c r="J151" s="629"/>
      <c r="K151" s="629"/>
      <c r="L151" s="629"/>
      <c r="M151" s="629"/>
      <c r="N151" s="629"/>
      <c r="O151" s="629"/>
      <c r="P151" s="278"/>
      <c r="Q151" s="243"/>
      <c r="R151" s="145" t="str">
        <f t="shared" si="32"/>
        <v/>
      </c>
      <c r="S151" s="146"/>
      <c r="T151" s="146"/>
      <c r="U151" s="147" t="str">
        <f t="shared" si="33"/>
        <v/>
      </c>
      <c r="V151" s="146"/>
      <c r="W151" s="146"/>
      <c r="X151" s="146"/>
      <c r="Y151" s="148" t="str">
        <f>IFERROR(IF(AND(R150="Probabilidad",R151="Probabilidad"),(AA150-(+AA150*U151)),IF(R151="Probabilidad",(J147-(+J147*U151)),IF(R151="Impacto",AA150,""))),"")</f>
        <v/>
      </c>
      <c r="Z151" s="149" t="str">
        <f t="shared" si="34"/>
        <v/>
      </c>
      <c r="AA151" s="147" t="str">
        <f t="shared" si="35"/>
        <v/>
      </c>
      <c r="AB151" s="149" t="str">
        <f t="shared" si="36"/>
        <v/>
      </c>
      <c r="AC151" s="147" t="str">
        <f t="shared" si="39"/>
        <v/>
      </c>
      <c r="AD151" s="149" t="str">
        <f t="shared" si="37"/>
        <v/>
      </c>
      <c r="AE151" s="643"/>
      <c r="AF151" s="281"/>
      <c r="AG151" s="282"/>
      <c r="AH151" s="283"/>
      <c r="AI151" s="278"/>
      <c r="AJ151" s="283"/>
      <c r="AK151" s="283"/>
      <c r="AL151" s="283"/>
      <c r="AM151" s="241"/>
      <c r="AN151" s="242"/>
      <c r="AO151" s="282"/>
      <c r="AP151" s="241"/>
      <c r="AQ151" s="242"/>
      <c r="AR151" s="241"/>
      <c r="AS151" s="242"/>
      <c r="AT151" s="282"/>
      <c r="AU151" s="241"/>
      <c r="AV151" s="242"/>
      <c r="AW151" s="241"/>
      <c r="AX151" s="242"/>
      <c r="AY151" s="282"/>
      <c r="AZ151" s="241"/>
      <c r="BA151" s="242"/>
      <c r="BB151" s="156"/>
      <c r="BC151" s="157"/>
      <c r="BD151" s="157"/>
      <c r="BE151" s="157"/>
      <c r="BF151" s="157"/>
    </row>
    <row r="152" spans="1:58" ht="21" customHeight="1" thickBot="1" x14ac:dyDescent="0.25">
      <c r="A152" s="647"/>
      <c r="B152" s="650"/>
      <c r="C152" s="640"/>
      <c r="D152" s="640"/>
      <c r="E152" s="640"/>
      <c r="F152" s="640"/>
      <c r="G152" s="640"/>
      <c r="H152" s="640"/>
      <c r="I152" s="640"/>
      <c r="J152" s="640"/>
      <c r="K152" s="640"/>
      <c r="L152" s="640"/>
      <c r="M152" s="640"/>
      <c r="N152" s="640"/>
      <c r="O152" s="640"/>
      <c r="P152" s="205"/>
      <c r="Q152" s="168"/>
      <c r="R152" s="169" t="str">
        <f t="shared" si="32"/>
        <v/>
      </c>
      <c r="S152" s="170"/>
      <c r="T152" s="170"/>
      <c r="U152" s="171" t="str">
        <f t="shared" si="33"/>
        <v/>
      </c>
      <c r="V152" s="170"/>
      <c r="W152" s="170"/>
      <c r="X152" s="170"/>
      <c r="Y152" s="172" t="str">
        <f>IFERROR(IF(AND(R151="Probabilidad",R152="Probabilidad"),(AA151-(+AA151*U152)),IF(R152="Probabilidad",(J147-(+J147*U152)),IF(R152="Impacto",AA151,""))),"")</f>
        <v/>
      </c>
      <c r="Z152" s="173" t="str">
        <f t="shared" si="34"/>
        <v/>
      </c>
      <c r="AA152" s="171" t="str">
        <f t="shared" si="35"/>
        <v/>
      </c>
      <c r="AB152" s="173" t="str">
        <f t="shared" si="36"/>
        <v/>
      </c>
      <c r="AC152" s="171" t="str">
        <f t="shared" si="39"/>
        <v/>
      </c>
      <c r="AD152" s="173" t="str">
        <f t="shared" si="37"/>
        <v/>
      </c>
      <c r="AE152" s="644"/>
      <c r="AF152" s="208"/>
      <c r="AG152" s="171"/>
      <c r="AH152" s="209"/>
      <c r="AI152" s="205"/>
      <c r="AJ152" s="209"/>
      <c r="AK152" s="209"/>
      <c r="AL152" s="198"/>
      <c r="AM152" s="241"/>
      <c r="AN152" s="242"/>
      <c r="AO152" s="282"/>
      <c r="AP152" s="241"/>
      <c r="AQ152" s="242"/>
      <c r="AR152" s="241"/>
      <c r="AS152" s="242"/>
      <c r="AT152" s="282"/>
      <c r="AU152" s="241"/>
      <c r="AV152" s="242"/>
      <c r="AW152" s="241"/>
      <c r="AX152" s="242"/>
      <c r="AY152" s="282"/>
      <c r="AZ152" s="241"/>
      <c r="BA152" s="242"/>
      <c r="BB152" s="156"/>
      <c r="BC152" s="157"/>
      <c r="BD152" s="157"/>
      <c r="BE152" s="157"/>
      <c r="BF152" s="157"/>
    </row>
    <row r="153" spans="1:58" ht="159.75" customHeight="1" x14ac:dyDescent="0.2">
      <c r="A153" s="645">
        <v>22</v>
      </c>
      <c r="B153" s="648" t="s">
        <v>615</v>
      </c>
      <c r="C153" s="651" t="s">
        <v>869</v>
      </c>
      <c r="D153" s="652" t="s">
        <v>1062</v>
      </c>
      <c r="E153" s="652" t="s">
        <v>1063</v>
      </c>
      <c r="F153" s="653" t="s">
        <v>1064</v>
      </c>
      <c r="G153" s="651" t="s">
        <v>1065</v>
      </c>
      <c r="H153" s="651">
        <v>365</v>
      </c>
      <c r="I153" s="641" t="str">
        <f>IF(H153&lt;=0,"",IF(H153&lt;=2,"Muy Baja",IF(H153&lt;=24,"Baja",IF(H153&lt;=500,"Media",IF(H153&lt;=5000,"Alta","Muy Alta")))))</f>
        <v>Media</v>
      </c>
      <c r="J153" s="639">
        <f>IF(I153="","",IF(I153="Muy Baja",0.2,IF(I153="Baja",0.4,IF(I153="Media",0.6,IF(I153="Alta",0.8,IF(I153="Muy Alta",1,))))))</f>
        <v>0.6</v>
      </c>
      <c r="K153" s="639" t="s">
        <v>860</v>
      </c>
      <c r="L153" s="639" t="str">
        <f>IF(NOT(ISERROR(MATCH(K153,'[1]Tabla Impacto'!$B$221:$B$223,0))),'[1]Tabla Impacto'!$F$223&amp;"Por favor no seleccionar los criterios de impacto(Afectación Económica o presupuestal y Pérdida Reputacional)",K153)</f>
        <v xml:space="preserve">     El riesgo afecta la imagen de la entidad a nivel nacional, con efecto publicitarios sostenible a nivel país</v>
      </c>
      <c r="M153" s="641" t="str">
        <f>IF(OR(K153='Tabla Impacto'!$C$11,K153='Tabla Impacto'!$D$11),"Leve",IF(OR(K153='Tabla Impacto'!$C$12,K153='Tabla Impacto'!$D$12),"Menor",IF(OR(K153='Tabla Impacto'!$C$13,K153='Tabla Impacto'!$D$13),"Moderado",IF(OR(K153='Tabla Impacto'!$C$14,K153='Tabla Impacto'!$D$14),"Mayor",IF(OR(K153='Tabla Impacto'!$C$15,K153='Tabla Impacto'!$D$15),"Catastrófico","")))))</f>
        <v>Catastrófico</v>
      </c>
      <c r="N153" s="639">
        <f>IF(M153="","",IF(M153="Leve",0.2,IF(M153="Menor",0.4,IF(M153="Moderado",0.6,IF(M153="Mayor",0.8,IF(M153="Catastrófico",1,))))))</f>
        <v>1</v>
      </c>
      <c r="O153" s="641" t="str">
        <f>IF(OR(AND(I153="Muy Baja",M153="Leve"),AND(I153="Muy Baja",M153="Menor"),AND(I153="Baja",M153="Leve")),"Bajo",IF(OR(AND(I153="Muy baja",M153="Moderado"),AND(I153="Baja",M153="Menor"),AND(I153="Baja",M153="Moderado"),AND(I153="Media",M153="Leve"),AND(I153="Media",M153="Menor"),AND(I153="Media",M153="Moderado"),AND(I153="Alta",M153="Leve"),AND(I153="Alta",M153="Menor")),"Moderado",IF(OR(AND(I153="Muy Baja",M153="Mayor"),AND(I153="Baja",M153="Mayor"),AND(I153="Media",M153="Mayor"),AND(I153="Alta",M153="Moderado"),AND(I153="Alta",M153="Mayor"),AND(I153="Muy Alta",M153="Leve"),AND(I153="Muy Alta",M153="Menor"),AND(I153="Muy Alta",M153="Moderado"),AND(I153="Muy Alta",M153="Mayor")),"Alto",IF(OR(AND(I153="Muy Baja",M153="Catastrófico"),AND(I153="Baja",M153="Catastrófico"),AND(I153="Media",M153="Catastrófico"),AND(I153="Alta",M153="Catastrófico"),AND(I153="Muy Alta",M153="Catastrófico")),"Extremo",""))))</f>
        <v>Extremo</v>
      </c>
      <c r="P153" s="145">
        <v>1</v>
      </c>
      <c r="Q153" s="275" t="s">
        <v>1066</v>
      </c>
      <c r="R153" s="127" t="str">
        <f t="shared" si="32"/>
        <v>Probabilidad</v>
      </c>
      <c r="S153" s="128" t="s">
        <v>825</v>
      </c>
      <c r="T153" s="128" t="s">
        <v>826</v>
      </c>
      <c r="U153" s="129" t="str">
        <f t="shared" si="33"/>
        <v>30%</v>
      </c>
      <c r="V153" s="128" t="s">
        <v>827</v>
      </c>
      <c r="W153" s="128" t="s">
        <v>828</v>
      </c>
      <c r="X153" s="128" t="s">
        <v>829</v>
      </c>
      <c r="Y153" s="130">
        <f>IFERROR(IF(R153="Probabilidad",(J153-(+J153*U153)),IF(R153="Impacto",J153,"")),"")</f>
        <v>0.42</v>
      </c>
      <c r="Z153" s="131" t="str">
        <f t="shared" si="34"/>
        <v>Media</v>
      </c>
      <c r="AA153" s="129">
        <f t="shared" si="35"/>
        <v>0.42</v>
      </c>
      <c r="AB153" s="131" t="str">
        <f t="shared" si="36"/>
        <v>Catastrófico</v>
      </c>
      <c r="AC153" s="129">
        <f>IFERROR(IF(R153="Impacto",(N153-(+N153*U153)),IF(R153="Probabilidad",N153,"")),"")</f>
        <v>1</v>
      </c>
      <c r="AD153" s="131" t="str">
        <f t="shared" si="37"/>
        <v>Extremo</v>
      </c>
      <c r="AE153" s="642" t="s">
        <v>830</v>
      </c>
      <c r="AF153" s="279" t="s">
        <v>8</v>
      </c>
      <c r="AG153" s="280" t="s">
        <v>8</v>
      </c>
      <c r="AH153" s="277" t="s">
        <v>37</v>
      </c>
      <c r="AI153" s="278" t="s">
        <v>2383</v>
      </c>
      <c r="AJ153" s="284" t="s">
        <v>8</v>
      </c>
      <c r="AK153" s="284" t="s">
        <v>8</v>
      </c>
      <c r="AL153" s="184" t="s">
        <v>8</v>
      </c>
      <c r="AM153" s="140"/>
      <c r="AN153" s="138"/>
      <c r="AO153" s="139"/>
      <c r="AP153" s="140"/>
      <c r="AQ153" s="138"/>
      <c r="AR153" s="140"/>
      <c r="AS153" s="138"/>
      <c r="AT153" s="139"/>
      <c r="AU153" s="140"/>
      <c r="AV153" s="138"/>
      <c r="AW153" s="140"/>
      <c r="AX153" s="138"/>
      <c r="AY153" s="139"/>
      <c r="AZ153" s="140"/>
      <c r="BA153" s="138"/>
      <c r="BB153" s="156"/>
      <c r="BC153" s="156"/>
      <c r="BD153" s="157"/>
      <c r="BE153" s="157"/>
      <c r="BF153" s="157"/>
    </row>
    <row r="154" spans="1:58" ht="159.75" customHeight="1" x14ac:dyDescent="0.2">
      <c r="A154" s="646"/>
      <c r="B154" s="649"/>
      <c r="C154" s="629"/>
      <c r="D154" s="629"/>
      <c r="E154" s="629"/>
      <c r="F154" s="629"/>
      <c r="G154" s="629"/>
      <c r="H154" s="629"/>
      <c r="I154" s="629"/>
      <c r="J154" s="629"/>
      <c r="K154" s="629"/>
      <c r="L154" s="629"/>
      <c r="M154" s="629"/>
      <c r="N154" s="629"/>
      <c r="O154" s="629"/>
      <c r="P154" s="278">
        <v>2</v>
      </c>
      <c r="Q154" s="25" t="s">
        <v>1070</v>
      </c>
      <c r="R154" s="145" t="str">
        <f t="shared" si="32"/>
        <v>Probabilidad</v>
      </c>
      <c r="S154" s="146" t="s">
        <v>834</v>
      </c>
      <c r="T154" s="146" t="s">
        <v>826</v>
      </c>
      <c r="U154" s="147" t="str">
        <f t="shared" si="33"/>
        <v>40%</v>
      </c>
      <c r="V154" s="146" t="s">
        <v>827</v>
      </c>
      <c r="W154" s="146" t="s">
        <v>828</v>
      </c>
      <c r="X154" s="146" t="s">
        <v>829</v>
      </c>
      <c r="Y154" s="148">
        <f>IFERROR(IF(AND(R153="Probabilidad",R154="Probabilidad"),(AA153-(+AA153*U154)),IF(R154="Probabilidad",(J153-(+J153*U154)),IF(R154="Impacto",AA153,""))),"")</f>
        <v>0.252</v>
      </c>
      <c r="Z154" s="149" t="str">
        <f t="shared" si="34"/>
        <v>Baja</v>
      </c>
      <c r="AA154" s="147">
        <f t="shared" si="35"/>
        <v>0.252</v>
      </c>
      <c r="AB154" s="149" t="str">
        <f t="shared" si="36"/>
        <v>Catastrófico</v>
      </c>
      <c r="AC154" s="147">
        <f>IFERROR(IF(AND(R153="Impacto",R154="Impacto"),(AC153-(+AC153*U154)),IF(R154="Impacto",($N$135-(+$N$135*U154)),IF(R154="Probabilidad",AC153,""))),"")</f>
        <v>1</v>
      </c>
      <c r="AD154" s="149" t="str">
        <f t="shared" si="37"/>
        <v>Extremo</v>
      </c>
      <c r="AE154" s="643"/>
      <c r="AF154" s="279" t="s">
        <v>1071</v>
      </c>
      <c r="AG154" s="280">
        <v>0.5</v>
      </c>
      <c r="AH154" s="277" t="s">
        <v>1072</v>
      </c>
      <c r="AI154" s="278" t="s">
        <v>2380</v>
      </c>
      <c r="AJ154" s="284">
        <v>44562</v>
      </c>
      <c r="AK154" s="284">
        <v>44895</v>
      </c>
      <c r="AL154" s="280">
        <v>1</v>
      </c>
      <c r="AM154" s="241"/>
      <c r="AN154" s="242"/>
      <c r="AO154" s="282"/>
      <c r="AP154" s="241"/>
      <c r="AQ154" s="242"/>
      <c r="AR154" s="241"/>
      <c r="AS154" s="242"/>
      <c r="AT154" s="282"/>
      <c r="AU154" s="241"/>
      <c r="AV154" s="242"/>
      <c r="AW154" s="241"/>
      <c r="AX154" s="242"/>
      <c r="AY154" s="282"/>
      <c r="AZ154" s="241"/>
      <c r="BA154" s="242"/>
      <c r="BB154" s="156"/>
      <c r="BC154" s="157"/>
      <c r="BD154" s="157"/>
      <c r="BE154" s="157"/>
      <c r="BF154" s="157"/>
    </row>
    <row r="155" spans="1:58" ht="159.75" customHeight="1" x14ac:dyDescent="0.2">
      <c r="A155" s="646"/>
      <c r="B155" s="649"/>
      <c r="C155" s="629"/>
      <c r="D155" s="629"/>
      <c r="E155" s="629"/>
      <c r="F155" s="629"/>
      <c r="G155" s="629"/>
      <c r="H155" s="629"/>
      <c r="I155" s="629"/>
      <c r="J155" s="629"/>
      <c r="K155" s="629"/>
      <c r="L155" s="629"/>
      <c r="M155" s="629"/>
      <c r="N155" s="629"/>
      <c r="O155" s="629"/>
      <c r="P155" s="278">
        <v>3</v>
      </c>
      <c r="Q155" s="243" t="s">
        <v>1073</v>
      </c>
      <c r="R155" s="145" t="str">
        <f t="shared" si="32"/>
        <v>Impacto</v>
      </c>
      <c r="S155" s="146" t="s">
        <v>837</v>
      </c>
      <c r="T155" s="146" t="s">
        <v>826</v>
      </c>
      <c r="U155" s="147" t="str">
        <f t="shared" si="33"/>
        <v>25%</v>
      </c>
      <c r="V155" s="146" t="s">
        <v>827</v>
      </c>
      <c r="W155" s="146" t="s">
        <v>828</v>
      </c>
      <c r="X155" s="146" t="s">
        <v>829</v>
      </c>
      <c r="Y155" s="148">
        <f>IFERROR(IF(AND(R154="Probabilidad",R155="Probabilidad"),(AA154-(+AA154*U155)),IF(R155="Probabilidad",(J153-(+J153*U155)),IF(R155="Impacto",AA154,""))),"")</f>
        <v>0.252</v>
      </c>
      <c r="Z155" s="149" t="str">
        <f t="shared" si="34"/>
        <v>Baja</v>
      </c>
      <c r="AA155" s="147">
        <f t="shared" si="35"/>
        <v>0.252</v>
      </c>
      <c r="AB155" s="149" t="str">
        <f t="shared" si="36"/>
        <v>Mayor</v>
      </c>
      <c r="AC155" s="147">
        <f t="shared" ref="AC155:AC158" si="40">IFERROR(IF(AND(R154="Impacto",R155="Impacto"),(AC154-(+AC154*U155)),IF(AND(R154="Probabilidad",R155="Impacto"),(AC153-(+AC153*U155)),IF(R155="Probabilidad",AC154,""))),"")</f>
        <v>0.75</v>
      </c>
      <c r="AD155" s="149" t="str">
        <f t="shared" si="37"/>
        <v>Alto</v>
      </c>
      <c r="AE155" s="643"/>
      <c r="AF155" s="279" t="s">
        <v>8</v>
      </c>
      <c r="AG155" s="280" t="s">
        <v>8</v>
      </c>
      <c r="AH155" s="277" t="s">
        <v>37</v>
      </c>
      <c r="AI155" s="278" t="s">
        <v>2383</v>
      </c>
      <c r="AJ155" s="284" t="s">
        <v>8</v>
      </c>
      <c r="AK155" s="284" t="s">
        <v>8</v>
      </c>
      <c r="AL155" s="184" t="s">
        <v>8</v>
      </c>
      <c r="AM155" s="241"/>
      <c r="AN155" s="242"/>
      <c r="AO155" s="282"/>
      <c r="AP155" s="241"/>
      <c r="AQ155" s="242"/>
      <c r="AR155" s="241"/>
      <c r="AS155" s="242"/>
      <c r="AT155" s="282"/>
      <c r="AU155" s="241"/>
      <c r="AV155" s="242"/>
      <c r="AW155" s="241"/>
      <c r="AX155" s="242"/>
      <c r="AY155" s="282"/>
      <c r="AZ155" s="241"/>
      <c r="BA155" s="242"/>
      <c r="BB155" s="156"/>
      <c r="BC155" s="157"/>
      <c r="BD155" s="157"/>
      <c r="BE155" s="157"/>
      <c r="BF155" s="157"/>
    </row>
    <row r="156" spans="1:58" ht="21" customHeight="1" x14ac:dyDescent="0.2">
      <c r="A156" s="646"/>
      <c r="B156" s="649"/>
      <c r="C156" s="629"/>
      <c r="D156" s="629"/>
      <c r="E156" s="629"/>
      <c r="F156" s="629"/>
      <c r="G156" s="629"/>
      <c r="H156" s="629"/>
      <c r="I156" s="629"/>
      <c r="J156" s="629"/>
      <c r="K156" s="629"/>
      <c r="L156" s="629"/>
      <c r="M156" s="629"/>
      <c r="N156" s="629"/>
      <c r="O156" s="629"/>
      <c r="P156" s="278"/>
      <c r="Q156" s="243"/>
      <c r="R156" s="145" t="str">
        <f t="shared" si="32"/>
        <v/>
      </c>
      <c r="S156" s="146"/>
      <c r="T156" s="146"/>
      <c r="U156" s="147" t="str">
        <f t="shared" si="33"/>
        <v/>
      </c>
      <c r="V156" s="146"/>
      <c r="W156" s="146"/>
      <c r="X156" s="146"/>
      <c r="Y156" s="148" t="str">
        <f>IFERROR(IF(AND(R155="Probabilidad",R156="Probabilidad"),(AA155-(+AA155*U156)),IF(R156="Probabilidad",(J153-(+J153*U156)),IF(R156="Impacto",AA155,""))),"")</f>
        <v/>
      </c>
      <c r="Z156" s="149" t="str">
        <f t="shared" si="34"/>
        <v/>
      </c>
      <c r="AA156" s="147" t="str">
        <f t="shared" si="35"/>
        <v/>
      </c>
      <c r="AB156" s="149" t="str">
        <f t="shared" si="36"/>
        <v/>
      </c>
      <c r="AC156" s="147" t="str">
        <f t="shared" si="40"/>
        <v/>
      </c>
      <c r="AD156" s="149" t="str">
        <f t="shared" si="37"/>
        <v/>
      </c>
      <c r="AE156" s="643"/>
      <c r="AF156" s="281"/>
      <c r="AG156" s="282"/>
      <c r="AH156" s="283"/>
      <c r="AI156" s="278"/>
      <c r="AJ156" s="283"/>
      <c r="AK156" s="283"/>
      <c r="AL156" s="283"/>
      <c r="AM156" s="241"/>
      <c r="AN156" s="242"/>
      <c r="AO156" s="282"/>
      <c r="AP156" s="241"/>
      <c r="AQ156" s="242"/>
      <c r="AR156" s="241"/>
      <c r="AS156" s="242"/>
      <c r="AT156" s="282"/>
      <c r="AU156" s="241"/>
      <c r="AV156" s="242"/>
      <c r="AW156" s="241"/>
      <c r="AX156" s="242"/>
      <c r="AY156" s="282"/>
      <c r="AZ156" s="241"/>
      <c r="BA156" s="242"/>
      <c r="BB156" s="156"/>
      <c r="BC156" s="157"/>
      <c r="BD156" s="157"/>
      <c r="BE156" s="157"/>
      <c r="BF156" s="157"/>
    </row>
    <row r="157" spans="1:58" ht="21" customHeight="1" x14ac:dyDescent="0.2">
      <c r="A157" s="646"/>
      <c r="B157" s="649"/>
      <c r="C157" s="629"/>
      <c r="D157" s="629"/>
      <c r="E157" s="629"/>
      <c r="F157" s="629"/>
      <c r="G157" s="629"/>
      <c r="H157" s="629"/>
      <c r="I157" s="629"/>
      <c r="J157" s="629"/>
      <c r="K157" s="629"/>
      <c r="L157" s="629"/>
      <c r="M157" s="629"/>
      <c r="N157" s="629"/>
      <c r="O157" s="629"/>
      <c r="P157" s="278"/>
      <c r="Q157" s="243"/>
      <c r="R157" s="145" t="str">
        <f t="shared" si="32"/>
        <v/>
      </c>
      <c r="S157" s="146"/>
      <c r="T157" s="146"/>
      <c r="U157" s="147" t="str">
        <f t="shared" si="33"/>
        <v/>
      </c>
      <c r="V157" s="146"/>
      <c r="W157" s="146"/>
      <c r="X157" s="146"/>
      <c r="Y157" s="148" t="str">
        <f>IFERROR(IF(AND(R156="Probabilidad",R157="Probabilidad"),(AA156-(+AA156*U157)),IF(R157="Probabilidad",(J153-(+J153*U157)),IF(R157="Impacto",AA156,""))),"")</f>
        <v/>
      </c>
      <c r="Z157" s="149" t="str">
        <f t="shared" si="34"/>
        <v/>
      </c>
      <c r="AA157" s="147" t="str">
        <f t="shared" si="35"/>
        <v/>
      </c>
      <c r="AB157" s="149" t="str">
        <f t="shared" si="36"/>
        <v/>
      </c>
      <c r="AC157" s="147" t="str">
        <f t="shared" si="40"/>
        <v/>
      </c>
      <c r="AD157" s="149" t="str">
        <f t="shared" si="37"/>
        <v/>
      </c>
      <c r="AE157" s="643"/>
      <c r="AF157" s="281"/>
      <c r="AG157" s="282"/>
      <c r="AH157" s="283"/>
      <c r="AI157" s="278"/>
      <c r="AJ157" s="283"/>
      <c r="AK157" s="283"/>
      <c r="AL157" s="283"/>
      <c r="AM157" s="241"/>
      <c r="AN157" s="242"/>
      <c r="AO157" s="282"/>
      <c r="AP157" s="241"/>
      <c r="AQ157" s="242"/>
      <c r="AR157" s="241"/>
      <c r="AS157" s="242"/>
      <c r="AT157" s="282"/>
      <c r="AU157" s="241"/>
      <c r="AV157" s="242"/>
      <c r="AW157" s="241"/>
      <c r="AX157" s="242"/>
      <c r="AY157" s="282"/>
      <c r="AZ157" s="241"/>
      <c r="BA157" s="242"/>
      <c r="BB157" s="156"/>
      <c r="BC157" s="157"/>
      <c r="BD157" s="157"/>
      <c r="BE157" s="157"/>
      <c r="BF157" s="157"/>
    </row>
    <row r="158" spans="1:58" ht="21" customHeight="1" thickBot="1" x14ac:dyDescent="0.25">
      <c r="A158" s="647"/>
      <c r="B158" s="650"/>
      <c r="C158" s="640"/>
      <c r="D158" s="640"/>
      <c r="E158" s="640"/>
      <c r="F158" s="640"/>
      <c r="G158" s="640"/>
      <c r="H158" s="640"/>
      <c r="I158" s="640"/>
      <c r="J158" s="640"/>
      <c r="K158" s="640"/>
      <c r="L158" s="640"/>
      <c r="M158" s="640"/>
      <c r="N158" s="640"/>
      <c r="O158" s="640"/>
      <c r="P158" s="205"/>
      <c r="Q158" s="168"/>
      <c r="R158" s="169" t="str">
        <f t="shared" si="32"/>
        <v/>
      </c>
      <c r="S158" s="170"/>
      <c r="T158" s="170"/>
      <c r="U158" s="171" t="str">
        <f t="shared" si="33"/>
        <v/>
      </c>
      <c r="V158" s="170"/>
      <c r="W158" s="170"/>
      <c r="X158" s="170"/>
      <c r="Y158" s="172" t="str">
        <f>IFERROR(IF(AND(R157="Probabilidad",R158="Probabilidad"),(AA157-(+AA157*U158)),IF(R158="Probabilidad",(J153-(+J153*U158)),IF(R158="Impacto",AA157,""))),"")</f>
        <v/>
      </c>
      <c r="Z158" s="173" t="str">
        <f t="shared" si="34"/>
        <v/>
      </c>
      <c r="AA158" s="171" t="str">
        <f t="shared" si="35"/>
        <v/>
      </c>
      <c r="AB158" s="173" t="str">
        <f t="shared" si="36"/>
        <v/>
      </c>
      <c r="AC158" s="171" t="str">
        <f t="shared" si="40"/>
        <v/>
      </c>
      <c r="AD158" s="173" t="str">
        <f t="shared" si="37"/>
        <v/>
      </c>
      <c r="AE158" s="644"/>
      <c r="AF158" s="208"/>
      <c r="AG158" s="171"/>
      <c r="AH158" s="209"/>
      <c r="AI158" s="205"/>
      <c r="AJ158" s="209"/>
      <c r="AK158" s="209"/>
      <c r="AL158" s="198"/>
      <c r="AM158" s="241"/>
      <c r="AN158" s="242"/>
      <c r="AO158" s="282"/>
      <c r="AP158" s="241"/>
      <c r="AQ158" s="242"/>
      <c r="AR158" s="241"/>
      <c r="AS158" s="242"/>
      <c r="AT158" s="282"/>
      <c r="AU158" s="241"/>
      <c r="AV158" s="242"/>
      <c r="AW158" s="241"/>
      <c r="AX158" s="242"/>
      <c r="AY158" s="282"/>
      <c r="AZ158" s="241"/>
      <c r="BA158" s="242"/>
      <c r="BB158" s="156"/>
      <c r="BC158" s="157"/>
      <c r="BD158" s="157"/>
      <c r="BE158" s="157"/>
      <c r="BF158" s="157"/>
    </row>
    <row r="159" spans="1:58" ht="159.75" customHeight="1" x14ac:dyDescent="0.2">
      <c r="A159" s="645">
        <v>22</v>
      </c>
      <c r="B159" s="648" t="s">
        <v>615</v>
      </c>
      <c r="C159" s="651" t="s">
        <v>869</v>
      </c>
      <c r="D159" s="652" t="s">
        <v>1062</v>
      </c>
      <c r="E159" s="652" t="s">
        <v>1063</v>
      </c>
      <c r="F159" s="653" t="s">
        <v>1064</v>
      </c>
      <c r="G159" s="651" t="s">
        <v>1065</v>
      </c>
      <c r="H159" s="651">
        <v>365</v>
      </c>
      <c r="I159" s="641" t="str">
        <f>IF(H159&lt;=0,"",IF(H159&lt;=2,"Muy Baja",IF(H159&lt;=24,"Baja",IF(H159&lt;=500,"Media",IF(H159&lt;=5000,"Alta","Muy Alta")))))</f>
        <v>Media</v>
      </c>
      <c r="J159" s="639">
        <f>IF(I159="","",IF(I159="Muy Baja",0.2,IF(I159="Baja",0.4,IF(I159="Media",0.6,IF(I159="Alta",0.8,IF(I159="Muy Alta",1,))))))</f>
        <v>0.6</v>
      </c>
      <c r="K159" s="639" t="s">
        <v>860</v>
      </c>
      <c r="L159" s="639" t="str">
        <f>IF(NOT(ISERROR(MATCH(K159,'[1]Tabla Impacto'!$B$221:$B$223,0))),'[1]Tabla Impacto'!$F$223&amp;"Por favor no seleccionar los criterios de impacto(Afectación Económica o presupuestal y Pérdida Reputacional)",K159)</f>
        <v xml:space="preserve">     El riesgo afecta la imagen de la entidad a nivel nacional, con efecto publicitarios sostenible a nivel país</v>
      </c>
      <c r="M159" s="641" t="str">
        <f>IF(OR(K159='Tabla Impacto'!$C$11,K159='Tabla Impacto'!$D$11),"Leve",IF(OR(K159='Tabla Impacto'!$C$12,K159='Tabla Impacto'!$D$12),"Menor",IF(OR(K159='Tabla Impacto'!$C$13,K159='Tabla Impacto'!$D$13),"Moderado",IF(OR(K159='Tabla Impacto'!$C$14,K159='Tabla Impacto'!$D$14),"Mayor",IF(OR(K159='Tabla Impacto'!$C$15,K159='Tabla Impacto'!$D$15),"Catastrófico","")))))</f>
        <v>Catastrófico</v>
      </c>
      <c r="N159" s="639">
        <f>IF(M159="","",IF(M159="Leve",0.2,IF(M159="Menor",0.4,IF(M159="Moderado",0.6,IF(M159="Mayor",0.8,IF(M159="Catastrófico",1,))))))</f>
        <v>1</v>
      </c>
      <c r="O159" s="641" t="str">
        <f>IF(OR(AND(I159="Muy Baja",M159="Leve"),AND(I159="Muy Baja",M159="Menor"),AND(I159="Baja",M159="Leve")),"Bajo",IF(OR(AND(I159="Muy baja",M159="Moderado"),AND(I159="Baja",M159="Menor"),AND(I159="Baja",M159="Moderado"),AND(I159="Media",M159="Leve"),AND(I159="Media",M159="Menor"),AND(I159="Media",M159="Moderado"),AND(I159="Alta",M159="Leve"),AND(I159="Alta",M159="Menor")),"Moderado",IF(OR(AND(I159="Muy Baja",M159="Mayor"),AND(I159="Baja",M159="Mayor"),AND(I159="Media",M159="Mayor"),AND(I159="Alta",M159="Moderado"),AND(I159="Alta",M159="Mayor"),AND(I159="Muy Alta",M159="Leve"),AND(I159="Muy Alta",M159="Menor"),AND(I159="Muy Alta",M159="Moderado"),AND(I159="Muy Alta",M159="Mayor")),"Alto",IF(OR(AND(I159="Muy Baja",M159="Catastrófico"),AND(I159="Baja",M159="Catastrófico"),AND(I159="Media",M159="Catastrófico"),AND(I159="Alta",M159="Catastrófico"),AND(I159="Muy Alta",M159="Catastrófico")),"Extremo",""))))</f>
        <v>Extremo</v>
      </c>
      <c r="P159" s="145">
        <v>1</v>
      </c>
      <c r="Q159" s="275" t="s">
        <v>1066</v>
      </c>
      <c r="R159" s="127" t="str">
        <f t="shared" ref="R159:R170" si="41">IF(OR(S159="Preventivo",S159="Detectivo"),"Probabilidad",IF(S159="Correctivo","Impacto",""))</f>
        <v>Probabilidad</v>
      </c>
      <c r="S159" s="128" t="s">
        <v>825</v>
      </c>
      <c r="T159" s="128" t="s">
        <v>826</v>
      </c>
      <c r="U159" s="129" t="str">
        <f t="shared" ref="U159:U170" si="42">IF(AND(S159="Preventivo",T159="Automático"),"50%",IF(AND(S159="Preventivo",T159="Manual"),"40%",IF(AND(S159="Detectivo",T159="Automático"),"40%",IF(AND(S159="Detectivo",T159="Manual"),"30%",IF(AND(S159="Correctivo",T159="Automático"),"35%",IF(AND(S159="Correctivo",T159="Manual"),"25%",""))))))</f>
        <v>30%</v>
      </c>
      <c r="V159" s="128" t="s">
        <v>827</v>
      </c>
      <c r="W159" s="128" t="s">
        <v>828</v>
      </c>
      <c r="X159" s="128" t="s">
        <v>829</v>
      </c>
      <c r="Y159" s="130">
        <f>IFERROR(IF(R159="Probabilidad",(J159-(+J159*U159)),IF(R159="Impacto",J159,"")),"")</f>
        <v>0.42</v>
      </c>
      <c r="Z159" s="131" t="str">
        <f t="shared" ref="Z159:Z170" si="43">IFERROR(IF(Y159="","",IF(Y159&lt;=0.2,"Muy Baja",IF(Y159&lt;=0.4,"Baja",IF(Y159&lt;=0.6,"Media",IF(Y159&lt;=0.8,"Alta","Muy Alta"))))),"")</f>
        <v>Media</v>
      </c>
      <c r="AA159" s="129">
        <f t="shared" ref="AA159:AA170" si="44">+Y159</f>
        <v>0.42</v>
      </c>
      <c r="AB159" s="131" t="str">
        <f t="shared" ref="AB159:AB170" si="45">IFERROR(IF(AC159="","",IF(AC159&lt;=0.2,"Leve",IF(AC159&lt;=0.4,"Menor",IF(AC159&lt;=0.6,"Moderado",IF(AC159&lt;=0.8,"Mayor","Catastrófico"))))),"")</f>
        <v>Catastrófico</v>
      </c>
      <c r="AC159" s="129">
        <f>IFERROR(IF(R159="Impacto",(N159-(+N159*U159)),IF(R159="Probabilidad",N159,"")),"")</f>
        <v>1</v>
      </c>
      <c r="AD159" s="131" t="str">
        <f t="shared" ref="AD159:AD170" si="46">IFERROR(IF(OR(AND(Z159="Muy Baja",AB159="Leve"),AND(Z159="Muy Baja",AB159="Menor"),AND(Z159="Baja",AB159="Leve")),"Bajo",IF(OR(AND(Z159="Muy baja",AB159="Moderado"),AND(Z159="Baja",AB159="Menor"),AND(Z159="Baja",AB159="Moderado"),AND(Z159="Media",AB159="Leve"),AND(Z159="Media",AB159="Menor"),AND(Z159="Media",AB159="Moderado"),AND(Z159="Alta",AB159="Leve"),AND(Z159="Alta",AB159="Menor")),"Moderado",IF(OR(AND(Z159="Muy Baja",AB159="Mayor"),AND(Z159="Baja",AB159="Mayor"),AND(Z159="Media",AB159="Mayor"),AND(Z159="Alta",AB159="Moderado"),AND(Z159="Alta",AB159="Mayor"),AND(Z159="Muy Alta",AB159="Leve"),AND(Z159="Muy Alta",AB159="Menor"),AND(Z159="Muy Alta",AB159="Moderado"),AND(Z159="Muy Alta",AB159="Mayor")),"Alto",IF(OR(AND(Z159="Muy Baja",AB159="Catastrófico"),AND(Z159="Baja",AB159="Catastrófico"),AND(Z159="Media",AB159="Catastrófico"),AND(Z159="Alta",AB159="Catastrófico"),AND(Z159="Muy Alta",AB159="Catastrófico")),"Extremo","")))),"")</f>
        <v>Extremo</v>
      </c>
      <c r="AE159" s="642" t="s">
        <v>830</v>
      </c>
      <c r="AF159" s="279" t="s">
        <v>8</v>
      </c>
      <c r="AG159" s="280" t="s">
        <v>8</v>
      </c>
      <c r="AH159" s="277" t="s">
        <v>37</v>
      </c>
      <c r="AI159" s="278" t="s">
        <v>2383</v>
      </c>
      <c r="AJ159" s="284" t="s">
        <v>8</v>
      </c>
      <c r="AK159" s="284" t="s">
        <v>8</v>
      </c>
      <c r="AL159" s="184" t="s">
        <v>8</v>
      </c>
      <c r="AM159" s="140"/>
      <c r="AN159" s="138"/>
      <c r="AO159" s="139"/>
      <c r="AP159" s="140"/>
      <c r="AQ159" s="138"/>
      <c r="AR159" s="140"/>
      <c r="AS159" s="138"/>
      <c r="AT159" s="139"/>
      <c r="AU159" s="140"/>
      <c r="AV159" s="138"/>
      <c r="AW159" s="140"/>
      <c r="AX159" s="138"/>
      <c r="AY159" s="139"/>
      <c r="AZ159" s="140"/>
      <c r="BA159" s="138"/>
      <c r="BB159" s="156"/>
      <c r="BC159" s="156"/>
      <c r="BD159" s="157"/>
      <c r="BE159" s="157"/>
      <c r="BF159" s="157"/>
    </row>
    <row r="160" spans="1:58" ht="159.75" customHeight="1" x14ac:dyDescent="0.2">
      <c r="A160" s="646"/>
      <c r="B160" s="649"/>
      <c r="C160" s="629"/>
      <c r="D160" s="629"/>
      <c r="E160" s="629"/>
      <c r="F160" s="629"/>
      <c r="G160" s="629"/>
      <c r="H160" s="629"/>
      <c r="I160" s="629"/>
      <c r="J160" s="629"/>
      <c r="K160" s="629"/>
      <c r="L160" s="629"/>
      <c r="M160" s="629"/>
      <c r="N160" s="629"/>
      <c r="O160" s="629"/>
      <c r="P160" s="278">
        <v>2</v>
      </c>
      <c r="Q160" s="25" t="s">
        <v>1070</v>
      </c>
      <c r="R160" s="145" t="str">
        <f t="shared" si="41"/>
        <v>Probabilidad</v>
      </c>
      <c r="S160" s="146" t="s">
        <v>834</v>
      </c>
      <c r="T160" s="146" t="s">
        <v>826</v>
      </c>
      <c r="U160" s="147" t="str">
        <f t="shared" si="42"/>
        <v>40%</v>
      </c>
      <c r="V160" s="146" t="s">
        <v>827</v>
      </c>
      <c r="W160" s="146" t="s">
        <v>828</v>
      </c>
      <c r="X160" s="146" t="s">
        <v>829</v>
      </c>
      <c r="Y160" s="148">
        <f>IFERROR(IF(AND(R159="Probabilidad",R160="Probabilidad"),(AA159-(+AA159*U160)),IF(R160="Probabilidad",(J159-(+J159*U160)),IF(R160="Impacto",AA159,""))),"")</f>
        <v>0.252</v>
      </c>
      <c r="Z160" s="149" t="str">
        <f t="shared" si="43"/>
        <v>Baja</v>
      </c>
      <c r="AA160" s="147">
        <f t="shared" si="44"/>
        <v>0.252</v>
      </c>
      <c r="AB160" s="149" t="str">
        <f t="shared" si="45"/>
        <v>Catastrófico</v>
      </c>
      <c r="AC160" s="147">
        <f>IFERROR(IF(AND(R159="Impacto",R160="Impacto"),(AC159-(+AC159*U160)),IF(R160="Impacto",($N$135-(+$N$135*U160)),IF(R160="Probabilidad",AC159,""))),"")</f>
        <v>1</v>
      </c>
      <c r="AD160" s="149" t="str">
        <f t="shared" si="46"/>
        <v>Extremo</v>
      </c>
      <c r="AE160" s="643"/>
      <c r="AF160" s="279" t="s">
        <v>1071</v>
      </c>
      <c r="AG160" s="280">
        <v>0.5</v>
      </c>
      <c r="AH160" s="277" t="s">
        <v>1072</v>
      </c>
      <c r="AI160" s="278" t="s">
        <v>2381</v>
      </c>
      <c r="AJ160" s="284">
        <v>44562</v>
      </c>
      <c r="AK160" s="284">
        <v>44895</v>
      </c>
      <c r="AL160" s="280">
        <v>1</v>
      </c>
      <c r="AM160" s="241"/>
      <c r="AN160" s="242"/>
      <c r="AO160" s="282"/>
      <c r="AP160" s="241"/>
      <c r="AQ160" s="242"/>
      <c r="AR160" s="241"/>
      <c r="AS160" s="242"/>
      <c r="AT160" s="282"/>
      <c r="AU160" s="241"/>
      <c r="AV160" s="242"/>
      <c r="AW160" s="241"/>
      <c r="AX160" s="242"/>
      <c r="AY160" s="282"/>
      <c r="AZ160" s="241"/>
      <c r="BA160" s="242"/>
      <c r="BB160" s="156"/>
      <c r="BC160" s="157"/>
      <c r="BD160" s="157"/>
      <c r="BE160" s="157"/>
      <c r="BF160" s="157"/>
    </row>
    <row r="161" spans="1:58" ht="159.75" customHeight="1" x14ac:dyDescent="0.2">
      <c r="A161" s="646"/>
      <c r="B161" s="649"/>
      <c r="C161" s="629"/>
      <c r="D161" s="629"/>
      <c r="E161" s="629"/>
      <c r="F161" s="629"/>
      <c r="G161" s="629"/>
      <c r="H161" s="629"/>
      <c r="I161" s="629"/>
      <c r="J161" s="629"/>
      <c r="K161" s="629"/>
      <c r="L161" s="629"/>
      <c r="M161" s="629"/>
      <c r="N161" s="629"/>
      <c r="O161" s="629"/>
      <c r="P161" s="278">
        <v>3</v>
      </c>
      <c r="Q161" s="243" t="s">
        <v>1073</v>
      </c>
      <c r="R161" s="145" t="str">
        <f t="shared" si="41"/>
        <v>Impacto</v>
      </c>
      <c r="S161" s="146" t="s">
        <v>837</v>
      </c>
      <c r="T161" s="146" t="s">
        <v>826</v>
      </c>
      <c r="U161" s="147" t="str">
        <f t="shared" si="42"/>
        <v>25%</v>
      </c>
      <c r="V161" s="146" t="s">
        <v>827</v>
      </c>
      <c r="W161" s="146" t="s">
        <v>828</v>
      </c>
      <c r="X161" s="146" t="s">
        <v>829</v>
      </c>
      <c r="Y161" s="148">
        <f>IFERROR(IF(AND(R160="Probabilidad",R161="Probabilidad"),(AA160-(+AA160*U161)),IF(R161="Probabilidad",(J159-(+J159*U161)),IF(R161="Impacto",AA160,""))),"")</f>
        <v>0.252</v>
      </c>
      <c r="Z161" s="149" t="str">
        <f t="shared" si="43"/>
        <v>Baja</v>
      </c>
      <c r="AA161" s="147">
        <f t="shared" si="44"/>
        <v>0.252</v>
      </c>
      <c r="AB161" s="149" t="str">
        <f t="shared" si="45"/>
        <v>Mayor</v>
      </c>
      <c r="AC161" s="147">
        <f t="shared" ref="AC161:AC164" si="47">IFERROR(IF(AND(R160="Impacto",R161="Impacto"),(AC160-(+AC160*U161)),IF(AND(R160="Probabilidad",R161="Impacto"),(AC159-(+AC159*U161)),IF(R161="Probabilidad",AC160,""))),"")</f>
        <v>0.75</v>
      </c>
      <c r="AD161" s="149" t="str">
        <f t="shared" si="46"/>
        <v>Alto</v>
      </c>
      <c r="AE161" s="643"/>
      <c r="AF161" s="279" t="s">
        <v>8</v>
      </c>
      <c r="AG161" s="280" t="s">
        <v>8</v>
      </c>
      <c r="AH161" s="277" t="s">
        <v>37</v>
      </c>
      <c r="AI161" s="278" t="s">
        <v>2383</v>
      </c>
      <c r="AJ161" s="284" t="s">
        <v>8</v>
      </c>
      <c r="AK161" s="284" t="s">
        <v>8</v>
      </c>
      <c r="AL161" s="184" t="s">
        <v>8</v>
      </c>
      <c r="AM161" s="241"/>
      <c r="AN161" s="242"/>
      <c r="AO161" s="282"/>
      <c r="AP161" s="241"/>
      <c r="AQ161" s="242"/>
      <c r="AR161" s="241"/>
      <c r="AS161" s="242"/>
      <c r="AT161" s="282"/>
      <c r="AU161" s="241"/>
      <c r="AV161" s="242"/>
      <c r="AW161" s="241"/>
      <c r="AX161" s="242"/>
      <c r="AY161" s="282"/>
      <c r="AZ161" s="241"/>
      <c r="BA161" s="242"/>
      <c r="BB161" s="156"/>
      <c r="BC161" s="157"/>
      <c r="BD161" s="157"/>
      <c r="BE161" s="157"/>
      <c r="BF161" s="157"/>
    </row>
    <row r="162" spans="1:58" ht="21" customHeight="1" x14ac:dyDescent="0.2">
      <c r="A162" s="646"/>
      <c r="B162" s="649"/>
      <c r="C162" s="629"/>
      <c r="D162" s="629"/>
      <c r="E162" s="629"/>
      <c r="F162" s="629"/>
      <c r="G162" s="629"/>
      <c r="H162" s="629"/>
      <c r="I162" s="629"/>
      <c r="J162" s="629"/>
      <c r="K162" s="629"/>
      <c r="L162" s="629"/>
      <c r="M162" s="629"/>
      <c r="N162" s="629"/>
      <c r="O162" s="629"/>
      <c r="P162" s="278"/>
      <c r="Q162" s="243"/>
      <c r="R162" s="145" t="str">
        <f t="shared" si="41"/>
        <v/>
      </c>
      <c r="S162" s="146"/>
      <c r="T162" s="146"/>
      <c r="U162" s="147" t="str">
        <f t="shared" si="42"/>
        <v/>
      </c>
      <c r="V162" s="146"/>
      <c r="W162" s="146"/>
      <c r="X162" s="146"/>
      <c r="Y162" s="148" t="str">
        <f>IFERROR(IF(AND(R161="Probabilidad",R162="Probabilidad"),(AA161-(+AA161*U162)),IF(R162="Probabilidad",(J159-(+J159*U162)),IF(R162="Impacto",AA161,""))),"")</f>
        <v/>
      </c>
      <c r="Z162" s="149" t="str">
        <f t="shared" si="43"/>
        <v/>
      </c>
      <c r="AA162" s="147" t="str">
        <f t="shared" si="44"/>
        <v/>
      </c>
      <c r="AB162" s="149" t="str">
        <f t="shared" si="45"/>
        <v/>
      </c>
      <c r="AC162" s="147" t="str">
        <f t="shared" si="47"/>
        <v/>
      </c>
      <c r="AD162" s="149" t="str">
        <f t="shared" si="46"/>
        <v/>
      </c>
      <c r="AE162" s="643"/>
      <c r="AF162" s="281"/>
      <c r="AG162" s="282"/>
      <c r="AH162" s="283"/>
      <c r="AI162" s="278"/>
      <c r="AJ162" s="283"/>
      <c r="AK162" s="283"/>
      <c r="AL162" s="283"/>
      <c r="AM162" s="241"/>
      <c r="AN162" s="242"/>
      <c r="AO162" s="282"/>
      <c r="AP162" s="241"/>
      <c r="AQ162" s="242"/>
      <c r="AR162" s="241"/>
      <c r="AS162" s="242"/>
      <c r="AT162" s="282"/>
      <c r="AU162" s="241"/>
      <c r="AV162" s="242"/>
      <c r="AW162" s="241"/>
      <c r="AX162" s="242"/>
      <c r="AY162" s="282"/>
      <c r="AZ162" s="241"/>
      <c r="BA162" s="242"/>
      <c r="BB162" s="156"/>
      <c r="BC162" s="157"/>
      <c r="BD162" s="157"/>
      <c r="BE162" s="157"/>
      <c r="BF162" s="157"/>
    </row>
    <row r="163" spans="1:58" ht="21" customHeight="1" x14ac:dyDescent="0.2">
      <c r="A163" s="646"/>
      <c r="B163" s="649"/>
      <c r="C163" s="629"/>
      <c r="D163" s="629"/>
      <c r="E163" s="629"/>
      <c r="F163" s="629"/>
      <c r="G163" s="629"/>
      <c r="H163" s="629"/>
      <c r="I163" s="629"/>
      <c r="J163" s="629"/>
      <c r="K163" s="629"/>
      <c r="L163" s="629"/>
      <c r="M163" s="629"/>
      <c r="N163" s="629"/>
      <c r="O163" s="629"/>
      <c r="P163" s="278"/>
      <c r="Q163" s="243"/>
      <c r="R163" s="145" t="str">
        <f t="shared" si="41"/>
        <v/>
      </c>
      <c r="S163" s="146"/>
      <c r="T163" s="146"/>
      <c r="U163" s="147" t="str">
        <f t="shared" si="42"/>
        <v/>
      </c>
      <c r="V163" s="146"/>
      <c r="W163" s="146"/>
      <c r="X163" s="146"/>
      <c r="Y163" s="148" t="str">
        <f>IFERROR(IF(AND(R162="Probabilidad",R163="Probabilidad"),(AA162-(+AA162*U163)),IF(R163="Probabilidad",(J159-(+J159*U163)),IF(R163="Impacto",AA162,""))),"")</f>
        <v/>
      </c>
      <c r="Z163" s="149" t="str">
        <f t="shared" si="43"/>
        <v/>
      </c>
      <c r="AA163" s="147" t="str">
        <f t="shared" si="44"/>
        <v/>
      </c>
      <c r="AB163" s="149" t="str">
        <f t="shared" si="45"/>
        <v/>
      </c>
      <c r="AC163" s="147" t="str">
        <f t="shared" si="47"/>
        <v/>
      </c>
      <c r="AD163" s="149" t="str">
        <f t="shared" si="46"/>
        <v/>
      </c>
      <c r="AE163" s="643"/>
      <c r="AF163" s="281"/>
      <c r="AG163" s="282"/>
      <c r="AH163" s="283"/>
      <c r="AI163" s="278"/>
      <c r="AJ163" s="283"/>
      <c r="AK163" s="283"/>
      <c r="AL163" s="283"/>
      <c r="AM163" s="241"/>
      <c r="AN163" s="242"/>
      <c r="AO163" s="282"/>
      <c r="AP163" s="241"/>
      <c r="AQ163" s="242"/>
      <c r="AR163" s="241"/>
      <c r="AS163" s="242"/>
      <c r="AT163" s="282"/>
      <c r="AU163" s="241"/>
      <c r="AV163" s="242"/>
      <c r="AW163" s="241"/>
      <c r="AX163" s="242"/>
      <c r="AY163" s="282"/>
      <c r="AZ163" s="241"/>
      <c r="BA163" s="242"/>
      <c r="BB163" s="156"/>
      <c r="BC163" s="157"/>
      <c r="BD163" s="157"/>
      <c r="BE163" s="157"/>
      <c r="BF163" s="157"/>
    </row>
    <row r="164" spans="1:58" ht="21" customHeight="1" thickBot="1" x14ac:dyDescent="0.25">
      <c r="A164" s="647"/>
      <c r="B164" s="650"/>
      <c r="C164" s="640"/>
      <c r="D164" s="640"/>
      <c r="E164" s="640"/>
      <c r="F164" s="640"/>
      <c r="G164" s="640"/>
      <c r="H164" s="640"/>
      <c r="I164" s="640"/>
      <c r="J164" s="640"/>
      <c r="K164" s="640"/>
      <c r="L164" s="640"/>
      <c r="M164" s="640"/>
      <c r="N164" s="640"/>
      <c r="O164" s="640"/>
      <c r="P164" s="205"/>
      <c r="Q164" s="168"/>
      <c r="R164" s="169" t="str">
        <f t="shared" si="41"/>
        <v/>
      </c>
      <c r="S164" s="170"/>
      <c r="T164" s="170"/>
      <c r="U164" s="171" t="str">
        <f t="shared" si="42"/>
        <v/>
      </c>
      <c r="V164" s="170"/>
      <c r="W164" s="170"/>
      <c r="X164" s="170"/>
      <c r="Y164" s="172" t="str">
        <f>IFERROR(IF(AND(R163="Probabilidad",R164="Probabilidad"),(AA163-(+AA163*U164)),IF(R164="Probabilidad",(J159-(+J159*U164)),IF(R164="Impacto",AA163,""))),"")</f>
        <v/>
      </c>
      <c r="Z164" s="173" t="str">
        <f t="shared" si="43"/>
        <v/>
      </c>
      <c r="AA164" s="171" t="str">
        <f t="shared" si="44"/>
        <v/>
      </c>
      <c r="AB164" s="173" t="str">
        <f t="shared" si="45"/>
        <v/>
      </c>
      <c r="AC164" s="171" t="str">
        <f t="shared" si="47"/>
        <v/>
      </c>
      <c r="AD164" s="173" t="str">
        <f t="shared" si="46"/>
        <v/>
      </c>
      <c r="AE164" s="644"/>
      <c r="AF164" s="208"/>
      <c r="AG164" s="171"/>
      <c r="AH164" s="209"/>
      <c r="AI164" s="205"/>
      <c r="AJ164" s="209"/>
      <c r="AK164" s="209"/>
      <c r="AL164" s="198"/>
      <c r="AM164" s="241"/>
      <c r="AN164" s="242"/>
      <c r="AO164" s="282"/>
      <c r="AP164" s="241"/>
      <c r="AQ164" s="242"/>
      <c r="AR164" s="241"/>
      <c r="AS164" s="242"/>
      <c r="AT164" s="282"/>
      <c r="AU164" s="241"/>
      <c r="AV164" s="242"/>
      <c r="AW164" s="241"/>
      <c r="AX164" s="242"/>
      <c r="AY164" s="282"/>
      <c r="AZ164" s="241"/>
      <c r="BA164" s="242"/>
      <c r="BB164" s="156"/>
      <c r="BC164" s="157"/>
      <c r="BD164" s="157"/>
      <c r="BE164" s="157"/>
      <c r="BF164" s="157"/>
    </row>
    <row r="165" spans="1:58" ht="159.75" customHeight="1" x14ac:dyDescent="0.2">
      <c r="A165" s="645">
        <v>22</v>
      </c>
      <c r="B165" s="648" t="s">
        <v>615</v>
      </c>
      <c r="C165" s="651" t="s">
        <v>869</v>
      </c>
      <c r="D165" s="652" t="s">
        <v>1062</v>
      </c>
      <c r="E165" s="652" t="s">
        <v>1063</v>
      </c>
      <c r="F165" s="653" t="s">
        <v>1064</v>
      </c>
      <c r="G165" s="651" t="s">
        <v>1065</v>
      </c>
      <c r="H165" s="651">
        <v>365</v>
      </c>
      <c r="I165" s="641" t="str">
        <f>IF(H165&lt;=0,"",IF(H165&lt;=2,"Muy Baja",IF(H165&lt;=24,"Baja",IF(H165&lt;=500,"Media",IF(H165&lt;=5000,"Alta","Muy Alta")))))</f>
        <v>Media</v>
      </c>
      <c r="J165" s="639">
        <f>IF(I165="","",IF(I165="Muy Baja",0.2,IF(I165="Baja",0.4,IF(I165="Media",0.6,IF(I165="Alta",0.8,IF(I165="Muy Alta",1,))))))</f>
        <v>0.6</v>
      </c>
      <c r="K165" s="639" t="s">
        <v>860</v>
      </c>
      <c r="L165" s="639" t="str">
        <f>IF(NOT(ISERROR(MATCH(K165,'[1]Tabla Impacto'!$B$221:$B$223,0))),'[1]Tabla Impacto'!$F$223&amp;"Por favor no seleccionar los criterios de impacto(Afectación Económica o presupuestal y Pérdida Reputacional)",K165)</f>
        <v xml:space="preserve">     El riesgo afecta la imagen de la entidad a nivel nacional, con efecto publicitarios sostenible a nivel país</v>
      </c>
      <c r="M165" s="641" t="str">
        <f>IF(OR(K165='Tabla Impacto'!$C$11,K165='Tabla Impacto'!$D$11),"Leve",IF(OR(K165='Tabla Impacto'!$C$12,K165='Tabla Impacto'!$D$12),"Menor",IF(OR(K165='Tabla Impacto'!$C$13,K165='Tabla Impacto'!$D$13),"Moderado",IF(OR(K165='Tabla Impacto'!$C$14,K165='Tabla Impacto'!$D$14),"Mayor",IF(OR(K165='Tabla Impacto'!$C$15,K165='Tabla Impacto'!$D$15),"Catastrófico","")))))</f>
        <v>Catastrófico</v>
      </c>
      <c r="N165" s="639">
        <f>IF(M165="","",IF(M165="Leve",0.2,IF(M165="Menor",0.4,IF(M165="Moderado",0.6,IF(M165="Mayor",0.8,IF(M165="Catastrófico",1,))))))</f>
        <v>1</v>
      </c>
      <c r="O165" s="641" t="str">
        <f>IF(OR(AND(I165="Muy Baja",M165="Leve"),AND(I165="Muy Baja",M165="Menor"),AND(I165="Baja",M165="Leve")),"Bajo",IF(OR(AND(I165="Muy baja",M165="Moderado"),AND(I165="Baja",M165="Menor"),AND(I165="Baja",M165="Moderado"),AND(I165="Media",M165="Leve"),AND(I165="Media",M165="Menor"),AND(I165="Media",M165="Moderado"),AND(I165="Alta",M165="Leve"),AND(I165="Alta",M165="Menor")),"Moderado",IF(OR(AND(I165="Muy Baja",M165="Mayor"),AND(I165="Baja",M165="Mayor"),AND(I165="Media",M165="Mayor"),AND(I165="Alta",M165="Moderado"),AND(I165="Alta",M165="Mayor"),AND(I165="Muy Alta",M165="Leve"),AND(I165="Muy Alta",M165="Menor"),AND(I165="Muy Alta",M165="Moderado"),AND(I165="Muy Alta",M165="Mayor")),"Alto",IF(OR(AND(I165="Muy Baja",M165="Catastrófico"),AND(I165="Baja",M165="Catastrófico"),AND(I165="Media",M165="Catastrófico"),AND(I165="Alta",M165="Catastrófico"),AND(I165="Muy Alta",M165="Catastrófico")),"Extremo",""))))</f>
        <v>Extremo</v>
      </c>
      <c r="P165" s="145">
        <v>1</v>
      </c>
      <c r="Q165" s="275" t="s">
        <v>1066</v>
      </c>
      <c r="R165" s="127" t="str">
        <f t="shared" si="41"/>
        <v>Probabilidad</v>
      </c>
      <c r="S165" s="128" t="s">
        <v>825</v>
      </c>
      <c r="T165" s="128" t="s">
        <v>826</v>
      </c>
      <c r="U165" s="129" t="str">
        <f t="shared" si="42"/>
        <v>30%</v>
      </c>
      <c r="V165" s="128" t="s">
        <v>827</v>
      </c>
      <c r="W165" s="128" t="s">
        <v>828</v>
      </c>
      <c r="X165" s="128" t="s">
        <v>829</v>
      </c>
      <c r="Y165" s="130">
        <f>IFERROR(IF(R165="Probabilidad",(J165-(+J165*U165)),IF(R165="Impacto",J165,"")),"")</f>
        <v>0.42</v>
      </c>
      <c r="Z165" s="131" t="str">
        <f t="shared" si="43"/>
        <v>Media</v>
      </c>
      <c r="AA165" s="129">
        <f t="shared" si="44"/>
        <v>0.42</v>
      </c>
      <c r="AB165" s="131" t="str">
        <f t="shared" si="45"/>
        <v>Catastrófico</v>
      </c>
      <c r="AC165" s="129">
        <f>IFERROR(IF(R165="Impacto",(N165-(+N165*U165)),IF(R165="Probabilidad",N165,"")),"")</f>
        <v>1</v>
      </c>
      <c r="AD165" s="131" t="str">
        <f t="shared" si="46"/>
        <v>Extremo</v>
      </c>
      <c r="AE165" s="642" t="s">
        <v>830</v>
      </c>
      <c r="AF165" s="279" t="s">
        <v>8</v>
      </c>
      <c r="AG165" s="280" t="s">
        <v>8</v>
      </c>
      <c r="AH165" s="277" t="s">
        <v>37</v>
      </c>
      <c r="AI165" s="278" t="s">
        <v>2383</v>
      </c>
      <c r="AJ165" s="284" t="s">
        <v>8</v>
      </c>
      <c r="AK165" s="284" t="s">
        <v>8</v>
      </c>
      <c r="AL165" s="184" t="s">
        <v>8</v>
      </c>
      <c r="AM165" s="140"/>
      <c r="AN165" s="138"/>
      <c r="AO165" s="139"/>
      <c r="AP165" s="140"/>
      <c r="AQ165" s="138"/>
      <c r="AR165" s="140"/>
      <c r="AS165" s="138"/>
      <c r="AT165" s="139"/>
      <c r="AU165" s="140"/>
      <c r="AV165" s="138"/>
      <c r="AW165" s="140"/>
      <c r="AX165" s="138"/>
      <c r="AY165" s="139"/>
      <c r="AZ165" s="140"/>
      <c r="BA165" s="138"/>
      <c r="BB165" s="156"/>
      <c r="BC165" s="156"/>
      <c r="BD165" s="157"/>
      <c r="BE165" s="157"/>
      <c r="BF165" s="157"/>
    </row>
    <row r="166" spans="1:58" ht="159.75" customHeight="1" x14ac:dyDescent="0.2">
      <c r="A166" s="646"/>
      <c r="B166" s="649"/>
      <c r="C166" s="629"/>
      <c r="D166" s="629"/>
      <c r="E166" s="629"/>
      <c r="F166" s="629"/>
      <c r="G166" s="629"/>
      <c r="H166" s="629"/>
      <c r="I166" s="629"/>
      <c r="J166" s="629"/>
      <c r="K166" s="629"/>
      <c r="L166" s="629"/>
      <c r="M166" s="629"/>
      <c r="N166" s="629"/>
      <c r="O166" s="629"/>
      <c r="P166" s="278">
        <v>2</v>
      </c>
      <c r="Q166" s="25" t="s">
        <v>1070</v>
      </c>
      <c r="R166" s="145" t="str">
        <f t="shared" si="41"/>
        <v>Probabilidad</v>
      </c>
      <c r="S166" s="146" t="s">
        <v>834</v>
      </c>
      <c r="T166" s="146" t="s">
        <v>826</v>
      </c>
      <c r="U166" s="147" t="str">
        <f t="shared" si="42"/>
        <v>40%</v>
      </c>
      <c r="V166" s="146" t="s">
        <v>827</v>
      </c>
      <c r="W166" s="146" t="s">
        <v>828</v>
      </c>
      <c r="X166" s="146" t="s">
        <v>829</v>
      </c>
      <c r="Y166" s="148">
        <f>IFERROR(IF(AND(R165="Probabilidad",R166="Probabilidad"),(AA165-(+AA165*U166)),IF(R166="Probabilidad",(J165-(+J165*U166)),IF(R166="Impacto",AA165,""))),"")</f>
        <v>0.252</v>
      </c>
      <c r="Z166" s="149" t="str">
        <f t="shared" si="43"/>
        <v>Baja</v>
      </c>
      <c r="AA166" s="147">
        <f t="shared" si="44"/>
        <v>0.252</v>
      </c>
      <c r="AB166" s="149" t="str">
        <f t="shared" si="45"/>
        <v>Catastrófico</v>
      </c>
      <c r="AC166" s="147">
        <f>IFERROR(IF(AND(R165="Impacto",R166="Impacto"),(AC165-(+AC165*U166)),IF(R166="Impacto",($N$135-(+$N$135*U166)),IF(R166="Probabilidad",AC165,""))),"")</f>
        <v>1</v>
      </c>
      <c r="AD166" s="149" t="str">
        <f t="shared" si="46"/>
        <v>Extremo</v>
      </c>
      <c r="AE166" s="643"/>
      <c r="AF166" s="279" t="s">
        <v>1071</v>
      </c>
      <c r="AG166" s="280">
        <v>0.5</v>
      </c>
      <c r="AH166" s="277" t="s">
        <v>1072</v>
      </c>
      <c r="AI166" s="278" t="s">
        <v>2382</v>
      </c>
      <c r="AJ166" s="284">
        <v>44562</v>
      </c>
      <c r="AK166" s="284">
        <v>44895</v>
      </c>
      <c r="AL166" s="280">
        <v>1</v>
      </c>
      <c r="AM166" s="241"/>
      <c r="AN166" s="242"/>
      <c r="AO166" s="282"/>
      <c r="AP166" s="241"/>
      <c r="AQ166" s="242"/>
      <c r="AR166" s="241"/>
      <c r="AS166" s="242"/>
      <c r="AT166" s="282"/>
      <c r="AU166" s="241"/>
      <c r="AV166" s="242"/>
      <c r="AW166" s="241"/>
      <c r="AX166" s="242"/>
      <c r="AY166" s="282"/>
      <c r="AZ166" s="241"/>
      <c r="BA166" s="242"/>
      <c r="BB166" s="156"/>
      <c r="BC166" s="157"/>
      <c r="BD166" s="157"/>
      <c r="BE166" s="157"/>
      <c r="BF166" s="157"/>
    </row>
    <row r="167" spans="1:58" ht="159.75" customHeight="1" x14ac:dyDescent="0.2">
      <c r="A167" s="646"/>
      <c r="B167" s="649"/>
      <c r="C167" s="629"/>
      <c r="D167" s="629"/>
      <c r="E167" s="629"/>
      <c r="F167" s="629"/>
      <c r="G167" s="629"/>
      <c r="H167" s="629"/>
      <c r="I167" s="629"/>
      <c r="J167" s="629"/>
      <c r="K167" s="629"/>
      <c r="L167" s="629"/>
      <c r="M167" s="629"/>
      <c r="N167" s="629"/>
      <c r="O167" s="629"/>
      <c r="P167" s="278">
        <v>3</v>
      </c>
      <c r="Q167" s="243" t="s">
        <v>1073</v>
      </c>
      <c r="R167" s="145" t="str">
        <f t="shared" si="41"/>
        <v>Impacto</v>
      </c>
      <c r="S167" s="146" t="s">
        <v>837</v>
      </c>
      <c r="T167" s="146" t="s">
        <v>826</v>
      </c>
      <c r="U167" s="147" t="str">
        <f t="shared" si="42"/>
        <v>25%</v>
      </c>
      <c r="V167" s="146" t="s">
        <v>827</v>
      </c>
      <c r="W167" s="146" t="s">
        <v>828</v>
      </c>
      <c r="X167" s="146" t="s">
        <v>829</v>
      </c>
      <c r="Y167" s="148">
        <f>IFERROR(IF(AND(R166="Probabilidad",R167="Probabilidad"),(AA166-(+AA166*U167)),IF(R167="Probabilidad",(J165-(+J165*U167)),IF(R167="Impacto",AA166,""))),"")</f>
        <v>0.252</v>
      </c>
      <c r="Z167" s="149" t="str">
        <f t="shared" si="43"/>
        <v>Baja</v>
      </c>
      <c r="AA167" s="147">
        <f t="shared" si="44"/>
        <v>0.252</v>
      </c>
      <c r="AB167" s="149" t="str">
        <f t="shared" si="45"/>
        <v>Mayor</v>
      </c>
      <c r="AC167" s="147">
        <f t="shared" ref="AC167:AC170" si="48">IFERROR(IF(AND(R166="Impacto",R167="Impacto"),(AC166-(+AC166*U167)),IF(AND(R166="Probabilidad",R167="Impacto"),(AC165-(+AC165*U167)),IF(R167="Probabilidad",AC166,""))),"")</f>
        <v>0.75</v>
      </c>
      <c r="AD167" s="149" t="str">
        <f t="shared" si="46"/>
        <v>Alto</v>
      </c>
      <c r="AE167" s="643"/>
      <c r="AF167" s="279" t="s">
        <v>8</v>
      </c>
      <c r="AG167" s="280" t="s">
        <v>8</v>
      </c>
      <c r="AH167" s="277" t="s">
        <v>37</v>
      </c>
      <c r="AI167" s="278" t="s">
        <v>2383</v>
      </c>
      <c r="AJ167" s="284" t="s">
        <v>8</v>
      </c>
      <c r="AK167" s="284" t="s">
        <v>8</v>
      </c>
      <c r="AL167" s="184" t="s">
        <v>8</v>
      </c>
      <c r="AM167" s="241"/>
      <c r="AN167" s="242"/>
      <c r="AO167" s="282"/>
      <c r="AP167" s="241"/>
      <c r="AQ167" s="242"/>
      <c r="AR167" s="241"/>
      <c r="AS167" s="242"/>
      <c r="AT167" s="282"/>
      <c r="AU167" s="241"/>
      <c r="AV167" s="242"/>
      <c r="AW167" s="241"/>
      <c r="AX167" s="242"/>
      <c r="AY167" s="282"/>
      <c r="AZ167" s="241"/>
      <c r="BA167" s="242"/>
      <c r="BB167" s="156"/>
      <c r="BC167" s="157"/>
      <c r="BD167" s="157"/>
      <c r="BE167" s="157"/>
      <c r="BF167" s="157"/>
    </row>
    <row r="168" spans="1:58" ht="21" customHeight="1" x14ac:dyDescent="0.2">
      <c r="A168" s="646"/>
      <c r="B168" s="649"/>
      <c r="C168" s="629"/>
      <c r="D168" s="629"/>
      <c r="E168" s="629"/>
      <c r="F168" s="629"/>
      <c r="G168" s="629"/>
      <c r="H168" s="629"/>
      <c r="I168" s="629"/>
      <c r="J168" s="629"/>
      <c r="K168" s="629"/>
      <c r="L168" s="629"/>
      <c r="M168" s="629"/>
      <c r="N168" s="629"/>
      <c r="O168" s="629"/>
      <c r="P168" s="278"/>
      <c r="Q168" s="243"/>
      <c r="R168" s="145" t="str">
        <f t="shared" si="41"/>
        <v/>
      </c>
      <c r="S168" s="146"/>
      <c r="T168" s="146"/>
      <c r="U168" s="147" t="str">
        <f t="shared" si="42"/>
        <v/>
      </c>
      <c r="V168" s="146"/>
      <c r="W168" s="146"/>
      <c r="X168" s="146"/>
      <c r="Y168" s="148" t="str">
        <f>IFERROR(IF(AND(R167="Probabilidad",R168="Probabilidad"),(AA167-(+AA167*U168)),IF(R168="Probabilidad",(J165-(+J165*U168)),IF(R168="Impacto",AA167,""))),"")</f>
        <v/>
      </c>
      <c r="Z168" s="149" t="str">
        <f t="shared" si="43"/>
        <v/>
      </c>
      <c r="AA168" s="147" t="str">
        <f t="shared" si="44"/>
        <v/>
      </c>
      <c r="AB168" s="149" t="str">
        <f t="shared" si="45"/>
        <v/>
      </c>
      <c r="AC168" s="147" t="str">
        <f t="shared" si="48"/>
        <v/>
      </c>
      <c r="AD168" s="149" t="str">
        <f t="shared" si="46"/>
        <v/>
      </c>
      <c r="AE168" s="643"/>
      <c r="AF168" s="281"/>
      <c r="AG168" s="282"/>
      <c r="AH168" s="283"/>
      <c r="AI168" s="278"/>
      <c r="AJ168" s="283"/>
      <c r="AK168" s="283"/>
      <c r="AL168" s="283"/>
      <c r="AM168" s="241"/>
      <c r="AN168" s="242"/>
      <c r="AO168" s="282"/>
      <c r="AP168" s="241"/>
      <c r="AQ168" s="242"/>
      <c r="AR168" s="241"/>
      <c r="AS168" s="242"/>
      <c r="AT168" s="282"/>
      <c r="AU168" s="241"/>
      <c r="AV168" s="242"/>
      <c r="AW168" s="241"/>
      <c r="AX168" s="242"/>
      <c r="AY168" s="282"/>
      <c r="AZ168" s="241"/>
      <c r="BA168" s="242"/>
      <c r="BB168" s="156"/>
      <c r="BC168" s="157"/>
      <c r="BD168" s="157"/>
      <c r="BE168" s="157"/>
      <c r="BF168" s="157"/>
    </row>
    <row r="169" spans="1:58" ht="21" customHeight="1" x14ac:dyDescent="0.2">
      <c r="A169" s="646"/>
      <c r="B169" s="649"/>
      <c r="C169" s="629"/>
      <c r="D169" s="629"/>
      <c r="E169" s="629"/>
      <c r="F169" s="629"/>
      <c r="G169" s="629"/>
      <c r="H169" s="629"/>
      <c r="I169" s="629"/>
      <c r="J169" s="629"/>
      <c r="K169" s="629"/>
      <c r="L169" s="629"/>
      <c r="M169" s="629"/>
      <c r="N169" s="629"/>
      <c r="O169" s="629"/>
      <c r="P169" s="278"/>
      <c r="Q169" s="243"/>
      <c r="R169" s="145" t="str">
        <f t="shared" si="41"/>
        <v/>
      </c>
      <c r="S169" s="146"/>
      <c r="T169" s="146"/>
      <c r="U169" s="147" t="str">
        <f t="shared" si="42"/>
        <v/>
      </c>
      <c r="V169" s="146"/>
      <c r="W169" s="146"/>
      <c r="X169" s="146"/>
      <c r="Y169" s="148" t="str">
        <f>IFERROR(IF(AND(R168="Probabilidad",R169="Probabilidad"),(AA168-(+AA168*U169)),IF(R169="Probabilidad",(J165-(+J165*U169)),IF(R169="Impacto",AA168,""))),"")</f>
        <v/>
      </c>
      <c r="Z169" s="149" t="str">
        <f t="shared" si="43"/>
        <v/>
      </c>
      <c r="AA169" s="147" t="str">
        <f t="shared" si="44"/>
        <v/>
      </c>
      <c r="AB169" s="149" t="str">
        <f t="shared" si="45"/>
        <v/>
      </c>
      <c r="AC169" s="147" t="str">
        <f t="shared" si="48"/>
        <v/>
      </c>
      <c r="AD169" s="149" t="str">
        <f t="shared" si="46"/>
        <v/>
      </c>
      <c r="AE169" s="643"/>
      <c r="AF169" s="281"/>
      <c r="AG169" s="282"/>
      <c r="AH169" s="283"/>
      <c r="AI169" s="278"/>
      <c r="AJ169" s="283"/>
      <c r="AK169" s="283"/>
      <c r="AL169" s="283"/>
      <c r="AM169" s="241"/>
      <c r="AN169" s="242"/>
      <c r="AO169" s="282"/>
      <c r="AP169" s="241"/>
      <c r="AQ169" s="242"/>
      <c r="AR169" s="241"/>
      <c r="AS169" s="242"/>
      <c r="AT169" s="282"/>
      <c r="AU169" s="241"/>
      <c r="AV169" s="242"/>
      <c r="AW169" s="241"/>
      <c r="AX169" s="242"/>
      <c r="AY169" s="282"/>
      <c r="AZ169" s="241"/>
      <c r="BA169" s="242"/>
      <c r="BB169" s="156"/>
      <c r="BC169" s="157"/>
      <c r="BD169" s="157"/>
      <c r="BE169" s="157"/>
      <c r="BF169" s="157"/>
    </row>
    <row r="170" spans="1:58" ht="21" customHeight="1" thickBot="1" x14ac:dyDescent="0.25">
      <c r="A170" s="647"/>
      <c r="B170" s="650"/>
      <c r="C170" s="640"/>
      <c r="D170" s="640"/>
      <c r="E170" s="640"/>
      <c r="F170" s="640"/>
      <c r="G170" s="640"/>
      <c r="H170" s="640"/>
      <c r="I170" s="640"/>
      <c r="J170" s="640"/>
      <c r="K170" s="640"/>
      <c r="L170" s="640"/>
      <c r="M170" s="640"/>
      <c r="N170" s="640"/>
      <c r="O170" s="640"/>
      <c r="P170" s="205"/>
      <c r="Q170" s="168"/>
      <c r="R170" s="169" t="str">
        <f t="shared" si="41"/>
        <v/>
      </c>
      <c r="S170" s="170"/>
      <c r="T170" s="170"/>
      <c r="U170" s="171" t="str">
        <f t="shared" si="42"/>
        <v/>
      </c>
      <c r="V170" s="170"/>
      <c r="W170" s="170"/>
      <c r="X170" s="170"/>
      <c r="Y170" s="172" t="str">
        <f>IFERROR(IF(AND(R169="Probabilidad",R170="Probabilidad"),(AA169-(+AA169*U170)),IF(R170="Probabilidad",(J165-(+J165*U170)),IF(R170="Impacto",AA169,""))),"")</f>
        <v/>
      </c>
      <c r="Z170" s="173" t="str">
        <f t="shared" si="43"/>
        <v/>
      </c>
      <c r="AA170" s="171" t="str">
        <f t="shared" si="44"/>
        <v/>
      </c>
      <c r="AB170" s="173" t="str">
        <f t="shared" si="45"/>
        <v/>
      </c>
      <c r="AC170" s="171" t="str">
        <f t="shared" si="48"/>
        <v/>
      </c>
      <c r="AD170" s="173" t="str">
        <f t="shared" si="46"/>
        <v/>
      </c>
      <c r="AE170" s="644"/>
      <c r="AF170" s="208"/>
      <c r="AG170" s="171"/>
      <c r="AH170" s="209"/>
      <c r="AI170" s="205"/>
      <c r="AJ170" s="209"/>
      <c r="AK170" s="209"/>
      <c r="AL170" s="198"/>
      <c r="AM170" s="241"/>
      <c r="AN170" s="242"/>
      <c r="AO170" s="282"/>
      <c r="AP170" s="241"/>
      <c r="AQ170" s="242"/>
      <c r="AR170" s="241"/>
      <c r="AS170" s="242"/>
      <c r="AT170" s="282"/>
      <c r="AU170" s="241"/>
      <c r="AV170" s="242"/>
      <c r="AW170" s="241"/>
      <c r="AX170" s="242"/>
      <c r="AY170" s="282"/>
      <c r="AZ170" s="241"/>
      <c r="BA170" s="242"/>
      <c r="BB170" s="156"/>
      <c r="BC170" s="157"/>
      <c r="BD170" s="157"/>
      <c r="BE170" s="157"/>
      <c r="BF170" s="157"/>
    </row>
    <row r="171" spans="1:58" ht="159.75" customHeight="1" x14ac:dyDescent="0.2">
      <c r="A171" s="657">
        <v>23</v>
      </c>
      <c r="B171" s="660" t="s">
        <v>615</v>
      </c>
      <c r="C171" s="661" t="s">
        <v>818</v>
      </c>
      <c r="D171" s="661" t="s">
        <v>1077</v>
      </c>
      <c r="E171" s="661" t="s">
        <v>1078</v>
      </c>
      <c r="F171" s="661" t="s">
        <v>1079</v>
      </c>
      <c r="G171" s="661" t="s">
        <v>1065</v>
      </c>
      <c r="H171" s="661">
        <v>365</v>
      </c>
      <c r="I171" s="655" t="str">
        <f>IF(H171&lt;=0,"",IF(H171&lt;=2,"Muy Baja",IF(H171&lt;=24,"Baja",IF(H171&lt;=500,"Media",IF(H171&lt;=5000,"Alta","Muy Alta")))))</f>
        <v>Media</v>
      </c>
      <c r="J171" s="654">
        <f>IF(I171="","",IF(I171="Muy Baja",0.2,IF(I171="Baja",0.4,IF(I171="Media",0.6,IF(I171="Alta",0.8,IF(I171="Muy Alta",1,))))))</f>
        <v>0.6</v>
      </c>
      <c r="K171" s="654" t="s">
        <v>860</v>
      </c>
      <c r="L171" s="654" t="str">
        <f>IF(NOT(ISERROR(MATCH(K171,'[1]Tabla Impacto'!$B$221:$B$223,0))),'[1]Tabla Impacto'!$F$223&amp;"Por favor no seleccionar los criterios de impacto(Afectación Económica o presupuestal y Pérdida Reputacional)",K171)</f>
        <v xml:space="preserve">     El riesgo afecta la imagen de la entidad a nivel nacional, con efecto publicitarios sostenible a nivel país</v>
      </c>
      <c r="M171" s="655" t="str">
        <f>IF(OR(K171='Tabla Impacto'!$C$11,K171='Tabla Impacto'!$D$11),"Leve",IF(OR(K171='Tabla Impacto'!$C$12,K171='Tabla Impacto'!$D$12),"Menor",IF(OR(K171='Tabla Impacto'!$C$13,K171='Tabla Impacto'!$D$13),"Moderado",IF(OR(K171='Tabla Impacto'!$C$14,K171='Tabla Impacto'!$D$14),"Mayor",IF(OR(K171='Tabla Impacto'!$C$15,K171='Tabla Impacto'!$D$15),"Catastrófico","")))))</f>
        <v>Catastrófico</v>
      </c>
      <c r="N171" s="654">
        <f>IF(M171="","",IF(M171="Leve",0.2,IF(M171="Menor",0.4,IF(M171="Moderado",0.6,IF(M171="Mayor",0.8,IF(M171="Catastrófico",1,))))))</f>
        <v>1</v>
      </c>
      <c r="O171" s="655" t="str">
        <f>IF(OR(AND(I171="Muy Baja",M171="Leve"),AND(I171="Muy Baja",M171="Menor"),AND(I171="Baja",M171="Leve")),"Bajo",IF(OR(AND(I171="Muy baja",M171="Moderado"),AND(I171="Baja",M171="Menor"),AND(I171="Baja",M171="Moderado"),AND(I171="Media",M171="Leve"),AND(I171="Media",M171="Menor"),AND(I171="Media",M171="Moderado"),AND(I171="Alta",M171="Leve"),AND(I171="Alta",M171="Menor")),"Moderado",IF(OR(AND(I171="Muy Baja",M171="Mayor"),AND(I171="Baja",M171="Mayor"),AND(I171="Media",M171="Mayor"),AND(I171="Alta",M171="Moderado"),AND(I171="Alta",M171="Mayor"),AND(I171="Muy Alta",M171="Leve"),AND(I171="Muy Alta",M171="Menor"),AND(I171="Muy Alta",M171="Moderado"),AND(I171="Muy Alta",M171="Mayor")),"Alto",IF(OR(AND(I171="Muy Baja",M171="Catastrófico"),AND(I171="Baja",M171="Catastrófico"),AND(I171="Media",M171="Catastrófico"),AND(I171="Alta",M171="Catastrófico"),AND(I171="Muy Alta",M171="Catastrófico")),"Extremo",""))))</f>
        <v>Extremo</v>
      </c>
      <c r="P171" s="127">
        <v>1</v>
      </c>
      <c r="Q171" s="275" t="s">
        <v>1080</v>
      </c>
      <c r="R171" s="145" t="str">
        <f t="shared" si="0"/>
        <v>Probabilidad</v>
      </c>
      <c r="S171" s="146" t="s">
        <v>834</v>
      </c>
      <c r="T171" s="146" t="s">
        <v>826</v>
      </c>
      <c r="U171" s="147" t="str">
        <f t="shared" si="1"/>
        <v>40%</v>
      </c>
      <c r="V171" s="146" t="s">
        <v>827</v>
      </c>
      <c r="W171" s="146" t="s">
        <v>927</v>
      </c>
      <c r="X171" s="146" t="s">
        <v>829</v>
      </c>
      <c r="Y171" s="148">
        <f>IFERROR(IF(R171="Probabilidad",(J171-(+J171*U171)),IF(R171="Impacto",J171,"")),"")</f>
        <v>0.36</v>
      </c>
      <c r="Z171" s="149" t="str">
        <f t="shared" si="2"/>
        <v>Baja</v>
      </c>
      <c r="AA171" s="147">
        <f t="shared" si="3"/>
        <v>0.36</v>
      </c>
      <c r="AB171" s="149" t="str">
        <f t="shared" si="4"/>
        <v>Catastrófico</v>
      </c>
      <c r="AC171" s="147">
        <f>IFERROR(IF(R171="Impacto",(N171-(+N171*U171)),IF(R171="Probabilidad",N171,"")),"")</f>
        <v>1</v>
      </c>
      <c r="AD171" s="149" t="str">
        <f t="shared" si="5"/>
        <v>Extremo</v>
      </c>
      <c r="AE171" s="656" t="s">
        <v>830</v>
      </c>
      <c r="AF171" s="285" t="s">
        <v>1081</v>
      </c>
      <c r="AG171" s="151">
        <v>0.5</v>
      </c>
      <c r="AH171" s="286" t="s">
        <v>1082</v>
      </c>
      <c r="AI171" s="238" t="s">
        <v>2369</v>
      </c>
      <c r="AJ171" s="249">
        <v>44562</v>
      </c>
      <c r="AK171" s="249">
        <v>44895</v>
      </c>
      <c r="AL171" s="153">
        <v>1</v>
      </c>
      <c r="AM171" s="140"/>
      <c r="AN171" s="138"/>
      <c r="AO171" s="139"/>
      <c r="AP171" s="140"/>
      <c r="AQ171" s="138"/>
      <c r="AR171" s="140"/>
      <c r="AS171" s="138"/>
      <c r="AT171" s="139"/>
      <c r="AU171" s="140"/>
      <c r="AV171" s="138"/>
      <c r="AW171" s="140"/>
      <c r="AX171" s="138"/>
      <c r="AY171" s="139"/>
      <c r="AZ171" s="140"/>
      <c r="BA171" s="138"/>
      <c r="BB171" s="156"/>
      <c r="BC171" s="156"/>
      <c r="BD171" s="157"/>
      <c r="BE171" s="157"/>
      <c r="BF171" s="157"/>
    </row>
    <row r="172" spans="1:58" ht="159.75" customHeight="1" x14ac:dyDescent="0.2">
      <c r="A172" s="658"/>
      <c r="B172" s="649"/>
      <c r="C172" s="629"/>
      <c r="D172" s="629"/>
      <c r="E172" s="629"/>
      <c r="F172" s="629"/>
      <c r="G172" s="629"/>
      <c r="H172" s="629"/>
      <c r="I172" s="629"/>
      <c r="J172" s="629"/>
      <c r="K172" s="629"/>
      <c r="L172" s="629"/>
      <c r="M172" s="629"/>
      <c r="N172" s="629"/>
      <c r="O172" s="629"/>
      <c r="P172" s="194">
        <v>2</v>
      </c>
      <c r="Q172" s="144" t="s">
        <v>1083</v>
      </c>
      <c r="R172" s="145" t="str">
        <f t="shared" si="0"/>
        <v>Impacto</v>
      </c>
      <c r="S172" s="146" t="s">
        <v>837</v>
      </c>
      <c r="T172" s="146" t="s">
        <v>826</v>
      </c>
      <c r="U172" s="147" t="str">
        <f t="shared" si="1"/>
        <v>25%</v>
      </c>
      <c r="V172" s="146" t="s">
        <v>838</v>
      </c>
      <c r="W172" s="146" t="s">
        <v>828</v>
      </c>
      <c r="X172" s="146" t="s">
        <v>829</v>
      </c>
      <c r="Y172" s="148">
        <f>IFERROR(IF(AND(R171="Probabilidad",R172="Probabilidad"),(AA171-(+AA171*U172)),IF(R172="Probabilidad",(J171-(+J171*U172)),IF(R172="Impacto",AA171,""))),"")</f>
        <v>0.36</v>
      </c>
      <c r="Z172" s="149" t="str">
        <f t="shared" si="2"/>
        <v>Baja</v>
      </c>
      <c r="AA172" s="147">
        <f t="shared" si="3"/>
        <v>0.36</v>
      </c>
      <c r="AB172" s="149" t="str">
        <f t="shared" si="4"/>
        <v>Mayor</v>
      </c>
      <c r="AC172" s="147">
        <f>IFERROR(IF(AND(R171="Impacto",R172="Impacto"),(AC171-(+AC171*U172)),IF(R172="Impacto",($N$171-(+$N$171*U172)),IF(R172="Probabilidad",AC171,""))),"")</f>
        <v>0.75</v>
      </c>
      <c r="AD172" s="149" t="str">
        <f t="shared" si="5"/>
        <v>Alto</v>
      </c>
      <c r="AE172" s="629"/>
      <c r="AF172" s="144" t="s">
        <v>2421</v>
      </c>
      <c r="AG172" s="151">
        <v>0.5</v>
      </c>
      <c r="AH172" s="152" t="s">
        <v>1084</v>
      </c>
      <c r="AI172" s="238" t="s">
        <v>1085</v>
      </c>
      <c r="AJ172" s="249">
        <v>44562</v>
      </c>
      <c r="AK172" s="249">
        <v>44895</v>
      </c>
      <c r="AL172" s="151">
        <v>1</v>
      </c>
      <c r="AM172" s="241"/>
      <c r="AN172" s="242"/>
      <c r="AO172" s="192"/>
      <c r="AP172" s="241"/>
      <c r="AQ172" s="242"/>
      <c r="AR172" s="241"/>
      <c r="AS172" s="242"/>
      <c r="AT172" s="192"/>
      <c r="AU172" s="241"/>
      <c r="AV172" s="242"/>
      <c r="AW172" s="241"/>
      <c r="AX172" s="242"/>
      <c r="AY172" s="192"/>
      <c r="AZ172" s="241"/>
      <c r="BA172" s="242"/>
      <c r="BB172" s="156"/>
      <c r="BC172" s="157"/>
      <c r="BD172" s="157"/>
      <c r="BE172" s="157"/>
      <c r="BF172" s="157"/>
    </row>
    <row r="173" spans="1:58" ht="27" customHeight="1" x14ac:dyDescent="0.2">
      <c r="A173" s="658"/>
      <c r="B173" s="649"/>
      <c r="C173" s="629"/>
      <c r="D173" s="629"/>
      <c r="E173" s="629"/>
      <c r="F173" s="629"/>
      <c r="G173" s="629"/>
      <c r="H173" s="629"/>
      <c r="I173" s="629"/>
      <c r="J173" s="629"/>
      <c r="K173" s="629"/>
      <c r="L173" s="629"/>
      <c r="M173" s="629"/>
      <c r="N173" s="629"/>
      <c r="O173" s="629"/>
      <c r="P173" s="194"/>
      <c r="Q173" s="152"/>
      <c r="R173" s="145" t="str">
        <f t="shared" si="0"/>
        <v/>
      </c>
      <c r="S173" s="146"/>
      <c r="T173" s="146"/>
      <c r="U173" s="147" t="str">
        <f t="shared" si="1"/>
        <v/>
      </c>
      <c r="V173" s="146"/>
      <c r="W173" s="146"/>
      <c r="X173" s="146"/>
      <c r="Y173" s="148" t="str">
        <f>IFERROR(IF(AND(R172="Probabilidad",R173="Probabilidad"),(AA172-(+AA172*U173)),IF(R173="Probabilidad",(J171-(+J171*U173)),IF(R173="Impacto",AA172,""))),"")</f>
        <v/>
      </c>
      <c r="Z173" s="149" t="str">
        <f t="shared" si="2"/>
        <v/>
      </c>
      <c r="AA173" s="147" t="str">
        <f t="shared" si="3"/>
        <v/>
      </c>
      <c r="AB173" s="149" t="str">
        <f t="shared" si="4"/>
        <v/>
      </c>
      <c r="AC173" s="147" t="str">
        <f t="shared" ref="AC173:AC176" si="49">IFERROR(IF(AND(R172="Impacto",R173="Impacto"),(AC172-(+AC172*U173)),IF(AND(R172="Probabilidad",R173="Impacto"),(AC171-(+AC171*U173)),IF(R173="Probabilidad",AC172,""))),"")</f>
        <v/>
      </c>
      <c r="AD173" s="149" t="str">
        <f t="shared" si="5"/>
        <v/>
      </c>
      <c r="AE173" s="629"/>
      <c r="AF173" s="194"/>
      <c r="AG173" s="192"/>
      <c r="AH173" s="193"/>
      <c r="AI173" s="278"/>
      <c r="AJ173" s="193"/>
      <c r="AK173" s="193"/>
      <c r="AL173" s="193"/>
      <c r="AM173" s="241"/>
      <c r="AN173" s="242"/>
      <c r="AO173" s="192"/>
      <c r="AP173" s="241"/>
      <c r="AQ173" s="242"/>
      <c r="AR173" s="241"/>
      <c r="AS173" s="242"/>
      <c r="AT173" s="192"/>
      <c r="AU173" s="241"/>
      <c r="AV173" s="242"/>
      <c r="AW173" s="241"/>
      <c r="AX173" s="242"/>
      <c r="AY173" s="192"/>
      <c r="AZ173" s="241"/>
      <c r="BA173" s="242"/>
      <c r="BB173" s="156"/>
      <c r="BC173" s="157"/>
      <c r="BD173" s="157"/>
      <c r="BE173" s="157"/>
      <c r="BF173" s="157"/>
    </row>
    <row r="174" spans="1:58" ht="27" customHeight="1" x14ac:dyDescent="0.2">
      <c r="A174" s="658"/>
      <c r="B174" s="649"/>
      <c r="C174" s="629"/>
      <c r="D174" s="629"/>
      <c r="E174" s="629"/>
      <c r="F174" s="629"/>
      <c r="G174" s="629"/>
      <c r="H174" s="629"/>
      <c r="I174" s="629"/>
      <c r="J174" s="629"/>
      <c r="K174" s="629"/>
      <c r="L174" s="629"/>
      <c r="M174" s="629"/>
      <c r="N174" s="629"/>
      <c r="O174" s="629"/>
      <c r="P174" s="194"/>
      <c r="Q174" s="144"/>
      <c r="R174" s="145" t="str">
        <f t="shared" si="0"/>
        <v/>
      </c>
      <c r="S174" s="146"/>
      <c r="T174" s="146"/>
      <c r="U174" s="147" t="str">
        <f t="shared" si="1"/>
        <v/>
      </c>
      <c r="V174" s="146"/>
      <c r="W174" s="146"/>
      <c r="X174" s="146"/>
      <c r="Y174" s="148" t="str">
        <f>IFERROR(IF(AND(R173="Probabilidad",R174="Probabilidad"),(AA173-(+AA173*U174)),IF(R174="Probabilidad",(J171-(+J171*U174)),IF(R174="Impacto",AA173,""))),"")</f>
        <v/>
      </c>
      <c r="Z174" s="149" t="str">
        <f t="shared" si="2"/>
        <v/>
      </c>
      <c r="AA174" s="147" t="str">
        <f t="shared" si="3"/>
        <v/>
      </c>
      <c r="AB174" s="149" t="str">
        <f t="shared" si="4"/>
        <v/>
      </c>
      <c r="AC174" s="147" t="str">
        <f t="shared" si="49"/>
        <v/>
      </c>
      <c r="AD174" s="149" t="str">
        <f t="shared" si="5"/>
        <v/>
      </c>
      <c r="AE174" s="629"/>
      <c r="AF174" s="194"/>
      <c r="AG174" s="192"/>
      <c r="AH174" s="193"/>
      <c r="AI174" s="278"/>
      <c r="AJ174" s="193"/>
      <c r="AK174" s="193"/>
      <c r="AL174" s="193"/>
      <c r="AM174" s="241"/>
      <c r="AN174" s="242"/>
      <c r="AO174" s="192"/>
      <c r="AP174" s="241"/>
      <c r="AQ174" s="242"/>
      <c r="AR174" s="241"/>
      <c r="AS174" s="242"/>
      <c r="AT174" s="192"/>
      <c r="AU174" s="241"/>
      <c r="AV174" s="242"/>
      <c r="AW174" s="241"/>
      <c r="AX174" s="242"/>
      <c r="AY174" s="192"/>
      <c r="AZ174" s="241"/>
      <c r="BA174" s="242"/>
      <c r="BB174" s="156"/>
      <c r="BC174" s="157"/>
      <c r="BD174" s="157"/>
      <c r="BE174" s="157"/>
      <c r="BF174" s="157"/>
    </row>
    <row r="175" spans="1:58" ht="27" customHeight="1" x14ac:dyDescent="0.2">
      <c r="A175" s="658"/>
      <c r="B175" s="649"/>
      <c r="C175" s="629"/>
      <c r="D175" s="629"/>
      <c r="E175" s="629"/>
      <c r="F175" s="629"/>
      <c r="G175" s="629"/>
      <c r="H175" s="629"/>
      <c r="I175" s="629"/>
      <c r="J175" s="629"/>
      <c r="K175" s="629"/>
      <c r="L175" s="629"/>
      <c r="M175" s="629"/>
      <c r="N175" s="629"/>
      <c r="O175" s="629"/>
      <c r="P175" s="194"/>
      <c r="Q175" s="144"/>
      <c r="R175" s="145" t="str">
        <f t="shared" si="0"/>
        <v/>
      </c>
      <c r="S175" s="146"/>
      <c r="T175" s="146"/>
      <c r="U175" s="147" t="str">
        <f t="shared" si="1"/>
        <v/>
      </c>
      <c r="V175" s="146"/>
      <c r="W175" s="146"/>
      <c r="X175" s="146"/>
      <c r="Y175" s="148" t="str">
        <f>IFERROR(IF(AND(R174="Probabilidad",R175="Probabilidad"),(AA174-(+AA174*U175)),IF(R175="Probabilidad",(J171-(+J171*U175)),IF(R175="Impacto",AA174,""))),"")</f>
        <v/>
      </c>
      <c r="Z175" s="149" t="str">
        <f t="shared" si="2"/>
        <v/>
      </c>
      <c r="AA175" s="147" t="str">
        <f t="shared" si="3"/>
        <v/>
      </c>
      <c r="AB175" s="149" t="str">
        <f t="shared" si="4"/>
        <v/>
      </c>
      <c r="AC175" s="147" t="str">
        <f t="shared" si="49"/>
        <v/>
      </c>
      <c r="AD175" s="149" t="str">
        <f t="shared" si="5"/>
        <v/>
      </c>
      <c r="AE175" s="629"/>
      <c r="AF175" s="194"/>
      <c r="AG175" s="192"/>
      <c r="AH175" s="193"/>
      <c r="AI175" s="278"/>
      <c r="AJ175" s="193"/>
      <c r="AK175" s="193"/>
      <c r="AL175" s="193"/>
      <c r="AM175" s="241"/>
      <c r="AN175" s="242"/>
      <c r="AO175" s="192"/>
      <c r="AP175" s="241"/>
      <c r="AQ175" s="242"/>
      <c r="AR175" s="241"/>
      <c r="AS175" s="242"/>
      <c r="AT175" s="192"/>
      <c r="AU175" s="241"/>
      <c r="AV175" s="242"/>
      <c r="AW175" s="241"/>
      <c r="AX175" s="242"/>
      <c r="AY175" s="192"/>
      <c r="AZ175" s="241"/>
      <c r="BA175" s="242"/>
      <c r="BB175" s="156"/>
      <c r="BC175" s="157"/>
      <c r="BD175" s="157"/>
      <c r="BE175" s="157"/>
      <c r="BF175" s="157"/>
    </row>
    <row r="176" spans="1:58" ht="27" customHeight="1" thickBot="1" x14ac:dyDescent="0.25">
      <c r="A176" s="659"/>
      <c r="B176" s="650"/>
      <c r="C176" s="640"/>
      <c r="D176" s="640"/>
      <c r="E176" s="640"/>
      <c r="F176" s="640"/>
      <c r="G176" s="640"/>
      <c r="H176" s="640"/>
      <c r="I176" s="640"/>
      <c r="J176" s="640"/>
      <c r="K176" s="640"/>
      <c r="L176" s="640"/>
      <c r="M176" s="640"/>
      <c r="N176" s="640"/>
      <c r="O176" s="640"/>
      <c r="P176" s="205"/>
      <c r="Q176" s="168"/>
      <c r="R176" s="169" t="str">
        <f t="shared" si="0"/>
        <v/>
      </c>
      <c r="S176" s="170"/>
      <c r="T176" s="170"/>
      <c r="U176" s="171" t="str">
        <f t="shared" si="1"/>
        <v/>
      </c>
      <c r="V176" s="170"/>
      <c r="W176" s="170"/>
      <c r="X176" s="170"/>
      <c r="Y176" s="172" t="str">
        <f>IFERROR(IF(AND(R175="Probabilidad",R176="Probabilidad"),(AA175-(+AA175*U176)),IF(R176="Probabilidad",(J171-(+J171*U176)),IF(R176="Impacto",AA175,""))),"")</f>
        <v/>
      </c>
      <c r="Z176" s="173" t="str">
        <f t="shared" si="2"/>
        <v/>
      </c>
      <c r="AA176" s="171" t="str">
        <f t="shared" si="3"/>
        <v/>
      </c>
      <c r="AB176" s="173" t="str">
        <f t="shared" si="4"/>
        <v/>
      </c>
      <c r="AC176" s="171" t="str">
        <f t="shared" si="49"/>
        <v/>
      </c>
      <c r="AD176" s="173" t="str">
        <f t="shared" si="5"/>
        <v/>
      </c>
      <c r="AE176" s="640"/>
      <c r="AF176" s="205"/>
      <c r="AG176" s="171"/>
      <c r="AH176" s="209"/>
      <c r="AI176" s="205"/>
      <c r="AJ176" s="209"/>
      <c r="AK176" s="209"/>
      <c r="AL176" s="198"/>
      <c r="AM176" s="241"/>
      <c r="AN176" s="242"/>
      <c r="AO176" s="192"/>
      <c r="AP176" s="241"/>
      <c r="AQ176" s="242"/>
      <c r="AR176" s="241"/>
      <c r="AS176" s="242"/>
      <c r="AT176" s="192"/>
      <c r="AU176" s="241"/>
      <c r="AV176" s="242"/>
      <c r="AW176" s="241"/>
      <c r="AX176" s="242"/>
      <c r="AY176" s="192"/>
      <c r="AZ176" s="241"/>
      <c r="BA176" s="242"/>
      <c r="BB176" s="156"/>
      <c r="BC176" s="157"/>
      <c r="BD176" s="157"/>
      <c r="BE176" s="157"/>
      <c r="BF176" s="157"/>
    </row>
    <row r="177" spans="1:58" ht="159.75" customHeight="1" x14ac:dyDescent="0.2">
      <c r="A177" s="657">
        <v>23</v>
      </c>
      <c r="B177" s="660" t="s">
        <v>615</v>
      </c>
      <c r="C177" s="661" t="s">
        <v>818</v>
      </c>
      <c r="D177" s="661" t="s">
        <v>1077</v>
      </c>
      <c r="E177" s="661" t="s">
        <v>1078</v>
      </c>
      <c r="F177" s="661" t="s">
        <v>1079</v>
      </c>
      <c r="G177" s="661" t="s">
        <v>1065</v>
      </c>
      <c r="H177" s="661">
        <v>365</v>
      </c>
      <c r="I177" s="655" t="str">
        <f>IF(H177&lt;=0,"",IF(H177&lt;=2,"Muy Baja",IF(H177&lt;=24,"Baja",IF(H177&lt;=500,"Media",IF(H177&lt;=5000,"Alta","Muy Alta")))))</f>
        <v>Media</v>
      </c>
      <c r="J177" s="654">
        <f>IF(I177="","",IF(I177="Muy Baja",0.2,IF(I177="Baja",0.4,IF(I177="Media",0.6,IF(I177="Alta",0.8,IF(I177="Muy Alta",1,))))))</f>
        <v>0.6</v>
      </c>
      <c r="K177" s="654" t="s">
        <v>860</v>
      </c>
      <c r="L177" s="654" t="str">
        <f>IF(NOT(ISERROR(MATCH(K177,'[1]Tabla Impacto'!$B$221:$B$223,0))),'[1]Tabla Impacto'!$F$223&amp;"Por favor no seleccionar los criterios de impacto(Afectación Económica o presupuestal y Pérdida Reputacional)",K177)</f>
        <v xml:space="preserve">     El riesgo afecta la imagen de la entidad a nivel nacional, con efecto publicitarios sostenible a nivel país</v>
      </c>
      <c r="M177" s="655" t="str">
        <f>IF(OR(K177='Tabla Impacto'!$C$11,K177='Tabla Impacto'!$D$11),"Leve",IF(OR(K177='Tabla Impacto'!$C$12,K177='Tabla Impacto'!$D$12),"Menor",IF(OR(K177='Tabla Impacto'!$C$13,K177='Tabla Impacto'!$D$13),"Moderado",IF(OR(K177='Tabla Impacto'!$C$14,K177='Tabla Impacto'!$D$14),"Mayor",IF(OR(K177='Tabla Impacto'!$C$15,K177='Tabla Impacto'!$D$15),"Catastrófico","")))))</f>
        <v>Catastrófico</v>
      </c>
      <c r="N177" s="654">
        <f>IF(M177="","",IF(M177="Leve",0.2,IF(M177="Menor",0.4,IF(M177="Moderado",0.6,IF(M177="Mayor",0.8,IF(M177="Catastrófico",1,))))))</f>
        <v>1</v>
      </c>
      <c r="O177" s="655" t="str">
        <f>IF(OR(AND(I177="Muy Baja",M177="Leve"),AND(I177="Muy Baja",M177="Menor"),AND(I177="Baja",M177="Leve")),"Bajo",IF(OR(AND(I177="Muy baja",M177="Moderado"),AND(I177="Baja",M177="Menor"),AND(I177="Baja",M177="Moderado"),AND(I177="Media",M177="Leve"),AND(I177="Media",M177="Menor"),AND(I177="Media",M177="Moderado"),AND(I177="Alta",M177="Leve"),AND(I177="Alta",M177="Menor")),"Moderado",IF(OR(AND(I177="Muy Baja",M177="Mayor"),AND(I177="Baja",M177="Mayor"),AND(I177="Media",M177="Mayor"),AND(I177="Alta",M177="Moderado"),AND(I177="Alta",M177="Mayor"),AND(I177="Muy Alta",M177="Leve"),AND(I177="Muy Alta",M177="Menor"),AND(I177="Muy Alta",M177="Moderado"),AND(I177="Muy Alta",M177="Mayor")),"Alto",IF(OR(AND(I177="Muy Baja",M177="Catastrófico"),AND(I177="Baja",M177="Catastrófico"),AND(I177="Media",M177="Catastrófico"),AND(I177="Alta",M177="Catastrófico"),AND(I177="Muy Alta",M177="Catastrófico")),"Extremo",""))))</f>
        <v>Extremo</v>
      </c>
      <c r="P177" s="127">
        <v>1</v>
      </c>
      <c r="Q177" s="275" t="s">
        <v>1080</v>
      </c>
      <c r="R177" s="145" t="str">
        <f t="shared" ref="R177:R206" si="50">IF(OR(S177="Preventivo",S177="Detectivo"),"Probabilidad",IF(S177="Correctivo","Impacto",""))</f>
        <v>Probabilidad</v>
      </c>
      <c r="S177" s="146" t="s">
        <v>834</v>
      </c>
      <c r="T177" s="146" t="s">
        <v>826</v>
      </c>
      <c r="U177" s="147" t="str">
        <f t="shared" ref="U177:U206" si="51">IF(AND(S177="Preventivo",T177="Automático"),"50%",IF(AND(S177="Preventivo",T177="Manual"),"40%",IF(AND(S177="Detectivo",T177="Automático"),"40%",IF(AND(S177="Detectivo",T177="Manual"),"30%",IF(AND(S177="Correctivo",T177="Automático"),"35%",IF(AND(S177="Correctivo",T177="Manual"),"25%",""))))))</f>
        <v>40%</v>
      </c>
      <c r="V177" s="146" t="s">
        <v>827</v>
      </c>
      <c r="W177" s="146" t="s">
        <v>927</v>
      </c>
      <c r="X177" s="146" t="s">
        <v>829</v>
      </c>
      <c r="Y177" s="148">
        <f>IFERROR(IF(R177="Probabilidad",(J177-(+J177*U177)),IF(R177="Impacto",J177,"")),"")</f>
        <v>0.36</v>
      </c>
      <c r="Z177" s="149" t="str">
        <f t="shared" ref="Z177:Z206" si="52">IFERROR(IF(Y177="","",IF(Y177&lt;=0.2,"Muy Baja",IF(Y177&lt;=0.4,"Baja",IF(Y177&lt;=0.6,"Media",IF(Y177&lt;=0.8,"Alta","Muy Alta"))))),"")</f>
        <v>Baja</v>
      </c>
      <c r="AA177" s="147">
        <f t="shared" ref="AA177:AA206" si="53">+Y177</f>
        <v>0.36</v>
      </c>
      <c r="AB177" s="149" t="str">
        <f t="shared" ref="AB177:AB206" si="54">IFERROR(IF(AC177="","",IF(AC177&lt;=0.2,"Leve",IF(AC177&lt;=0.4,"Menor",IF(AC177&lt;=0.6,"Moderado",IF(AC177&lt;=0.8,"Mayor","Catastrófico"))))),"")</f>
        <v>Catastrófico</v>
      </c>
      <c r="AC177" s="147">
        <f>IFERROR(IF(R177="Impacto",(N177-(+N177*U177)),IF(R177="Probabilidad",N177,"")),"")</f>
        <v>1</v>
      </c>
      <c r="AD177" s="149" t="str">
        <f t="shared" ref="AD177:AD206" si="55">IFERROR(IF(OR(AND(Z177="Muy Baja",AB177="Leve"),AND(Z177="Muy Baja",AB177="Menor"),AND(Z177="Baja",AB177="Leve")),"Bajo",IF(OR(AND(Z177="Muy baja",AB177="Moderado"),AND(Z177="Baja",AB177="Menor"),AND(Z177="Baja",AB177="Moderado"),AND(Z177="Media",AB177="Leve"),AND(Z177="Media",AB177="Menor"),AND(Z177="Media",AB177="Moderado"),AND(Z177="Alta",AB177="Leve"),AND(Z177="Alta",AB177="Menor")),"Moderado",IF(OR(AND(Z177="Muy Baja",AB177="Mayor"),AND(Z177="Baja",AB177="Mayor"),AND(Z177="Media",AB177="Mayor"),AND(Z177="Alta",AB177="Moderado"),AND(Z177="Alta",AB177="Mayor"),AND(Z177="Muy Alta",AB177="Leve"),AND(Z177="Muy Alta",AB177="Menor"),AND(Z177="Muy Alta",AB177="Moderado"),AND(Z177="Muy Alta",AB177="Mayor")),"Alto",IF(OR(AND(Z177="Muy Baja",AB177="Catastrófico"),AND(Z177="Baja",AB177="Catastrófico"),AND(Z177="Media",AB177="Catastrófico"),AND(Z177="Alta",AB177="Catastrófico"),AND(Z177="Muy Alta",AB177="Catastrófico")),"Extremo","")))),"")</f>
        <v>Extremo</v>
      </c>
      <c r="AE177" s="656" t="s">
        <v>830</v>
      </c>
      <c r="AF177" s="285" t="s">
        <v>1081</v>
      </c>
      <c r="AG177" s="151">
        <v>0.5</v>
      </c>
      <c r="AH177" s="286" t="s">
        <v>1082</v>
      </c>
      <c r="AI177" s="238" t="s">
        <v>2370</v>
      </c>
      <c r="AJ177" s="249">
        <v>44562</v>
      </c>
      <c r="AK177" s="249">
        <v>44895</v>
      </c>
      <c r="AL177" s="287">
        <v>1</v>
      </c>
      <c r="AM177" s="140"/>
      <c r="AN177" s="138"/>
      <c r="AO177" s="139"/>
      <c r="AP177" s="140"/>
      <c r="AQ177" s="138"/>
      <c r="AR177" s="140"/>
      <c r="AS177" s="138"/>
      <c r="AT177" s="139"/>
      <c r="AU177" s="140"/>
      <c r="AV177" s="138"/>
      <c r="AW177" s="140"/>
      <c r="AX177" s="138"/>
      <c r="AY177" s="139"/>
      <c r="AZ177" s="140"/>
      <c r="BA177" s="138"/>
      <c r="BB177" s="156"/>
      <c r="BC177" s="156"/>
      <c r="BD177" s="157"/>
      <c r="BE177" s="157"/>
      <c r="BF177" s="157"/>
    </row>
    <row r="178" spans="1:58" ht="159.75" customHeight="1" x14ac:dyDescent="0.2">
      <c r="A178" s="658"/>
      <c r="B178" s="649"/>
      <c r="C178" s="629"/>
      <c r="D178" s="629"/>
      <c r="E178" s="629"/>
      <c r="F178" s="629"/>
      <c r="G178" s="629"/>
      <c r="H178" s="629"/>
      <c r="I178" s="629"/>
      <c r="J178" s="629"/>
      <c r="K178" s="629"/>
      <c r="L178" s="629"/>
      <c r="M178" s="629"/>
      <c r="N178" s="629"/>
      <c r="O178" s="629"/>
      <c r="P178" s="278">
        <v>2</v>
      </c>
      <c r="Q178" s="243" t="s">
        <v>1083</v>
      </c>
      <c r="R178" s="145" t="str">
        <f t="shared" si="50"/>
        <v>Impacto</v>
      </c>
      <c r="S178" s="146" t="s">
        <v>837</v>
      </c>
      <c r="T178" s="146" t="s">
        <v>826</v>
      </c>
      <c r="U178" s="147" t="str">
        <f t="shared" si="51"/>
        <v>25%</v>
      </c>
      <c r="V178" s="146" t="s">
        <v>838</v>
      </c>
      <c r="W178" s="146" t="s">
        <v>828</v>
      </c>
      <c r="X178" s="146" t="s">
        <v>829</v>
      </c>
      <c r="Y178" s="148">
        <f>IFERROR(IF(AND(R177="Probabilidad",R178="Probabilidad"),(AA177-(+AA177*U178)),IF(R178="Probabilidad",(J177-(+J177*U178)),IF(R178="Impacto",AA177,""))),"")</f>
        <v>0.36</v>
      </c>
      <c r="Z178" s="149" t="str">
        <f t="shared" si="52"/>
        <v>Baja</v>
      </c>
      <c r="AA178" s="147">
        <f t="shared" si="53"/>
        <v>0.36</v>
      </c>
      <c r="AB178" s="149" t="str">
        <f t="shared" si="54"/>
        <v>Mayor</v>
      </c>
      <c r="AC178" s="147">
        <f>IFERROR(IF(AND(R177="Impacto",R178="Impacto"),(AC177-(+AC177*U178)),IF(R178="Impacto",($N$171-(+$N$171*U178)),IF(R178="Probabilidad",AC177,""))),"")</f>
        <v>0.75</v>
      </c>
      <c r="AD178" s="149" t="str">
        <f t="shared" si="55"/>
        <v>Alto</v>
      </c>
      <c r="AE178" s="629"/>
      <c r="AF178" s="279" t="s">
        <v>8</v>
      </c>
      <c r="AG178" s="280" t="s">
        <v>8</v>
      </c>
      <c r="AH178" s="277" t="s">
        <v>37</v>
      </c>
      <c r="AI178" s="278" t="s">
        <v>2383</v>
      </c>
      <c r="AJ178" s="284" t="s">
        <v>8</v>
      </c>
      <c r="AK178" s="284" t="s">
        <v>8</v>
      </c>
      <c r="AL178" s="184" t="s">
        <v>8</v>
      </c>
      <c r="AM178" s="241"/>
      <c r="AN178" s="242"/>
      <c r="AO178" s="282"/>
      <c r="AP178" s="241"/>
      <c r="AQ178" s="242"/>
      <c r="AR178" s="241"/>
      <c r="AS178" s="242"/>
      <c r="AT178" s="282"/>
      <c r="AU178" s="241"/>
      <c r="AV178" s="242"/>
      <c r="AW178" s="241"/>
      <c r="AX178" s="242"/>
      <c r="AY178" s="282"/>
      <c r="AZ178" s="241"/>
      <c r="BA178" s="242"/>
      <c r="BB178" s="156"/>
      <c r="BC178" s="157"/>
      <c r="BD178" s="157"/>
      <c r="BE178" s="157"/>
      <c r="BF178" s="157"/>
    </row>
    <row r="179" spans="1:58" ht="27" customHeight="1" x14ac:dyDescent="0.2">
      <c r="A179" s="658"/>
      <c r="B179" s="649"/>
      <c r="C179" s="629"/>
      <c r="D179" s="629"/>
      <c r="E179" s="629"/>
      <c r="F179" s="629"/>
      <c r="G179" s="629"/>
      <c r="H179" s="629"/>
      <c r="I179" s="629"/>
      <c r="J179" s="629"/>
      <c r="K179" s="629"/>
      <c r="L179" s="629"/>
      <c r="M179" s="629"/>
      <c r="N179" s="629"/>
      <c r="O179" s="629"/>
      <c r="P179" s="278"/>
      <c r="Q179" s="286"/>
      <c r="R179" s="145" t="str">
        <f t="shared" si="50"/>
        <v/>
      </c>
      <c r="S179" s="146"/>
      <c r="T179" s="146"/>
      <c r="U179" s="147" t="str">
        <f t="shared" si="51"/>
        <v/>
      </c>
      <c r="V179" s="146"/>
      <c r="W179" s="146"/>
      <c r="X179" s="146"/>
      <c r="Y179" s="148" t="str">
        <f>IFERROR(IF(AND(R178="Probabilidad",R179="Probabilidad"),(AA178-(+AA178*U179)),IF(R179="Probabilidad",(J177-(+J177*U179)),IF(R179="Impacto",AA178,""))),"")</f>
        <v/>
      </c>
      <c r="Z179" s="149" t="str">
        <f t="shared" si="52"/>
        <v/>
      </c>
      <c r="AA179" s="147" t="str">
        <f t="shared" si="53"/>
        <v/>
      </c>
      <c r="AB179" s="149" t="str">
        <f t="shared" si="54"/>
        <v/>
      </c>
      <c r="AC179" s="147" t="str">
        <f t="shared" ref="AC179:AC182" si="56">IFERROR(IF(AND(R178="Impacto",R179="Impacto"),(AC178-(+AC178*U179)),IF(AND(R178="Probabilidad",R179="Impacto"),(AC177-(+AC177*U179)),IF(R179="Probabilidad",AC178,""))),"")</f>
        <v/>
      </c>
      <c r="AD179" s="149" t="str">
        <f t="shared" si="55"/>
        <v/>
      </c>
      <c r="AE179" s="629"/>
      <c r="AF179" s="278"/>
      <c r="AG179" s="282"/>
      <c r="AH179" s="283"/>
      <c r="AI179" s="278"/>
      <c r="AJ179" s="283"/>
      <c r="AK179" s="283"/>
      <c r="AL179" s="283"/>
      <c r="AM179" s="241"/>
      <c r="AN179" s="242"/>
      <c r="AO179" s="282"/>
      <c r="AP179" s="241"/>
      <c r="AQ179" s="242"/>
      <c r="AR179" s="241"/>
      <c r="AS179" s="242"/>
      <c r="AT179" s="282"/>
      <c r="AU179" s="241"/>
      <c r="AV179" s="242"/>
      <c r="AW179" s="241"/>
      <c r="AX179" s="242"/>
      <c r="AY179" s="282"/>
      <c r="AZ179" s="241"/>
      <c r="BA179" s="242"/>
      <c r="BB179" s="156"/>
      <c r="BC179" s="157"/>
      <c r="BD179" s="157"/>
      <c r="BE179" s="157"/>
      <c r="BF179" s="157"/>
    </row>
    <row r="180" spans="1:58" ht="27" customHeight="1" x14ac:dyDescent="0.2">
      <c r="A180" s="658"/>
      <c r="B180" s="649"/>
      <c r="C180" s="629"/>
      <c r="D180" s="629"/>
      <c r="E180" s="629"/>
      <c r="F180" s="629"/>
      <c r="G180" s="629"/>
      <c r="H180" s="629"/>
      <c r="I180" s="629"/>
      <c r="J180" s="629"/>
      <c r="K180" s="629"/>
      <c r="L180" s="629"/>
      <c r="M180" s="629"/>
      <c r="N180" s="629"/>
      <c r="O180" s="629"/>
      <c r="P180" s="278"/>
      <c r="Q180" s="243"/>
      <c r="R180" s="145" t="str">
        <f t="shared" si="50"/>
        <v/>
      </c>
      <c r="S180" s="146"/>
      <c r="T180" s="146"/>
      <c r="U180" s="147" t="str">
        <f t="shared" si="51"/>
        <v/>
      </c>
      <c r="V180" s="146"/>
      <c r="W180" s="146"/>
      <c r="X180" s="146"/>
      <c r="Y180" s="148" t="str">
        <f>IFERROR(IF(AND(R179="Probabilidad",R180="Probabilidad"),(AA179-(+AA179*U180)),IF(R180="Probabilidad",(J177-(+J177*U180)),IF(R180="Impacto",AA179,""))),"")</f>
        <v/>
      </c>
      <c r="Z180" s="149" t="str">
        <f t="shared" si="52"/>
        <v/>
      </c>
      <c r="AA180" s="147" t="str">
        <f t="shared" si="53"/>
        <v/>
      </c>
      <c r="AB180" s="149" t="str">
        <f t="shared" si="54"/>
        <v/>
      </c>
      <c r="AC180" s="147" t="str">
        <f t="shared" si="56"/>
        <v/>
      </c>
      <c r="AD180" s="149" t="str">
        <f t="shared" si="55"/>
        <v/>
      </c>
      <c r="AE180" s="629"/>
      <c r="AF180" s="278"/>
      <c r="AG180" s="282"/>
      <c r="AH180" s="283"/>
      <c r="AI180" s="278"/>
      <c r="AJ180" s="283"/>
      <c r="AK180" s="283"/>
      <c r="AL180" s="283"/>
      <c r="AM180" s="241"/>
      <c r="AN180" s="242"/>
      <c r="AO180" s="282"/>
      <c r="AP180" s="241"/>
      <c r="AQ180" s="242"/>
      <c r="AR180" s="241"/>
      <c r="AS180" s="242"/>
      <c r="AT180" s="282"/>
      <c r="AU180" s="241"/>
      <c r="AV180" s="242"/>
      <c r="AW180" s="241"/>
      <c r="AX180" s="242"/>
      <c r="AY180" s="282"/>
      <c r="AZ180" s="241"/>
      <c r="BA180" s="242"/>
      <c r="BB180" s="156"/>
      <c r="BC180" s="157"/>
      <c r="BD180" s="157"/>
      <c r="BE180" s="157"/>
      <c r="BF180" s="157"/>
    </row>
    <row r="181" spans="1:58" ht="27" customHeight="1" x14ac:dyDescent="0.2">
      <c r="A181" s="658"/>
      <c r="B181" s="649"/>
      <c r="C181" s="629"/>
      <c r="D181" s="629"/>
      <c r="E181" s="629"/>
      <c r="F181" s="629"/>
      <c r="G181" s="629"/>
      <c r="H181" s="629"/>
      <c r="I181" s="629"/>
      <c r="J181" s="629"/>
      <c r="K181" s="629"/>
      <c r="L181" s="629"/>
      <c r="M181" s="629"/>
      <c r="N181" s="629"/>
      <c r="O181" s="629"/>
      <c r="P181" s="278"/>
      <c r="Q181" s="243"/>
      <c r="R181" s="145" t="str">
        <f t="shared" si="50"/>
        <v/>
      </c>
      <c r="S181" s="146"/>
      <c r="T181" s="146"/>
      <c r="U181" s="147" t="str">
        <f t="shared" si="51"/>
        <v/>
      </c>
      <c r="V181" s="146"/>
      <c r="W181" s="146"/>
      <c r="X181" s="146"/>
      <c r="Y181" s="148" t="str">
        <f>IFERROR(IF(AND(R180="Probabilidad",R181="Probabilidad"),(AA180-(+AA180*U181)),IF(R181="Probabilidad",(J177-(+J177*U181)),IF(R181="Impacto",AA180,""))),"")</f>
        <v/>
      </c>
      <c r="Z181" s="149" t="str">
        <f t="shared" si="52"/>
        <v/>
      </c>
      <c r="AA181" s="147" t="str">
        <f t="shared" si="53"/>
        <v/>
      </c>
      <c r="AB181" s="149" t="str">
        <f t="shared" si="54"/>
        <v/>
      </c>
      <c r="AC181" s="147" t="str">
        <f t="shared" si="56"/>
        <v/>
      </c>
      <c r="AD181" s="149" t="str">
        <f t="shared" si="55"/>
        <v/>
      </c>
      <c r="AE181" s="629"/>
      <c r="AF181" s="278"/>
      <c r="AG181" s="282"/>
      <c r="AH181" s="283"/>
      <c r="AI181" s="278"/>
      <c r="AJ181" s="283"/>
      <c r="AK181" s="283"/>
      <c r="AL181" s="283"/>
      <c r="AM181" s="241"/>
      <c r="AN181" s="242"/>
      <c r="AO181" s="282"/>
      <c r="AP181" s="241"/>
      <c r="AQ181" s="242"/>
      <c r="AR181" s="241"/>
      <c r="AS181" s="242"/>
      <c r="AT181" s="282"/>
      <c r="AU181" s="241"/>
      <c r="AV181" s="242"/>
      <c r="AW181" s="241"/>
      <c r="AX181" s="242"/>
      <c r="AY181" s="282"/>
      <c r="AZ181" s="241"/>
      <c r="BA181" s="242"/>
      <c r="BB181" s="156"/>
      <c r="BC181" s="157"/>
      <c r="BD181" s="157"/>
      <c r="BE181" s="157"/>
      <c r="BF181" s="157"/>
    </row>
    <row r="182" spans="1:58" ht="27" customHeight="1" thickBot="1" x14ac:dyDescent="0.25">
      <c r="A182" s="659"/>
      <c r="B182" s="650"/>
      <c r="C182" s="640"/>
      <c r="D182" s="640"/>
      <c r="E182" s="640"/>
      <c r="F182" s="640"/>
      <c r="G182" s="640"/>
      <c r="H182" s="640"/>
      <c r="I182" s="640"/>
      <c r="J182" s="640"/>
      <c r="K182" s="640"/>
      <c r="L182" s="640"/>
      <c r="M182" s="640"/>
      <c r="N182" s="640"/>
      <c r="O182" s="640"/>
      <c r="P182" s="205"/>
      <c r="Q182" s="168"/>
      <c r="R182" s="169" t="str">
        <f t="shared" si="50"/>
        <v/>
      </c>
      <c r="S182" s="170"/>
      <c r="T182" s="170"/>
      <c r="U182" s="171" t="str">
        <f t="shared" si="51"/>
        <v/>
      </c>
      <c r="V182" s="170"/>
      <c r="W182" s="170"/>
      <c r="X182" s="170"/>
      <c r="Y182" s="172" t="str">
        <f>IFERROR(IF(AND(R181="Probabilidad",R182="Probabilidad"),(AA181-(+AA181*U182)),IF(R182="Probabilidad",(J177-(+J177*U182)),IF(R182="Impacto",AA181,""))),"")</f>
        <v/>
      </c>
      <c r="Z182" s="173" t="str">
        <f t="shared" si="52"/>
        <v/>
      </c>
      <c r="AA182" s="171" t="str">
        <f t="shared" si="53"/>
        <v/>
      </c>
      <c r="AB182" s="173" t="str">
        <f t="shared" si="54"/>
        <v/>
      </c>
      <c r="AC182" s="171" t="str">
        <f t="shared" si="56"/>
        <v/>
      </c>
      <c r="AD182" s="173" t="str">
        <f t="shared" si="55"/>
        <v/>
      </c>
      <c r="AE182" s="640"/>
      <c r="AF182" s="205"/>
      <c r="AG182" s="171"/>
      <c r="AH182" s="209"/>
      <c r="AI182" s="205"/>
      <c r="AJ182" s="209"/>
      <c r="AK182" s="209"/>
      <c r="AL182" s="198"/>
      <c r="AM182" s="241"/>
      <c r="AN182" s="242"/>
      <c r="AO182" s="282"/>
      <c r="AP182" s="241"/>
      <c r="AQ182" s="242"/>
      <c r="AR182" s="241"/>
      <c r="AS182" s="242"/>
      <c r="AT182" s="282"/>
      <c r="AU182" s="241"/>
      <c r="AV182" s="242"/>
      <c r="AW182" s="241"/>
      <c r="AX182" s="242"/>
      <c r="AY182" s="282"/>
      <c r="AZ182" s="241"/>
      <c r="BA182" s="242"/>
      <c r="BB182" s="156"/>
      <c r="BC182" s="157"/>
      <c r="BD182" s="157"/>
      <c r="BE182" s="157"/>
      <c r="BF182" s="157"/>
    </row>
    <row r="183" spans="1:58" ht="159.75" customHeight="1" x14ac:dyDescent="0.2">
      <c r="A183" s="657">
        <v>23</v>
      </c>
      <c r="B183" s="660" t="s">
        <v>615</v>
      </c>
      <c r="C183" s="661" t="s">
        <v>818</v>
      </c>
      <c r="D183" s="661" t="s">
        <v>1077</v>
      </c>
      <c r="E183" s="661" t="s">
        <v>1078</v>
      </c>
      <c r="F183" s="661" t="s">
        <v>1079</v>
      </c>
      <c r="G183" s="661" t="s">
        <v>1065</v>
      </c>
      <c r="H183" s="661">
        <v>365</v>
      </c>
      <c r="I183" s="655" t="str">
        <f>IF(H183&lt;=0,"",IF(H183&lt;=2,"Muy Baja",IF(H183&lt;=24,"Baja",IF(H183&lt;=500,"Media",IF(H183&lt;=5000,"Alta","Muy Alta")))))</f>
        <v>Media</v>
      </c>
      <c r="J183" s="654">
        <f>IF(I183="","",IF(I183="Muy Baja",0.2,IF(I183="Baja",0.4,IF(I183="Media",0.6,IF(I183="Alta",0.8,IF(I183="Muy Alta",1,))))))</f>
        <v>0.6</v>
      </c>
      <c r="K183" s="654" t="s">
        <v>860</v>
      </c>
      <c r="L183" s="654" t="str">
        <f>IF(NOT(ISERROR(MATCH(K183,'[1]Tabla Impacto'!$B$221:$B$223,0))),'[1]Tabla Impacto'!$F$223&amp;"Por favor no seleccionar los criterios de impacto(Afectación Económica o presupuestal y Pérdida Reputacional)",K183)</f>
        <v xml:space="preserve">     El riesgo afecta la imagen de la entidad a nivel nacional, con efecto publicitarios sostenible a nivel país</v>
      </c>
      <c r="M183" s="655" t="str">
        <f>IF(OR(K183='Tabla Impacto'!$C$11,K183='Tabla Impacto'!$D$11),"Leve",IF(OR(K183='Tabla Impacto'!$C$12,K183='Tabla Impacto'!$D$12),"Menor",IF(OR(K183='Tabla Impacto'!$C$13,K183='Tabla Impacto'!$D$13),"Moderado",IF(OR(K183='Tabla Impacto'!$C$14,K183='Tabla Impacto'!$D$14),"Mayor",IF(OR(K183='Tabla Impacto'!$C$15,K183='Tabla Impacto'!$D$15),"Catastrófico","")))))</f>
        <v>Catastrófico</v>
      </c>
      <c r="N183" s="654">
        <f>IF(M183="","",IF(M183="Leve",0.2,IF(M183="Menor",0.4,IF(M183="Moderado",0.6,IF(M183="Mayor",0.8,IF(M183="Catastrófico",1,))))))</f>
        <v>1</v>
      </c>
      <c r="O183" s="655" t="str">
        <f>IF(OR(AND(I183="Muy Baja",M183="Leve"),AND(I183="Muy Baja",M183="Menor"),AND(I183="Baja",M183="Leve")),"Bajo",IF(OR(AND(I183="Muy baja",M183="Moderado"),AND(I183="Baja",M183="Menor"),AND(I183="Baja",M183="Moderado"),AND(I183="Media",M183="Leve"),AND(I183="Media",M183="Menor"),AND(I183="Media",M183="Moderado"),AND(I183="Alta",M183="Leve"),AND(I183="Alta",M183="Menor")),"Moderado",IF(OR(AND(I183="Muy Baja",M183="Mayor"),AND(I183="Baja",M183="Mayor"),AND(I183="Media",M183="Mayor"),AND(I183="Alta",M183="Moderado"),AND(I183="Alta",M183="Mayor"),AND(I183="Muy Alta",M183="Leve"),AND(I183="Muy Alta",M183="Menor"),AND(I183="Muy Alta",M183="Moderado"),AND(I183="Muy Alta",M183="Mayor")),"Alto",IF(OR(AND(I183="Muy Baja",M183="Catastrófico"),AND(I183="Baja",M183="Catastrófico"),AND(I183="Media",M183="Catastrófico"),AND(I183="Alta",M183="Catastrófico"),AND(I183="Muy Alta",M183="Catastrófico")),"Extremo",""))))</f>
        <v>Extremo</v>
      </c>
      <c r="P183" s="127">
        <v>1</v>
      </c>
      <c r="Q183" s="275" t="s">
        <v>1080</v>
      </c>
      <c r="R183" s="145" t="str">
        <f t="shared" si="50"/>
        <v>Probabilidad</v>
      </c>
      <c r="S183" s="146" t="s">
        <v>834</v>
      </c>
      <c r="T183" s="146" t="s">
        <v>826</v>
      </c>
      <c r="U183" s="147" t="str">
        <f t="shared" si="51"/>
        <v>40%</v>
      </c>
      <c r="V183" s="146" t="s">
        <v>827</v>
      </c>
      <c r="W183" s="146" t="s">
        <v>927</v>
      </c>
      <c r="X183" s="146" t="s">
        <v>829</v>
      </c>
      <c r="Y183" s="148">
        <f>IFERROR(IF(R183="Probabilidad",(J183-(+J183*U183)),IF(R183="Impacto",J183,"")),"")</f>
        <v>0.36</v>
      </c>
      <c r="Z183" s="149" t="str">
        <f t="shared" si="52"/>
        <v>Baja</v>
      </c>
      <c r="AA183" s="147">
        <f t="shared" si="53"/>
        <v>0.36</v>
      </c>
      <c r="AB183" s="149" t="str">
        <f t="shared" si="54"/>
        <v>Catastrófico</v>
      </c>
      <c r="AC183" s="147">
        <f>IFERROR(IF(R183="Impacto",(N183-(+N183*U183)),IF(R183="Probabilidad",N183,"")),"")</f>
        <v>1</v>
      </c>
      <c r="AD183" s="149" t="str">
        <f t="shared" si="55"/>
        <v>Extremo</v>
      </c>
      <c r="AE183" s="656" t="s">
        <v>830</v>
      </c>
      <c r="AF183" s="285" t="s">
        <v>1081</v>
      </c>
      <c r="AG183" s="151">
        <v>0.5</v>
      </c>
      <c r="AH183" s="286" t="s">
        <v>1082</v>
      </c>
      <c r="AI183" s="238" t="s">
        <v>2371</v>
      </c>
      <c r="AJ183" s="249">
        <v>44562</v>
      </c>
      <c r="AK183" s="249">
        <v>44895</v>
      </c>
      <c r="AL183" s="287">
        <v>1</v>
      </c>
      <c r="AM183" s="140"/>
      <c r="AN183" s="138"/>
      <c r="AO183" s="139"/>
      <c r="AP183" s="140"/>
      <c r="AQ183" s="138"/>
      <c r="AR183" s="140"/>
      <c r="AS183" s="138"/>
      <c r="AT183" s="139"/>
      <c r="AU183" s="140"/>
      <c r="AV183" s="138"/>
      <c r="AW183" s="140"/>
      <c r="AX183" s="138"/>
      <c r="AY183" s="139"/>
      <c r="AZ183" s="140"/>
      <c r="BA183" s="138"/>
      <c r="BB183" s="156"/>
      <c r="BC183" s="156"/>
      <c r="BD183" s="157"/>
      <c r="BE183" s="157"/>
      <c r="BF183" s="157"/>
    </row>
    <row r="184" spans="1:58" ht="159.75" customHeight="1" x14ac:dyDescent="0.2">
      <c r="A184" s="658"/>
      <c r="B184" s="649"/>
      <c r="C184" s="629"/>
      <c r="D184" s="629"/>
      <c r="E184" s="629"/>
      <c r="F184" s="629"/>
      <c r="G184" s="629"/>
      <c r="H184" s="629"/>
      <c r="I184" s="629"/>
      <c r="J184" s="629"/>
      <c r="K184" s="629"/>
      <c r="L184" s="629"/>
      <c r="M184" s="629"/>
      <c r="N184" s="629"/>
      <c r="O184" s="629"/>
      <c r="P184" s="278">
        <v>2</v>
      </c>
      <c r="Q184" s="243" t="s">
        <v>1083</v>
      </c>
      <c r="R184" s="145" t="str">
        <f t="shared" si="50"/>
        <v>Impacto</v>
      </c>
      <c r="S184" s="146" t="s">
        <v>837</v>
      </c>
      <c r="T184" s="146" t="s">
        <v>826</v>
      </c>
      <c r="U184" s="147" t="str">
        <f t="shared" si="51"/>
        <v>25%</v>
      </c>
      <c r="V184" s="146" t="s">
        <v>838</v>
      </c>
      <c r="W184" s="146" t="s">
        <v>828</v>
      </c>
      <c r="X184" s="146" t="s">
        <v>829</v>
      </c>
      <c r="Y184" s="148">
        <f>IFERROR(IF(AND(R183="Probabilidad",R184="Probabilidad"),(AA183-(+AA183*U184)),IF(R184="Probabilidad",(J183-(+J183*U184)),IF(R184="Impacto",AA183,""))),"")</f>
        <v>0.36</v>
      </c>
      <c r="Z184" s="149" t="str">
        <f t="shared" si="52"/>
        <v>Baja</v>
      </c>
      <c r="AA184" s="147">
        <f t="shared" si="53"/>
        <v>0.36</v>
      </c>
      <c r="AB184" s="149" t="str">
        <f t="shared" si="54"/>
        <v>Mayor</v>
      </c>
      <c r="AC184" s="147">
        <f>IFERROR(IF(AND(R183="Impacto",R184="Impacto"),(AC183-(+AC183*U184)),IF(R184="Impacto",($N$171-(+$N$171*U184)),IF(R184="Probabilidad",AC183,""))),"")</f>
        <v>0.75</v>
      </c>
      <c r="AD184" s="149" t="str">
        <f t="shared" si="55"/>
        <v>Alto</v>
      </c>
      <c r="AE184" s="629"/>
      <c r="AF184" s="279" t="s">
        <v>8</v>
      </c>
      <c r="AG184" s="280" t="s">
        <v>8</v>
      </c>
      <c r="AH184" s="277" t="s">
        <v>37</v>
      </c>
      <c r="AI184" s="278" t="s">
        <v>2383</v>
      </c>
      <c r="AJ184" s="284" t="s">
        <v>8</v>
      </c>
      <c r="AK184" s="284" t="s">
        <v>8</v>
      </c>
      <c r="AL184" s="184" t="s">
        <v>8</v>
      </c>
      <c r="AM184" s="241"/>
      <c r="AN184" s="242"/>
      <c r="AO184" s="282"/>
      <c r="AP184" s="241"/>
      <c r="AQ184" s="242"/>
      <c r="AR184" s="241"/>
      <c r="AS184" s="242"/>
      <c r="AT184" s="282"/>
      <c r="AU184" s="241"/>
      <c r="AV184" s="242"/>
      <c r="AW184" s="241"/>
      <c r="AX184" s="242"/>
      <c r="AY184" s="282"/>
      <c r="AZ184" s="241"/>
      <c r="BA184" s="242"/>
      <c r="BB184" s="156"/>
      <c r="BC184" s="157"/>
      <c r="BD184" s="157"/>
      <c r="BE184" s="157"/>
      <c r="BF184" s="157"/>
    </row>
    <row r="185" spans="1:58" ht="27" customHeight="1" x14ac:dyDescent="0.2">
      <c r="A185" s="658"/>
      <c r="B185" s="649"/>
      <c r="C185" s="629"/>
      <c r="D185" s="629"/>
      <c r="E185" s="629"/>
      <c r="F185" s="629"/>
      <c r="G185" s="629"/>
      <c r="H185" s="629"/>
      <c r="I185" s="629"/>
      <c r="J185" s="629"/>
      <c r="K185" s="629"/>
      <c r="L185" s="629"/>
      <c r="M185" s="629"/>
      <c r="N185" s="629"/>
      <c r="O185" s="629"/>
      <c r="P185" s="278"/>
      <c r="Q185" s="286"/>
      <c r="R185" s="145" t="str">
        <f t="shared" si="50"/>
        <v/>
      </c>
      <c r="S185" s="146"/>
      <c r="T185" s="146"/>
      <c r="U185" s="147" t="str">
        <f t="shared" si="51"/>
        <v/>
      </c>
      <c r="V185" s="146"/>
      <c r="W185" s="146"/>
      <c r="X185" s="146"/>
      <c r="Y185" s="148" t="str">
        <f>IFERROR(IF(AND(R184="Probabilidad",R185="Probabilidad"),(AA184-(+AA184*U185)),IF(R185="Probabilidad",(J183-(+J183*U185)),IF(R185="Impacto",AA184,""))),"")</f>
        <v/>
      </c>
      <c r="Z185" s="149" t="str">
        <f t="shared" si="52"/>
        <v/>
      </c>
      <c r="AA185" s="147" t="str">
        <f t="shared" si="53"/>
        <v/>
      </c>
      <c r="AB185" s="149" t="str">
        <f t="shared" si="54"/>
        <v/>
      </c>
      <c r="AC185" s="147" t="str">
        <f t="shared" ref="AC185:AC188" si="57">IFERROR(IF(AND(R184="Impacto",R185="Impacto"),(AC184-(+AC184*U185)),IF(AND(R184="Probabilidad",R185="Impacto"),(AC183-(+AC183*U185)),IF(R185="Probabilidad",AC184,""))),"")</f>
        <v/>
      </c>
      <c r="AD185" s="149" t="str">
        <f t="shared" si="55"/>
        <v/>
      </c>
      <c r="AE185" s="629"/>
      <c r="AF185" s="278"/>
      <c r="AG185" s="282"/>
      <c r="AH185" s="283"/>
      <c r="AI185" s="278"/>
      <c r="AJ185" s="283"/>
      <c r="AK185" s="283"/>
      <c r="AL185" s="283"/>
      <c r="AM185" s="241"/>
      <c r="AN185" s="242"/>
      <c r="AO185" s="282"/>
      <c r="AP185" s="241"/>
      <c r="AQ185" s="242"/>
      <c r="AR185" s="241"/>
      <c r="AS185" s="242"/>
      <c r="AT185" s="282"/>
      <c r="AU185" s="241"/>
      <c r="AV185" s="242"/>
      <c r="AW185" s="241"/>
      <c r="AX185" s="242"/>
      <c r="AY185" s="282"/>
      <c r="AZ185" s="241"/>
      <c r="BA185" s="242"/>
      <c r="BB185" s="156"/>
      <c r="BC185" s="157"/>
      <c r="BD185" s="157"/>
      <c r="BE185" s="157"/>
      <c r="BF185" s="157"/>
    </row>
    <row r="186" spans="1:58" ht="27" customHeight="1" x14ac:dyDescent="0.2">
      <c r="A186" s="658"/>
      <c r="B186" s="649"/>
      <c r="C186" s="629"/>
      <c r="D186" s="629"/>
      <c r="E186" s="629"/>
      <c r="F186" s="629"/>
      <c r="G186" s="629"/>
      <c r="H186" s="629"/>
      <c r="I186" s="629"/>
      <c r="J186" s="629"/>
      <c r="K186" s="629"/>
      <c r="L186" s="629"/>
      <c r="M186" s="629"/>
      <c r="N186" s="629"/>
      <c r="O186" s="629"/>
      <c r="P186" s="278"/>
      <c r="Q186" s="243"/>
      <c r="R186" s="145" t="str">
        <f t="shared" si="50"/>
        <v/>
      </c>
      <c r="S186" s="146"/>
      <c r="T186" s="146"/>
      <c r="U186" s="147" t="str">
        <f t="shared" si="51"/>
        <v/>
      </c>
      <c r="V186" s="146"/>
      <c r="W186" s="146"/>
      <c r="X186" s="146"/>
      <c r="Y186" s="148" t="str">
        <f>IFERROR(IF(AND(R185="Probabilidad",R186="Probabilidad"),(AA185-(+AA185*U186)),IF(R186="Probabilidad",(J183-(+J183*U186)),IF(R186="Impacto",AA185,""))),"")</f>
        <v/>
      </c>
      <c r="Z186" s="149" t="str">
        <f t="shared" si="52"/>
        <v/>
      </c>
      <c r="AA186" s="147" t="str">
        <f t="shared" si="53"/>
        <v/>
      </c>
      <c r="AB186" s="149" t="str">
        <f t="shared" si="54"/>
        <v/>
      </c>
      <c r="AC186" s="147" t="str">
        <f t="shared" si="57"/>
        <v/>
      </c>
      <c r="AD186" s="149" t="str">
        <f t="shared" si="55"/>
        <v/>
      </c>
      <c r="AE186" s="629"/>
      <c r="AF186" s="278"/>
      <c r="AG186" s="282"/>
      <c r="AH186" s="283"/>
      <c r="AI186" s="278"/>
      <c r="AJ186" s="283"/>
      <c r="AK186" s="283"/>
      <c r="AL186" s="283"/>
      <c r="AM186" s="241"/>
      <c r="AN186" s="242"/>
      <c r="AO186" s="282"/>
      <c r="AP186" s="241"/>
      <c r="AQ186" s="242"/>
      <c r="AR186" s="241"/>
      <c r="AS186" s="242"/>
      <c r="AT186" s="282"/>
      <c r="AU186" s="241"/>
      <c r="AV186" s="242"/>
      <c r="AW186" s="241"/>
      <c r="AX186" s="242"/>
      <c r="AY186" s="282"/>
      <c r="AZ186" s="241"/>
      <c r="BA186" s="242"/>
      <c r="BB186" s="156"/>
      <c r="BC186" s="157"/>
      <c r="BD186" s="157"/>
      <c r="BE186" s="157"/>
      <c r="BF186" s="157"/>
    </row>
    <row r="187" spans="1:58" ht="27" customHeight="1" x14ac:dyDescent="0.2">
      <c r="A187" s="658"/>
      <c r="B187" s="649"/>
      <c r="C187" s="629"/>
      <c r="D187" s="629"/>
      <c r="E187" s="629"/>
      <c r="F187" s="629"/>
      <c r="G187" s="629"/>
      <c r="H187" s="629"/>
      <c r="I187" s="629"/>
      <c r="J187" s="629"/>
      <c r="K187" s="629"/>
      <c r="L187" s="629"/>
      <c r="M187" s="629"/>
      <c r="N187" s="629"/>
      <c r="O187" s="629"/>
      <c r="P187" s="278"/>
      <c r="Q187" s="243"/>
      <c r="R187" s="145" t="str">
        <f t="shared" si="50"/>
        <v/>
      </c>
      <c r="S187" s="146"/>
      <c r="T187" s="146"/>
      <c r="U187" s="147" t="str">
        <f t="shared" si="51"/>
        <v/>
      </c>
      <c r="V187" s="146"/>
      <c r="W187" s="146"/>
      <c r="X187" s="146"/>
      <c r="Y187" s="148" t="str">
        <f>IFERROR(IF(AND(R186="Probabilidad",R187="Probabilidad"),(AA186-(+AA186*U187)),IF(R187="Probabilidad",(J183-(+J183*U187)),IF(R187="Impacto",AA186,""))),"")</f>
        <v/>
      </c>
      <c r="Z187" s="149" t="str">
        <f t="shared" si="52"/>
        <v/>
      </c>
      <c r="AA187" s="147" t="str">
        <f t="shared" si="53"/>
        <v/>
      </c>
      <c r="AB187" s="149" t="str">
        <f t="shared" si="54"/>
        <v/>
      </c>
      <c r="AC187" s="147" t="str">
        <f t="shared" si="57"/>
        <v/>
      </c>
      <c r="AD187" s="149" t="str">
        <f t="shared" si="55"/>
        <v/>
      </c>
      <c r="AE187" s="629"/>
      <c r="AF187" s="278"/>
      <c r="AG187" s="282"/>
      <c r="AH187" s="283"/>
      <c r="AI187" s="278"/>
      <c r="AJ187" s="283"/>
      <c r="AK187" s="283"/>
      <c r="AL187" s="283"/>
      <c r="AM187" s="241"/>
      <c r="AN187" s="242"/>
      <c r="AO187" s="282"/>
      <c r="AP187" s="241"/>
      <c r="AQ187" s="242"/>
      <c r="AR187" s="241"/>
      <c r="AS187" s="242"/>
      <c r="AT187" s="282"/>
      <c r="AU187" s="241"/>
      <c r="AV187" s="242"/>
      <c r="AW187" s="241"/>
      <c r="AX187" s="242"/>
      <c r="AY187" s="282"/>
      <c r="AZ187" s="241"/>
      <c r="BA187" s="242"/>
      <c r="BB187" s="156"/>
      <c r="BC187" s="157"/>
      <c r="BD187" s="157"/>
      <c r="BE187" s="157"/>
      <c r="BF187" s="157"/>
    </row>
    <row r="188" spans="1:58" ht="27" customHeight="1" thickBot="1" x14ac:dyDescent="0.25">
      <c r="A188" s="659"/>
      <c r="B188" s="650"/>
      <c r="C188" s="640"/>
      <c r="D188" s="640"/>
      <c r="E188" s="640"/>
      <c r="F188" s="640"/>
      <c r="G188" s="640"/>
      <c r="H188" s="640"/>
      <c r="I188" s="640"/>
      <c r="J188" s="640"/>
      <c r="K188" s="640"/>
      <c r="L188" s="640"/>
      <c r="M188" s="640"/>
      <c r="N188" s="640"/>
      <c r="O188" s="640"/>
      <c r="P188" s="205"/>
      <c r="Q188" s="168"/>
      <c r="R188" s="169" t="str">
        <f t="shared" si="50"/>
        <v/>
      </c>
      <c r="S188" s="170"/>
      <c r="T188" s="170"/>
      <c r="U188" s="171" t="str">
        <f t="shared" si="51"/>
        <v/>
      </c>
      <c r="V188" s="170"/>
      <c r="W188" s="170"/>
      <c r="X188" s="170"/>
      <c r="Y188" s="172" t="str">
        <f>IFERROR(IF(AND(R187="Probabilidad",R188="Probabilidad"),(AA187-(+AA187*U188)),IF(R188="Probabilidad",(J183-(+J183*U188)),IF(R188="Impacto",AA187,""))),"")</f>
        <v/>
      </c>
      <c r="Z188" s="173" t="str">
        <f t="shared" si="52"/>
        <v/>
      </c>
      <c r="AA188" s="171" t="str">
        <f t="shared" si="53"/>
        <v/>
      </c>
      <c r="AB188" s="173" t="str">
        <f t="shared" si="54"/>
        <v/>
      </c>
      <c r="AC188" s="171" t="str">
        <f t="shared" si="57"/>
        <v/>
      </c>
      <c r="AD188" s="173" t="str">
        <f t="shared" si="55"/>
        <v/>
      </c>
      <c r="AE188" s="640"/>
      <c r="AF188" s="205"/>
      <c r="AG188" s="171"/>
      <c r="AH188" s="209"/>
      <c r="AI188" s="205"/>
      <c r="AJ188" s="209"/>
      <c r="AK188" s="209"/>
      <c r="AL188" s="198"/>
      <c r="AM188" s="241"/>
      <c r="AN188" s="242"/>
      <c r="AO188" s="282"/>
      <c r="AP188" s="241"/>
      <c r="AQ188" s="242"/>
      <c r="AR188" s="241"/>
      <c r="AS188" s="242"/>
      <c r="AT188" s="282"/>
      <c r="AU188" s="241"/>
      <c r="AV188" s="242"/>
      <c r="AW188" s="241"/>
      <c r="AX188" s="242"/>
      <c r="AY188" s="282"/>
      <c r="AZ188" s="241"/>
      <c r="BA188" s="242"/>
      <c r="BB188" s="156"/>
      <c r="BC188" s="157"/>
      <c r="BD188" s="157"/>
      <c r="BE188" s="157"/>
      <c r="BF188" s="157"/>
    </row>
    <row r="189" spans="1:58" ht="159.75" customHeight="1" x14ac:dyDescent="0.2">
      <c r="A189" s="657">
        <v>23</v>
      </c>
      <c r="B189" s="660" t="s">
        <v>615</v>
      </c>
      <c r="C189" s="661" t="s">
        <v>818</v>
      </c>
      <c r="D189" s="661" t="s">
        <v>1077</v>
      </c>
      <c r="E189" s="661" t="s">
        <v>1078</v>
      </c>
      <c r="F189" s="661" t="s">
        <v>1079</v>
      </c>
      <c r="G189" s="661" t="s">
        <v>1065</v>
      </c>
      <c r="H189" s="661">
        <v>365</v>
      </c>
      <c r="I189" s="655" t="str">
        <f>IF(H189&lt;=0,"",IF(H189&lt;=2,"Muy Baja",IF(H189&lt;=24,"Baja",IF(H189&lt;=500,"Media",IF(H189&lt;=5000,"Alta","Muy Alta")))))</f>
        <v>Media</v>
      </c>
      <c r="J189" s="654">
        <f>IF(I189="","",IF(I189="Muy Baja",0.2,IF(I189="Baja",0.4,IF(I189="Media",0.6,IF(I189="Alta",0.8,IF(I189="Muy Alta",1,))))))</f>
        <v>0.6</v>
      </c>
      <c r="K189" s="654" t="s">
        <v>860</v>
      </c>
      <c r="L189" s="654" t="str">
        <f>IF(NOT(ISERROR(MATCH(K189,'[1]Tabla Impacto'!$B$221:$B$223,0))),'[1]Tabla Impacto'!$F$223&amp;"Por favor no seleccionar los criterios de impacto(Afectación Económica o presupuestal y Pérdida Reputacional)",K189)</f>
        <v xml:space="preserve">     El riesgo afecta la imagen de la entidad a nivel nacional, con efecto publicitarios sostenible a nivel país</v>
      </c>
      <c r="M189" s="655" t="str">
        <f>IF(OR(K189='Tabla Impacto'!$C$11,K189='Tabla Impacto'!$D$11),"Leve",IF(OR(K189='Tabla Impacto'!$C$12,K189='Tabla Impacto'!$D$12),"Menor",IF(OR(K189='Tabla Impacto'!$C$13,K189='Tabla Impacto'!$D$13),"Moderado",IF(OR(K189='Tabla Impacto'!$C$14,K189='Tabla Impacto'!$D$14),"Mayor",IF(OR(K189='Tabla Impacto'!$C$15,K189='Tabla Impacto'!$D$15),"Catastrófico","")))))</f>
        <v>Catastrófico</v>
      </c>
      <c r="N189" s="654">
        <f>IF(M189="","",IF(M189="Leve",0.2,IF(M189="Menor",0.4,IF(M189="Moderado",0.6,IF(M189="Mayor",0.8,IF(M189="Catastrófico",1,))))))</f>
        <v>1</v>
      </c>
      <c r="O189" s="655" t="str">
        <f>IF(OR(AND(I189="Muy Baja",M189="Leve"),AND(I189="Muy Baja",M189="Menor"),AND(I189="Baja",M189="Leve")),"Bajo",IF(OR(AND(I189="Muy baja",M189="Moderado"),AND(I189="Baja",M189="Menor"),AND(I189="Baja",M189="Moderado"),AND(I189="Media",M189="Leve"),AND(I189="Media",M189="Menor"),AND(I189="Media",M189="Moderado"),AND(I189="Alta",M189="Leve"),AND(I189="Alta",M189="Menor")),"Moderado",IF(OR(AND(I189="Muy Baja",M189="Mayor"),AND(I189="Baja",M189="Mayor"),AND(I189="Media",M189="Mayor"),AND(I189="Alta",M189="Moderado"),AND(I189="Alta",M189="Mayor"),AND(I189="Muy Alta",M189="Leve"),AND(I189="Muy Alta",M189="Menor"),AND(I189="Muy Alta",M189="Moderado"),AND(I189="Muy Alta",M189="Mayor")),"Alto",IF(OR(AND(I189="Muy Baja",M189="Catastrófico"),AND(I189="Baja",M189="Catastrófico"),AND(I189="Media",M189="Catastrófico"),AND(I189="Alta",M189="Catastrófico"),AND(I189="Muy Alta",M189="Catastrófico")),"Extremo",""))))</f>
        <v>Extremo</v>
      </c>
      <c r="P189" s="127">
        <v>1</v>
      </c>
      <c r="Q189" s="275" t="s">
        <v>1080</v>
      </c>
      <c r="R189" s="145" t="str">
        <f t="shared" si="50"/>
        <v>Probabilidad</v>
      </c>
      <c r="S189" s="146" t="s">
        <v>834</v>
      </c>
      <c r="T189" s="146" t="s">
        <v>826</v>
      </c>
      <c r="U189" s="147" t="str">
        <f t="shared" si="51"/>
        <v>40%</v>
      </c>
      <c r="V189" s="146" t="s">
        <v>827</v>
      </c>
      <c r="W189" s="146" t="s">
        <v>927</v>
      </c>
      <c r="X189" s="146" t="s">
        <v>829</v>
      </c>
      <c r="Y189" s="148">
        <f>IFERROR(IF(R189="Probabilidad",(J189-(+J189*U189)),IF(R189="Impacto",J189,"")),"")</f>
        <v>0.36</v>
      </c>
      <c r="Z189" s="149" t="str">
        <f t="shared" si="52"/>
        <v>Baja</v>
      </c>
      <c r="AA189" s="147">
        <f t="shared" si="53"/>
        <v>0.36</v>
      </c>
      <c r="AB189" s="149" t="str">
        <f t="shared" si="54"/>
        <v>Catastrófico</v>
      </c>
      <c r="AC189" s="147">
        <f>IFERROR(IF(R189="Impacto",(N189-(+N189*U189)),IF(R189="Probabilidad",N189,"")),"")</f>
        <v>1</v>
      </c>
      <c r="AD189" s="149" t="str">
        <f t="shared" si="55"/>
        <v>Extremo</v>
      </c>
      <c r="AE189" s="656" t="s">
        <v>830</v>
      </c>
      <c r="AF189" s="285" t="s">
        <v>1081</v>
      </c>
      <c r="AG189" s="151">
        <v>0.5</v>
      </c>
      <c r="AH189" s="286" t="s">
        <v>1082</v>
      </c>
      <c r="AI189" s="238" t="s">
        <v>2372</v>
      </c>
      <c r="AJ189" s="249">
        <v>44562</v>
      </c>
      <c r="AK189" s="249">
        <v>44895</v>
      </c>
      <c r="AL189" s="287">
        <v>1</v>
      </c>
      <c r="AM189" s="140"/>
      <c r="AN189" s="138"/>
      <c r="AO189" s="139"/>
      <c r="AP189" s="140"/>
      <c r="AQ189" s="138"/>
      <c r="AR189" s="140"/>
      <c r="AS189" s="138"/>
      <c r="AT189" s="139"/>
      <c r="AU189" s="140"/>
      <c r="AV189" s="138"/>
      <c r="AW189" s="140"/>
      <c r="AX189" s="138"/>
      <c r="AY189" s="139"/>
      <c r="AZ189" s="140"/>
      <c r="BA189" s="138"/>
      <c r="BB189" s="156"/>
      <c r="BC189" s="156"/>
      <c r="BD189" s="157"/>
      <c r="BE189" s="157"/>
      <c r="BF189" s="157"/>
    </row>
    <row r="190" spans="1:58" ht="159.75" customHeight="1" x14ac:dyDescent="0.2">
      <c r="A190" s="658"/>
      <c r="B190" s="649"/>
      <c r="C190" s="629"/>
      <c r="D190" s="629"/>
      <c r="E190" s="629"/>
      <c r="F190" s="629"/>
      <c r="G190" s="629"/>
      <c r="H190" s="629"/>
      <c r="I190" s="629"/>
      <c r="J190" s="629"/>
      <c r="K190" s="629"/>
      <c r="L190" s="629"/>
      <c r="M190" s="629"/>
      <c r="N190" s="629"/>
      <c r="O190" s="629"/>
      <c r="P190" s="278">
        <v>2</v>
      </c>
      <c r="Q190" s="243" t="s">
        <v>1083</v>
      </c>
      <c r="R190" s="145" t="str">
        <f t="shared" si="50"/>
        <v>Impacto</v>
      </c>
      <c r="S190" s="146" t="s">
        <v>837</v>
      </c>
      <c r="T190" s="146" t="s">
        <v>826</v>
      </c>
      <c r="U190" s="147" t="str">
        <f t="shared" si="51"/>
        <v>25%</v>
      </c>
      <c r="V190" s="146" t="s">
        <v>838</v>
      </c>
      <c r="W190" s="146" t="s">
        <v>828</v>
      </c>
      <c r="X190" s="146" t="s">
        <v>829</v>
      </c>
      <c r="Y190" s="148">
        <f>IFERROR(IF(AND(R189="Probabilidad",R190="Probabilidad"),(AA189-(+AA189*U190)),IF(R190="Probabilidad",(J189-(+J189*U190)),IF(R190="Impacto",AA189,""))),"")</f>
        <v>0.36</v>
      </c>
      <c r="Z190" s="149" t="str">
        <f t="shared" si="52"/>
        <v>Baja</v>
      </c>
      <c r="AA190" s="147">
        <f t="shared" si="53"/>
        <v>0.36</v>
      </c>
      <c r="AB190" s="149" t="str">
        <f t="shared" si="54"/>
        <v>Mayor</v>
      </c>
      <c r="AC190" s="147">
        <f>IFERROR(IF(AND(R189="Impacto",R190="Impacto"),(AC189-(+AC189*U190)),IF(R190="Impacto",($N$171-(+$N$171*U190)),IF(R190="Probabilidad",AC189,""))),"")</f>
        <v>0.75</v>
      </c>
      <c r="AD190" s="149" t="str">
        <f t="shared" si="55"/>
        <v>Alto</v>
      </c>
      <c r="AE190" s="629"/>
      <c r="AF190" s="279" t="s">
        <v>8</v>
      </c>
      <c r="AG190" s="280" t="s">
        <v>8</v>
      </c>
      <c r="AH190" s="277" t="s">
        <v>37</v>
      </c>
      <c r="AI190" s="278" t="s">
        <v>2383</v>
      </c>
      <c r="AJ190" s="284" t="s">
        <v>8</v>
      </c>
      <c r="AK190" s="284" t="s">
        <v>8</v>
      </c>
      <c r="AL190" s="184" t="s">
        <v>8</v>
      </c>
      <c r="AM190" s="241"/>
      <c r="AN190" s="242"/>
      <c r="AO190" s="282"/>
      <c r="AP190" s="241"/>
      <c r="AQ190" s="242"/>
      <c r="AR190" s="241"/>
      <c r="AS190" s="242"/>
      <c r="AT190" s="282"/>
      <c r="AU190" s="241"/>
      <c r="AV190" s="242"/>
      <c r="AW190" s="241"/>
      <c r="AX190" s="242"/>
      <c r="AY190" s="282"/>
      <c r="AZ190" s="241"/>
      <c r="BA190" s="242"/>
      <c r="BB190" s="156"/>
      <c r="BC190" s="157"/>
      <c r="BD190" s="157"/>
      <c r="BE190" s="157"/>
      <c r="BF190" s="157"/>
    </row>
    <row r="191" spans="1:58" ht="27" customHeight="1" x14ac:dyDescent="0.2">
      <c r="A191" s="658"/>
      <c r="B191" s="649"/>
      <c r="C191" s="629"/>
      <c r="D191" s="629"/>
      <c r="E191" s="629"/>
      <c r="F191" s="629"/>
      <c r="G191" s="629"/>
      <c r="H191" s="629"/>
      <c r="I191" s="629"/>
      <c r="J191" s="629"/>
      <c r="K191" s="629"/>
      <c r="L191" s="629"/>
      <c r="M191" s="629"/>
      <c r="N191" s="629"/>
      <c r="O191" s="629"/>
      <c r="P191" s="278"/>
      <c r="Q191" s="286"/>
      <c r="R191" s="145" t="str">
        <f t="shared" si="50"/>
        <v/>
      </c>
      <c r="S191" s="146"/>
      <c r="T191" s="146"/>
      <c r="U191" s="147" t="str">
        <f t="shared" si="51"/>
        <v/>
      </c>
      <c r="V191" s="146"/>
      <c r="W191" s="146"/>
      <c r="X191" s="146"/>
      <c r="Y191" s="148" t="str">
        <f>IFERROR(IF(AND(R190="Probabilidad",R191="Probabilidad"),(AA190-(+AA190*U191)),IF(R191="Probabilidad",(J189-(+J189*U191)),IF(R191="Impacto",AA190,""))),"")</f>
        <v/>
      </c>
      <c r="Z191" s="149" t="str">
        <f t="shared" si="52"/>
        <v/>
      </c>
      <c r="AA191" s="147" t="str">
        <f t="shared" si="53"/>
        <v/>
      </c>
      <c r="AB191" s="149" t="str">
        <f t="shared" si="54"/>
        <v/>
      </c>
      <c r="AC191" s="147" t="str">
        <f t="shared" ref="AC191:AC194" si="58">IFERROR(IF(AND(R190="Impacto",R191="Impacto"),(AC190-(+AC190*U191)),IF(AND(R190="Probabilidad",R191="Impacto"),(AC189-(+AC189*U191)),IF(R191="Probabilidad",AC190,""))),"")</f>
        <v/>
      </c>
      <c r="AD191" s="149" t="str">
        <f t="shared" si="55"/>
        <v/>
      </c>
      <c r="AE191" s="629"/>
      <c r="AF191" s="278"/>
      <c r="AG191" s="282"/>
      <c r="AH191" s="283"/>
      <c r="AI191" s="278"/>
      <c r="AJ191" s="283"/>
      <c r="AK191" s="283"/>
      <c r="AL191" s="283"/>
      <c r="AM191" s="241"/>
      <c r="AN191" s="242"/>
      <c r="AO191" s="282"/>
      <c r="AP191" s="241"/>
      <c r="AQ191" s="242"/>
      <c r="AR191" s="241"/>
      <c r="AS191" s="242"/>
      <c r="AT191" s="282"/>
      <c r="AU191" s="241"/>
      <c r="AV191" s="242"/>
      <c r="AW191" s="241"/>
      <c r="AX191" s="242"/>
      <c r="AY191" s="282"/>
      <c r="AZ191" s="241"/>
      <c r="BA191" s="242"/>
      <c r="BB191" s="156"/>
      <c r="BC191" s="157"/>
      <c r="BD191" s="157"/>
      <c r="BE191" s="157"/>
      <c r="BF191" s="157"/>
    </row>
    <row r="192" spans="1:58" ht="27" customHeight="1" x14ac:dyDescent="0.2">
      <c r="A192" s="658"/>
      <c r="B192" s="649"/>
      <c r="C192" s="629"/>
      <c r="D192" s="629"/>
      <c r="E192" s="629"/>
      <c r="F192" s="629"/>
      <c r="G192" s="629"/>
      <c r="H192" s="629"/>
      <c r="I192" s="629"/>
      <c r="J192" s="629"/>
      <c r="K192" s="629"/>
      <c r="L192" s="629"/>
      <c r="M192" s="629"/>
      <c r="N192" s="629"/>
      <c r="O192" s="629"/>
      <c r="P192" s="278"/>
      <c r="Q192" s="243"/>
      <c r="R192" s="145" t="str">
        <f t="shared" si="50"/>
        <v/>
      </c>
      <c r="S192" s="146"/>
      <c r="T192" s="146"/>
      <c r="U192" s="147" t="str">
        <f t="shared" si="51"/>
        <v/>
      </c>
      <c r="V192" s="146"/>
      <c r="W192" s="146"/>
      <c r="X192" s="146"/>
      <c r="Y192" s="148" t="str">
        <f>IFERROR(IF(AND(R191="Probabilidad",R192="Probabilidad"),(AA191-(+AA191*U192)),IF(R192="Probabilidad",(J189-(+J189*U192)),IF(R192="Impacto",AA191,""))),"")</f>
        <v/>
      </c>
      <c r="Z192" s="149" t="str">
        <f t="shared" si="52"/>
        <v/>
      </c>
      <c r="AA192" s="147" t="str">
        <f t="shared" si="53"/>
        <v/>
      </c>
      <c r="AB192" s="149" t="str">
        <f t="shared" si="54"/>
        <v/>
      </c>
      <c r="AC192" s="147" t="str">
        <f t="shared" si="58"/>
        <v/>
      </c>
      <c r="AD192" s="149" t="str">
        <f t="shared" si="55"/>
        <v/>
      </c>
      <c r="AE192" s="629"/>
      <c r="AF192" s="278"/>
      <c r="AG192" s="282"/>
      <c r="AH192" s="283"/>
      <c r="AI192" s="278"/>
      <c r="AJ192" s="283"/>
      <c r="AK192" s="283"/>
      <c r="AL192" s="283"/>
      <c r="AM192" s="241"/>
      <c r="AN192" s="242"/>
      <c r="AO192" s="282"/>
      <c r="AP192" s="241"/>
      <c r="AQ192" s="242"/>
      <c r="AR192" s="241"/>
      <c r="AS192" s="242"/>
      <c r="AT192" s="282"/>
      <c r="AU192" s="241"/>
      <c r="AV192" s="242"/>
      <c r="AW192" s="241"/>
      <c r="AX192" s="242"/>
      <c r="AY192" s="282"/>
      <c r="AZ192" s="241"/>
      <c r="BA192" s="242"/>
      <c r="BB192" s="156"/>
      <c r="BC192" s="157"/>
      <c r="BD192" s="157"/>
      <c r="BE192" s="157"/>
      <c r="BF192" s="157"/>
    </row>
    <row r="193" spans="1:58" ht="27" customHeight="1" x14ac:dyDescent="0.2">
      <c r="A193" s="658"/>
      <c r="B193" s="649"/>
      <c r="C193" s="629"/>
      <c r="D193" s="629"/>
      <c r="E193" s="629"/>
      <c r="F193" s="629"/>
      <c r="G193" s="629"/>
      <c r="H193" s="629"/>
      <c r="I193" s="629"/>
      <c r="J193" s="629"/>
      <c r="K193" s="629"/>
      <c r="L193" s="629"/>
      <c r="M193" s="629"/>
      <c r="N193" s="629"/>
      <c r="O193" s="629"/>
      <c r="P193" s="278"/>
      <c r="Q193" s="243"/>
      <c r="R193" s="145" t="str">
        <f t="shared" si="50"/>
        <v/>
      </c>
      <c r="S193" s="146"/>
      <c r="T193" s="146"/>
      <c r="U193" s="147" t="str">
        <f t="shared" si="51"/>
        <v/>
      </c>
      <c r="V193" s="146"/>
      <c r="W193" s="146"/>
      <c r="X193" s="146"/>
      <c r="Y193" s="148" t="str">
        <f>IFERROR(IF(AND(R192="Probabilidad",R193="Probabilidad"),(AA192-(+AA192*U193)),IF(R193="Probabilidad",(J189-(+J189*U193)),IF(R193="Impacto",AA192,""))),"")</f>
        <v/>
      </c>
      <c r="Z193" s="149" t="str">
        <f t="shared" si="52"/>
        <v/>
      </c>
      <c r="AA193" s="147" t="str">
        <f t="shared" si="53"/>
        <v/>
      </c>
      <c r="AB193" s="149" t="str">
        <f t="shared" si="54"/>
        <v/>
      </c>
      <c r="AC193" s="147" t="str">
        <f t="shared" si="58"/>
        <v/>
      </c>
      <c r="AD193" s="149" t="str">
        <f t="shared" si="55"/>
        <v/>
      </c>
      <c r="AE193" s="629"/>
      <c r="AF193" s="278"/>
      <c r="AG193" s="282"/>
      <c r="AH193" s="283"/>
      <c r="AI193" s="278"/>
      <c r="AJ193" s="283"/>
      <c r="AK193" s="283"/>
      <c r="AL193" s="283"/>
      <c r="AM193" s="241"/>
      <c r="AN193" s="242"/>
      <c r="AO193" s="282"/>
      <c r="AP193" s="241"/>
      <c r="AQ193" s="242"/>
      <c r="AR193" s="241"/>
      <c r="AS193" s="242"/>
      <c r="AT193" s="282"/>
      <c r="AU193" s="241"/>
      <c r="AV193" s="242"/>
      <c r="AW193" s="241"/>
      <c r="AX193" s="242"/>
      <c r="AY193" s="282"/>
      <c r="AZ193" s="241"/>
      <c r="BA193" s="242"/>
      <c r="BB193" s="156"/>
      <c r="BC193" s="157"/>
      <c r="BD193" s="157"/>
      <c r="BE193" s="157"/>
      <c r="BF193" s="157"/>
    </row>
    <row r="194" spans="1:58" ht="27" customHeight="1" thickBot="1" x14ac:dyDescent="0.25">
      <c r="A194" s="659"/>
      <c r="B194" s="650"/>
      <c r="C194" s="640"/>
      <c r="D194" s="640"/>
      <c r="E194" s="640"/>
      <c r="F194" s="640"/>
      <c r="G194" s="640"/>
      <c r="H194" s="640"/>
      <c r="I194" s="640"/>
      <c r="J194" s="640"/>
      <c r="K194" s="640"/>
      <c r="L194" s="640"/>
      <c r="M194" s="640"/>
      <c r="N194" s="640"/>
      <c r="O194" s="640"/>
      <c r="P194" s="205"/>
      <c r="Q194" s="168"/>
      <c r="R194" s="169" t="str">
        <f t="shared" si="50"/>
        <v/>
      </c>
      <c r="S194" s="170"/>
      <c r="T194" s="170"/>
      <c r="U194" s="171" t="str">
        <f t="shared" si="51"/>
        <v/>
      </c>
      <c r="V194" s="170"/>
      <c r="W194" s="170"/>
      <c r="X194" s="170"/>
      <c r="Y194" s="172" t="str">
        <f>IFERROR(IF(AND(R193="Probabilidad",R194="Probabilidad"),(AA193-(+AA193*U194)),IF(R194="Probabilidad",(J189-(+J189*U194)),IF(R194="Impacto",AA193,""))),"")</f>
        <v/>
      </c>
      <c r="Z194" s="173" t="str">
        <f t="shared" si="52"/>
        <v/>
      </c>
      <c r="AA194" s="171" t="str">
        <f t="shared" si="53"/>
        <v/>
      </c>
      <c r="AB194" s="173" t="str">
        <f t="shared" si="54"/>
        <v/>
      </c>
      <c r="AC194" s="171" t="str">
        <f t="shared" si="58"/>
        <v/>
      </c>
      <c r="AD194" s="173" t="str">
        <f t="shared" si="55"/>
        <v/>
      </c>
      <c r="AE194" s="640"/>
      <c r="AF194" s="205"/>
      <c r="AG194" s="171"/>
      <c r="AH194" s="209"/>
      <c r="AI194" s="205"/>
      <c r="AJ194" s="209"/>
      <c r="AK194" s="209"/>
      <c r="AL194" s="198"/>
      <c r="AM194" s="241"/>
      <c r="AN194" s="242"/>
      <c r="AO194" s="282"/>
      <c r="AP194" s="241"/>
      <c r="AQ194" s="242"/>
      <c r="AR194" s="241"/>
      <c r="AS194" s="242"/>
      <c r="AT194" s="282"/>
      <c r="AU194" s="241"/>
      <c r="AV194" s="242"/>
      <c r="AW194" s="241"/>
      <c r="AX194" s="242"/>
      <c r="AY194" s="282"/>
      <c r="AZ194" s="241"/>
      <c r="BA194" s="242"/>
      <c r="BB194" s="156"/>
      <c r="BC194" s="157"/>
      <c r="BD194" s="157"/>
      <c r="BE194" s="157"/>
      <c r="BF194" s="157"/>
    </row>
    <row r="195" spans="1:58" ht="159.75" customHeight="1" x14ac:dyDescent="0.2">
      <c r="A195" s="657">
        <v>23</v>
      </c>
      <c r="B195" s="660" t="s">
        <v>615</v>
      </c>
      <c r="C195" s="661" t="s">
        <v>818</v>
      </c>
      <c r="D195" s="661" t="s">
        <v>1077</v>
      </c>
      <c r="E195" s="661" t="s">
        <v>1078</v>
      </c>
      <c r="F195" s="661" t="s">
        <v>1079</v>
      </c>
      <c r="G195" s="661" t="s">
        <v>1065</v>
      </c>
      <c r="H195" s="661">
        <v>365</v>
      </c>
      <c r="I195" s="655" t="str">
        <f>IF(H195&lt;=0,"",IF(H195&lt;=2,"Muy Baja",IF(H195&lt;=24,"Baja",IF(H195&lt;=500,"Media",IF(H195&lt;=5000,"Alta","Muy Alta")))))</f>
        <v>Media</v>
      </c>
      <c r="J195" s="654">
        <f>IF(I195="","",IF(I195="Muy Baja",0.2,IF(I195="Baja",0.4,IF(I195="Media",0.6,IF(I195="Alta",0.8,IF(I195="Muy Alta",1,))))))</f>
        <v>0.6</v>
      </c>
      <c r="K195" s="654" t="s">
        <v>860</v>
      </c>
      <c r="L195" s="654" t="str">
        <f>IF(NOT(ISERROR(MATCH(K195,'[1]Tabla Impacto'!$B$221:$B$223,0))),'[1]Tabla Impacto'!$F$223&amp;"Por favor no seleccionar los criterios de impacto(Afectación Económica o presupuestal y Pérdida Reputacional)",K195)</f>
        <v xml:space="preserve">     El riesgo afecta la imagen de la entidad a nivel nacional, con efecto publicitarios sostenible a nivel país</v>
      </c>
      <c r="M195" s="655" t="str">
        <f>IF(OR(K195='Tabla Impacto'!$C$11,K195='Tabla Impacto'!$D$11),"Leve",IF(OR(K195='Tabla Impacto'!$C$12,K195='Tabla Impacto'!$D$12),"Menor",IF(OR(K195='Tabla Impacto'!$C$13,K195='Tabla Impacto'!$D$13),"Moderado",IF(OR(K195='Tabla Impacto'!$C$14,K195='Tabla Impacto'!$D$14),"Mayor",IF(OR(K195='Tabla Impacto'!$C$15,K195='Tabla Impacto'!$D$15),"Catastrófico","")))))</f>
        <v>Catastrófico</v>
      </c>
      <c r="N195" s="654">
        <f>IF(M195="","",IF(M195="Leve",0.2,IF(M195="Menor",0.4,IF(M195="Moderado",0.6,IF(M195="Mayor",0.8,IF(M195="Catastrófico",1,))))))</f>
        <v>1</v>
      </c>
      <c r="O195" s="655" t="str">
        <f>IF(OR(AND(I195="Muy Baja",M195="Leve"),AND(I195="Muy Baja",M195="Menor"),AND(I195="Baja",M195="Leve")),"Bajo",IF(OR(AND(I195="Muy baja",M195="Moderado"),AND(I195="Baja",M195="Menor"),AND(I195="Baja",M195="Moderado"),AND(I195="Media",M195="Leve"),AND(I195="Media",M195="Menor"),AND(I195="Media",M195="Moderado"),AND(I195="Alta",M195="Leve"),AND(I195="Alta",M195="Menor")),"Moderado",IF(OR(AND(I195="Muy Baja",M195="Mayor"),AND(I195="Baja",M195="Mayor"),AND(I195="Media",M195="Mayor"),AND(I195="Alta",M195="Moderado"),AND(I195="Alta",M195="Mayor"),AND(I195="Muy Alta",M195="Leve"),AND(I195="Muy Alta",M195="Menor"),AND(I195="Muy Alta",M195="Moderado"),AND(I195="Muy Alta",M195="Mayor")),"Alto",IF(OR(AND(I195="Muy Baja",M195="Catastrófico"),AND(I195="Baja",M195="Catastrófico"),AND(I195="Media",M195="Catastrófico"),AND(I195="Alta",M195="Catastrófico"),AND(I195="Muy Alta",M195="Catastrófico")),"Extremo",""))))</f>
        <v>Extremo</v>
      </c>
      <c r="P195" s="127">
        <v>1</v>
      </c>
      <c r="Q195" s="275" t="s">
        <v>1080</v>
      </c>
      <c r="R195" s="145" t="str">
        <f t="shared" si="50"/>
        <v>Probabilidad</v>
      </c>
      <c r="S195" s="146" t="s">
        <v>834</v>
      </c>
      <c r="T195" s="146" t="s">
        <v>826</v>
      </c>
      <c r="U195" s="147" t="str">
        <f t="shared" si="51"/>
        <v>40%</v>
      </c>
      <c r="V195" s="146" t="s">
        <v>827</v>
      </c>
      <c r="W195" s="146" t="s">
        <v>927</v>
      </c>
      <c r="X195" s="146" t="s">
        <v>829</v>
      </c>
      <c r="Y195" s="148">
        <f>IFERROR(IF(R195="Probabilidad",(J195-(+J195*U195)),IF(R195="Impacto",J195,"")),"")</f>
        <v>0.36</v>
      </c>
      <c r="Z195" s="149" t="str">
        <f t="shared" si="52"/>
        <v>Baja</v>
      </c>
      <c r="AA195" s="147">
        <f t="shared" si="53"/>
        <v>0.36</v>
      </c>
      <c r="AB195" s="149" t="str">
        <f t="shared" si="54"/>
        <v>Catastrófico</v>
      </c>
      <c r="AC195" s="147">
        <f>IFERROR(IF(R195="Impacto",(N195-(+N195*U195)),IF(R195="Probabilidad",N195,"")),"")</f>
        <v>1</v>
      </c>
      <c r="AD195" s="149" t="str">
        <f t="shared" si="55"/>
        <v>Extremo</v>
      </c>
      <c r="AE195" s="656" t="s">
        <v>830</v>
      </c>
      <c r="AF195" s="285" t="s">
        <v>1081</v>
      </c>
      <c r="AG195" s="151">
        <v>0.5</v>
      </c>
      <c r="AH195" s="286" t="s">
        <v>1082</v>
      </c>
      <c r="AI195" s="238" t="s">
        <v>2373</v>
      </c>
      <c r="AJ195" s="249">
        <v>44562</v>
      </c>
      <c r="AK195" s="249">
        <v>44895</v>
      </c>
      <c r="AL195" s="287">
        <v>1</v>
      </c>
      <c r="AM195" s="140"/>
      <c r="AN195" s="138"/>
      <c r="AO195" s="139"/>
      <c r="AP195" s="140"/>
      <c r="AQ195" s="138"/>
      <c r="AR195" s="140"/>
      <c r="AS195" s="138"/>
      <c r="AT195" s="139"/>
      <c r="AU195" s="140"/>
      <c r="AV195" s="138"/>
      <c r="AW195" s="140"/>
      <c r="AX195" s="138"/>
      <c r="AY195" s="139"/>
      <c r="AZ195" s="140"/>
      <c r="BA195" s="138"/>
      <c r="BB195" s="156"/>
      <c r="BC195" s="156"/>
      <c r="BD195" s="157"/>
      <c r="BE195" s="157"/>
      <c r="BF195" s="157"/>
    </row>
    <row r="196" spans="1:58" ht="159.75" customHeight="1" x14ac:dyDescent="0.2">
      <c r="A196" s="658"/>
      <c r="B196" s="649"/>
      <c r="C196" s="629"/>
      <c r="D196" s="629"/>
      <c r="E196" s="629"/>
      <c r="F196" s="629"/>
      <c r="G196" s="629"/>
      <c r="H196" s="629"/>
      <c r="I196" s="629"/>
      <c r="J196" s="629"/>
      <c r="K196" s="629"/>
      <c r="L196" s="629"/>
      <c r="M196" s="629"/>
      <c r="N196" s="629"/>
      <c r="O196" s="629"/>
      <c r="P196" s="278">
        <v>2</v>
      </c>
      <c r="Q196" s="243" t="s">
        <v>1083</v>
      </c>
      <c r="R196" s="145" t="str">
        <f t="shared" si="50"/>
        <v>Impacto</v>
      </c>
      <c r="S196" s="146" t="s">
        <v>837</v>
      </c>
      <c r="T196" s="146" t="s">
        <v>826</v>
      </c>
      <c r="U196" s="147" t="str">
        <f t="shared" si="51"/>
        <v>25%</v>
      </c>
      <c r="V196" s="146" t="s">
        <v>838</v>
      </c>
      <c r="W196" s="146" t="s">
        <v>828</v>
      </c>
      <c r="X196" s="146" t="s">
        <v>829</v>
      </c>
      <c r="Y196" s="148">
        <f>IFERROR(IF(AND(R195="Probabilidad",R196="Probabilidad"),(AA195-(+AA195*U196)),IF(R196="Probabilidad",(J195-(+J195*U196)),IF(R196="Impacto",AA195,""))),"")</f>
        <v>0.36</v>
      </c>
      <c r="Z196" s="149" t="str">
        <f t="shared" si="52"/>
        <v>Baja</v>
      </c>
      <c r="AA196" s="147">
        <f t="shared" si="53"/>
        <v>0.36</v>
      </c>
      <c r="AB196" s="149" t="str">
        <f t="shared" si="54"/>
        <v>Mayor</v>
      </c>
      <c r="AC196" s="147">
        <f>IFERROR(IF(AND(R195="Impacto",R196="Impacto"),(AC195-(+AC195*U196)),IF(R196="Impacto",($N$171-(+$N$171*U196)),IF(R196="Probabilidad",AC195,""))),"")</f>
        <v>0.75</v>
      </c>
      <c r="AD196" s="149" t="str">
        <f t="shared" si="55"/>
        <v>Alto</v>
      </c>
      <c r="AE196" s="629"/>
      <c r="AF196" s="279" t="s">
        <v>8</v>
      </c>
      <c r="AG196" s="280" t="s">
        <v>8</v>
      </c>
      <c r="AH196" s="277" t="s">
        <v>37</v>
      </c>
      <c r="AI196" s="278" t="s">
        <v>2383</v>
      </c>
      <c r="AJ196" s="284" t="s">
        <v>8</v>
      </c>
      <c r="AK196" s="284" t="s">
        <v>8</v>
      </c>
      <c r="AL196" s="184" t="s">
        <v>8</v>
      </c>
      <c r="AM196" s="241"/>
      <c r="AN196" s="242"/>
      <c r="AO196" s="282"/>
      <c r="AP196" s="241"/>
      <c r="AQ196" s="242"/>
      <c r="AR196" s="241"/>
      <c r="AS196" s="242"/>
      <c r="AT196" s="282"/>
      <c r="AU196" s="241"/>
      <c r="AV196" s="242"/>
      <c r="AW196" s="241"/>
      <c r="AX196" s="242"/>
      <c r="AY196" s="282"/>
      <c r="AZ196" s="241"/>
      <c r="BA196" s="242"/>
      <c r="BB196" s="156"/>
      <c r="BC196" s="157"/>
      <c r="BD196" s="157"/>
      <c r="BE196" s="157"/>
      <c r="BF196" s="157"/>
    </row>
    <row r="197" spans="1:58" ht="27" customHeight="1" x14ac:dyDescent="0.2">
      <c r="A197" s="658"/>
      <c r="B197" s="649"/>
      <c r="C197" s="629"/>
      <c r="D197" s="629"/>
      <c r="E197" s="629"/>
      <c r="F197" s="629"/>
      <c r="G197" s="629"/>
      <c r="H197" s="629"/>
      <c r="I197" s="629"/>
      <c r="J197" s="629"/>
      <c r="K197" s="629"/>
      <c r="L197" s="629"/>
      <c r="M197" s="629"/>
      <c r="N197" s="629"/>
      <c r="O197" s="629"/>
      <c r="P197" s="278"/>
      <c r="Q197" s="286"/>
      <c r="R197" s="145" t="str">
        <f t="shared" si="50"/>
        <v/>
      </c>
      <c r="S197" s="146"/>
      <c r="T197" s="146"/>
      <c r="U197" s="147" t="str">
        <f t="shared" si="51"/>
        <v/>
      </c>
      <c r="V197" s="146"/>
      <c r="W197" s="146"/>
      <c r="X197" s="146"/>
      <c r="Y197" s="148" t="str">
        <f>IFERROR(IF(AND(R196="Probabilidad",R197="Probabilidad"),(AA196-(+AA196*U197)),IF(R197="Probabilidad",(J195-(+J195*U197)),IF(R197="Impacto",AA196,""))),"")</f>
        <v/>
      </c>
      <c r="Z197" s="149" t="str">
        <f t="shared" si="52"/>
        <v/>
      </c>
      <c r="AA197" s="147" t="str">
        <f t="shared" si="53"/>
        <v/>
      </c>
      <c r="AB197" s="149" t="str">
        <f t="shared" si="54"/>
        <v/>
      </c>
      <c r="AC197" s="147" t="str">
        <f t="shared" ref="AC197:AC200" si="59">IFERROR(IF(AND(R196="Impacto",R197="Impacto"),(AC196-(+AC196*U197)),IF(AND(R196="Probabilidad",R197="Impacto"),(AC195-(+AC195*U197)),IF(R197="Probabilidad",AC196,""))),"")</f>
        <v/>
      </c>
      <c r="AD197" s="149" t="str">
        <f t="shared" si="55"/>
        <v/>
      </c>
      <c r="AE197" s="629"/>
      <c r="AF197" s="278"/>
      <c r="AG197" s="282"/>
      <c r="AH197" s="283"/>
      <c r="AI197" s="278"/>
      <c r="AJ197" s="283"/>
      <c r="AK197" s="283"/>
      <c r="AL197" s="283"/>
      <c r="AM197" s="241"/>
      <c r="AN197" s="242"/>
      <c r="AO197" s="282"/>
      <c r="AP197" s="241"/>
      <c r="AQ197" s="242"/>
      <c r="AR197" s="241"/>
      <c r="AS197" s="242"/>
      <c r="AT197" s="282"/>
      <c r="AU197" s="241"/>
      <c r="AV197" s="242"/>
      <c r="AW197" s="241"/>
      <c r="AX197" s="242"/>
      <c r="AY197" s="282"/>
      <c r="AZ197" s="241"/>
      <c r="BA197" s="242"/>
      <c r="BB197" s="156"/>
      <c r="BC197" s="157"/>
      <c r="BD197" s="157"/>
      <c r="BE197" s="157"/>
      <c r="BF197" s="157"/>
    </row>
    <row r="198" spans="1:58" ht="27" customHeight="1" x14ac:dyDescent="0.2">
      <c r="A198" s="658"/>
      <c r="B198" s="649"/>
      <c r="C198" s="629"/>
      <c r="D198" s="629"/>
      <c r="E198" s="629"/>
      <c r="F198" s="629"/>
      <c r="G198" s="629"/>
      <c r="H198" s="629"/>
      <c r="I198" s="629"/>
      <c r="J198" s="629"/>
      <c r="K198" s="629"/>
      <c r="L198" s="629"/>
      <c r="M198" s="629"/>
      <c r="N198" s="629"/>
      <c r="O198" s="629"/>
      <c r="P198" s="278"/>
      <c r="Q198" s="243"/>
      <c r="R198" s="145" t="str">
        <f t="shared" si="50"/>
        <v/>
      </c>
      <c r="S198" s="146"/>
      <c r="T198" s="146"/>
      <c r="U198" s="147" t="str">
        <f t="shared" si="51"/>
        <v/>
      </c>
      <c r="V198" s="146"/>
      <c r="W198" s="146"/>
      <c r="X198" s="146"/>
      <c r="Y198" s="148" t="str">
        <f>IFERROR(IF(AND(R197="Probabilidad",R198="Probabilidad"),(AA197-(+AA197*U198)),IF(R198="Probabilidad",(J195-(+J195*U198)),IF(R198="Impacto",AA197,""))),"")</f>
        <v/>
      </c>
      <c r="Z198" s="149" t="str">
        <f t="shared" si="52"/>
        <v/>
      </c>
      <c r="AA198" s="147" t="str">
        <f t="shared" si="53"/>
        <v/>
      </c>
      <c r="AB198" s="149" t="str">
        <f t="shared" si="54"/>
        <v/>
      </c>
      <c r="AC198" s="147" t="str">
        <f t="shared" si="59"/>
        <v/>
      </c>
      <c r="AD198" s="149" t="str">
        <f t="shared" si="55"/>
        <v/>
      </c>
      <c r="AE198" s="629"/>
      <c r="AF198" s="278"/>
      <c r="AG198" s="282"/>
      <c r="AH198" s="283"/>
      <c r="AI198" s="278"/>
      <c r="AJ198" s="283"/>
      <c r="AK198" s="283"/>
      <c r="AL198" s="283"/>
      <c r="AM198" s="241"/>
      <c r="AN198" s="242"/>
      <c r="AO198" s="282"/>
      <c r="AP198" s="241"/>
      <c r="AQ198" s="242"/>
      <c r="AR198" s="241"/>
      <c r="AS198" s="242"/>
      <c r="AT198" s="282"/>
      <c r="AU198" s="241"/>
      <c r="AV198" s="242"/>
      <c r="AW198" s="241"/>
      <c r="AX198" s="242"/>
      <c r="AY198" s="282"/>
      <c r="AZ198" s="241"/>
      <c r="BA198" s="242"/>
      <c r="BB198" s="156"/>
      <c r="BC198" s="157"/>
      <c r="BD198" s="157"/>
      <c r="BE198" s="157"/>
      <c r="BF198" s="157"/>
    </row>
    <row r="199" spans="1:58" ht="27" customHeight="1" x14ac:dyDescent="0.2">
      <c r="A199" s="658"/>
      <c r="B199" s="649"/>
      <c r="C199" s="629"/>
      <c r="D199" s="629"/>
      <c r="E199" s="629"/>
      <c r="F199" s="629"/>
      <c r="G199" s="629"/>
      <c r="H199" s="629"/>
      <c r="I199" s="629"/>
      <c r="J199" s="629"/>
      <c r="K199" s="629"/>
      <c r="L199" s="629"/>
      <c r="M199" s="629"/>
      <c r="N199" s="629"/>
      <c r="O199" s="629"/>
      <c r="P199" s="278"/>
      <c r="Q199" s="243"/>
      <c r="R199" s="145" t="str">
        <f t="shared" si="50"/>
        <v/>
      </c>
      <c r="S199" s="146"/>
      <c r="T199" s="146"/>
      <c r="U199" s="147" t="str">
        <f t="shared" si="51"/>
        <v/>
      </c>
      <c r="V199" s="146"/>
      <c r="W199" s="146"/>
      <c r="X199" s="146"/>
      <c r="Y199" s="148" t="str">
        <f>IFERROR(IF(AND(R198="Probabilidad",R199="Probabilidad"),(AA198-(+AA198*U199)),IF(R199="Probabilidad",(J195-(+J195*U199)),IF(R199="Impacto",AA198,""))),"")</f>
        <v/>
      </c>
      <c r="Z199" s="149" t="str">
        <f t="shared" si="52"/>
        <v/>
      </c>
      <c r="AA199" s="147" t="str">
        <f t="shared" si="53"/>
        <v/>
      </c>
      <c r="AB199" s="149" t="str">
        <f t="shared" si="54"/>
        <v/>
      </c>
      <c r="AC199" s="147" t="str">
        <f t="shared" si="59"/>
        <v/>
      </c>
      <c r="AD199" s="149" t="str">
        <f t="shared" si="55"/>
        <v/>
      </c>
      <c r="AE199" s="629"/>
      <c r="AF199" s="278"/>
      <c r="AG199" s="282"/>
      <c r="AH199" s="283"/>
      <c r="AI199" s="278"/>
      <c r="AJ199" s="283"/>
      <c r="AK199" s="283"/>
      <c r="AL199" s="283"/>
      <c r="AM199" s="241"/>
      <c r="AN199" s="242"/>
      <c r="AO199" s="282"/>
      <c r="AP199" s="241"/>
      <c r="AQ199" s="242"/>
      <c r="AR199" s="241"/>
      <c r="AS199" s="242"/>
      <c r="AT199" s="282"/>
      <c r="AU199" s="241"/>
      <c r="AV199" s="242"/>
      <c r="AW199" s="241"/>
      <c r="AX199" s="242"/>
      <c r="AY199" s="282"/>
      <c r="AZ199" s="241"/>
      <c r="BA199" s="242"/>
      <c r="BB199" s="156"/>
      <c r="BC199" s="157"/>
      <c r="BD199" s="157"/>
      <c r="BE199" s="157"/>
      <c r="BF199" s="157"/>
    </row>
    <row r="200" spans="1:58" ht="27" customHeight="1" thickBot="1" x14ac:dyDescent="0.25">
      <c r="A200" s="659"/>
      <c r="B200" s="650"/>
      <c r="C200" s="640"/>
      <c r="D200" s="640"/>
      <c r="E200" s="640"/>
      <c r="F200" s="640"/>
      <c r="G200" s="640"/>
      <c r="H200" s="640"/>
      <c r="I200" s="640"/>
      <c r="J200" s="640"/>
      <c r="K200" s="640"/>
      <c r="L200" s="640"/>
      <c r="M200" s="640"/>
      <c r="N200" s="640"/>
      <c r="O200" s="640"/>
      <c r="P200" s="205"/>
      <c r="Q200" s="168"/>
      <c r="R200" s="169" t="str">
        <f t="shared" si="50"/>
        <v/>
      </c>
      <c r="S200" s="170"/>
      <c r="T200" s="170"/>
      <c r="U200" s="171" t="str">
        <f t="shared" si="51"/>
        <v/>
      </c>
      <c r="V200" s="170"/>
      <c r="W200" s="170"/>
      <c r="X200" s="170"/>
      <c r="Y200" s="172" t="str">
        <f>IFERROR(IF(AND(R199="Probabilidad",R200="Probabilidad"),(AA199-(+AA199*U200)),IF(R200="Probabilidad",(J195-(+J195*U200)),IF(R200="Impacto",AA199,""))),"")</f>
        <v/>
      </c>
      <c r="Z200" s="173" t="str">
        <f t="shared" si="52"/>
        <v/>
      </c>
      <c r="AA200" s="171" t="str">
        <f t="shared" si="53"/>
        <v/>
      </c>
      <c r="AB200" s="173" t="str">
        <f t="shared" si="54"/>
        <v/>
      </c>
      <c r="AC200" s="171" t="str">
        <f t="shared" si="59"/>
        <v/>
      </c>
      <c r="AD200" s="173" t="str">
        <f t="shared" si="55"/>
        <v/>
      </c>
      <c r="AE200" s="640"/>
      <c r="AF200" s="205"/>
      <c r="AG200" s="171"/>
      <c r="AH200" s="209"/>
      <c r="AI200" s="205"/>
      <c r="AJ200" s="209"/>
      <c r="AK200" s="209"/>
      <c r="AL200" s="198"/>
      <c r="AM200" s="241"/>
      <c r="AN200" s="242"/>
      <c r="AO200" s="282"/>
      <c r="AP200" s="241"/>
      <c r="AQ200" s="242"/>
      <c r="AR200" s="241"/>
      <c r="AS200" s="242"/>
      <c r="AT200" s="282"/>
      <c r="AU200" s="241"/>
      <c r="AV200" s="242"/>
      <c r="AW200" s="241"/>
      <c r="AX200" s="242"/>
      <c r="AY200" s="282"/>
      <c r="AZ200" s="241"/>
      <c r="BA200" s="242"/>
      <c r="BB200" s="156"/>
      <c r="BC200" s="157"/>
      <c r="BD200" s="157"/>
      <c r="BE200" s="157"/>
      <c r="BF200" s="157"/>
    </row>
    <row r="201" spans="1:58" ht="159.75" customHeight="1" x14ac:dyDescent="0.2">
      <c r="A201" s="657">
        <v>23</v>
      </c>
      <c r="B201" s="660" t="s">
        <v>615</v>
      </c>
      <c r="C201" s="661" t="s">
        <v>818</v>
      </c>
      <c r="D201" s="661" t="s">
        <v>1077</v>
      </c>
      <c r="E201" s="661" t="s">
        <v>1078</v>
      </c>
      <c r="F201" s="661" t="s">
        <v>1079</v>
      </c>
      <c r="G201" s="661" t="s">
        <v>1065</v>
      </c>
      <c r="H201" s="661">
        <v>365</v>
      </c>
      <c r="I201" s="655" t="str">
        <f>IF(H201&lt;=0,"",IF(H201&lt;=2,"Muy Baja",IF(H201&lt;=24,"Baja",IF(H201&lt;=500,"Media",IF(H201&lt;=5000,"Alta","Muy Alta")))))</f>
        <v>Media</v>
      </c>
      <c r="J201" s="654">
        <f>IF(I201="","",IF(I201="Muy Baja",0.2,IF(I201="Baja",0.4,IF(I201="Media",0.6,IF(I201="Alta",0.8,IF(I201="Muy Alta",1,))))))</f>
        <v>0.6</v>
      </c>
      <c r="K201" s="654" t="s">
        <v>860</v>
      </c>
      <c r="L201" s="654" t="str">
        <f>IF(NOT(ISERROR(MATCH(K201,'[1]Tabla Impacto'!$B$221:$B$223,0))),'[1]Tabla Impacto'!$F$223&amp;"Por favor no seleccionar los criterios de impacto(Afectación Económica o presupuestal y Pérdida Reputacional)",K201)</f>
        <v xml:space="preserve">     El riesgo afecta la imagen de la entidad a nivel nacional, con efecto publicitarios sostenible a nivel país</v>
      </c>
      <c r="M201" s="655" t="str">
        <f>IF(OR(K201='Tabla Impacto'!$C$11,K201='Tabla Impacto'!$D$11),"Leve",IF(OR(K201='Tabla Impacto'!$C$12,K201='Tabla Impacto'!$D$12),"Menor",IF(OR(K201='Tabla Impacto'!$C$13,K201='Tabla Impacto'!$D$13),"Moderado",IF(OR(K201='Tabla Impacto'!$C$14,K201='Tabla Impacto'!$D$14),"Mayor",IF(OR(K201='Tabla Impacto'!$C$15,K201='Tabla Impacto'!$D$15),"Catastrófico","")))))</f>
        <v>Catastrófico</v>
      </c>
      <c r="N201" s="654">
        <f>IF(M201="","",IF(M201="Leve",0.2,IF(M201="Menor",0.4,IF(M201="Moderado",0.6,IF(M201="Mayor",0.8,IF(M201="Catastrófico",1,))))))</f>
        <v>1</v>
      </c>
      <c r="O201" s="655" t="str">
        <f>IF(OR(AND(I201="Muy Baja",M201="Leve"),AND(I201="Muy Baja",M201="Menor"),AND(I201="Baja",M201="Leve")),"Bajo",IF(OR(AND(I201="Muy baja",M201="Moderado"),AND(I201="Baja",M201="Menor"),AND(I201="Baja",M201="Moderado"),AND(I201="Media",M201="Leve"),AND(I201="Media",M201="Menor"),AND(I201="Media",M201="Moderado"),AND(I201="Alta",M201="Leve"),AND(I201="Alta",M201="Menor")),"Moderado",IF(OR(AND(I201="Muy Baja",M201="Mayor"),AND(I201="Baja",M201="Mayor"),AND(I201="Media",M201="Mayor"),AND(I201="Alta",M201="Moderado"),AND(I201="Alta",M201="Mayor"),AND(I201="Muy Alta",M201="Leve"),AND(I201="Muy Alta",M201="Menor"),AND(I201="Muy Alta",M201="Moderado"),AND(I201="Muy Alta",M201="Mayor")),"Alto",IF(OR(AND(I201="Muy Baja",M201="Catastrófico"),AND(I201="Baja",M201="Catastrófico"),AND(I201="Media",M201="Catastrófico"),AND(I201="Alta",M201="Catastrófico"),AND(I201="Muy Alta",M201="Catastrófico")),"Extremo",""))))</f>
        <v>Extremo</v>
      </c>
      <c r="P201" s="127">
        <v>1</v>
      </c>
      <c r="Q201" s="275" t="s">
        <v>1080</v>
      </c>
      <c r="R201" s="145" t="str">
        <f t="shared" si="50"/>
        <v>Probabilidad</v>
      </c>
      <c r="S201" s="146" t="s">
        <v>834</v>
      </c>
      <c r="T201" s="146" t="s">
        <v>826</v>
      </c>
      <c r="U201" s="147" t="str">
        <f t="shared" si="51"/>
        <v>40%</v>
      </c>
      <c r="V201" s="146" t="s">
        <v>827</v>
      </c>
      <c r="W201" s="146" t="s">
        <v>927</v>
      </c>
      <c r="X201" s="146" t="s">
        <v>829</v>
      </c>
      <c r="Y201" s="148">
        <f>IFERROR(IF(R201="Probabilidad",(J201-(+J201*U201)),IF(R201="Impacto",J201,"")),"")</f>
        <v>0.36</v>
      </c>
      <c r="Z201" s="149" t="str">
        <f t="shared" si="52"/>
        <v>Baja</v>
      </c>
      <c r="AA201" s="147">
        <f t="shared" si="53"/>
        <v>0.36</v>
      </c>
      <c r="AB201" s="149" t="str">
        <f t="shared" si="54"/>
        <v>Catastrófico</v>
      </c>
      <c r="AC201" s="147">
        <f>IFERROR(IF(R201="Impacto",(N201-(+N201*U201)),IF(R201="Probabilidad",N201,"")),"")</f>
        <v>1</v>
      </c>
      <c r="AD201" s="149" t="str">
        <f t="shared" si="55"/>
        <v>Extremo</v>
      </c>
      <c r="AE201" s="656" t="s">
        <v>830</v>
      </c>
      <c r="AF201" s="285" t="s">
        <v>1081</v>
      </c>
      <c r="AG201" s="151">
        <v>0.5</v>
      </c>
      <c r="AH201" s="286" t="s">
        <v>1082</v>
      </c>
      <c r="AI201" s="238" t="s">
        <v>2374</v>
      </c>
      <c r="AJ201" s="249">
        <v>44562</v>
      </c>
      <c r="AK201" s="249">
        <v>44895</v>
      </c>
      <c r="AL201" s="287">
        <v>1</v>
      </c>
      <c r="AM201" s="140"/>
      <c r="AN201" s="138"/>
      <c r="AO201" s="139"/>
      <c r="AP201" s="140"/>
      <c r="AQ201" s="138"/>
      <c r="AR201" s="140"/>
      <c r="AS201" s="138"/>
      <c r="AT201" s="139"/>
      <c r="AU201" s="140"/>
      <c r="AV201" s="138"/>
      <c r="AW201" s="140"/>
      <c r="AX201" s="138"/>
      <c r="AY201" s="139"/>
      <c r="AZ201" s="140"/>
      <c r="BA201" s="138"/>
      <c r="BB201" s="156"/>
      <c r="BC201" s="156"/>
      <c r="BD201" s="157"/>
      <c r="BE201" s="157"/>
      <c r="BF201" s="157"/>
    </row>
    <row r="202" spans="1:58" ht="159.75" customHeight="1" x14ac:dyDescent="0.2">
      <c r="A202" s="658"/>
      <c r="B202" s="649"/>
      <c r="C202" s="629"/>
      <c r="D202" s="629"/>
      <c r="E202" s="629"/>
      <c r="F202" s="629"/>
      <c r="G202" s="629"/>
      <c r="H202" s="629"/>
      <c r="I202" s="629"/>
      <c r="J202" s="629"/>
      <c r="K202" s="629"/>
      <c r="L202" s="629"/>
      <c r="M202" s="629"/>
      <c r="N202" s="629"/>
      <c r="O202" s="629"/>
      <c r="P202" s="278">
        <v>2</v>
      </c>
      <c r="Q202" s="243" t="s">
        <v>1083</v>
      </c>
      <c r="R202" s="145" t="str">
        <f t="shared" si="50"/>
        <v>Impacto</v>
      </c>
      <c r="S202" s="146" t="s">
        <v>837</v>
      </c>
      <c r="T202" s="146" t="s">
        <v>826</v>
      </c>
      <c r="U202" s="147" t="str">
        <f t="shared" si="51"/>
        <v>25%</v>
      </c>
      <c r="V202" s="146" t="s">
        <v>838</v>
      </c>
      <c r="W202" s="146" t="s">
        <v>828</v>
      </c>
      <c r="X202" s="146" t="s">
        <v>829</v>
      </c>
      <c r="Y202" s="148">
        <f>IFERROR(IF(AND(R201="Probabilidad",R202="Probabilidad"),(AA201-(+AA201*U202)),IF(R202="Probabilidad",(J201-(+J201*U202)),IF(R202="Impacto",AA201,""))),"")</f>
        <v>0.36</v>
      </c>
      <c r="Z202" s="149" t="str">
        <f t="shared" si="52"/>
        <v>Baja</v>
      </c>
      <c r="AA202" s="147">
        <f t="shared" si="53"/>
        <v>0.36</v>
      </c>
      <c r="AB202" s="149" t="str">
        <f t="shared" si="54"/>
        <v>Mayor</v>
      </c>
      <c r="AC202" s="147">
        <f>IFERROR(IF(AND(R201="Impacto",R202="Impacto"),(AC201-(+AC201*U202)),IF(R202="Impacto",($N$171-(+$N$171*U202)),IF(R202="Probabilidad",AC201,""))),"")</f>
        <v>0.75</v>
      </c>
      <c r="AD202" s="149" t="str">
        <f t="shared" si="55"/>
        <v>Alto</v>
      </c>
      <c r="AE202" s="629"/>
      <c r="AF202" s="279" t="s">
        <v>8</v>
      </c>
      <c r="AG202" s="280" t="s">
        <v>8</v>
      </c>
      <c r="AH202" s="277" t="s">
        <v>37</v>
      </c>
      <c r="AI202" s="278" t="s">
        <v>2383</v>
      </c>
      <c r="AJ202" s="284" t="s">
        <v>8</v>
      </c>
      <c r="AK202" s="284" t="s">
        <v>8</v>
      </c>
      <c r="AL202" s="184" t="s">
        <v>8</v>
      </c>
      <c r="AM202" s="241"/>
      <c r="AN202" s="242"/>
      <c r="AO202" s="282"/>
      <c r="AP202" s="241"/>
      <c r="AQ202" s="242"/>
      <c r="AR202" s="241"/>
      <c r="AS202" s="242"/>
      <c r="AT202" s="282"/>
      <c r="AU202" s="241"/>
      <c r="AV202" s="242"/>
      <c r="AW202" s="241"/>
      <c r="AX202" s="242"/>
      <c r="AY202" s="282"/>
      <c r="AZ202" s="241"/>
      <c r="BA202" s="242"/>
      <c r="BB202" s="156"/>
      <c r="BC202" s="157"/>
      <c r="BD202" s="157"/>
      <c r="BE202" s="157"/>
      <c r="BF202" s="157"/>
    </row>
    <row r="203" spans="1:58" ht="27" customHeight="1" x14ac:dyDescent="0.2">
      <c r="A203" s="658"/>
      <c r="B203" s="649"/>
      <c r="C203" s="629"/>
      <c r="D203" s="629"/>
      <c r="E203" s="629"/>
      <c r="F203" s="629"/>
      <c r="G203" s="629"/>
      <c r="H203" s="629"/>
      <c r="I203" s="629"/>
      <c r="J203" s="629"/>
      <c r="K203" s="629"/>
      <c r="L203" s="629"/>
      <c r="M203" s="629"/>
      <c r="N203" s="629"/>
      <c r="O203" s="629"/>
      <c r="P203" s="278"/>
      <c r="Q203" s="286"/>
      <c r="R203" s="145" t="str">
        <f t="shared" si="50"/>
        <v/>
      </c>
      <c r="S203" s="146"/>
      <c r="T203" s="146"/>
      <c r="U203" s="147" t="str">
        <f t="shared" si="51"/>
        <v/>
      </c>
      <c r="V203" s="146"/>
      <c r="W203" s="146"/>
      <c r="X203" s="146"/>
      <c r="Y203" s="148" t="str">
        <f>IFERROR(IF(AND(R202="Probabilidad",R203="Probabilidad"),(AA202-(+AA202*U203)),IF(R203="Probabilidad",(J201-(+J201*U203)),IF(R203="Impacto",AA202,""))),"")</f>
        <v/>
      </c>
      <c r="Z203" s="149" t="str">
        <f t="shared" si="52"/>
        <v/>
      </c>
      <c r="AA203" s="147" t="str">
        <f t="shared" si="53"/>
        <v/>
      </c>
      <c r="AB203" s="149" t="str">
        <f t="shared" si="54"/>
        <v/>
      </c>
      <c r="AC203" s="147" t="str">
        <f t="shared" ref="AC203:AC206" si="60">IFERROR(IF(AND(R202="Impacto",R203="Impacto"),(AC202-(+AC202*U203)),IF(AND(R202="Probabilidad",R203="Impacto"),(AC201-(+AC201*U203)),IF(R203="Probabilidad",AC202,""))),"")</f>
        <v/>
      </c>
      <c r="AD203" s="149" t="str">
        <f t="shared" si="55"/>
        <v/>
      </c>
      <c r="AE203" s="629"/>
      <c r="AF203" s="278"/>
      <c r="AG203" s="282"/>
      <c r="AH203" s="283"/>
      <c r="AI203" s="278"/>
      <c r="AJ203" s="283"/>
      <c r="AK203" s="283"/>
      <c r="AL203" s="283"/>
      <c r="AM203" s="241"/>
      <c r="AN203" s="242"/>
      <c r="AO203" s="282"/>
      <c r="AP203" s="241"/>
      <c r="AQ203" s="242"/>
      <c r="AR203" s="241"/>
      <c r="AS203" s="242"/>
      <c r="AT203" s="282"/>
      <c r="AU203" s="241"/>
      <c r="AV203" s="242"/>
      <c r="AW203" s="241"/>
      <c r="AX203" s="242"/>
      <c r="AY203" s="282"/>
      <c r="AZ203" s="241"/>
      <c r="BA203" s="242"/>
      <c r="BB203" s="156"/>
      <c r="BC203" s="157"/>
      <c r="BD203" s="157"/>
      <c r="BE203" s="157"/>
      <c r="BF203" s="157"/>
    </row>
    <row r="204" spans="1:58" ht="27" customHeight="1" x14ac:dyDescent="0.2">
      <c r="A204" s="658"/>
      <c r="B204" s="649"/>
      <c r="C204" s="629"/>
      <c r="D204" s="629"/>
      <c r="E204" s="629"/>
      <c r="F204" s="629"/>
      <c r="G204" s="629"/>
      <c r="H204" s="629"/>
      <c r="I204" s="629"/>
      <c r="J204" s="629"/>
      <c r="K204" s="629"/>
      <c r="L204" s="629"/>
      <c r="M204" s="629"/>
      <c r="N204" s="629"/>
      <c r="O204" s="629"/>
      <c r="P204" s="278"/>
      <c r="Q204" s="243"/>
      <c r="R204" s="145" t="str">
        <f t="shared" si="50"/>
        <v/>
      </c>
      <c r="S204" s="146"/>
      <c r="T204" s="146"/>
      <c r="U204" s="147" t="str">
        <f t="shared" si="51"/>
        <v/>
      </c>
      <c r="V204" s="146"/>
      <c r="W204" s="146"/>
      <c r="X204" s="146"/>
      <c r="Y204" s="148" t="str">
        <f>IFERROR(IF(AND(R203="Probabilidad",R204="Probabilidad"),(AA203-(+AA203*U204)),IF(R204="Probabilidad",(J201-(+J201*U204)),IF(R204="Impacto",AA203,""))),"")</f>
        <v/>
      </c>
      <c r="Z204" s="149" t="str">
        <f t="shared" si="52"/>
        <v/>
      </c>
      <c r="AA204" s="147" t="str">
        <f t="shared" si="53"/>
        <v/>
      </c>
      <c r="AB204" s="149" t="str">
        <f t="shared" si="54"/>
        <v/>
      </c>
      <c r="AC204" s="147" t="str">
        <f t="shared" si="60"/>
        <v/>
      </c>
      <c r="AD204" s="149" t="str">
        <f t="shared" si="55"/>
        <v/>
      </c>
      <c r="AE204" s="629"/>
      <c r="AF204" s="278"/>
      <c r="AG204" s="282"/>
      <c r="AH204" s="283"/>
      <c r="AI204" s="278"/>
      <c r="AJ204" s="283"/>
      <c r="AK204" s="283"/>
      <c r="AL204" s="283"/>
      <c r="AM204" s="241"/>
      <c r="AN204" s="242"/>
      <c r="AO204" s="282"/>
      <c r="AP204" s="241"/>
      <c r="AQ204" s="242"/>
      <c r="AR204" s="241"/>
      <c r="AS204" s="242"/>
      <c r="AT204" s="282"/>
      <c r="AU204" s="241"/>
      <c r="AV204" s="242"/>
      <c r="AW204" s="241"/>
      <c r="AX204" s="242"/>
      <c r="AY204" s="282"/>
      <c r="AZ204" s="241"/>
      <c r="BA204" s="242"/>
      <c r="BB204" s="156"/>
      <c r="BC204" s="157"/>
      <c r="BD204" s="157"/>
      <c r="BE204" s="157"/>
      <c r="BF204" s="157"/>
    </row>
    <row r="205" spans="1:58" ht="27" customHeight="1" x14ac:dyDescent="0.2">
      <c r="A205" s="658"/>
      <c r="B205" s="649"/>
      <c r="C205" s="629"/>
      <c r="D205" s="629"/>
      <c r="E205" s="629"/>
      <c r="F205" s="629"/>
      <c r="G205" s="629"/>
      <c r="H205" s="629"/>
      <c r="I205" s="629"/>
      <c r="J205" s="629"/>
      <c r="K205" s="629"/>
      <c r="L205" s="629"/>
      <c r="M205" s="629"/>
      <c r="N205" s="629"/>
      <c r="O205" s="629"/>
      <c r="P205" s="278"/>
      <c r="Q205" s="243"/>
      <c r="R205" s="145" t="str">
        <f t="shared" si="50"/>
        <v/>
      </c>
      <c r="S205" s="146"/>
      <c r="T205" s="146"/>
      <c r="U205" s="147" t="str">
        <f t="shared" si="51"/>
        <v/>
      </c>
      <c r="V205" s="146"/>
      <c r="W205" s="146"/>
      <c r="X205" s="146"/>
      <c r="Y205" s="148" t="str">
        <f>IFERROR(IF(AND(R204="Probabilidad",R205="Probabilidad"),(AA204-(+AA204*U205)),IF(R205="Probabilidad",(J201-(+J201*U205)),IF(R205="Impacto",AA204,""))),"")</f>
        <v/>
      </c>
      <c r="Z205" s="149" t="str">
        <f t="shared" si="52"/>
        <v/>
      </c>
      <c r="AA205" s="147" t="str">
        <f t="shared" si="53"/>
        <v/>
      </c>
      <c r="AB205" s="149" t="str">
        <f t="shared" si="54"/>
        <v/>
      </c>
      <c r="AC205" s="147" t="str">
        <f t="shared" si="60"/>
        <v/>
      </c>
      <c r="AD205" s="149" t="str">
        <f t="shared" si="55"/>
        <v/>
      </c>
      <c r="AE205" s="629"/>
      <c r="AF205" s="278"/>
      <c r="AG205" s="282"/>
      <c r="AH205" s="283"/>
      <c r="AI205" s="278"/>
      <c r="AJ205" s="283"/>
      <c r="AK205" s="283"/>
      <c r="AL205" s="283"/>
      <c r="AM205" s="241"/>
      <c r="AN205" s="242"/>
      <c r="AO205" s="282"/>
      <c r="AP205" s="241"/>
      <c r="AQ205" s="242"/>
      <c r="AR205" s="241"/>
      <c r="AS205" s="242"/>
      <c r="AT205" s="282"/>
      <c r="AU205" s="241"/>
      <c r="AV205" s="242"/>
      <c r="AW205" s="241"/>
      <c r="AX205" s="242"/>
      <c r="AY205" s="282"/>
      <c r="AZ205" s="241"/>
      <c r="BA205" s="242"/>
      <c r="BB205" s="156"/>
      <c r="BC205" s="157"/>
      <c r="BD205" s="157"/>
      <c r="BE205" s="157"/>
      <c r="BF205" s="157"/>
    </row>
    <row r="206" spans="1:58" ht="27" customHeight="1" thickBot="1" x14ac:dyDescent="0.25">
      <c r="A206" s="659"/>
      <c r="B206" s="650"/>
      <c r="C206" s="640"/>
      <c r="D206" s="640"/>
      <c r="E206" s="640"/>
      <c r="F206" s="640"/>
      <c r="G206" s="640"/>
      <c r="H206" s="640"/>
      <c r="I206" s="640"/>
      <c r="J206" s="640"/>
      <c r="K206" s="640"/>
      <c r="L206" s="640"/>
      <c r="M206" s="640"/>
      <c r="N206" s="640"/>
      <c r="O206" s="640"/>
      <c r="P206" s="205"/>
      <c r="Q206" s="168"/>
      <c r="R206" s="169" t="str">
        <f t="shared" si="50"/>
        <v/>
      </c>
      <c r="S206" s="170"/>
      <c r="T206" s="170"/>
      <c r="U206" s="171" t="str">
        <f t="shared" si="51"/>
        <v/>
      </c>
      <c r="V206" s="170"/>
      <c r="W206" s="170"/>
      <c r="X206" s="170"/>
      <c r="Y206" s="172" t="str">
        <f>IFERROR(IF(AND(R205="Probabilidad",R206="Probabilidad"),(AA205-(+AA205*U206)),IF(R206="Probabilidad",(J201-(+J201*U206)),IF(R206="Impacto",AA205,""))),"")</f>
        <v/>
      </c>
      <c r="Z206" s="173" t="str">
        <f t="shared" si="52"/>
        <v/>
      </c>
      <c r="AA206" s="171" t="str">
        <f t="shared" si="53"/>
        <v/>
      </c>
      <c r="AB206" s="173" t="str">
        <f t="shared" si="54"/>
        <v/>
      </c>
      <c r="AC206" s="171" t="str">
        <f t="shared" si="60"/>
        <v/>
      </c>
      <c r="AD206" s="173" t="str">
        <f t="shared" si="55"/>
        <v/>
      </c>
      <c r="AE206" s="640"/>
      <c r="AF206" s="205"/>
      <c r="AG206" s="171"/>
      <c r="AH206" s="209"/>
      <c r="AI206" s="205"/>
      <c r="AJ206" s="209"/>
      <c r="AK206" s="209"/>
      <c r="AL206" s="198"/>
      <c r="AM206" s="241"/>
      <c r="AN206" s="242"/>
      <c r="AO206" s="282"/>
      <c r="AP206" s="241"/>
      <c r="AQ206" s="242"/>
      <c r="AR206" s="241"/>
      <c r="AS206" s="242"/>
      <c r="AT206" s="282"/>
      <c r="AU206" s="241"/>
      <c r="AV206" s="242"/>
      <c r="AW206" s="241"/>
      <c r="AX206" s="242"/>
      <c r="AY206" s="282"/>
      <c r="AZ206" s="241"/>
      <c r="BA206" s="242"/>
      <c r="BB206" s="156"/>
      <c r="BC206" s="157"/>
      <c r="BD206" s="157"/>
      <c r="BE206" s="157"/>
      <c r="BF206" s="157"/>
    </row>
    <row r="207" spans="1:58" ht="159.75" customHeight="1" x14ac:dyDescent="0.2">
      <c r="A207" s="663">
        <v>24</v>
      </c>
      <c r="B207" s="660" t="s">
        <v>615</v>
      </c>
      <c r="C207" s="661" t="s">
        <v>869</v>
      </c>
      <c r="D207" s="651" t="s">
        <v>1086</v>
      </c>
      <c r="E207" s="651" t="s">
        <v>1087</v>
      </c>
      <c r="F207" s="653" t="s">
        <v>1088</v>
      </c>
      <c r="G207" s="661" t="s">
        <v>1065</v>
      </c>
      <c r="H207" s="651">
        <v>365</v>
      </c>
      <c r="I207" s="641" t="str">
        <f>IF(H207&lt;=0,"",IF(H207&lt;=2,"Muy Baja",IF(H207&lt;=24,"Baja",IF(H207&lt;=500,"Media",IF(H207&lt;=5000,"Alta","Muy Alta")))))</f>
        <v>Media</v>
      </c>
      <c r="J207" s="639">
        <f>IF(I207="","",IF(I207="Muy Baja",0.2,IF(I207="Baja",0.4,IF(I207="Media",0.6,IF(I207="Alta",0.8,IF(I207="Muy Alta",1,))))))</f>
        <v>0.6</v>
      </c>
      <c r="K207" s="654" t="s">
        <v>860</v>
      </c>
      <c r="L207" s="639" t="str">
        <f>IF(NOT(ISERROR(MATCH(K207,'[1]Tabla Impacto'!$B$221:$B$223,0))),'[1]Tabla Impacto'!$F$223&amp;"Por favor no seleccionar los criterios de impacto(Afectación Económica o presupuestal y Pérdida Reputacional)",K207)</f>
        <v xml:space="preserve">     El riesgo afecta la imagen de la entidad a nivel nacional, con efecto publicitarios sostenible a nivel país</v>
      </c>
      <c r="M207" s="662" t="str">
        <f>IF(OR(K207='Tabla Impacto'!$C$11,K207='Tabla Impacto'!$D$11),"Leve",IF(OR(K207='Tabla Impacto'!$C$12,K207='Tabla Impacto'!$D$12),"Menor",IF(OR(K207='Tabla Impacto'!$C$13,K207='Tabla Impacto'!$D$13),"Moderado",IF(OR(K207='Tabla Impacto'!$C$14,K207='Tabla Impacto'!$D$14),"Mayor",IF(OR(K207='Tabla Impacto'!$C$15,K207='Tabla Impacto'!$D$15),"Catastrófico","")))))</f>
        <v>Catastrófico</v>
      </c>
      <c r="N207" s="639">
        <f>IF(M207="","",IF(M207="Leve",0.2,IF(M207="Menor",0.4,IF(M207="Moderado",0.6,IF(M207="Mayor",0.8,IF(M207="Catastrófico",1,))))))</f>
        <v>1</v>
      </c>
      <c r="O207" s="641" t="str">
        <f>IF(OR(AND(I207="Muy Baja",M207="Leve"),AND(I207="Muy Baja",M207="Menor"),AND(I207="Baja",M207="Leve")),"Bajo",IF(OR(AND(I207="Muy baja",M207="Moderado"),AND(I207="Baja",M207="Menor"),AND(I207="Baja",M207="Moderado"),AND(I207="Media",M207="Leve"),AND(I207="Media",M207="Menor"),AND(I207="Media",M207="Moderado"),AND(I207="Alta",M207="Leve"),AND(I207="Alta",M207="Menor")),"Moderado",IF(OR(AND(I207="Muy Baja",M207="Mayor"),AND(I207="Baja",M207="Mayor"),AND(I207="Media",M207="Mayor"),AND(I207="Alta",M207="Moderado"),AND(I207="Alta",M207="Mayor"),AND(I207="Muy Alta",M207="Leve"),AND(I207="Muy Alta",M207="Menor"),AND(I207="Muy Alta",M207="Moderado"),AND(I207="Muy Alta",M207="Mayor")),"Alto",IF(OR(AND(I207="Muy Baja",M207="Catastrófico"),AND(I207="Baja",M207="Catastrófico"),AND(I207="Media",M207="Catastrófico"),AND(I207="Alta",M207="Catastrófico"),AND(I207="Muy Alta",M207="Catastrófico")),"Extremo",""))))</f>
        <v>Extremo</v>
      </c>
      <c r="P207" s="127">
        <v>1</v>
      </c>
      <c r="Q207" s="126" t="s">
        <v>1089</v>
      </c>
      <c r="R207" s="145" t="str">
        <f t="shared" si="0"/>
        <v>Probabilidad</v>
      </c>
      <c r="S207" s="146" t="s">
        <v>834</v>
      </c>
      <c r="T207" s="146" t="s">
        <v>826</v>
      </c>
      <c r="U207" s="147" t="str">
        <f t="shared" si="1"/>
        <v>40%</v>
      </c>
      <c r="V207" s="146" t="s">
        <v>827</v>
      </c>
      <c r="W207" s="146" t="s">
        <v>828</v>
      </c>
      <c r="X207" s="146" t="s">
        <v>829</v>
      </c>
      <c r="Y207" s="148">
        <f>IFERROR(IF(R207="Probabilidad",(J207-(+J207*U207)),IF(R207="Impacto",J207,"")),"")</f>
        <v>0.36</v>
      </c>
      <c r="Z207" s="149" t="str">
        <f t="shared" si="2"/>
        <v>Baja</v>
      </c>
      <c r="AA207" s="147">
        <f t="shared" si="3"/>
        <v>0.36</v>
      </c>
      <c r="AB207" s="149" t="str">
        <f t="shared" si="4"/>
        <v>Catastrófico</v>
      </c>
      <c r="AC207" s="147">
        <f>IFERROR(IF(R207="Impacto",(N207-(+N207*U207)),IF(R207="Probabilidad",N207,"")),"")</f>
        <v>1</v>
      </c>
      <c r="AD207" s="149" t="str">
        <f t="shared" si="5"/>
        <v>Extremo</v>
      </c>
      <c r="AE207" s="656" t="s">
        <v>830</v>
      </c>
      <c r="AF207" s="288" t="s">
        <v>1090</v>
      </c>
      <c r="AG207" s="151">
        <v>0.2</v>
      </c>
      <c r="AH207" s="186" t="s">
        <v>1091</v>
      </c>
      <c r="AI207" s="238" t="s">
        <v>2355</v>
      </c>
      <c r="AJ207" s="249">
        <v>44562</v>
      </c>
      <c r="AK207" s="249">
        <v>44895</v>
      </c>
      <c r="AL207" s="153">
        <v>1</v>
      </c>
      <c r="AM207" s="140"/>
      <c r="AN207" s="138"/>
      <c r="AO207" s="139"/>
      <c r="AP207" s="140"/>
      <c r="AQ207" s="138"/>
      <c r="AR207" s="140"/>
      <c r="AS207" s="138"/>
      <c r="AT207" s="139"/>
      <c r="AU207" s="140"/>
      <c r="AV207" s="138"/>
      <c r="AW207" s="140"/>
      <c r="AX207" s="138"/>
      <c r="AY207" s="139"/>
      <c r="AZ207" s="140"/>
      <c r="BA207" s="138"/>
      <c r="BB207" s="156"/>
      <c r="BC207" s="156"/>
      <c r="BD207" s="157"/>
      <c r="BE207" s="157"/>
      <c r="BF207" s="157"/>
    </row>
    <row r="208" spans="1:58" ht="159.75" customHeight="1" x14ac:dyDescent="0.2">
      <c r="A208" s="664"/>
      <c r="B208" s="649"/>
      <c r="C208" s="629"/>
      <c r="D208" s="629"/>
      <c r="E208" s="629"/>
      <c r="F208" s="629"/>
      <c r="G208" s="629"/>
      <c r="H208" s="629"/>
      <c r="I208" s="629"/>
      <c r="J208" s="629"/>
      <c r="K208" s="629"/>
      <c r="L208" s="629"/>
      <c r="M208" s="629"/>
      <c r="N208" s="629"/>
      <c r="O208" s="629"/>
      <c r="P208" s="194">
        <v>2</v>
      </c>
      <c r="Q208" s="144" t="s">
        <v>1092</v>
      </c>
      <c r="R208" s="145" t="str">
        <f t="shared" si="0"/>
        <v>Impacto</v>
      </c>
      <c r="S208" s="146" t="s">
        <v>837</v>
      </c>
      <c r="T208" s="146" t="s">
        <v>826</v>
      </c>
      <c r="U208" s="147" t="str">
        <f t="shared" si="1"/>
        <v>25%</v>
      </c>
      <c r="V208" s="146" t="s">
        <v>827</v>
      </c>
      <c r="W208" s="146" t="s">
        <v>828</v>
      </c>
      <c r="X208" s="146" t="s">
        <v>829</v>
      </c>
      <c r="Y208" s="148">
        <f>IFERROR(IF(AND(R207="Probabilidad",R208="Probabilidad"),(AA207-(+AA207*U208)),IF(R208="Probabilidad",(J207-(+J207*U208)),IF(R208="Impacto",AA207,""))),"")</f>
        <v>0.36</v>
      </c>
      <c r="Z208" s="149" t="str">
        <f t="shared" si="2"/>
        <v>Baja</v>
      </c>
      <c r="AA208" s="147">
        <f t="shared" si="3"/>
        <v>0.36</v>
      </c>
      <c r="AB208" s="149" t="str">
        <f t="shared" si="4"/>
        <v>Mayor</v>
      </c>
      <c r="AC208" s="147">
        <f>IFERROR(IF(AND(R207="Impacto",R208="Impacto"),(AC207-(+AC207*U208)),IF(R208="Impacto",($N$207-(+$N$207*U208)),IF(R208="Probabilidad",AC207,""))),"")</f>
        <v>0.75</v>
      </c>
      <c r="AD208" s="149" t="str">
        <f t="shared" si="5"/>
        <v>Alto</v>
      </c>
      <c r="AE208" s="629"/>
      <c r="AF208" s="144" t="s">
        <v>2422</v>
      </c>
      <c r="AG208" s="151">
        <v>0.4</v>
      </c>
      <c r="AH208" s="186" t="s">
        <v>1093</v>
      </c>
      <c r="AI208" s="238" t="s">
        <v>2355</v>
      </c>
      <c r="AJ208" s="249">
        <v>44562</v>
      </c>
      <c r="AK208" s="249">
        <v>44895</v>
      </c>
      <c r="AL208" s="153">
        <v>1</v>
      </c>
      <c r="AM208" s="241"/>
      <c r="AN208" s="242"/>
      <c r="AO208" s="192"/>
      <c r="AP208" s="241"/>
      <c r="AQ208" s="242"/>
      <c r="AR208" s="241"/>
      <c r="AS208" s="242"/>
      <c r="AT208" s="192"/>
      <c r="AU208" s="241"/>
      <c r="AV208" s="242"/>
      <c r="AW208" s="241"/>
      <c r="AX208" s="242"/>
      <c r="AY208" s="192"/>
      <c r="AZ208" s="241"/>
      <c r="BA208" s="242"/>
      <c r="BB208" s="156"/>
      <c r="BC208" s="157"/>
      <c r="BD208" s="157"/>
      <c r="BE208" s="157"/>
      <c r="BF208" s="157"/>
    </row>
    <row r="209" spans="1:58" ht="380.1" customHeight="1" x14ac:dyDescent="0.2">
      <c r="A209" s="664"/>
      <c r="B209" s="649"/>
      <c r="C209" s="629"/>
      <c r="D209" s="629"/>
      <c r="E209" s="629"/>
      <c r="F209" s="629"/>
      <c r="G209" s="629"/>
      <c r="H209" s="629"/>
      <c r="I209" s="629"/>
      <c r="J209" s="629"/>
      <c r="K209" s="629"/>
      <c r="L209" s="629"/>
      <c r="M209" s="629"/>
      <c r="N209" s="629"/>
      <c r="O209" s="629"/>
      <c r="P209" s="194">
        <v>3</v>
      </c>
      <c r="Q209" s="144" t="s">
        <v>1094</v>
      </c>
      <c r="R209" s="145" t="str">
        <f t="shared" si="0"/>
        <v>Probabilidad</v>
      </c>
      <c r="S209" s="146" t="s">
        <v>825</v>
      </c>
      <c r="T209" s="146" t="s">
        <v>826</v>
      </c>
      <c r="U209" s="147" t="str">
        <f t="shared" si="1"/>
        <v>30%</v>
      </c>
      <c r="V209" s="146" t="s">
        <v>827</v>
      </c>
      <c r="W209" s="146" t="s">
        <v>828</v>
      </c>
      <c r="X209" s="146" t="s">
        <v>829</v>
      </c>
      <c r="Y209" s="148">
        <f>IFERROR(IF(AND(R208="Probabilidad",R209="Probabilidad"),(AA208-(+AA208*U209)),IF(R209="Probabilidad",(J207-(+J207*U209)),IF(R209="Impacto",AA208,""))),"")</f>
        <v>0.42</v>
      </c>
      <c r="Z209" s="149" t="str">
        <f t="shared" si="2"/>
        <v>Media</v>
      </c>
      <c r="AA209" s="147">
        <f t="shared" si="3"/>
        <v>0.42</v>
      </c>
      <c r="AB209" s="149" t="str">
        <f t="shared" si="4"/>
        <v>Mayor</v>
      </c>
      <c r="AC209" s="147">
        <f t="shared" ref="AC209:AC212" si="61">IFERROR(IF(AND(R208="Impacto",R209="Impacto"),(AC208-(+AC208*U209)),IF(AND(R208="Probabilidad",R209="Impacto"),(AC207-(+AC207*U209)),IF(R209="Probabilidad",AC208,""))),"")</f>
        <v>0.75</v>
      </c>
      <c r="AD209" s="149" t="str">
        <f t="shared" si="5"/>
        <v>Alto</v>
      </c>
      <c r="AE209" s="629"/>
      <c r="AF209" s="144" t="s">
        <v>2423</v>
      </c>
      <c r="AG209" s="151">
        <v>0.4</v>
      </c>
      <c r="AH209" s="186" t="s">
        <v>1095</v>
      </c>
      <c r="AI209" s="238" t="s">
        <v>2355</v>
      </c>
      <c r="AJ209" s="249">
        <v>44562</v>
      </c>
      <c r="AK209" s="249">
        <v>44895</v>
      </c>
      <c r="AL209" s="151">
        <v>1</v>
      </c>
      <c r="AM209" s="241"/>
      <c r="AN209" s="242"/>
      <c r="AO209" s="192"/>
      <c r="AP209" s="241"/>
      <c r="AQ209" s="242"/>
      <c r="AR209" s="241"/>
      <c r="AS209" s="242"/>
      <c r="AT209" s="192"/>
      <c r="AU209" s="241"/>
      <c r="AV209" s="242"/>
      <c r="AW209" s="241"/>
      <c r="AX209" s="242"/>
      <c r="AY209" s="192"/>
      <c r="AZ209" s="241"/>
      <c r="BA209" s="242"/>
      <c r="BB209" s="156"/>
      <c r="BC209" s="157"/>
      <c r="BD209" s="157"/>
      <c r="BE209" s="157"/>
      <c r="BF209" s="157"/>
    </row>
    <row r="210" spans="1:58" ht="23.1" customHeight="1" x14ac:dyDescent="0.2">
      <c r="A210" s="664"/>
      <c r="B210" s="649"/>
      <c r="C210" s="629"/>
      <c r="D210" s="629"/>
      <c r="E210" s="629"/>
      <c r="F210" s="629"/>
      <c r="G210" s="629"/>
      <c r="H210" s="629"/>
      <c r="I210" s="629"/>
      <c r="J210" s="629"/>
      <c r="K210" s="629"/>
      <c r="L210" s="629"/>
      <c r="M210" s="629"/>
      <c r="N210" s="629"/>
      <c r="O210" s="629"/>
      <c r="P210" s="194"/>
      <c r="Q210" s="144"/>
      <c r="R210" s="145" t="str">
        <f t="shared" si="0"/>
        <v/>
      </c>
      <c r="S210" s="146"/>
      <c r="T210" s="146"/>
      <c r="U210" s="147" t="str">
        <f t="shared" si="1"/>
        <v/>
      </c>
      <c r="V210" s="146"/>
      <c r="W210" s="146"/>
      <c r="X210" s="146"/>
      <c r="Y210" s="148" t="str">
        <f>IFERROR(IF(AND(R209="Probabilidad",R210="Probabilidad"),(AA209-(+AA209*U210)),IF(R210="Probabilidad",(J207-(+J207*U210)),IF(R210="Impacto",AA209,""))),"")</f>
        <v/>
      </c>
      <c r="Z210" s="149" t="str">
        <f t="shared" si="2"/>
        <v/>
      </c>
      <c r="AA210" s="147" t="str">
        <f t="shared" si="3"/>
        <v/>
      </c>
      <c r="AB210" s="149" t="str">
        <f t="shared" si="4"/>
        <v/>
      </c>
      <c r="AC210" s="147" t="str">
        <f t="shared" si="61"/>
        <v/>
      </c>
      <c r="AD210" s="149" t="str">
        <f t="shared" si="5"/>
        <v/>
      </c>
      <c r="AE210" s="629"/>
      <c r="AF210" s="194"/>
      <c r="AG210" s="192"/>
      <c r="AH210" s="193"/>
      <c r="AI210" s="278"/>
      <c r="AJ210" s="193"/>
      <c r="AK210" s="193"/>
      <c r="AL210" s="193"/>
      <c r="AM210" s="241"/>
      <c r="AN210" s="242"/>
      <c r="AO210" s="192"/>
      <c r="AP210" s="241"/>
      <c r="AQ210" s="242"/>
      <c r="AR210" s="241"/>
      <c r="AS210" s="242"/>
      <c r="AT210" s="192"/>
      <c r="AU210" s="241"/>
      <c r="AV210" s="242"/>
      <c r="AW210" s="241"/>
      <c r="AX210" s="242"/>
      <c r="AY210" s="192"/>
      <c r="AZ210" s="241"/>
      <c r="BA210" s="242"/>
      <c r="BB210" s="156"/>
      <c r="BC210" s="157"/>
      <c r="BD210" s="157"/>
      <c r="BE210" s="157"/>
      <c r="BF210" s="157"/>
    </row>
    <row r="211" spans="1:58" ht="23.1" customHeight="1" x14ac:dyDescent="0.2">
      <c r="A211" s="664"/>
      <c r="B211" s="649"/>
      <c r="C211" s="629"/>
      <c r="D211" s="629"/>
      <c r="E211" s="629"/>
      <c r="F211" s="629"/>
      <c r="G211" s="629"/>
      <c r="H211" s="629"/>
      <c r="I211" s="629"/>
      <c r="J211" s="629"/>
      <c r="K211" s="629"/>
      <c r="L211" s="629"/>
      <c r="M211" s="629"/>
      <c r="N211" s="629"/>
      <c r="O211" s="629"/>
      <c r="P211" s="194"/>
      <c r="Q211" s="144"/>
      <c r="R211" s="145" t="str">
        <f t="shared" si="0"/>
        <v/>
      </c>
      <c r="S211" s="146"/>
      <c r="T211" s="146"/>
      <c r="U211" s="147" t="str">
        <f t="shared" si="1"/>
        <v/>
      </c>
      <c r="V211" s="146"/>
      <c r="W211" s="146"/>
      <c r="X211" s="146"/>
      <c r="Y211" s="148" t="str">
        <f>IFERROR(IF(AND(R210="Probabilidad",R211="Probabilidad"),(AA210-(+AA210*U211)),IF(R211="Probabilidad",(J207-(+J207*U211)),IF(R211="Impacto",AA210,""))),"")</f>
        <v/>
      </c>
      <c r="Z211" s="149" t="str">
        <f t="shared" si="2"/>
        <v/>
      </c>
      <c r="AA211" s="147" t="str">
        <f t="shared" si="3"/>
        <v/>
      </c>
      <c r="AB211" s="149" t="str">
        <f t="shared" si="4"/>
        <v/>
      </c>
      <c r="AC211" s="147" t="str">
        <f t="shared" si="61"/>
        <v/>
      </c>
      <c r="AD211" s="149" t="str">
        <f t="shared" si="5"/>
        <v/>
      </c>
      <c r="AE211" s="629"/>
      <c r="AF211" s="194"/>
      <c r="AG211" s="192"/>
      <c r="AH211" s="193"/>
      <c r="AI211" s="278"/>
      <c r="AJ211" s="193"/>
      <c r="AK211" s="193"/>
      <c r="AL211" s="193"/>
      <c r="AM211" s="241"/>
      <c r="AN211" s="242"/>
      <c r="AO211" s="192"/>
      <c r="AP211" s="241"/>
      <c r="AQ211" s="242"/>
      <c r="AR211" s="241"/>
      <c r="AS211" s="242"/>
      <c r="AT211" s="192"/>
      <c r="AU211" s="241"/>
      <c r="AV211" s="242"/>
      <c r="AW211" s="241"/>
      <c r="AX211" s="242"/>
      <c r="AY211" s="192"/>
      <c r="AZ211" s="241"/>
      <c r="BA211" s="242"/>
      <c r="BB211" s="156"/>
      <c r="BC211" s="157"/>
      <c r="BD211" s="157"/>
      <c r="BE211" s="157"/>
      <c r="BF211" s="157"/>
    </row>
    <row r="212" spans="1:58" ht="23.1" customHeight="1" thickBot="1" x14ac:dyDescent="0.25">
      <c r="A212" s="665"/>
      <c r="B212" s="650"/>
      <c r="C212" s="640"/>
      <c r="D212" s="640"/>
      <c r="E212" s="640"/>
      <c r="F212" s="640"/>
      <c r="G212" s="640"/>
      <c r="H212" s="640"/>
      <c r="I212" s="640"/>
      <c r="J212" s="640"/>
      <c r="K212" s="640"/>
      <c r="L212" s="640"/>
      <c r="M212" s="640"/>
      <c r="N212" s="640"/>
      <c r="O212" s="640"/>
      <c r="P212" s="205"/>
      <c r="Q212" s="168"/>
      <c r="R212" s="169" t="str">
        <f t="shared" si="0"/>
        <v/>
      </c>
      <c r="S212" s="170"/>
      <c r="T212" s="170"/>
      <c r="U212" s="171" t="str">
        <f t="shared" si="1"/>
        <v/>
      </c>
      <c r="V212" s="170"/>
      <c r="W212" s="170"/>
      <c r="X212" s="170"/>
      <c r="Y212" s="172" t="str">
        <f>IFERROR(IF(AND(R211="Probabilidad",R212="Probabilidad"),(AA211-(+AA211*U212)),IF(R212="Probabilidad",(J207-(+J207*U212)),IF(R212="Impacto",AA211,""))),"")</f>
        <v/>
      </c>
      <c r="Z212" s="173" t="str">
        <f t="shared" si="2"/>
        <v/>
      </c>
      <c r="AA212" s="171" t="str">
        <f t="shared" si="3"/>
        <v/>
      </c>
      <c r="AB212" s="173" t="str">
        <f t="shared" si="4"/>
        <v/>
      </c>
      <c r="AC212" s="171" t="str">
        <f t="shared" si="61"/>
        <v/>
      </c>
      <c r="AD212" s="173" t="str">
        <f t="shared" si="5"/>
        <v/>
      </c>
      <c r="AE212" s="640"/>
      <c r="AF212" s="205"/>
      <c r="AG212" s="171"/>
      <c r="AH212" s="209"/>
      <c r="AI212" s="205"/>
      <c r="AJ212" s="209"/>
      <c r="AK212" s="209"/>
      <c r="AL212" s="198"/>
      <c r="AM212" s="241"/>
      <c r="AN212" s="242"/>
      <c r="AO212" s="192"/>
      <c r="AP212" s="241"/>
      <c r="AQ212" s="242"/>
      <c r="AR212" s="241"/>
      <c r="AS212" s="242"/>
      <c r="AT212" s="192"/>
      <c r="AU212" s="241"/>
      <c r="AV212" s="242"/>
      <c r="AW212" s="241"/>
      <c r="AX212" s="242"/>
      <c r="AY212" s="192"/>
      <c r="AZ212" s="241"/>
      <c r="BA212" s="242"/>
      <c r="BB212" s="156"/>
      <c r="BC212" s="157"/>
      <c r="BD212" s="157"/>
      <c r="BE212" s="157"/>
      <c r="BF212" s="157"/>
    </row>
    <row r="213" spans="1:58" ht="194.1" customHeight="1" x14ac:dyDescent="0.2">
      <c r="A213" s="663">
        <v>24</v>
      </c>
      <c r="B213" s="660" t="s">
        <v>615</v>
      </c>
      <c r="C213" s="661" t="s">
        <v>869</v>
      </c>
      <c r="D213" s="651" t="s">
        <v>1086</v>
      </c>
      <c r="E213" s="651" t="s">
        <v>1087</v>
      </c>
      <c r="F213" s="653" t="s">
        <v>1088</v>
      </c>
      <c r="G213" s="661" t="s">
        <v>1065</v>
      </c>
      <c r="H213" s="651">
        <v>365</v>
      </c>
      <c r="I213" s="641" t="str">
        <f>IF(H213&lt;=0,"",IF(H213&lt;=2,"Muy Baja",IF(H213&lt;=24,"Baja",IF(H213&lt;=500,"Media",IF(H213&lt;=5000,"Alta","Muy Alta")))))</f>
        <v>Media</v>
      </c>
      <c r="J213" s="639">
        <f>IF(I213="","",IF(I213="Muy Baja",0.2,IF(I213="Baja",0.4,IF(I213="Media",0.6,IF(I213="Alta",0.8,IF(I213="Muy Alta",1,))))))</f>
        <v>0.6</v>
      </c>
      <c r="K213" s="654" t="s">
        <v>860</v>
      </c>
      <c r="L213" s="639" t="str">
        <f>IF(NOT(ISERROR(MATCH(K213,'[1]Tabla Impacto'!$B$221:$B$223,0))),'[1]Tabla Impacto'!$F$223&amp;"Por favor no seleccionar los criterios de impacto(Afectación Económica o presupuestal y Pérdida Reputacional)",K213)</f>
        <v xml:space="preserve">     El riesgo afecta la imagen de la entidad a nivel nacional, con efecto publicitarios sostenible a nivel país</v>
      </c>
      <c r="M213" s="662" t="str">
        <f>IF(OR(K213='Tabla Impacto'!$C$11,K213='Tabla Impacto'!$D$11),"Leve",IF(OR(K213='Tabla Impacto'!$C$12,K213='Tabla Impacto'!$D$12),"Menor",IF(OR(K213='Tabla Impacto'!$C$13,K213='Tabla Impacto'!$D$13),"Moderado",IF(OR(K213='Tabla Impacto'!$C$14,K213='Tabla Impacto'!$D$14),"Mayor",IF(OR(K213='Tabla Impacto'!$C$15,K213='Tabla Impacto'!$D$15),"Catastrófico","")))))</f>
        <v>Catastrófico</v>
      </c>
      <c r="N213" s="639">
        <f>IF(M213="","",IF(M213="Leve",0.2,IF(M213="Menor",0.4,IF(M213="Moderado",0.6,IF(M213="Mayor",0.8,IF(M213="Catastrófico",1,))))))</f>
        <v>1</v>
      </c>
      <c r="O213" s="641" t="str">
        <f>IF(OR(AND(I213="Muy Baja",M213="Leve"),AND(I213="Muy Baja",M213="Menor"),AND(I213="Baja",M213="Leve")),"Bajo",IF(OR(AND(I213="Muy baja",M213="Moderado"),AND(I213="Baja",M213="Menor"),AND(I213="Baja",M213="Moderado"),AND(I213="Media",M213="Leve"),AND(I213="Media",M213="Menor"),AND(I213="Media",M213="Moderado"),AND(I213="Alta",M213="Leve"),AND(I213="Alta",M213="Menor")),"Moderado",IF(OR(AND(I213="Muy Baja",M213="Mayor"),AND(I213="Baja",M213="Mayor"),AND(I213="Media",M213="Mayor"),AND(I213="Alta",M213="Moderado"),AND(I213="Alta",M213="Mayor"),AND(I213="Muy Alta",M213="Leve"),AND(I213="Muy Alta",M213="Menor"),AND(I213="Muy Alta",M213="Moderado"),AND(I213="Muy Alta",M213="Mayor")),"Alto",IF(OR(AND(I213="Muy Baja",M213="Catastrófico"),AND(I213="Baja",M213="Catastrófico"),AND(I213="Media",M213="Catastrófico"),AND(I213="Alta",M213="Catastrófico"),AND(I213="Muy Alta",M213="Catastrófico")),"Extremo",""))))</f>
        <v>Extremo</v>
      </c>
      <c r="P213" s="127">
        <v>1</v>
      </c>
      <c r="Q213" s="245" t="s">
        <v>1089</v>
      </c>
      <c r="R213" s="145" t="str">
        <f t="shared" ref="R213:R236" si="62">IF(OR(S213="Preventivo",S213="Detectivo"),"Probabilidad",IF(S213="Correctivo","Impacto",""))</f>
        <v>Probabilidad</v>
      </c>
      <c r="S213" s="146" t="s">
        <v>834</v>
      </c>
      <c r="T213" s="146" t="s">
        <v>826</v>
      </c>
      <c r="U213" s="147" t="str">
        <f t="shared" ref="U213:U236" si="63">IF(AND(S213="Preventivo",T213="Automático"),"50%",IF(AND(S213="Preventivo",T213="Manual"),"40%",IF(AND(S213="Detectivo",T213="Automático"),"40%",IF(AND(S213="Detectivo",T213="Manual"),"30%",IF(AND(S213="Correctivo",T213="Automático"),"35%",IF(AND(S213="Correctivo",T213="Manual"),"25%",""))))))</f>
        <v>40%</v>
      </c>
      <c r="V213" s="146" t="s">
        <v>827</v>
      </c>
      <c r="W213" s="146" t="s">
        <v>828</v>
      </c>
      <c r="X213" s="146" t="s">
        <v>829</v>
      </c>
      <c r="Y213" s="148">
        <f>IFERROR(IF(R213="Probabilidad",(J213-(+J213*U213)),IF(R213="Impacto",J213,"")),"")</f>
        <v>0.36</v>
      </c>
      <c r="Z213" s="149" t="str">
        <f t="shared" ref="Z213:Z236" si="64">IFERROR(IF(Y213="","",IF(Y213&lt;=0.2,"Muy Baja",IF(Y213&lt;=0.4,"Baja",IF(Y213&lt;=0.6,"Media",IF(Y213&lt;=0.8,"Alta","Muy Alta"))))),"")</f>
        <v>Baja</v>
      </c>
      <c r="AA213" s="147">
        <f t="shared" ref="AA213:AA236" si="65">+Y213</f>
        <v>0.36</v>
      </c>
      <c r="AB213" s="149" t="str">
        <f t="shared" ref="AB213:AB236" si="66">IFERROR(IF(AC213="","",IF(AC213&lt;=0.2,"Leve",IF(AC213&lt;=0.4,"Menor",IF(AC213&lt;=0.6,"Moderado",IF(AC213&lt;=0.8,"Mayor","Catastrófico"))))),"")</f>
        <v>Catastrófico</v>
      </c>
      <c r="AC213" s="147">
        <f>IFERROR(IF(R213="Impacto",(N213-(+N213*U213)),IF(R213="Probabilidad",N213,"")),"")</f>
        <v>1</v>
      </c>
      <c r="AD213" s="149" t="str">
        <f t="shared" ref="AD213:AD236" si="67">IFERROR(IF(OR(AND(Z213="Muy Baja",AB213="Leve"),AND(Z213="Muy Baja",AB213="Menor"),AND(Z213="Baja",AB213="Leve")),"Bajo",IF(OR(AND(Z213="Muy baja",AB213="Moderado"),AND(Z213="Baja",AB213="Menor"),AND(Z213="Baja",AB213="Moderado"),AND(Z213="Media",AB213="Leve"),AND(Z213="Media",AB213="Menor"),AND(Z213="Media",AB213="Moderado"),AND(Z213="Alta",AB213="Leve"),AND(Z213="Alta",AB213="Menor")),"Moderado",IF(OR(AND(Z213="Muy Baja",AB213="Mayor"),AND(Z213="Baja",AB213="Mayor"),AND(Z213="Media",AB213="Mayor"),AND(Z213="Alta",AB213="Moderado"),AND(Z213="Alta",AB213="Mayor"),AND(Z213="Muy Alta",AB213="Leve"),AND(Z213="Muy Alta",AB213="Menor"),AND(Z213="Muy Alta",AB213="Moderado"),AND(Z213="Muy Alta",AB213="Mayor")),"Alto",IF(OR(AND(Z213="Muy Baja",AB213="Catastrófico"),AND(Z213="Baja",AB213="Catastrófico"),AND(Z213="Media",AB213="Catastrófico"),AND(Z213="Alta",AB213="Catastrófico"),AND(Z213="Muy Alta",AB213="Catastrófico")),"Extremo","")))),"")</f>
        <v>Extremo</v>
      </c>
      <c r="AE213" s="656" t="s">
        <v>830</v>
      </c>
      <c r="AF213" s="288" t="s">
        <v>1090</v>
      </c>
      <c r="AG213" s="151">
        <v>0.2</v>
      </c>
      <c r="AH213" s="238" t="s">
        <v>1091</v>
      </c>
      <c r="AI213" s="238" t="s">
        <v>2356</v>
      </c>
      <c r="AJ213" s="249">
        <v>44562</v>
      </c>
      <c r="AK213" s="249">
        <v>44895</v>
      </c>
      <c r="AL213" s="287">
        <v>1</v>
      </c>
      <c r="AM213" s="140"/>
      <c r="AN213" s="138"/>
      <c r="AO213" s="139"/>
      <c r="AP213" s="140"/>
      <c r="AQ213" s="138"/>
      <c r="AR213" s="140"/>
      <c r="AS213" s="138"/>
      <c r="AT213" s="139"/>
      <c r="AU213" s="140"/>
      <c r="AV213" s="138"/>
      <c r="AW213" s="140"/>
      <c r="AX213" s="138"/>
      <c r="AY213" s="139"/>
      <c r="AZ213" s="140"/>
      <c r="BA213" s="138"/>
      <c r="BB213" s="156"/>
      <c r="BC213" s="156"/>
      <c r="BD213" s="157"/>
      <c r="BE213" s="157"/>
      <c r="BF213" s="157"/>
    </row>
    <row r="214" spans="1:58" ht="159.75" customHeight="1" x14ac:dyDescent="0.2">
      <c r="A214" s="664"/>
      <c r="B214" s="649"/>
      <c r="C214" s="629"/>
      <c r="D214" s="629"/>
      <c r="E214" s="629"/>
      <c r="F214" s="629"/>
      <c r="G214" s="629"/>
      <c r="H214" s="629"/>
      <c r="I214" s="629"/>
      <c r="J214" s="629"/>
      <c r="K214" s="629"/>
      <c r="L214" s="629"/>
      <c r="M214" s="629"/>
      <c r="N214" s="629"/>
      <c r="O214" s="629"/>
      <c r="P214" s="278">
        <v>2</v>
      </c>
      <c r="Q214" s="243" t="s">
        <v>1092</v>
      </c>
      <c r="R214" s="145" t="str">
        <f t="shared" si="62"/>
        <v>Impacto</v>
      </c>
      <c r="S214" s="146" t="s">
        <v>837</v>
      </c>
      <c r="T214" s="146" t="s">
        <v>826</v>
      </c>
      <c r="U214" s="147" t="str">
        <f t="shared" si="63"/>
        <v>25%</v>
      </c>
      <c r="V214" s="146" t="s">
        <v>827</v>
      </c>
      <c r="W214" s="146" t="s">
        <v>828</v>
      </c>
      <c r="X214" s="146" t="s">
        <v>829</v>
      </c>
      <c r="Y214" s="148">
        <f>IFERROR(IF(AND(R213="Probabilidad",R214="Probabilidad"),(AA213-(+AA213*U214)),IF(R214="Probabilidad",(J213-(+J213*U214)),IF(R214="Impacto",AA213,""))),"")</f>
        <v>0.36</v>
      </c>
      <c r="Z214" s="149" t="str">
        <f t="shared" si="64"/>
        <v>Baja</v>
      </c>
      <c r="AA214" s="147">
        <f t="shared" si="65"/>
        <v>0.36</v>
      </c>
      <c r="AB214" s="149" t="str">
        <f t="shared" si="66"/>
        <v>Mayor</v>
      </c>
      <c r="AC214" s="147">
        <f>IFERROR(IF(AND(R213="Impacto",R214="Impacto"),(AC213-(+AC213*U214)),IF(R214="Impacto",($N$207-(+$N$207*U214)),IF(R214="Probabilidad",AC213,""))),"")</f>
        <v>0.75</v>
      </c>
      <c r="AD214" s="149" t="str">
        <f t="shared" si="67"/>
        <v>Alto</v>
      </c>
      <c r="AE214" s="629"/>
      <c r="AF214" s="243" t="s">
        <v>2422</v>
      </c>
      <c r="AG214" s="151">
        <v>0.4</v>
      </c>
      <c r="AH214" s="238" t="s">
        <v>1093</v>
      </c>
      <c r="AI214" s="238" t="s">
        <v>2357</v>
      </c>
      <c r="AJ214" s="249">
        <v>44562</v>
      </c>
      <c r="AK214" s="249">
        <v>44895</v>
      </c>
      <c r="AL214" s="287">
        <v>1</v>
      </c>
      <c r="AM214" s="241"/>
      <c r="AN214" s="242"/>
      <c r="AO214" s="282"/>
      <c r="AP214" s="241"/>
      <c r="AQ214" s="242"/>
      <c r="AR214" s="241"/>
      <c r="AS214" s="242"/>
      <c r="AT214" s="282"/>
      <c r="AU214" s="241"/>
      <c r="AV214" s="242"/>
      <c r="AW214" s="241"/>
      <c r="AX214" s="242"/>
      <c r="AY214" s="282"/>
      <c r="AZ214" s="241"/>
      <c r="BA214" s="242"/>
      <c r="BB214" s="156"/>
      <c r="BC214" s="157"/>
      <c r="BD214" s="157"/>
      <c r="BE214" s="157"/>
      <c r="BF214" s="157"/>
    </row>
    <row r="215" spans="1:58" ht="132.94999999999999" customHeight="1" x14ac:dyDescent="0.2">
      <c r="A215" s="664"/>
      <c r="B215" s="649"/>
      <c r="C215" s="629"/>
      <c r="D215" s="629"/>
      <c r="E215" s="629"/>
      <c r="F215" s="629"/>
      <c r="G215" s="629"/>
      <c r="H215" s="629"/>
      <c r="I215" s="629"/>
      <c r="J215" s="629"/>
      <c r="K215" s="629"/>
      <c r="L215" s="629"/>
      <c r="M215" s="629"/>
      <c r="N215" s="629"/>
      <c r="O215" s="629"/>
      <c r="P215" s="278">
        <v>3</v>
      </c>
      <c r="Q215" s="243" t="s">
        <v>1094</v>
      </c>
      <c r="R215" s="145" t="str">
        <f t="shared" si="62"/>
        <v>Probabilidad</v>
      </c>
      <c r="S215" s="146" t="s">
        <v>825</v>
      </c>
      <c r="T215" s="146" t="s">
        <v>826</v>
      </c>
      <c r="U215" s="147" t="str">
        <f t="shared" si="63"/>
        <v>30%</v>
      </c>
      <c r="V215" s="146" t="s">
        <v>827</v>
      </c>
      <c r="W215" s="146" t="s">
        <v>828</v>
      </c>
      <c r="X215" s="146" t="s">
        <v>829</v>
      </c>
      <c r="Y215" s="148">
        <f>IFERROR(IF(AND(R214="Probabilidad",R215="Probabilidad"),(AA214-(+AA214*U215)),IF(R215="Probabilidad",(J213-(+J213*U215)),IF(R215="Impacto",AA214,""))),"")</f>
        <v>0.42</v>
      </c>
      <c r="Z215" s="149" t="str">
        <f t="shared" si="64"/>
        <v>Media</v>
      </c>
      <c r="AA215" s="147">
        <f t="shared" si="65"/>
        <v>0.42</v>
      </c>
      <c r="AB215" s="149" t="str">
        <f t="shared" si="66"/>
        <v>Mayor</v>
      </c>
      <c r="AC215" s="147">
        <f t="shared" ref="AC215:AC218" si="68">IFERROR(IF(AND(R214="Impacto",R215="Impacto"),(AC214-(+AC214*U215)),IF(AND(R214="Probabilidad",R215="Impacto"),(AC213-(+AC213*U215)),IF(R215="Probabilidad",AC214,""))),"")</f>
        <v>0.75</v>
      </c>
      <c r="AD215" s="149" t="str">
        <f t="shared" si="67"/>
        <v>Alto</v>
      </c>
      <c r="AE215" s="629"/>
      <c r="AF215" s="243" t="s">
        <v>2423</v>
      </c>
      <c r="AG215" s="151">
        <v>0.4</v>
      </c>
      <c r="AH215" s="238" t="s">
        <v>1095</v>
      </c>
      <c r="AI215" s="238" t="s">
        <v>2358</v>
      </c>
      <c r="AJ215" s="249">
        <v>44562</v>
      </c>
      <c r="AK215" s="249">
        <v>44895</v>
      </c>
      <c r="AL215" s="151">
        <v>1</v>
      </c>
      <c r="AM215" s="241"/>
      <c r="AN215" s="242"/>
      <c r="AO215" s="282"/>
      <c r="AP215" s="241"/>
      <c r="AQ215" s="242"/>
      <c r="AR215" s="241"/>
      <c r="AS215" s="242"/>
      <c r="AT215" s="282"/>
      <c r="AU215" s="241"/>
      <c r="AV215" s="242"/>
      <c r="AW215" s="241"/>
      <c r="AX215" s="242"/>
      <c r="AY215" s="282"/>
      <c r="AZ215" s="241"/>
      <c r="BA215" s="242"/>
      <c r="BB215" s="156"/>
      <c r="BC215" s="157"/>
      <c r="BD215" s="157"/>
      <c r="BE215" s="157"/>
      <c r="BF215" s="157"/>
    </row>
    <row r="216" spans="1:58" ht="23.1" customHeight="1" x14ac:dyDescent="0.2">
      <c r="A216" s="664"/>
      <c r="B216" s="649"/>
      <c r="C216" s="629"/>
      <c r="D216" s="629"/>
      <c r="E216" s="629"/>
      <c r="F216" s="629"/>
      <c r="G216" s="629"/>
      <c r="H216" s="629"/>
      <c r="I216" s="629"/>
      <c r="J216" s="629"/>
      <c r="K216" s="629"/>
      <c r="L216" s="629"/>
      <c r="M216" s="629"/>
      <c r="N216" s="629"/>
      <c r="O216" s="629"/>
      <c r="P216" s="278"/>
      <c r="Q216" s="243"/>
      <c r="R216" s="145" t="str">
        <f t="shared" si="62"/>
        <v/>
      </c>
      <c r="S216" s="146"/>
      <c r="T216" s="146"/>
      <c r="U216" s="147" t="str">
        <f t="shared" si="63"/>
        <v/>
      </c>
      <c r="V216" s="146"/>
      <c r="W216" s="146"/>
      <c r="X216" s="146"/>
      <c r="Y216" s="148" t="str">
        <f>IFERROR(IF(AND(R215="Probabilidad",R216="Probabilidad"),(AA215-(+AA215*U216)),IF(R216="Probabilidad",(J213-(+J213*U216)),IF(R216="Impacto",AA215,""))),"")</f>
        <v/>
      </c>
      <c r="Z216" s="149" t="str">
        <f t="shared" si="64"/>
        <v/>
      </c>
      <c r="AA216" s="147" t="str">
        <f t="shared" si="65"/>
        <v/>
      </c>
      <c r="AB216" s="149" t="str">
        <f t="shared" si="66"/>
        <v/>
      </c>
      <c r="AC216" s="147" t="str">
        <f t="shared" si="68"/>
        <v/>
      </c>
      <c r="AD216" s="149" t="str">
        <f t="shared" si="67"/>
        <v/>
      </c>
      <c r="AE216" s="629"/>
      <c r="AF216" s="278"/>
      <c r="AG216" s="282"/>
      <c r="AH216" s="283"/>
      <c r="AI216" s="278"/>
      <c r="AJ216" s="283"/>
      <c r="AK216" s="283"/>
      <c r="AL216" s="283"/>
      <c r="AM216" s="241"/>
      <c r="AN216" s="242"/>
      <c r="AO216" s="282"/>
      <c r="AP216" s="241"/>
      <c r="AQ216" s="242"/>
      <c r="AR216" s="241"/>
      <c r="AS216" s="242"/>
      <c r="AT216" s="282"/>
      <c r="AU216" s="241"/>
      <c r="AV216" s="242"/>
      <c r="AW216" s="241"/>
      <c r="AX216" s="242"/>
      <c r="AY216" s="282"/>
      <c r="AZ216" s="241"/>
      <c r="BA216" s="242"/>
      <c r="BB216" s="156"/>
      <c r="BC216" s="157"/>
      <c r="BD216" s="157"/>
      <c r="BE216" s="157"/>
      <c r="BF216" s="157"/>
    </row>
    <row r="217" spans="1:58" ht="23.1" customHeight="1" x14ac:dyDescent="0.2">
      <c r="A217" s="664"/>
      <c r="B217" s="649"/>
      <c r="C217" s="629"/>
      <c r="D217" s="629"/>
      <c r="E217" s="629"/>
      <c r="F217" s="629"/>
      <c r="G217" s="629"/>
      <c r="H217" s="629"/>
      <c r="I217" s="629"/>
      <c r="J217" s="629"/>
      <c r="K217" s="629"/>
      <c r="L217" s="629"/>
      <c r="M217" s="629"/>
      <c r="N217" s="629"/>
      <c r="O217" s="629"/>
      <c r="P217" s="278"/>
      <c r="Q217" s="243"/>
      <c r="R217" s="145" t="str">
        <f t="shared" si="62"/>
        <v/>
      </c>
      <c r="S217" s="146"/>
      <c r="T217" s="146"/>
      <c r="U217" s="147" t="str">
        <f t="shared" si="63"/>
        <v/>
      </c>
      <c r="V217" s="146"/>
      <c r="W217" s="146"/>
      <c r="X217" s="146"/>
      <c r="Y217" s="148" t="str">
        <f>IFERROR(IF(AND(R216="Probabilidad",R217="Probabilidad"),(AA216-(+AA216*U217)),IF(R217="Probabilidad",(J213-(+J213*U217)),IF(R217="Impacto",AA216,""))),"")</f>
        <v/>
      </c>
      <c r="Z217" s="149" t="str">
        <f t="shared" si="64"/>
        <v/>
      </c>
      <c r="AA217" s="147" t="str">
        <f t="shared" si="65"/>
        <v/>
      </c>
      <c r="AB217" s="149" t="str">
        <f t="shared" si="66"/>
        <v/>
      </c>
      <c r="AC217" s="147" t="str">
        <f t="shared" si="68"/>
        <v/>
      </c>
      <c r="AD217" s="149" t="str">
        <f t="shared" si="67"/>
        <v/>
      </c>
      <c r="AE217" s="629"/>
      <c r="AF217" s="278"/>
      <c r="AG217" s="282"/>
      <c r="AH217" s="283"/>
      <c r="AI217" s="278"/>
      <c r="AJ217" s="283"/>
      <c r="AK217" s="283"/>
      <c r="AL217" s="283"/>
      <c r="AM217" s="241"/>
      <c r="AN217" s="242"/>
      <c r="AO217" s="282"/>
      <c r="AP217" s="241"/>
      <c r="AQ217" s="242"/>
      <c r="AR217" s="241"/>
      <c r="AS217" s="242"/>
      <c r="AT217" s="282"/>
      <c r="AU217" s="241"/>
      <c r="AV217" s="242"/>
      <c r="AW217" s="241"/>
      <c r="AX217" s="242"/>
      <c r="AY217" s="282"/>
      <c r="AZ217" s="241"/>
      <c r="BA217" s="242"/>
      <c r="BB217" s="156"/>
      <c r="BC217" s="157"/>
      <c r="BD217" s="157"/>
      <c r="BE217" s="157"/>
      <c r="BF217" s="157"/>
    </row>
    <row r="218" spans="1:58" ht="23.1" customHeight="1" thickBot="1" x14ac:dyDescent="0.25">
      <c r="A218" s="665"/>
      <c r="B218" s="650"/>
      <c r="C218" s="640"/>
      <c r="D218" s="640"/>
      <c r="E218" s="640"/>
      <c r="F218" s="640"/>
      <c r="G218" s="640"/>
      <c r="H218" s="640"/>
      <c r="I218" s="640"/>
      <c r="J218" s="640"/>
      <c r="K218" s="640"/>
      <c r="L218" s="640"/>
      <c r="M218" s="640"/>
      <c r="N218" s="640"/>
      <c r="O218" s="640"/>
      <c r="P218" s="205"/>
      <c r="Q218" s="168"/>
      <c r="R218" s="169" t="str">
        <f t="shared" si="62"/>
        <v/>
      </c>
      <c r="S218" s="170"/>
      <c r="T218" s="170"/>
      <c r="U218" s="171" t="str">
        <f t="shared" si="63"/>
        <v/>
      </c>
      <c r="V218" s="170"/>
      <c r="W218" s="170"/>
      <c r="X218" s="170"/>
      <c r="Y218" s="172" t="str">
        <f>IFERROR(IF(AND(R217="Probabilidad",R218="Probabilidad"),(AA217-(+AA217*U218)),IF(R218="Probabilidad",(J213-(+J213*U218)),IF(R218="Impacto",AA217,""))),"")</f>
        <v/>
      </c>
      <c r="Z218" s="173" t="str">
        <f t="shared" si="64"/>
        <v/>
      </c>
      <c r="AA218" s="171" t="str">
        <f t="shared" si="65"/>
        <v/>
      </c>
      <c r="AB218" s="173" t="str">
        <f t="shared" si="66"/>
        <v/>
      </c>
      <c r="AC218" s="171" t="str">
        <f t="shared" si="68"/>
        <v/>
      </c>
      <c r="AD218" s="173" t="str">
        <f t="shared" si="67"/>
        <v/>
      </c>
      <c r="AE218" s="640"/>
      <c r="AF218" s="205"/>
      <c r="AG218" s="171"/>
      <c r="AH218" s="209"/>
      <c r="AI218" s="205"/>
      <c r="AJ218" s="209"/>
      <c r="AK218" s="209"/>
      <c r="AL218" s="198"/>
      <c r="AM218" s="241"/>
      <c r="AN218" s="242"/>
      <c r="AO218" s="282"/>
      <c r="AP218" s="241"/>
      <c r="AQ218" s="242"/>
      <c r="AR218" s="241"/>
      <c r="AS218" s="242"/>
      <c r="AT218" s="282"/>
      <c r="AU218" s="241"/>
      <c r="AV218" s="242"/>
      <c r="AW218" s="241"/>
      <c r="AX218" s="242"/>
      <c r="AY218" s="282"/>
      <c r="AZ218" s="241"/>
      <c r="BA218" s="242"/>
      <c r="BB218" s="156"/>
      <c r="BC218" s="157"/>
      <c r="BD218" s="157"/>
      <c r="BE218" s="157"/>
      <c r="BF218" s="157"/>
    </row>
    <row r="219" spans="1:58" ht="159.75" customHeight="1" x14ac:dyDescent="0.2">
      <c r="A219" s="663">
        <v>24</v>
      </c>
      <c r="B219" s="660" t="s">
        <v>615</v>
      </c>
      <c r="C219" s="661" t="s">
        <v>869</v>
      </c>
      <c r="D219" s="651" t="s">
        <v>1086</v>
      </c>
      <c r="E219" s="651" t="s">
        <v>1087</v>
      </c>
      <c r="F219" s="653" t="s">
        <v>1088</v>
      </c>
      <c r="G219" s="661" t="s">
        <v>1065</v>
      </c>
      <c r="H219" s="651">
        <v>365</v>
      </c>
      <c r="I219" s="641" t="str">
        <f>IF(H219&lt;=0,"",IF(H219&lt;=2,"Muy Baja",IF(H219&lt;=24,"Baja",IF(H219&lt;=500,"Media",IF(H219&lt;=5000,"Alta","Muy Alta")))))</f>
        <v>Media</v>
      </c>
      <c r="J219" s="639">
        <f>IF(I219="","",IF(I219="Muy Baja",0.2,IF(I219="Baja",0.4,IF(I219="Media",0.6,IF(I219="Alta",0.8,IF(I219="Muy Alta",1,))))))</f>
        <v>0.6</v>
      </c>
      <c r="K219" s="654" t="s">
        <v>860</v>
      </c>
      <c r="L219" s="639" t="str">
        <f>IF(NOT(ISERROR(MATCH(K219,'[1]Tabla Impacto'!$B$221:$B$223,0))),'[1]Tabla Impacto'!$F$223&amp;"Por favor no seleccionar los criterios de impacto(Afectación Económica o presupuestal y Pérdida Reputacional)",K219)</f>
        <v xml:space="preserve">     El riesgo afecta la imagen de la entidad a nivel nacional, con efecto publicitarios sostenible a nivel país</v>
      </c>
      <c r="M219" s="662" t="str">
        <f>IF(OR(K219='Tabla Impacto'!$C$11,K219='Tabla Impacto'!$D$11),"Leve",IF(OR(K219='Tabla Impacto'!$C$12,K219='Tabla Impacto'!$D$12),"Menor",IF(OR(K219='Tabla Impacto'!$C$13,K219='Tabla Impacto'!$D$13),"Moderado",IF(OR(K219='Tabla Impacto'!$C$14,K219='Tabla Impacto'!$D$14),"Mayor",IF(OR(K219='Tabla Impacto'!$C$15,K219='Tabla Impacto'!$D$15),"Catastrófico","")))))</f>
        <v>Catastrófico</v>
      </c>
      <c r="N219" s="639">
        <f>IF(M219="","",IF(M219="Leve",0.2,IF(M219="Menor",0.4,IF(M219="Moderado",0.6,IF(M219="Mayor",0.8,IF(M219="Catastrófico",1,))))))</f>
        <v>1</v>
      </c>
      <c r="O219" s="641" t="str">
        <f>IF(OR(AND(I219="Muy Baja",M219="Leve"),AND(I219="Muy Baja",M219="Menor"),AND(I219="Baja",M219="Leve")),"Bajo",IF(OR(AND(I219="Muy baja",M219="Moderado"),AND(I219="Baja",M219="Menor"),AND(I219="Baja",M219="Moderado"),AND(I219="Media",M219="Leve"),AND(I219="Media",M219="Menor"),AND(I219="Media",M219="Moderado"),AND(I219="Alta",M219="Leve"),AND(I219="Alta",M219="Menor")),"Moderado",IF(OR(AND(I219="Muy Baja",M219="Mayor"),AND(I219="Baja",M219="Mayor"),AND(I219="Media",M219="Mayor"),AND(I219="Alta",M219="Moderado"),AND(I219="Alta",M219="Mayor"),AND(I219="Muy Alta",M219="Leve"),AND(I219="Muy Alta",M219="Menor"),AND(I219="Muy Alta",M219="Moderado"),AND(I219="Muy Alta",M219="Mayor")),"Alto",IF(OR(AND(I219="Muy Baja",M219="Catastrófico"),AND(I219="Baja",M219="Catastrófico"),AND(I219="Media",M219="Catastrófico"),AND(I219="Alta",M219="Catastrófico"),AND(I219="Muy Alta",M219="Catastrófico")),"Extremo",""))))</f>
        <v>Extremo</v>
      </c>
      <c r="P219" s="127">
        <v>1</v>
      </c>
      <c r="Q219" s="245" t="s">
        <v>1089</v>
      </c>
      <c r="R219" s="145" t="str">
        <f t="shared" si="62"/>
        <v>Probabilidad</v>
      </c>
      <c r="S219" s="146" t="s">
        <v>834</v>
      </c>
      <c r="T219" s="146" t="s">
        <v>826</v>
      </c>
      <c r="U219" s="147" t="str">
        <f t="shared" si="63"/>
        <v>40%</v>
      </c>
      <c r="V219" s="146" t="s">
        <v>827</v>
      </c>
      <c r="W219" s="146" t="s">
        <v>828</v>
      </c>
      <c r="X219" s="146" t="s">
        <v>829</v>
      </c>
      <c r="Y219" s="148">
        <f>IFERROR(IF(R219="Probabilidad",(J219-(+J219*U219)),IF(R219="Impacto",J219,"")),"")</f>
        <v>0.36</v>
      </c>
      <c r="Z219" s="149" t="str">
        <f t="shared" si="64"/>
        <v>Baja</v>
      </c>
      <c r="AA219" s="147">
        <f t="shared" si="65"/>
        <v>0.36</v>
      </c>
      <c r="AB219" s="149" t="str">
        <f t="shared" si="66"/>
        <v>Catastrófico</v>
      </c>
      <c r="AC219" s="147">
        <f>IFERROR(IF(R219="Impacto",(N219-(+N219*U219)),IF(R219="Probabilidad",N219,"")),"")</f>
        <v>1</v>
      </c>
      <c r="AD219" s="149" t="str">
        <f t="shared" si="67"/>
        <v>Extremo</v>
      </c>
      <c r="AE219" s="656" t="s">
        <v>830</v>
      </c>
      <c r="AF219" s="288" t="s">
        <v>1090</v>
      </c>
      <c r="AG219" s="151">
        <v>0.2</v>
      </c>
      <c r="AH219" s="238" t="s">
        <v>1091</v>
      </c>
      <c r="AI219" s="238" t="s">
        <v>2359</v>
      </c>
      <c r="AJ219" s="249">
        <v>44562</v>
      </c>
      <c r="AK219" s="249">
        <v>44895</v>
      </c>
      <c r="AL219" s="287">
        <v>1</v>
      </c>
      <c r="AM219" s="140"/>
      <c r="AN219" s="138"/>
      <c r="AO219" s="139"/>
      <c r="AP219" s="140"/>
      <c r="AQ219" s="138"/>
      <c r="AR219" s="140"/>
      <c r="AS219" s="138"/>
      <c r="AT219" s="139"/>
      <c r="AU219" s="140"/>
      <c r="AV219" s="138"/>
      <c r="AW219" s="140"/>
      <c r="AX219" s="138"/>
      <c r="AY219" s="139"/>
      <c r="AZ219" s="140"/>
      <c r="BA219" s="138"/>
      <c r="BB219" s="156"/>
      <c r="BC219" s="156"/>
      <c r="BD219" s="157"/>
      <c r="BE219" s="157"/>
      <c r="BF219" s="157"/>
    </row>
    <row r="220" spans="1:58" ht="159.75" customHeight="1" x14ac:dyDescent="0.2">
      <c r="A220" s="664"/>
      <c r="B220" s="649"/>
      <c r="C220" s="629"/>
      <c r="D220" s="629"/>
      <c r="E220" s="629"/>
      <c r="F220" s="629"/>
      <c r="G220" s="629"/>
      <c r="H220" s="629"/>
      <c r="I220" s="629"/>
      <c r="J220" s="629"/>
      <c r="K220" s="629"/>
      <c r="L220" s="629"/>
      <c r="M220" s="629"/>
      <c r="N220" s="629"/>
      <c r="O220" s="629"/>
      <c r="P220" s="278">
        <v>2</v>
      </c>
      <c r="Q220" s="243" t="s">
        <v>1092</v>
      </c>
      <c r="R220" s="145" t="str">
        <f t="shared" si="62"/>
        <v>Impacto</v>
      </c>
      <c r="S220" s="146" t="s">
        <v>837</v>
      </c>
      <c r="T220" s="146" t="s">
        <v>826</v>
      </c>
      <c r="U220" s="147" t="str">
        <f t="shared" si="63"/>
        <v>25%</v>
      </c>
      <c r="V220" s="146" t="s">
        <v>827</v>
      </c>
      <c r="W220" s="146" t="s">
        <v>828</v>
      </c>
      <c r="X220" s="146" t="s">
        <v>829</v>
      </c>
      <c r="Y220" s="148">
        <f>IFERROR(IF(AND(R219="Probabilidad",R220="Probabilidad"),(AA219-(+AA219*U220)),IF(R220="Probabilidad",(J219-(+J219*U220)),IF(R220="Impacto",AA219,""))),"")</f>
        <v>0.36</v>
      </c>
      <c r="Z220" s="149" t="str">
        <f t="shared" si="64"/>
        <v>Baja</v>
      </c>
      <c r="AA220" s="147">
        <f t="shared" si="65"/>
        <v>0.36</v>
      </c>
      <c r="AB220" s="149" t="str">
        <f t="shared" si="66"/>
        <v>Mayor</v>
      </c>
      <c r="AC220" s="147">
        <f>IFERROR(IF(AND(R219="Impacto",R220="Impacto"),(AC219-(+AC219*U220)),IF(R220="Impacto",($N$207-(+$N$207*U220)),IF(R220="Probabilidad",AC219,""))),"")</f>
        <v>0.75</v>
      </c>
      <c r="AD220" s="149" t="str">
        <f t="shared" si="67"/>
        <v>Alto</v>
      </c>
      <c r="AE220" s="629"/>
      <c r="AF220" s="243" t="s">
        <v>2422</v>
      </c>
      <c r="AG220" s="151">
        <v>0.4</v>
      </c>
      <c r="AH220" s="238" t="s">
        <v>1093</v>
      </c>
      <c r="AI220" s="238" t="s">
        <v>2359</v>
      </c>
      <c r="AJ220" s="249">
        <v>44562</v>
      </c>
      <c r="AK220" s="249">
        <v>44895</v>
      </c>
      <c r="AL220" s="287">
        <v>1</v>
      </c>
      <c r="AM220" s="241"/>
      <c r="AN220" s="242"/>
      <c r="AO220" s="282"/>
      <c r="AP220" s="241"/>
      <c r="AQ220" s="242"/>
      <c r="AR220" s="241"/>
      <c r="AS220" s="242"/>
      <c r="AT220" s="282"/>
      <c r="AU220" s="241"/>
      <c r="AV220" s="242"/>
      <c r="AW220" s="241"/>
      <c r="AX220" s="242"/>
      <c r="AY220" s="282"/>
      <c r="AZ220" s="241"/>
      <c r="BA220" s="242"/>
      <c r="BB220" s="156"/>
      <c r="BC220" s="157"/>
      <c r="BD220" s="157"/>
      <c r="BE220" s="157"/>
      <c r="BF220" s="157"/>
    </row>
    <row r="221" spans="1:58" ht="198" customHeight="1" x14ac:dyDescent="0.2">
      <c r="A221" s="664"/>
      <c r="B221" s="649"/>
      <c r="C221" s="629"/>
      <c r="D221" s="629"/>
      <c r="E221" s="629"/>
      <c r="F221" s="629"/>
      <c r="G221" s="629"/>
      <c r="H221" s="629"/>
      <c r="I221" s="629"/>
      <c r="J221" s="629"/>
      <c r="K221" s="629"/>
      <c r="L221" s="629"/>
      <c r="M221" s="629"/>
      <c r="N221" s="629"/>
      <c r="O221" s="629"/>
      <c r="P221" s="278">
        <v>3</v>
      </c>
      <c r="Q221" s="243" t="s">
        <v>1094</v>
      </c>
      <c r="R221" s="145" t="str">
        <f t="shared" si="62"/>
        <v>Probabilidad</v>
      </c>
      <c r="S221" s="146" t="s">
        <v>825</v>
      </c>
      <c r="T221" s="146" t="s">
        <v>826</v>
      </c>
      <c r="U221" s="147" t="str">
        <f t="shared" si="63"/>
        <v>30%</v>
      </c>
      <c r="V221" s="146" t="s">
        <v>827</v>
      </c>
      <c r="W221" s="146" t="s">
        <v>828</v>
      </c>
      <c r="X221" s="146" t="s">
        <v>829</v>
      </c>
      <c r="Y221" s="148">
        <f>IFERROR(IF(AND(R220="Probabilidad",R221="Probabilidad"),(AA220-(+AA220*U221)),IF(R221="Probabilidad",(J219-(+J219*U221)),IF(R221="Impacto",AA220,""))),"")</f>
        <v>0.42</v>
      </c>
      <c r="Z221" s="149" t="str">
        <f t="shared" si="64"/>
        <v>Media</v>
      </c>
      <c r="AA221" s="147">
        <f t="shared" si="65"/>
        <v>0.42</v>
      </c>
      <c r="AB221" s="149" t="str">
        <f t="shared" si="66"/>
        <v>Mayor</v>
      </c>
      <c r="AC221" s="147">
        <f t="shared" ref="AC221:AC224" si="69">IFERROR(IF(AND(R220="Impacto",R221="Impacto"),(AC220-(+AC220*U221)),IF(AND(R220="Probabilidad",R221="Impacto"),(AC219-(+AC219*U221)),IF(R221="Probabilidad",AC220,""))),"")</f>
        <v>0.75</v>
      </c>
      <c r="AD221" s="149" t="str">
        <f t="shared" si="67"/>
        <v>Alto</v>
      </c>
      <c r="AE221" s="629"/>
      <c r="AF221" s="243" t="s">
        <v>2423</v>
      </c>
      <c r="AG221" s="151">
        <v>0.4</v>
      </c>
      <c r="AH221" s="238" t="s">
        <v>1095</v>
      </c>
      <c r="AI221" s="238" t="s">
        <v>2360</v>
      </c>
      <c r="AJ221" s="249">
        <v>44562</v>
      </c>
      <c r="AK221" s="249">
        <v>44895</v>
      </c>
      <c r="AL221" s="151">
        <v>1</v>
      </c>
      <c r="AM221" s="241"/>
      <c r="AN221" s="242"/>
      <c r="AO221" s="282"/>
      <c r="AP221" s="241"/>
      <c r="AQ221" s="242"/>
      <c r="AR221" s="241"/>
      <c r="AS221" s="242"/>
      <c r="AT221" s="282"/>
      <c r="AU221" s="241"/>
      <c r="AV221" s="242"/>
      <c r="AW221" s="241"/>
      <c r="AX221" s="242"/>
      <c r="AY221" s="282"/>
      <c r="AZ221" s="241"/>
      <c r="BA221" s="242"/>
      <c r="BB221" s="156"/>
      <c r="BC221" s="157"/>
      <c r="BD221" s="157"/>
      <c r="BE221" s="157"/>
      <c r="BF221" s="157"/>
    </row>
    <row r="222" spans="1:58" ht="23.1" customHeight="1" x14ac:dyDescent="0.2">
      <c r="A222" s="664"/>
      <c r="B222" s="649"/>
      <c r="C222" s="629"/>
      <c r="D222" s="629"/>
      <c r="E222" s="629"/>
      <c r="F222" s="629"/>
      <c r="G222" s="629"/>
      <c r="H222" s="629"/>
      <c r="I222" s="629"/>
      <c r="J222" s="629"/>
      <c r="K222" s="629"/>
      <c r="L222" s="629"/>
      <c r="M222" s="629"/>
      <c r="N222" s="629"/>
      <c r="O222" s="629"/>
      <c r="P222" s="278"/>
      <c r="Q222" s="243"/>
      <c r="R222" s="145" t="str">
        <f t="shared" si="62"/>
        <v/>
      </c>
      <c r="S222" s="146"/>
      <c r="T222" s="146"/>
      <c r="U222" s="147" t="str">
        <f t="shared" si="63"/>
        <v/>
      </c>
      <c r="V222" s="146"/>
      <c r="W222" s="146"/>
      <c r="X222" s="146"/>
      <c r="Y222" s="148" t="str">
        <f>IFERROR(IF(AND(R221="Probabilidad",R222="Probabilidad"),(AA221-(+AA221*U222)),IF(R222="Probabilidad",(J219-(+J219*U222)),IF(R222="Impacto",AA221,""))),"")</f>
        <v/>
      </c>
      <c r="Z222" s="149" t="str">
        <f t="shared" si="64"/>
        <v/>
      </c>
      <c r="AA222" s="147" t="str">
        <f t="shared" si="65"/>
        <v/>
      </c>
      <c r="AB222" s="149" t="str">
        <f t="shared" si="66"/>
        <v/>
      </c>
      <c r="AC222" s="147" t="str">
        <f t="shared" si="69"/>
        <v/>
      </c>
      <c r="AD222" s="149" t="str">
        <f t="shared" si="67"/>
        <v/>
      </c>
      <c r="AE222" s="629"/>
      <c r="AF222" s="278"/>
      <c r="AG222" s="282"/>
      <c r="AH222" s="283"/>
      <c r="AI222" s="278"/>
      <c r="AJ222" s="283"/>
      <c r="AK222" s="283"/>
      <c r="AL222" s="283"/>
      <c r="AM222" s="241"/>
      <c r="AN222" s="242"/>
      <c r="AO222" s="282"/>
      <c r="AP222" s="241"/>
      <c r="AQ222" s="242"/>
      <c r="AR222" s="241"/>
      <c r="AS222" s="242"/>
      <c r="AT222" s="282"/>
      <c r="AU222" s="241"/>
      <c r="AV222" s="242"/>
      <c r="AW222" s="241"/>
      <c r="AX222" s="242"/>
      <c r="AY222" s="282"/>
      <c r="AZ222" s="241"/>
      <c r="BA222" s="242"/>
      <c r="BB222" s="156"/>
      <c r="BC222" s="157"/>
      <c r="BD222" s="157"/>
      <c r="BE222" s="157"/>
      <c r="BF222" s="157"/>
    </row>
    <row r="223" spans="1:58" ht="23.1" customHeight="1" x14ac:dyDescent="0.2">
      <c r="A223" s="664"/>
      <c r="B223" s="649"/>
      <c r="C223" s="629"/>
      <c r="D223" s="629"/>
      <c r="E223" s="629"/>
      <c r="F223" s="629"/>
      <c r="G223" s="629"/>
      <c r="H223" s="629"/>
      <c r="I223" s="629"/>
      <c r="J223" s="629"/>
      <c r="K223" s="629"/>
      <c r="L223" s="629"/>
      <c r="M223" s="629"/>
      <c r="N223" s="629"/>
      <c r="O223" s="629"/>
      <c r="P223" s="278"/>
      <c r="Q223" s="243"/>
      <c r="R223" s="145" t="str">
        <f t="shared" si="62"/>
        <v/>
      </c>
      <c r="S223" s="146"/>
      <c r="T223" s="146"/>
      <c r="U223" s="147" t="str">
        <f t="shared" si="63"/>
        <v/>
      </c>
      <c r="V223" s="146"/>
      <c r="W223" s="146"/>
      <c r="X223" s="146"/>
      <c r="Y223" s="148" t="str">
        <f>IFERROR(IF(AND(R222="Probabilidad",R223="Probabilidad"),(AA222-(+AA222*U223)),IF(R223="Probabilidad",(J219-(+J219*U223)),IF(R223="Impacto",AA222,""))),"")</f>
        <v/>
      </c>
      <c r="Z223" s="149" t="str">
        <f t="shared" si="64"/>
        <v/>
      </c>
      <c r="AA223" s="147" t="str">
        <f t="shared" si="65"/>
        <v/>
      </c>
      <c r="AB223" s="149" t="str">
        <f t="shared" si="66"/>
        <v/>
      </c>
      <c r="AC223" s="147" t="str">
        <f t="shared" si="69"/>
        <v/>
      </c>
      <c r="AD223" s="149" t="str">
        <f t="shared" si="67"/>
        <v/>
      </c>
      <c r="AE223" s="629"/>
      <c r="AF223" s="278"/>
      <c r="AG223" s="282"/>
      <c r="AH223" s="283"/>
      <c r="AI223" s="278"/>
      <c r="AJ223" s="283"/>
      <c r="AK223" s="283"/>
      <c r="AL223" s="283"/>
      <c r="AM223" s="241"/>
      <c r="AN223" s="242"/>
      <c r="AO223" s="282"/>
      <c r="AP223" s="241"/>
      <c r="AQ223" s="242"/>
      <c r="AR223" s="241"/>
      <c r="AS223" s="242"/>
      <c r="AT223" s="282"/>
      <c r="AU223" s="241"/>
      <c r="AV223" s="242"/>
      <c r="AW223" s="241"/>
      <c r="AX223" s="242"/>
      <c r="AY223" s="282"/>
      <c r="AZ223" s="241"/>
      <c r="BA223" s="242"/>
      <c r="BB223" s="156"/>
      <c r="BC223" s="157"/>
      <c r="BD223" s="157"/>
      <c r="BE223" s="157"/>
      <c r="BF223" s="157"/>
    </row>
    <row r="224" spans="1:58" ht="23.1" customHeight="1" thickBot="1" x14ac:dyDescent="0.25">
      <c r="A224" s="665"/>
      <c r="B224" s="650"/>
      <c r="C224" s="640"/>
      <c r="D224" s="640"/>
      <c r="E224" s="640"/>
      <c r="F224" s="640"/>
      <c r="G224" s="640"/>
      <c r="H224" s="640"/>
      <c r="I224" s="640"/>
      <c r="J224" s="640"/>
      <c r="K224" s="640"/>
      <c r="L224" s="640"/>
      <c r="M224" s="640"/>
      <c r="N224" s="640"/>
      <c r="O224" s="640"/>
      <c r="P224" s="205"/>
      <c r="Q224" s="168"/>
      <c r="R224" s="169" t="str">
        <f t="shared" si="62"/>
        <v/>
      </c>
      <c r="S224" s="170"/>
      <c r="T224" s="170"/>
      <c r="U224" s="171" t="str">
        <f t="shared" si="63"/>
        <v/>
      </c>
      <c r="V224" s="170"/>
      <c r="W224" s="170"/>
      <c r="X224" s="170"/>
      <c r="Y224" s="172" t="str">
        <f>IFERROR(IF(AND(R223="Probabilidad",R224="Probabilidad"),(AA223-(+AA223*U224)),IF(R224="Probabilidad",(J219-(+J219*U224)),IF(R224="Impacto",AA223,""))),"")</f>
        <v/>
      </c>
      <c r="Z224" s="173" t="str">
        <f t="shared" si="64"/>
        <v/>
      </c>
      <c r="AA224" s="171" t="str">
        <f t="shared" si="65"/>
        <v/>
      </c>
      <c r="AB224" s="173" t="str">
        <f t="shared" si="66"/>
        <v/>
      </c>
      <c r="AC224" s="171" t="str">
        <f t="shared" si="69"/>
        <v/>
      </c>
      <c r="AD224" s="173" t="str">
        <f t="shared" si="67"/>
        <v/>
      </c>
      <c r="AE224" s="640"/>
      <c r="AF224" s="205"/>
      <c r="AG224" s="171"/>
      <c r="AH224" s="209"/>
      <c r="AI224" s="205"/>
      <c r="AJ224" s="209"/>
      <c r="AK224" s="209"/>
      <c r="AL224" s="198"/>
      <c r="AM224" s="241"/>
      <c r="AN224" s="242"/>
      <c r="AO224" s="282"/>
      <c r="AP224" s="241"/>
      <c r="AQ224" s="242"/>
      <c r="AR224" s="241"/>
      <c r="AS224" s="242"/>
      <c r="AT224" s="282"/>
      <c r="AU224" s="241"/>
      <c r="AV224" s="242"/>
      <c r="AW224" s="241"/>
      <c r="AX224" s="242"/>
      <c r="AY224" s="282"/>
      <c r="AZ224" s="241"/>
      <c r="BA224" s="242"/>
      <c r="BB224" s="156"/>
      <c r="BC224" s="157"/>
      <c r="BD224" s="157"/>
      <c r="BE224" s="157"/>
      <c r="BF224" s="157"/>
    </row>
    <row r="225" spans="1:58" ht="159.75" customHeight="1" x14ac:dyDescent="0.2">
      <c r="A225" s="663">
        <v>24</v>
      </c>
      <c r="B225" s="660" t="s">
        <v>615</v>
      </c>
      <c r="C225" s="661" t="s">
        <v>869</v>
      </c>
      <c r="D225" s="651" t="s">
        <v>1086</v>
      </c>
      <c r="E225" s="651" t="s">
        <v>1087</v>
      </c>
      <c r="F225" s="653" t="s">
        <v>1088</v>
      </c>
      <c r="G225" s="661" t="s">
        <v>1065</v>
      </c>
      <c r="H225" s="651">
        <v>365</v>
      </c>
      <c r="I225" s="641" t="str">
        <f>IF(H225&lt;=0,"",IF(H225&lt;=2,"Muy Baja",IF(H225&lt;=24,"Baja",IF(H225&lt;=500,"Media",IF(H225&lt;=5000,"Alta","Muy Alta")))))</f>
        <v>Media</v>
      </c>
      <c r="J225" s="639">
        <f>IF(I225="","",IF(I225="Muy Baja",0.2,IF(I225="Baja",0.4,IF(I225="Media",0.6,IF(I225="Alta",0.8,IF(I225="Muy Alta",1,))))))</f>
        <v>0.6</v>
      </c>
      <c r="K225" s="654" t="s">
        <v>860</v>
      </c>
      <c r="L225" s="639" t="str">
        <f>IF(NOT(ISERROR(MATCH(K225,'[1]Tabla Impacto'!$B$221:$B$223,0))),'[1]Tabla Impacto'!$F$223&amp;"Por favor no seleccionar los criterios de impacto(Afectación Económica o presupuestal y Pérdida Reputacional)",K225)</f>
        <v xml:space="preserve">     El riesgo afecta la imagen de la entidad a nivel nacional, con efecto publicitarios sostenible a nivel país</v>
      </c>
      <c r="M225" s="662" t="str">
        <f>IF(OR(K225='Tabla Impacto'!$C$11,K225='Tabla Impacto'!$D$11),"Leve",IF(OR(K225='Tabla Impacto'!$C$12,K225='Tabla Impacto'!$D$12),"Menor",IF(OR(K225='Tabla Impacto'!$C$13,K225='Tabla Impacto'!$D$13),"Moderado",IF(OR(K225='Tabla Impacto'!$C$14,K225='Tabla Impacto'!$D$14),"Mayor",IF(OR(K225='Tabla Impacto'!$C$15,K225='Tabla Impacto'!$D$15),"Catastrófico","")))))</f>
        <v>Catastrófico</v>
      </c>
      <c r="N225" s="639">
        <f>IF(M225="","",IF(M225="Leve",0.2,IF(M225="Menor",0.4,IF(M225="Moderado",0.6,IF(M225="Mayor",0.8,IF(M225="Catastrófico",1,))))))</f>
        <v>1</v>
      </c>
      <c r="O225" s="641" t="str">
        <f>IF(OR(AND(I225="Muy Baja",M225="Leve"),AND(I225="Muy Baja",M225="Menor"),AND(I225="Baja",M225="Leve")),"Bajo",IF(OR(AND(I225="Muy baja",M225="Moderado"),AND(I225="Baja",M225="Menor"),AND(I225="Baja",M225="Moderado"),AND(I225="Media",M225="Leve"),AND(I225="Media",M225="Menor"),AND(I225="Media",M225="Moderado"),AND(I225="Alta",M225="Leve"),AND(I225="Alta",M225="Menor")),"Moderado",IF(OR(AND(I225="Muy Baja",M225="Mayor"),AND(I225="Baja",M225="Mayor"),AND(I225="Media",M225="Mayor"),AND(I225="Alta",M225="Moderado"),AND(I225="Alta",M225="Mayor"),AND(I225="Muy Alta",M225="Leve"),AND(I225="Muy Alta",M225="Menor"),AND(I225="Muy Alta",M225="Moderado"),AND(I225="Muy Alta",M225="Mayor")),"Alto",IF(OR(AND(I225="Muy Baja",M225="Catastrófico"),AND(I225="Baja",M225="Catastrófico"),AND(I225="Media",M225="Catastrófico"),AND(I225="Alta",M225="Catastrófico"),AND(I225="Muy Alta",M225="Catastrófico")),"Extremo",""))))</f>
        <v>Extremo</v>
      </c>
      <c r="P225" s="127">
        <v>1</v>
      </c>
      <c r="Q225" s="245" t="s">
        <v>1089</v>
      </c>
      <c r="R225" s="145" t="str">
        <f t="shared" si="62"/>
        <v>Probabilidad</v>
      </c>
      <c r="S225" s="146" t="s">
        <v>834</v>
      </c>
      <c r="T225" s="146" t="s">
        <v>826</v>
      </c>
      <c r="U225" s="147" t="str">
        <f t="shared" si="63"/>
        <v>40%</v>
      </c>
      <c r="V225" s="146" t="s">
        <v>827</v>
      </c>
      <c r="W225" s="146" t="s">
        <v>828</v>
      </c>
      <c r="X225" s="146" t="s">
        <v>829</v>
      </c>
      <c r="Y225" s="148">
        <f>IFERROR(IF(R225="Probabilidad",(J225-(+J225*U225)),IF(R225="Impacto",J225,"")),"")</f>
        <v>0.36</v>
      </c>
      <c r="Z225" s="149" t="str">
        <f t="shared" si="64"/>
        <v>Baja</v>
      </c>
      <c r="AA225" s="147">
        <f t="shared" si="65"/>
        <v>0.36</v>
      </c>
      <c r="AB225" s="149" t="str">
        <f t="shared" si="66"/>
        <v>Catastrófico</v>
      </c>
      <c r="AC225" s="147">
        <f>IFERROR(IF(R225="Impacto",(N225-(+N225*U225)),IF(R225="Probabilidad",N225,"")),"")</f>
        <v>1</v>
      </c>
      <c r="AD225" s="149" t="str">
        <f t="shared" si="67"/>
        <v>Extremo</v>
      </c>
      <c r="AE225" s="656" t="s">
        <v>830</v>
      </c>
      <c r="AF225" s="288" t="s">
        <v>1090</v>
      </c>
      <c r="AG225" s="151">
        <v>0.2</v>
      </c>
      <c r="AH225" s="238" t="s">
        <v>1091</v>
      </c>
      <c r="AI225" s="238" t="s">
        <v>2361</v>
      </c>
      <c r="AJ225" s="249">
        <v>44562</v>
      </c>
      <c r="AK225" s="249">
        <v>44895</v>
      </c>
      <c r="AL225" s="287">
        <v>1</v>
      </c>
      <c r="AM225" s="140"/>
      <c r="AN225" s="138"/>
      <c r="AO225" s="139"/>
      <c r="AP225" s="140"/>
      <c r="AQ225" s="138"/>
      <c r="AR225" s="140"/>
      <c r="AS225" s="138"/>
      <c r="AT225" s="139"/>
      <c r="AU225" s="140"/>
      <c r="AV225" s="138"/>
      <c r="AW225" s="140"/>
      <c r="AX225" s="138"/>
      <c r="AY225" s="139"/>
      <c r="AZ225" s="140"/>
      <c r="BA225" s="138"/>
      <c r="BB225" s="156"/>
      <c r="BC225" s="156"/>
      <c r="BD225" s="157"/>
      <c r="BE225" s="157"/>
      <c r="BF225" s="157"/>
    </row>
    <row r="226" spans="1:58" ht="159.75" customHeight="1" x14ac:dyDescent="0.2">
      <c r="A226" s="664"/>
      <c r="B226" s="649"/>
      <c r="C226" s="629"/>
      <c r="D226" s="629"/>
      <c r="E226" s="629"/>
      <c r="F226" s="629"/>
      <c r="G226" s="629"/>
      <c r="H226" s="629"/>
      <c r="I226" s="629"/>
      <c r="J226" s="629"/>
      <c r="K226" s="629"/>
      <c r="L226" s="629"/>
      <c r="M226" s="629"/>
      <c r="N226" s="629"/>
      <c r="O226" s="629"/>
      <c r="P226" s="278">
        <v>2</v>
      </c>
      <c r="Q226" s="243" t="s">
        <v>1092</v>
      </c>
      <c r="R226" s="145" t="str">
        <f t="shared" si="62"/>
        <v>Impacto</v>
      </c>
      <c r="S226" s="146" t="s">
        <v>837</v>
      </c>
      <c r="T226" s="146" t="s">
        <v>826</v>
      </c>
      <c r="U226" s="147" t="str">
        <f t="shared" si="63"/>
        <v>25%</v>
      </c>
      <c r="V226" s="146" t="s">
        <v>827</v>
      </c>
      <c r="W226" s="146" t="s">
        <v>828</v>
      </c>
      <c r="X226" s="146" t="s">
        <v>829</v>
      </c>
      <c r="Y226" s="148">
        <f>IFERROR(IF(AND(R225="Probabilidad",R226="Probabilidad"),(AA225-(+AA225*U226)),IF(R226="Probabilidad",(J225-(+J225*U226)),IF(R226="Impacto",AA225,""))),"")</f>
        <v>0.36</v>
      </c>
      <c r="Z226" s="149" t="str">
        <f t="shared" si="64"/>
        <v>Baja</v>
      </c>
      <c r="AA226" s="147">
        <f t="shared" si="65"/>
        <v>0.36</v>
      </c>
      <c r="AB226" s="149" t="str">
        <f t="shared" si="66"/>
        <v>Mayor</v>
      </c>
      <c r="AC226" s="147">
        <f>IFERROR(IF(AND(R225="Impacto",R226="Impacto"),(AC225-(+AC225*U226)),IF(R226="Impacto",($N$207-(+$N$207*U226)),IF(R226="Probabilidad",AC225,""))),"")</f>
        <v>0.75</v>
      </c>
      <c r="AD226" s="149" t="str">
        <f t="shared" si="67"/>
        <v>Alto</v>
      </c>
      <c r="AE226" s="629"/>
      <c r="AF226" s="243" t="s">
        <v>2422</v>
      </c>
      <c r="AG226" s="151">
        <v>0.4</v>
      </c>
      <c r="AH226" s="238" t="s">
        <v>1093</v>
      </c>
      <c r="AI226" s="238" t="s">
        <v>2361</v>
      </c>
      <c r="AJ226" s="249">
        <v>44562</v>
      </c>
      <c r="AK226" s="249">
        <v>44895</v>
      </c>
      <c r="AL226" s="287">
        <v>1</v>
      </c>
      <c r="AM226" s="241"/>
      <c r="AN226" s="242"/>
      <c r="AO226" s="282"/>
      <c r="AP226" s="241"/>
      <c r="AQ226" s="242"/>
      <c r="AR226" s="241"/>
      <c r="AS226" s="242"/>
      <c r="AT226" s="282"/>
      <c r="AU226" s="241"/>
      <c r="AV226" s="242"/>
      <c r="AW226" s="241"/>
      <c r="AX226" s="242"/>
      <c r="AY226" s="282"/>
      <c r="AZ226" s="241"/>
      <c r="BA226" s="242"/>
      <c r="BB226" s="156"/>
      <c r="BC226" s="157"/>
      <c r="BD226" s="157"/>
      <c r="BE226" s="157"/>
      <c r="BF226" s="157"/>
    </row>
    <row r="227" spans="1:58" ht="141.94999999999999" customHeight="1" x14ac:dyDescent="0.2">
      <c r="A227" s="664"/>
      <c r="B227" s="649"/>
      <c r="C227" s="629"/>
      <c r="D227" s="629"/>
      <c r="E227" s="629"/>
      <c r="F227" s="629"/>
      <c r="G227" s="629"/>
      <c r="H227" s="629"/>
      <c r="I227" s="629"/>
      <c r="J227" s="629"/>
      <c r="K227" s="629"/>
      <c r="L227" s="629"/>
      <c r="M227" s="629"/>
      <c r="N227" s="629"/>
      <c r="O227" s="629"/>
      <c r="P227" s="278">
        <v>3</v>
      </c>
      <c r="Q227" s="243" t="s">
        <v>1094</v>
      </c>
      <c r="R227" s="145" t="str">
        <f t="shared" si="62"/>
        <v>Probabilidad</v>
      </c>
      <c r="S227" s="146" t="s">
        <v>825</v>
      </c>
      <c r="T227" s="146" t="s">
        <v>826</v>
      </c>
      <c r="U227" s="147" t="str">
        <f t="shared" si="63"/>
        <v>30%</v>
      </c>
      <c r="V227" s="146" t="s">
        <v>827</v>
      </c>
      <c r="W227" s="146" t="s">
        <v>828</v>
      </c>
      <c r="X227" s="146" t="s">
        <v>829</v>
      </c>
      <c r="Y227" s="148">
        <f>IFERROR(IF(AND(R226="Probabilidad",R227="Probabilidad"),(AA226-(+AA226*U227)),IF(R227="Probabilidad",(J225-(+J225*U227)),IF(R227="Impacto",AA226,""))),"")</f>
        <v>0.42</v>
      </c>
      <c r="Z227" s="149" t="str">
        <f t="shared" si="64"/>
        <v>Media</v>
      </c>
      <c r="AA227" s="147">
        <f t="shared" si="65"/>
        <v>0.42</v>
      </c>
      <c r="AB227" s="149" t="str">
        <f t="shared" si="66"/>
        <v>Mayor</v>
      </c>
      <c r="AC227" s="147">
        <f t="shared" ref="AC227:AC230" si="70">IFERROR(IF(AND(R226="Impacto",R227="Impacto"),(AC226-(+AC226*U227)),IF(AND(R226="Probabilidad",R227="Impacto"),(AC225-(+AC225*U227)),IF(R227="Probabilidad",AC226,""))),"")</f>
        <v>0.75</v>
      </c>
      <c r="AD227" s="149" t="str">
        <f t="shared" si="67"/>
        <v>Alto</v>
      </c>
      <c r="AE227" s="629"/>
      <c r="AF227" s="243" t="s">
        <v>2423</v>
      </c>
      <c r="AG227" s="151">
        <v>0.4</v>
      </c>
      <c r="AH227" s="238" t="s">
        <v>1095</v>
      </c>
      <c r="AI227" s="238" t="s">
        <v>2361</v>
      </c>
      <c r="AJ227" s="249">
        <v>44562</v>
      </c>
      <c r="AK227" s="249">
        <v>44895</v>
      </c>
      <c r="AL227" s="151">
        <v>1</v>
      </c>
      <c r="AM227" s="241"/>
      <c r="AN227" s="242"/>
      <c r="AO227" s="282"/>
      <c r="AP227" s="241"/>
      <c r="AQ227" s="242"/>
      <c r="AR227" s="241"/>
      <c r="AS227" s="242"/>
      <c r="AT227" s="282"/>
      <c r="AU227" s="241"/>
      <c r="AV227" s="242"/>
      <c r="AW227" s="241"/>
      <c r="AX227" s="242"/>
      <c r="AY227" s="282"/>
      <c r="AZ227" s="241"/>
      <c r="BA227" s="242"/>
      <c r="BB227" s="156"/>
      <c r="BC227" s="157"/>
      <c r="BD227" s="157"/>
      <c r="BE227" s="157"/>
      <c r="BF227" s="157"/>
    </row>
    <row r="228" spans="1:58" ht="23.1" customHeight="1" x14ac:dyDescent="0.2">
      <c r="A228" s="664"/>
      <c r="B228" s="649"/>
      <c r="C228" s="629"/>
      <c r="D228" s="629"/>
      <c r="E228" s="629"/>
      <c r="F228" s="629"/>
      <c r="G228" s="629"/>
      <c r="H228" s="629"/>
      <c r="I228" s="629"/>
      <c r="J228" s="629"/>
      <c r="K228" s="629"/>
      <c r="L228" s="629"/>
      <c r="M228" s="629"/>
      <c r="N228" s="629"/>
      <c r="O228" s="629"/>
      <c r="P228" s="278"/>
      <c r="Q228" s="243"/>
      <c r="R228" s="145" t="str">
        <f t="shared" si="62"/>
        <v/>
      </c>
      <c r="S228" s="146"/>
      <c r="T228" s="146"/>
      <c r="U228" s="147" t="str">
        <f t="shared" si="63"/>
        <v/>
      </c>
      <c r="V228" s="146"/>
      <c r="W228" s="146"/>
      <c r="X228" s="146"/>
      <c r="Y228" s="148" t="str">
        <f>IFERROR(IF(AND(R227="Probabilidad",R228="Probabilidad"),(AA227-(+AA227*U228)),IF(R228="Probabilidad",(J225-(+J225*U228)),IF(R228="Impacto",AA227,""))),"")</f>
        <v/>
      </c>
      <c r="Z228" s="149" t="str">
        <f t="shared" si="64"/>
        <v/>
      </c>
      <c r="AA228" s="147" t="str">
        <f t="shared" si="65"/>
        <v/>
      </c>
      <c r="AB228" s="149" t="str">
        <f t="shared" si="66"/>
        <v/>
      </c>
      <c r="AC228" s="147" t="str">
        <f t="shared" si="70"/>
        <v/>
      </c>
      <c r="AD228" s="149" t="str">
        <f t="shared" si="67"/>
        <v/>
      </c>
      <c r="AE228" s="629"/>
      <c r="AF228" s="278"/>
      <c r="AG228" s="282"/>
      <c r="AH228" s="283"/>
      <c r="AI228" s="278"/>
      <c r="AJ228" s="283"/>
      <c r="AK228" s="283"/>
      <c r="AL228" s="283"/>
      <c r="AM228" s="241"/>
      <c r="AN228" s="242"/>
      <c r="AO228" s="282"/>
      <c r="AP228" s="241"/>
      <c r="AQ228" s="242"/>
      <c r="AR228" s="241"/>
      <c r="AS228" s="242"/>
      <c r="AT228" s="282"/>
      <c r="AU228" s="241"/>
      <c r="AV228" s="242"/>
      <c r="AW228" s="241"/>
      <c r="AX228" s="242"/>
      <c r="AY228" s="282"/>
      <c r="AZ228" s="241"/>
      <c r="BA228" s="242"/>
      <c r="BB228" s="156"/>
      <c r="BC228" s="157"/>
      <c r="BD228" s="157"/>
      <c r="BE228" s="157"/>
      <c r="BF228" s="157"/>
    </row>
    <row r="229" spans="1:58" ht="23.1" customHeight="1" x14ac:dyDescent="0.2">
      <c r="A229" s="664"/>
      <c r="B229" s="649"/>
      <c r="C229" s="629"/>
      <c r="D229" s="629"/>
      <c r="E229" s="629"/>
      <c r="F229" s="629"/>
      <c r="G229" s="629"/>
      <c r="H229" s="629"/>
      <c r="I229" s="629"/>
      <c r="J229" s="629"/>
      <c r="K229" s="629"/>
      <c r="L229" s="629"/>
      <c r="M229" s="629"/>
      <c r="N229" s="629"/>
      <c r="O229" s="629"/>
      <c r="P229" s="278"/>
      <c r="Q229" s="243"/>
      <c r="R229" s="145" t="str">
        <f t="shared" si="62"/>
        <v/>
      </c>
      <c r="S229" s="146"/>
      <c r="T229" s="146"/>
      <c r="U229" s="147" t="str">
        <f t="shared" si="63"/>
        <v/>
      </c>
      <c r="V229" s="146"/>
      <c r="W229" s="146"/>
      <c r="X229" s="146"/>
      <c r="Y229" s="148" t="str">
        <f>IFERROR(IF(AND(R228="Probabilidad",R229="Probabilidad"),(AA228-(+AA228*U229)),IF(R229="Probabilidad",(J225-(+J225*U229)),IF(R229="Impacto",AA228,""))),"")</f>
        <v/>
      </c>
      <c r="Z229" s="149" t="str">
        <f t="shared" si="64"/>
        <v/>
      </c>
      <c r="AA229" s="147" t="str">
        <f t="shared" si="65"/>
        <v/>
      </c>
      <c r="AB229" s="149" t="str">
        <f t="shared" si="66"/>
        <v/>
      </c>
      <c r="AC229" s="147" t="str">
        <f t="shared" si="70"/>
        <v/>
      </c>
      <c r="AD229" s="149" t="str">
        <f t="shared" si="67"/>
        <v/>
      </c>
      <c r="AE229" s="629"/>
      <c r="AF229" s="278"/>
      <c r="AG229" s="282"/>
      <c r="AH229" s="283"/>
      <c r="AI229" s="278"/>
      <c r="AJ229" s="283"/>
      <c r="AK229" s="283"/>
      <c r="AL229" s="283"/>
      <c r="AM229" s="241"/>
      <c r="AN229" s="242"/>
      <c r="AO229" s="282"/>
      <c r="AP229" s="241"/>
      <c r="AQ229" s="242"/>
      <c r="AR229" s="241"/>
      <c r="AS229" s="242"/>
      <c r="AT229" s="282"/>
      <c r="AU229" s="241"/>
      <c r="AV229" s="242"/>
      <c r="AW229" s="241"/>
      <c r="AX229" s="242"/>
      <c r="AY229" s="282"/>
      <c r="AZ229" s="241"/>
      <c r="BA229" s="242"/>
      <c r="BB229" s="156"/>
      <c r="BC229" s="157"/>
      <c r="BD229" s="157"/>
      <c r="BE229" s="157"/>
      <c r="BF229" s="157"/>
    </row>
    <row r="230" spans="1:58" ht="23.1" customHeight="1" thickBot="1" x14ac:dyDescent="0.25">
      <c r="A230" s="665"/>
      <c r="B230" s="650"/>
      <c r="C230" s="640"/>
      <c r="D230" s="640"/>
      <c r="E230" s="640"/>
      <c r="F230" s="640"/>
      <c r="G230" s="640"/>
      <c r="H230" s="640"/>
      <c r="I230" s="640"/>
      <c r="J230" s="640"/>
      <c r="K230" s="640"/>
      <c r="L230" s="640"/>
      <c r="M230" s="640"/>
      <c r="N230" s="640"/>
      <c r="O230" s="640"/>
      <c r="P230" s="205"/>
      <c r="Q230" s="168"/>
      <c r="R230" s="169" t="str">
        <f t="shared" si="62"/>
        <v/>
      </c>
      <c r="S230" s="170"/>
      <c r="T230" s="170"/>
      <c r="U230" s="171" t="str">
        <f t="shared" si="63"/>
        <v/>
      </c>
      <c r="V230" s="170"/>
      <c r="W230" s="170"/>
      <c r="X230" s="170"/>
      <c r="Y230" s="172" t="str">
        <f>IFERROR(IF(AND(R229="Probabilidad",R230="Probabilidad"),(AA229-(+AA229*U230)),IF(R230="Probabilidad",(J225-(+J225*U230)),IF(R230="Impacto",AA229,""))),"")</f>
        <v/>
      </c>
      <c r="Z230" s="173" t="str">
        <f t="shared" si="64"/>
        <v/>
      </c>
      <c r="AA230" s="171" t="str">
        <f t="shared" si="65"/>
        <v/>
      </c>
      <c r="AB230" s="173" t="str">
        <f t="shared" si="66"/>
        <v/>
      </c>
      <c r="AC230" s="171" t="str">
        <f t="shared" si="70"/>
        <v/>
      </c>
      <c r="AD230" s="173" t="str">
        <f t="shared" si="67"/>
        <v/>
      </c>
      <c r="AE230" s="640"/>
      <c r="AF230" s="205"/>
      <c r="AG230" s="171"/>
      <c r="AH230" s="209"/>
      <c r="AI230" s="205"/>
      <c r="AJ230" s="209"/>
      <c r="AK230" s="209"/>
      <c r="AL230" s="198"/>
      <c r="AM230" s="241"/>
      <c r="AN230" s="242"/>
      <c r="AO230" s="282"/>
      <c r="AP230" s="241"/>
      <c r="AQ230" s="242"/>
      <c r="AR230" s="241"/>
      <c r="AS230" s="242"/>
      <c r="AT230" s="282"/>
      <c r="AU230" s="241"/>
      <c r="AV230" s="242"/>
      <c r="AW230" s="241"/>
      <c r="AX230" s="242"/>
      <c r="AY230" s="282"/>
      <c r="AZ230" s="241"/>
      <c r="BA230" s="242"/>
      <c r="BB230" s="156"/>
      <c r="BC230" s="157"/>
      <c r="BD230" s="157"/>
      <c r="BE230" s="157"/>
      <c r="BF230" s="157"/>
    </row>
    <row r="231" spans="1:58" ht="159.75" customHeight="1" x14ac:dyDescent="0.2">
      <c r="A231" s="663">
        <v>24</v>
      </c>
      <c r="B231" s="660" t="s">
        <v>615</v>
      </c>
      <c r="C231" s="661" t="s">
        <v>869</v>
      </c>
      <c r="D231" s="651" t="s">
        <v>1086</v>
      </c>
      <c r="E231" s="651" t="s">
        <v>1087</v>
      </c>
      <c r="F231" s="653" t="s">
        <v>1088</v>
      </c>
      <c r="G231" s="661" t="s">
        <v>1065</v>
      </c>
      <c r="H231" s="651">
        <v>365</v>
      </c>
      <c r="I231" s="641" t="str">
        <f>IF(H231&lt;=0,"",IF(H231&lt;=2,"Muy Baja",IF(H231&lt;=24,"Baja",IF(H231&lt;=500,"Media",IF(H231&lt;=5000,"Alta","Muy Alta")))))</f>
        <v>Media</v>
      </c>
      <c r="J231" s="639">
        <f>IF(I231="","",IF(I231="Muy Baja",0.2,IF(I231="Baja",0.4,IF(I231="Media",0.6,IF(I231="Alta",0.8,IF(I231="Muy Alta",1,))))))</f>
        <v>0.6</v>
      </c>
      <c r="K231" s="654" t="s">
        <v>860</v>
      </c>
      <c r="L231" s="639" t="str">
        <f>IF(NOT(ISERROR(MATCH(K231,'[1]Tabla Impacto'!$B$221:$B$223,0))),'[1]Tabla Impacto'!$F$223&amp;"Por favor no seleccionar los criterios de impacto(Afectación Económica o presupuestal y Pérdida Reputacional)",K231)</f>
        <v xml:space="preserve">     El riesgo afecta la imagen de la entidad a nivel nacional, con efecto publicitarios sostenible a nivel país</v>
      </c>
      <c r="M231" s="662" t="str">
        <f>IF(OR(K231='Tabla Impacto'!$C$11,K231='Tabla Impacto'!$D$11),"Leve",IF(OR(K231='Tabla Impacto'!$C$12,K231='Tabla Impacto'!$D$12),"Menor",IF(OR(K231='Tabla Impacto'!$C$13,K231='Tabla Impacto'!$D$13),"Moderado",IF(OR(K231='Tabla Impacto'!$C$14,K231='Tabla Impacto'!$D$14),"Mayor",IF(OR(K231='Tabla Impacto'!$C$15,K231='Tabla Impacto'!$D$15),"Catastrófico","")))))</f>
        <v>Catastrófico</v>
      </c>
      <c r="N231" s="639">
        <f>IF(M231="","",IF(M231="Leve",0.2,IF(M231="Menor",0.4,IF(M231="Moderado",0.6,IF(M231="Mayor",0.8,IF(M231="Catastrófico",1,))))))</f>
        <v>1</v>
      </c>
      <c r="O231" s="641" t="str">
        <f>IF(OR(AND(I231="Muy Baja",M231="Leve"),AND(I231="Muy Baja",M231="Menor"),AND(I231="Baja",M231="Leve")),"Bajo",IF(OR(AND(I231="Muy baja",M231="Moderado"),AND(I231="Baja",M231="Menor"),AND(I231="Baja",M231="Moderado"),AND(I231="Media",M231="Leve"),AND(I231="Media",M231="Menor"),AND(I231="Media",M231="Moderado"),AND(I231="Alta",M231="Leve"),AND(I231="Alta",M231="Menor")),"Moderado",IF(OR(AND(I231="Muy Baja",M231="Mayor"),AND(I231="Baja",M231="Mayor"),AND(I231="Media",M231="Mayor"),AND(I231="Alta",M231="Moderado"),AND(I231="Alta",M231="Mayor"),AND(I231="Muy Alta",M231="Leve"),AND(I231="Muy Alta",M231="Menor"),AND(I231="Muy Alta",M231="Moderado"),AND(I231="Muy Alta",M231="Mayor")),"Alto",IF(OR(AND(I231="Muy Baja",M231="Catastrófico"),AND(I231="Baja",M231="Catastrófico"),AND(I231="Media",M231="Catastrófico"),AND(I231="Alta",M231="Catastrófico"),AND(I231="Muy Alta",M231="Catastrófico")),"Extremo",""))))</f>
        <v>Extremo</v>
      </c>
      <c r="P231" s="127">
        <v>1</v>
      </c>
      <c r="Q231" s="245" t="s">
        <v>1089</v>
      </c>
      <c r="R231" s="145" t="str">
        <f t="shared" si="62"/>
        <v>Probabilidad</v>
      </c>
      <c r="S231" s="146" t="s">
        <v>834</v>
      </c>
      <c r="T231" s="146" t="s">
        <v>826</v>
      </c>
      <c r="U231" s="147" t="str">
        <f t="shared" si="63"/>
        <v>40%</v>
      </c>
      <c r="V231" s="146" t="s">
        <v>827</v>
      </c>
      <c r="W231" s="146" t="s">
        <v>828</v>
      </c>
      <c r="X231" s="146" t="s">
        <v>829</v>
      </c>
      <c r="Y231" s="148">
        <f>IFERROR(IF(R231="Probabilidad",(J231-(+J231*U231)),IF(R231="Impacto",J231,"")),"")</f>
        <v>0.36</v>
      </c>
      <c r="Z231" s="149" t="str">
        <f t="shared" si="64"/>
        <v>Baja</v>
      </c>
      <c r="AA231" s="147">
        <f t="shared" si="65"/>
        <v>0.36</v>
      </c>
      <c r="AB231" s="149" t="str">
        <f t="shared" si="66"/>
        <v>Catastrófico</v>
      </c>
      <c r="AC231" s="147">
        <f>IFERROR(IF(R231="Impacto",(N231-(+N231*U231)),IF(R231="Probabilidad",N231,"")),"")</f>
        <v>1</v>
      </c>
      <c r="AD231" s="149" t="str">
        <f t="shared" si="67"/>
        <v>Extremo</v>
      </c>
      <c r="AE231" s="656" t="s">
        <v>830</v>
      </c>
      <c r="AF231" s="288" t="s">
        <v>1090</v>
      </c>
      <c r="AG231" s="151">
        <v>0.2</v>
      </c>
      <c r="AH231" s="238" t="s">
        <v>1091</v>
      </c>
      <c r="AI231" s="238" t="s">
        <v>2362</v>
      </c>
      <c r="AJ231" s="249">
        <v>44562</v>
      </c>
      <c r="AK231" s="249">
        <v>44895</v>
      </c>
      <c r="AL231" s="287">
        <v>1</v>
      </c>
      <c r="AM231" s="140"/>
      <c r="AN231" s="138"/>
      <c r="AO231" s="139"/>
      <c r="AP231" s="140"/>
      <c r="AQ231" s="138"/>
      <c r="AR231" s="140"/>
      <c r="AS231" s="138"/>
      <c r="AT231" s="139"/>
      <c r="AU231" s="140"/>
      <c r="AV231" s="138"/>
      <c r="AW231" s="140"/>
      <c r="AX231" s="138"/>
      <c r="AY231" s="139"/>
      <c r="AZ231" s="140"/>
      <c r="BA231" s="138"/>
      <c r="BB231" s="156"/>
      <c r="BC231" s="156"/>
      <c r="BD231" s="157"/>
      <c r="BE231" s="157"/>
      <c r="BF231" s="157"/>
    </row>
    <row r="232" spans="1:58" ht="159.75" customHeight="1" x14ac:dyDescent="0.2">
      <c r="A232" s="664"/>
      <c r="B232" s="649"/>
      <c r="C232" s="629"/>
      <c r="D232" s="629"/>
      <c r="E232" s="629"/>
      <c r="F232" s="629"/>
      <c r="G232" s="629"/>
      <c r="H232" s="629"/>
      <c r="I232" s="629"/>
      <c r="J232" s="629"/>
      <c r="K232" s="629"/>
      <c r="L232" s="629"/>
      <c r="M232" s="629"/>
      <c r="N232" s="629"/>
      <c r="O232" s="629"/>
      <c r="P232" s="278">
        <v>2</v>
      </c>
      <c r="Q232" s="243" t="s">
        <v>1092</v>
      </c>
      <c r="R232" s="145" t="str">
        <f t="shared" si="62"/>
        <v>Impacto</v>
      </c>
      <c r="S232" s="146" t="s">
        <v>837</v>
      </c>
      <c r="T232" s="146" t="s">
        <v>826</v>
      </c>
      <c r="U232" s="147" t="str">
        <f t="shared" si="63"/>
        <v>25%</v>
      </c>
      <c r="V232" s="146" t="s">
        <v>827</v>
      </c>
      <c r="W232" s="146" t="s">
        <v>828</v>
      </c>
      <c r="X232" s="146" t="s">
        <v>829</v>
      </c>
      <c r="Y232" s="148">
        <f>IFERROR(IF(AND(R231="Probabilidad",R232="Probabilidad"),(AA231-(+AA231*U232)),IF(R232="Probabilidad",(J231-(+J231*U232)),IF(R232="Impacto",AA231,""))),"")</f>
        <v>0.36</v>
      </c>
      <c r="Z232" s="149" t="str">
        <f t="shared" si="64"/>
        <v>Baja</v>
      </c>
      <c r="AA232" s="147">
        <f t="shared" si="65"/>
        <v>0.36</v>
      </c>
      <c r="AB232" s="149" t="str">
        <f t="shared" si="66"/>
        <v>Mayor</v>
      </c>
      <c r="AC232" s="147">
        <f>IFERROR(IF(AND(R231="Impacto",R232="Impacto"),(AC231-(+AC231*U232)),IF(R232="Impacto",($N$207-(+$N$207*U232)),IF(R232="Probabilidad",AC231,""))),"")</f>
        <v>0.75</v>
      </c>
      <c r="AD232" s="149" t="str">
        <f t="shared" si="67"/>
        <v>Alto</v>
      </c>
      <c r="AE232" s="629"/>
      <c r="AF232" s="243" t="s">
        <v>2422</v>
      </c>
      <c r="AG232" s="151">
        <v>0.4</v>
      </c>
      <c r="AH232" s="238" t="s">
        <v>1093</v>
      </c>
      <c r="AI232" s="238" t="s">
        <v>2362</v>
      </c>
      <c r="AJ232" s="249">
        <v>44562</v>
      </c>
      <c r="AK232" s="249">
        <v>44895</v>
      </c>
      <c r="AL232" s="287">
        <v>1</v>
      </c>
      <c r="AM232" s="241"/>
      <c r="AN232" s="242"/>
      <c r="AO232" s="282"/>
      <c r="AP232" s="241"/>
      <c r="AQ232" s="242"/>
      <c r="AR232" s="241"/>
      <c r="AS232" s="242"/>
      <c r="AT232" s="282"/>
      <c r="AU232" s="241"/>
      <c r="AV232" s="242"/>
      <c r="AW232" s="241"/>
      <c r="AX232" s="242"/>
      <c r="AY232" s="282"/>
      <c r="AZ232" s="241"/>
      <c r="BA232" s="242"/>
      <c r="BB232" s="156"/>
      <c r="BC232" s="157"/>
      <c r="BD232" s="157"/>
      <c r="BE232" s="157"/>
      <c r="BF232" s="157"/>
    </row>
    <row r="233" spans="1:58" ht="147" customHeight="1" x14ac:dyDescent="0.2">
      <c r="A233" s="664"/>
      <c r="B233" s="649"/>
      <c r="C233" s="629"/>
      <c r="D233" s="629"/>
      <c r="E233" s="629"/>
      <c r="F233" s="629"/>
      <c r="G233" s="629"/>
      <c r="H233" s="629"/>
      <c r="I233" s="629"/>
      <c r="J233" s="629"/>
      <c r="K233" s="629"/>
      <c r="L233" s="629"/>
      <c r="M233" s="629"/>
      <c r="N233" s="629"/>
      <c r="O233" s="629"/>
      <c r="P233" s="278">
        <v>3</v>
      </c>
      <c r="Q233" s="243" t="s">
        <v>1094</v>
      </c>
      <c r="R233" s="145" t="str">
        <f t="shared" si="62"/>
        <v>Probabilidad</v>
      </c>
      <c r="S233" s="146" t="s">
        <v>825</v>
      </c>
      <c r="T233" s="146" t="s">
        <v>826</v>
      </c>
      <c r="U233" s="147" t="str">
        <f t="shared" si="63"/>
        <v>30%</v>
      </c>
      <c r="V233" s="146" t="s">
        <v>827</v>
      </c>
      <c r="W233" s="146" t="s">
        <v>828</v>
      </c>
      <c r="X233" s="146" t="s">
        <v>829</v>
      </c>
      <c r="Y233" s="148">
        <f>IFERROR(IF(AND(R232="Probabilidad",R233="Probabilidad"),(AA232-(+AA232*U233)),IF(R233="Probabilidad",(J231-(+J231*U233)),IF(R233="Impacto",AA232,""))),"")</f>
        <v>0.42</v>
      </c>
      <c r="Z233" s="149" t="str">
        <f t="shared" si="64"/>
        <v>Media</v>
      </c>
      <c r="AA233" s="147">
        <f t="shared" si="65"/>
        <v>0.42</v>
      </c>
      <c r="AB233" s="149" t="str">
        <f t="shared" si="66"/>
        <v>Mayor</v>
      </c>
      <c r="AC233" s="147">
        <f t="shared" ref="AC233:AC236" si="71">IFERROR(IF(AND(R232="Impacto",R233="Impacto"),(AC232-(+AC232*U233)),IF(AND(R232="Probabilidad",R233="Impacto"),(AC231-(+AC231*U233)),IF(R233="Probabilidad",AC232,""))),"")</f>
        <v>0.75</v>
      </c>
      <c r="AD233" s="149" t="str">
        <f t="shared" si="67"/>
        <v>Alto</v>
      </c>
      <c r="AE233" s="629"/>
      <c r="AF233" s="243" t="s">
        <v>2423</v>
      </c>
      <c r="AG233" s="151">
        <v>0.4</v>
      </c>
      <c r="AH233" s="238" t="s">
        <v>1095</v>
      </c>
      <c r="AI233" s="238" t="s">
        <v>2362</v>
      </c>
      <c r="AJ233" s="249">
        <v>44562</v>
      </c>
      <c r="AK233" s="249">
        <v>44895</v>
      </c>
      <c r="AL233" s="151">
        <v>1</v>
      </c>
      <c r="AM233" s="241"/>
      <c r="AN233" s="242"/>
      <c r="AO233" s="282"/>
      <c r="AP233" s="241"/>
      <c r="AQ233" s="242"/>
      <c r="AR233" s="241"/>
      <c r="AS233" s="242"/>
      <c r="AT233" s="282"/>
      <c r="AU233" s="241"/>
      <c r="AV233" s="242"/>
      <c r="AW233" s="241"/>
      <c r="AX233" s="242"/>
      <c r="AY233" s="282"/>
      <c r="AZ233" s="241"/>
      <c r="BA233" s="242"/>
      <c r="BB233" s="156"/>
      <c r="BC233" s="157"/>
      <c r="BD233" s="157"/>
      <c r="BE233" s="157"/>
      <c r="BF233" s="157"/>
    </row>
    <row r="234" spans="1:58" ht="23.1" customHeight="1" x14ac:dyDescent="0.2">
      <c r="A234" s="664"/>
      <c r="B234" s="649"/>
      <c r="C234" s="629"/>
      <c r="D234" s="629"/>
      <c r="E234" s="629"/>
      <c r="F234" s="629"/>
      <c r="G234" s="629"/>
      <c r="H234" s="629"/>
      <c r="I234" s="629"/>
      <c r="J234" s="629"/>
      <c r="K234" s="629"/>
      <c r="L234" s="629"/>
      <c r="M234" s="629"/>
      <c r="N234" s="629"/>
      <c r="O234" s="629"/>
      <c r="P234" s="278"/>
      <c r="Q234" s="243"/>
      <c r="R234" s="145" t="str">
        <f t="shared" si="62"/>
        <v/>
      </c>
      <c r="S234" s="146"/>
      <c r="T234" s="146"/>
      <c r="U234" s="147" t="str">
        <f t="shared" si="63"/>
        <v/>
      </c>
      <c r="V234" s="146"/>
      <c r="W234" s="146"/>
      <c r="X234" s="146"/>
      <c r="Y234" s="148" t="str">
        <f>IFERROR(IF(AND(R233="Probabilidad",R234="Probabilidad"),(AA233-(+AA233*U234)),IF(R234="Probabilidad",(J231-(+J231*U234)),IF(R234="Impacto",AA233,""))),"")</f>
        <v/>
      </c>
      <c r="Z234" s="149" t="str">
        <f t="shared" si="64"/>
        <v/>
      </c>
      <c r="AA234" s="147" t="str">
        <f t="shared" si="65"/>
        <v/>
      </c>
      <c r="AB234" s="149" t="str">
        <f t="shared" si="66"/>
        <v/>
      </c>
      <c r="AC234" s="147" t="str">
        <f t="shared" si="71"/>
        <v/>
      </c>
      <c r="AD234" s="149" t="str">
        <f t="shared" si="67"/>
        <v/>
      </c>
      <c r="AE234" s="629"/>
      <c r="AF234" s="278"/>
      <c r="AG234" s="282"/>
      <c r="AH234" s="283"/>
      <c r="AI234" s="278"/>
      <c r="AJ234" s="283"/>
      <c r="AK234" s="283"/>
      <c r="AL234" s="283"/>
      <c r="AM234" s="241"/>
      <c r="AN234" s="242"/>
      <c r="AO234" s="282"/>
      <c r="AP234" s="241"/>
      <c r="AQ234" s="242"/>
      <c r="AR234" s="241"/>
      <c r="AS234" s="242"/>
      <c r="AT234" s="282"/>
      <c r="AU234" s="241"/>
      <c r="AV234" s="242"/>
      <c r="AW234" s="241"/>
      <c r="AX234" s="242"/>
      <c r="AY234" s="282"/>
      <c r="AZ234" s="241"/>
      <c r="BA234" s="242"/>
      <c r="BB234" s="156"/>
      <c r="BC234" s="157"/>
      <c r="BD234" s="157"/>
      <c r="BE234" s="157"/>
      <c r="BF234" s="157"/>
    </row>
    <row r="235" spans="1:58" ht="23.1" customHeight="1" x14ac:dyDescent="0.2">
      <c r="A235" s="664"/>
      <c r="B235" s="649"/>
      <c r="C235" s="629"/>
      <c r="D235" s="629"/>
      <c r="E235" s="629"/>
      <c r="F235" s="629"/>
      <c r="G235" s="629"/>
      <c r="H235" s="629"/>
      <c r="I235" s="629"/>
      <c r="J235" s="629"/>
      <c r="K235" s="629"/>
      <c r="L235" s="629"/>
      <c r="M235" s="629"/>
      <c r="N235" s="629"/>
      <c r="O235" s="629"/>
      <c r="P235" s="278"/>
      <c r="Q235" s="243"/>
      <c r="R235" s="145" t="str">
        <f t="shared" si="62"/>
        <v/>
      </c>
      <c r="S235" s="146"/>
      <c r="T235" s="146"/>
      <c r="U235" s="147" t="str">
        <f t="shared" si="63"/>
        <v/>
      </c>
      <c r="V235" s="146"/>
      <c r="W235" s="146"/>
      <c r="X235" s="146"/>
      <c r="Y235" s="148" t="str">
        <f>IFERROR(IF(AND(R234="Probabilidad",R235="Probabilidad"),(AA234-(+AA234*U235)),IF(R235="Probabilidad",(J231-(+J231*U235)),IF(R235="Impacto",AA234,""))),"")</f>
        <v/>
      </c>
      <c r="Z235" s="149" t="str">
        <f t="shared" si="64"/>
        <v/>
      </c>
      <c r="AA235" s="147" t="str">
        <f t="shared" si="65"/>
        <v/>
      </c>
      <c r="AB235" s="149" t="str">
        <f t="shared" si="66"/>
        <v/>
      </c>
      <c r="AC235" s="147" t="str">
        <f t="shared" si="71"/>
        <v/>
      </c>
      <c r="AD235" s="149" t="str">
        <f t="shared" si="67"/>
        <v/>
      </c>
      <c r="AE235" s="629"/>
      <c r="AF235" s="278"/>
      <c r="AG235" s="282"/>
      <c r="AH235" s="283"/>
      <c r="AI235" s="278"/>
      <c r="AJ235" s="283"/>
      <c r="AK235" s="283"/>
      <c r="AL235" s="283"/>
      <c r="AM235" s="241"/>
      <c r="AN235" s="242"/>
      <c r="AO235" s="282"/>
      <c r="AP235" s="241"/>
      <c r="AQ235" s="242"/>
      <c r="AR235" s="241"/>
      <c r="AS235" s="242"/>
      <c r="AT235" s="282"/>
      <c r="AU235" s="241"/>
      <c r="AV235" s="242"/>
      <c r="AW235" s="241"/>
      <c r="AX235" s="242"/>
      <c r="AY235" s="282"/>
      <c r="AZ235" s="241"/>
      <c r="BA235" s="242"/>
      <c r="BB235" s="156"/>
      <c r="BC235" s="157"/>
      <c r="BD235" s="157"/>
      <c r="BE235" s="157"/>
      <c r="BF235" s="157"/>
    </row>
    <row r="236" spans="1:58" ht="23.1" customHeight="1" thickBot="1" x14ac:dyDescent="0.25">
      <c r="A236" s="665"/>
      <c r="B236" s="650"/>
      <c r="C236" s="640"/>
      <c r="D236" s="640"/>
      <c r="E236" s="640"/>
      <c r="F236" s="640"/>
      <c r="G236" s="640"/>
      <c r="H236" s="640"/>
      <c r="I236" s="640"/>
      <c r="J236" s="640"/>
      <c r="K236" s="640"/>
      <c r="L236" s="640"/>
      <c r="M236" s="640"/>
      <c r="N236" s="640"/>
      <c r="O236" s="640"/>
      <c r="P236" s="205"/>
      <c r="Q236" s="168"/>
      <c r="R236" s="169" t="str">
        <f t="shared" si="62"/>
        <v/>
      </c>
      <c r="S236" s="170"/>
      <c r="T236" s="170"/>
      <c r="U236" s="171" t="str">
        <f t="shared" si="63"/>
        <v/>
      </c>
      <c r="V236" s="170"/>
      <c r="W236" s="170"/>
      <c r="X236" s="170"/>
      <c r="Y236" s="172" t="str">
        <f>IFERROR(IF(AND(R235="Probabilidad",R236="Probabilidad"),(AA235-(+AA235*U236)),IF(R236="Probabilidad",(J231-(+J231*U236)),IF(R236="Impacto",AA235,""))),"")</f>
        <v/>
      </c>
      <c r="Z236" s="173" t="str">
        <f t="shared" si="64"/>
        <v/>
      </c>
      <c r="AA236" s="171" t="str">
        <f t="shared" si="65"/>
        <v/>
      </c>
      <c r="AB236" s="173" t="str">
        <f t="shared" si="66"/>
        <v/>
      </c>
      <c r="AC236" s="171" t="str">
        <f t="shared" si="71"/>
        <v/>
      </c>
      <c r="AD236" s="173" t="str">
        <f t="shared" si="67"/>
        <v/>
      </c>
      <c r="AE236" s="640"/>
      <c r="AF236" s="205"/>
      <c r="AG236" s="171"/>
      <c r="AH236" s="209"/>
      <c r="AI236" s="205"/>
      <c r="AJ236" s="209"/>
      <c r="AK236" s="209"/>
      <c r="AL236" s="198"/>
      <c r="AM236" s="241"/>
      <c r="AN236" s="242"/>
      <c r="AO236" s="282"/>
      <c r="AP236" s="241"/>
      <c r="AQ236" s="242"/>
      <c r="AR236" s="241"/>
      <c r="AS236" s="242"/>
      <c r="AT236" s="282"/>
      <c r="AU236" s="241"/>
      <c r="AV236" s="242"/>
      <c r="AW236" s="241"/>
      <c r="AX236" s="242"/>
      <c r="AY236" s="282"/>
      <c r="AZ236" s="241"/>
      <c r="BA236" s="242"/>
      <c r="BB236" s="156"/>
      <c r="BC236" s="157"/>
      <c r="BD236" s="157"/>
      <c r="BE236" s="157"/>
      <c r="BF236" s="157"/>
    </row>
    <row r="237" spans="1:58" ht="159.75" customHeight="1" x14ac:dyDescent="0.2">
      <c r="A237" s="666">
        <v>25</v>
      </c>
      <c r="B237" s="660" t="s">
        <v>661</v>
      </c>
      <c r="C237" s="661" t="s">
        <v>869</v>
      </c>
      <c r="D237" s="651" t="s">
        <v>1096</v>
      </c>
      <c r="E237" s="651" t="s">
        <v>1097</v>
      </c>
      <c r="F237" s="651" t="s">
        <v>1098</v>
      </c>
      <c r="G237" s="661" t="s">
        <v>822</v>
      </c>
      <c r="H237" s="651">
        <v>25</v>
      </c>
      <c r="I237" s="641" t="str">
        <f>IF(H237&lt;=0,"",IF(H237&lt;=2,"Muy Baja",IF(H237&lt;=24,"Baja",IF(H237&lt;=500,"Media",IF(H237&lt;=5000,"Alta","Muy Alta")))))</f>
        <v>Media</v>
      </c>
      <c r="J237" s="639">
        <f>IF(I237="","",IF(I237="Muy Baja",0.2,IF(I237="Baja",0.4,IF(I237="Media",0.6,IF(I237="Alta",0.8,IF(I237="Muy Alta",1,))))))</f>
        <v>0.6</v>
      </c>
      <c r="K237" s="654" t="s">
        <v>901</v>
      </c>
      <c r="L237" s="639" t="str">
        <f>IF(NOT(ISERROR(MATCH(K237,'[1]Tabla Impacto'!$B$221:$B$223,0))),'[1]Tabla Impacto'!$F$223&amp;"Por favor no seleccionar los criterios de impacto(Afectación Económica o presupuestal y Pérdida Reputacional)",K237)</f>
        <v xml:space="preserve">     Entre 100 y 500 SMLMV </v>
      </c>
      <c r="M237" s="662" t="str">
        <f>IF(OR(K237='Tabla Impacto'!$C$11,K237='Tabla Impacto'!$D$11),"Leve",IF(OR(K237='Tabla Impacto'!$C$12,K237='Tabla Impacto'!$D$12),"Menor",IF(OR(K237='Tabla Impacto'!$C$13,K237='Tabla Impacto'!$D$13),"Moderado",IF(OR(K237='Tabla Impacto'!$C$14,K237='Tabla Impacto'!$D$14),"Mayor",IF(OR(K237='Tabla Impacto'!$C$15,K237='Tabla Impacto'!$D$15),"Catastrófico","")))))</f>
        <v>Mayor</v>
      </c>
      <c r="N237" s="639">
        <f>IF(M237="","",IF(M237="Leve",0.2,IF(M237="Menor",0.4,IF(M237="Moderado",0.6,IF(M237="Mayor",0.8,IF(M237="Catastrófico",1,))))))</f>
        <v>0.8</v>
      </c>
      <c r="O237" s="641" t="str">
        <f>IF(OR(AND(I237="Muy Baja",M237="Leve"),AND(I237="Muy Baja",M237="Menor"),AND(I237="Baja",M237="Leve")),"Bajo",IF(OR(AND(I237="Muy baja",M237="Moderado"),AND(I237="Baja",M237="Menor"),AND(I237="Baja",M237="Moderado"),AND(I237="Media",M237="Leve"),AND(I237="Media",M237="Menor"),AND(I237="Media",M237="Moderado"),AND(I237="Alta",M237="Leve"),AND(I237="Alta",M237="Menor")),"Moderado",IF(OR(AND(I237="Muy Baja",M237="Mayor"),AND(I237="Baja",M237="Mayor"),AND(I237="Media",M237="Mayor"),AND(I237="Alta",M237="Moderado"),AND(I237="Alta",M237="Mayor"),AND(I237="Muy Alta",M237="Leve"),AND(I237="Muy Alta",M237="Menor"),AND(I237="Muy Alta",M237="Moderado"),AND(I237="Muy Alta",M237="Mayor")),"Alto",IF(OR(AND(I237="Muy Baja",M237="Catastrófico"),AND(I237="Baja",M237="Catastrófico"),AND(I237="Media",M237="Catastrófico"),AND(I237="Alta",M237="Catastrófico"),AND(I237="Muy Alta",M237="Catastrófico")),"Extremo",""))))</f>
        <v>Alto</v>
      </c>
      <c r="P237" s="127">
        <v>1</v>
      </c>
      <c r="Q237" s="275" t="s">
        <v>1099</v>
      </c>
      <c r="R237" s="145" t="str">
        <f t="shared" si="0"/>
        <v>Probabilidad</v>
      </c>
      <c r="S237" s="146" t="s">
        <v>825</v>
      </c>
      <c r="T237" s="146" t="s">
        <v>826</v>
      </c>
      <c r="U237" s="147" t="str">
        <f t="shared" si="1"/>
        <v>30%</v>
      </c>
      <c r="V237" s="146" t="s">
        <v>827</v>
      </c>
      <c r="W237" s="146" t="s">
        <v>828</v>
      </c>
      <c r="X237" s="146" t="s">
        <v>829</v>
      </c>
      <c r="Y237" s="148">
        <f>IFERROR(IF(R237="Probabilidad",(J237-(+J237*U237)),IF(R237="Impacto",J237,"")),"")</f>
        <v>0.42</v>
      </c>
      <c r="Z237" s="149" t="str">
        <f t="shared" si="2"/>
        <v>Media</v>
      </c>
      <c r="AA237" s="147">
        <f t="shared" si="3"/>
        <v>0.42</v>
      </c>
      <c r="AB237" s="149" t="str">
        <f t="shared" si="4"/>
        <v>Mayor</v>
      </c>
      <c r="AC237" s="147">
        <f>IFERROR(IF(R237="Impacto",(N237-(+N237*U237)),IF(R237="Probabilidad",N237,"")),"")</f>
        <v>0.8</v>
      </c>
      <c r="AD237" s="149" t="str">
        <f t="shared" si="5"/>
        <v>Alto</v>
      </c>
      <c r="AE237" s="656" t="s">
        <v>830</v>
      </c>
      <c r="AF237" s="127" t="s">
        <v>1100</v>
      </c>
      <c r="AG237" s="129">
        <v>1</v>
      </c>
      <c r="AH237" s="144" t="s">
        <v>1101</v>
      </c>
      <c r="AI237" s="278" t="s">
        <v>1102</v>
      </c>
      <c r="AJ237" s="249">
        <v>44593</v>
      </c>
      <c r="AK237" s="249">
        <v>44895</v>
      </c>
      <c r="AL237" s="153">
        <v>70</v>
      </c>
      <c r="AM237" s="140"/>
      <c r="AN237" s="138"/>
      <c r="AO237" s="139"/>
      <c r="AP237" s="140"/>
      <c r="AQ237" s="138"/>
      <c r="AR237" s="140"/>
      <c r="AS237" s="138"/>
      <c r="AT237" s="139"/>
      <c r="AU237" s="140"/>
      <c r="AV237" s="138"/>
      <c r="AW237" s="140"/>
      <c r="AX237" s="138"/>
      <c r="AY237" s="139"/>
      <c r="AZ237" s="140"/>
      <c r="BA237" s="138"/>
      <c r="BB237" s="156"/>
      <c r="BC237" s="156"/>
      <c r="BD237" s="157"/>
      <c r="BE237" s="157"/>
      <c r="BF237" s="157"/>
    </row>
    <row r="238" spans="1:58" ht="159.75" customHeight="1" x14ac:dyDescent="0.2">
      <c r="A238" s="667"/>
      <c r="B238" s="649"/>
      <c r="C238" s="629"/>
      <c r="D238" s="629"/>
      <c r="E238" s="629"/>
      <c r="F238" s="629"/>
      <c r="G238" s="629"/>
      <c r="H238" s="629"/>
      <c r="I238" s="629"/>
      <c r="J238" s="629"/>
      <c r="K238" s="629"/>
      <c r="L238" s="629"/>
      <c r="M238" s="629"/>
      <c r="N238" s="629"/>
      <c r="O238" s="629"/>
      <c r="P238" s="194">
        <v>2</v>
      </c>
      <c r="Q238" s="144" t="s">
        <v>1103</v>
      </c>
      <c r="R238" s="145" t="str">
        <f t="shared" si="0"/>
        <v>Probabilidad</v>
      </c>
      <c r="S238" s="146" t="s">
        <v>825</v>
      </c>
      <c r="T238" s="146" t="s">
        <v>826</v>
      </c>
      <c r="U238" s="147" t="str">
        <f t="shared" si="1"/>
        <v>30%</v>
      </c>
      <c r="V238" s="146" t="s">
        <v>827</v>
      </c>
      <c r="W238" s="146" t="s">
        <v>828</v>
      </c>
      <c r="X238" s="146" t="s">
        <v>829</v>
      </c>
      <c r="Y238" s="148">
        <f>IFERROR(IF(AND(R237="Probabilidad",R238="Probabilidad"),(AA237-(+AA237*U238)),IF(R238="Probabilidad",(J237-(+J237*U238)),IF(R238="Impacto",AA237,""))),"")</f>
        <v>0.29399999999999998</v>
      </c>
      <c r="Z238" s="149" t="str">
        <f t="shared" si="2"/>
        <v>Baja</v>
      </c>
      <c r="AA238" s="147">
        <f t="shared" si="3"/>
        <v>0.29399999999999998</v>
      </c>
      <c r="AB238" s="149" t="str">
        <f t="shared" si="4"/>
        <v>Mayor</v>
      </c>
      <c r="AC238" s="147">
        <f>IFERROR(IF(AND(R237="Impacto",R238="Impacto"),(AC237-(+AC237*U238)),IF(R238="Impacto",($N$237-(+$N$237*U238)),IF(R238="Probabilidad",AC237,""))),"")</f>
        <v>0.8</v>
      </c>
      <c r="AD238" s="149" t="str">
        <f t="shared" si="5"/>
        <v>Alto</v>
      </c>
      <c r="AE238" s="629"/>
      <c r="AF238" s="194"/>
      <c r="AG238" s="192"/>
      <c r="AH238" s="193"/>
      <c r="AI238" s="278"/>
      <c r="AJ238" s="193"/>
      <c r="AK238" s="193"/>
      <c r="AL238" s="193"/>
      <c r="AM238" s="241"/>
      <c r="AN238" s="242"/>
      <c r="AO238" s="192"/>
      <c r="AP238" s="241"/>
      <c r="AQ238" s="242"/>
      <c r="AR238" s="241"/>
      <c r="AS238" s="242"/>
      <c r="AT238" s="192"/>
      <c r="AU238" s="241"/>
      <c r="AV238" s="242"/>
      <c r="AW238" s="241"/>
      <c r="AX238" s="242"/>
      <c r="AY238" s="192"/>
      <c r="AZ238" s="241"/>
      <c r="BA238" s="242"/>
      <c r="BB238" s="156"/>
      <c r="BC238" s="157"/>
      <c r="BD238" s="157"/>
      <c r="BE238" s="157"/>
      <c r="BF238" s="157"/>
    </row>
    <row r="239" spans="1:58" ht="159.75" customHeight="1" x14ac:dyDescent="0.2">
      <c r="A239" s="667"/>
      <c r="B239" s="649"/>
      <c r="C239" s="629"/>
      <c r="D239" s="629"/>
      <c r="E239" s="629"/>
      <c r="F239" s="629"/>
      <c r="G239" s="629"/>
      <c r="H239" s="629"/>
      <c r="I239" s="629"/>
      <c r="J239" s="629"/>
      <c r="K239" s="629"/>
      <c r="L239" s="629"/>
      <c r="M239" s="629"/>
      <c r="N239" s="629"/>
      <c r="O239" s="629"/>
      <c r="P239" s="194">
        <v>3</v>
      </c>
      <c r="Q239" s="144" t="s">
        <v>1104</v>
      </c>
      <c r="R239" s="145" t="str">
        <f t="shared" si="0"/>
        <v>Impacto</v>
      </c>
      <c r="S239" s="146" t="s">
        <v>837</v>
      </c>
      <c r="T239" s="146" t="s">
        <v>826</v>
      </c>
      <c r="U239" s="147" t="str">
        <f t="shared" si="1"/>
        <v>25%</v>
      </c>
      <c r="V239" s="146" t="s">
        <v>827</v>
      </c>
      <c r="W239" s="146" t="s">
        <v>828</v>
      </c>
      <c r="X239" s="146" t="s">
        <v>829</v>
      </c>
      <c r="Y239" s="148">
        <f>IFERROR(IF(AND(R238="Probabilidad",R239="Probabilidad"),(AA238-(+AA238*U239)),IF(R239="Probabilidad",(J237-(+J237*U239)),IF(R239="Impacto",AA238,""))),"")</f>
        <v>0.29399999999999998</v>
      </c>
      <c r="Z239" s="149" t="str">
        <f t="shared" si="2"/>
        <v>Baja</v>
      </c>
      <c r="AA239" s="147">
        <f t="shared" si="3"/>
        <v>0.29399999999999998</v>
      </c>
      <c r="AB239" s="149" t="str">
        <f t="shared" si="4"/>
        <v>Moderado</v>
      </c>
      <c r="AC239" s="147">
        <f t="shared" ref="AC239:AC242" si="72">IFERROR(IF(AND(R238="Impacto",R239="Impacto"),(AC238-(+AC238*U239)),IF(AND(R238="Probabilidad",R239="Impacto"),(AC237-(+AC237*U239)),IF(R239="Probabilidad",AC238,""))),"")</f>
        <v>0.60000000000000009</v>
      </c>
      <c r="AD239" s="149" t="str">
        <f t="shared" si="5"/>
        <v>Moderado</v>
      </c>
      <c r="AE239" s="629"/>
      <c r="AF239" s="194"/>
      <c r="AG239" s="192"/>
      <c r="AH239" s="193"/>
      <c r="AI239" s="278"/>
      <c r="AJ239" s="193"/>
      <c r="AK239" s="193"/>
      <c r="AL239" s="193"/>
      <c r="AM239" s="241"/>
      <c r="AN239" s="242"/>
      <c r="AO239" s="192"/>
      <c r="AP239" s="241"/>
      <c r="AQ239" s="242"/>
      <c r="AR239" s="241"/>
      <c r="AS239" s="242"/>
      <c r="AT239" s="192"/>
      <c r="AU239" s="241"/>
      <c r="AV239" s="242"/>
      <c r="AW239" s="241"/>
      <c r="AX239" s="242"/>
      <c r="AY239" s="192"/>
      <c r="AZ239" s="241"/>
      <c r="BA239" s="242"/>
      <c r="BB239" s="156"/>
      <c r="BC239" s="157"/>
      <c r="BD239" s="157"/>
      <c r="BE239" s="157"/>
      <c r="BF239" s="157"/>
    </row>
    <row r="240" spans="1:58" ht="159.75" customHeight="1" x14ac:dyDescent="0.2">
      <c r="A240" s="667"/>
      <c r="B240" s="649"/>
      <c r="C240" s="629"/>
      <c r="D240" s="629"/>
      <c r="E240" s="629"/>
      <c r="F240" s="629"/>
      <c r="G240" s="629"/>
      <c r="H240" s="629"/>
      <c r="I240" s="629"/>
      <c r="J240" s="629"/>
      <c r="K240" s="629"/>
      <c r="L240" s="629"/>
      <c r="M240" s="629"/>
      <c r="N240" s="629"/>
      <c r="O240" s="629"/>
      <c r="P240" s="194">
        <v>4</v>
      </c>
      <c r="Q240" s="165" t="s">
        <v>1105</v>
      </c>
      <c r="R240" s="145" t="str">
        <f t="shared" si="0"/>
        <v>Probabilidad</v>
      </c>
      <c r="S240" s="146" t="s">
        <v>834</v>
      </c>
      <c r="T240" s="146" t="s">
        <v>826</v>
      </c>
      <c r="U240" s="147" t="str">
        <f t="shared" si="1"/>
        <v>40%</v>
      </c>
      <c r="V240" s="146" t="s">
        <v>827</v>
      </c>
      <c r="W240" s="146" t="s">
        <v>828</v>
      </c>
      <c r="X240" s="146" t="s">
        <v>829</v>
      </c>
      <c r="Y240" s="148">
        <f>IFERROR(IF(AND(R239="Probabilidad",R240="Probabilidad"),(AA239-(+AA239*U240)),IF(R240="Probabilidad",(J237-(+J237*U240)),IF(R240="Impacto",AA239,""))),"")</f>
        <v>0.36</v>
      </c>
      <c r="Z240" s="149" t="str">
        <f t="shared" si="2"/>
        <v>Baja</v>
      </c>
      <c r="AA240" s="147">
        <f t="shared" si="3"/>
        <v>0.36</v>
      </c>
      <c r="AB240" s="149" t="str">
        <f t="shared" si="4"/>
        <v>Moderado</v>
      </c>
      <c r="AC240" s="147">
        <f t="shared" si="72"/>
        <v>0.60000000000000009</v>
      </c>
      <c r="AD240" s="149" t="str">
        <f t="shared" si="5"/>
        <v>Moderado</v>
      </c>
      <c r="AE240" s="629"/>
      <c r="AF240" s="194"/>
      <c r="AG240" s="192"/>
      <c r="AH240" s="193"/>
      <c r="AI240" s="278"/>
      <c r="AJ240" s="193"/>
      <c r="AK240" s="193"/>
      <c r="AL240" s="193"/>
      <c r="AM240" s="241"/>
      <c r="AN240" s="242"/>
      <c r="AO240" s="192"/>
      <c r="AP240" s="241"/>
      <c r="AQ240" s="242"/>
      <c r="AR240" s="241"/>
      <c r="AS240" s="242"/>
      <c r="AT240" s="192"/>
      <c r="AU240" s="241"/>
      <c r="AV240" s="242"/>
      <c r="AW240" s="241"/>
      <c r="AX240" s="242"/>
      <c r="AY240" s="192"/>
      <c r="AZ240" s="241"/>
      <c r="BA240" s="242"/>
      <c r="BB240" s="156"/>
      <c r="BC240" s="157"/>
      <c r="BD240" s="157"/>
      <c r="BE240" s="157"/>
      <c r="BF240" s="157"/>
    </row>
    <row r="241" spans="1:58" ht="29.1" customHeight="1" x14ac:dyDescent="0.2">
      <c r="A241" s="667"/>
      <c r="B241" s="649"/>
      <c r="C241" s="629"/>
      <c r="D241" s="629"/>
      <c r="E241" s="629"/>
      <c r="F241" s="629"/>
      <c r="G241" s="629"/>
      <c r="H241" s="629"/>
      <c r="I241" s="629"/>
      <c r="J241" s="629"/>
      <c r="K241" s="629"/>
      <c r="L241" s="629"/>
      <c r="M241" s="629"/>
      <c r="N241" s="629"/>
      <c r="O241" s="629"/>
      <c r="P241" s="194"/>
      <c r="Q241" s="144"/>
      <c r="R241" s="145" t="str">
        <f t="shared" si="0"/>
        <v/>
      </c>
      <c r="S241" s="146"/>
      <c r="T241" s="146"/>
      <c r="U241" s="147" t="str">
        <f t="shared" si="1"/>
        <v/>
      </c>
      <c r="V241" s="146"/>
      <c r="W241" s="146"/>
      <c r="X241" s="146"/>
      <c r="Y241" s="148" t="str">
        <f>IFERROR(IF(AND(R240="Probabilidad",R241="Probabilidad"),(AA240-(+AA240*U241)),IF(R241="Probabilidad",(J237-(+J237*U241)),IF(R241="Impacto",AA240,""))),"")</f>
        <v/>
      </c>
      <c r="Z241" s="149" t="str">
        <f t="shared" si="2"/>
        <v/>
      </c>
      <c r="AA241" s="147" t="str">
        <f t="shared" si="3"/>
        <v/>
      </c>
      <c r="AB241" s="149" t="str">
        <f t="shared" si="4"/>
        <v/>
      </c>
      <c r="AC241" s="147" t="str">
        <f t="shared" si="72"/>
        <v/>
      </c>
      <c r="AD241" s="149" t="str">
        <f t="shared" si="5"/>
        <v/>
      </c>
      <c r="AE241" s="629"/>
      <c r="AF241" s="194"/>
      <c r="AG241" s="192"/>
      <c r="AH241" s="193"/>
      <c r="AI241" s="278"/>
      <c r="AJ241" s="193"/>
      <c r="AK241" s="193"/>
      <c r="AL241" s="193"/>
      <c r="AM241" s="241"/>
      <c r="AN241" s="242"/>
      <c r="AO241" s="192"/>
      <c r="AP241" s="241"/>
      <c r="AQ241" s="242"/>
      <c r="AR241" s="241"/>
      <c r="AS241" s="242"/>
      <c r="AT241" s="192"/>
      <c r="AU241" s="241"/>
      <c r="AV241" s="242"/>
      <c r="AW241" s="241"/>
      <c r="AX241" s="242"/>
      <c r="AY241" s="192"/>
      <c r="AZ241" s="241"/>
      <c r="BA241" s="242"/>
      <c r="BB241" s="156"/>
      <c r="BC241" s="157"/>
      <c r="BD241" s="157"/>
      <c r="BE241" s="157"/>
      <c r="BF241" s="157"/>
    </row>
    <row r="242" spans="1:58" ht="29.1" customHeight="1" x14ac:dyDescent="0.2">
      <c r="A242" s="668"/>
      <c r="B242" s="650"/>
      <c r="C242" s="640"/>
      <c r="D242" s="640"/>
      <c r="E242" s="640"/>
      <c r="F242" s="640"/>
      <c r="G242" s="640"/>
      <c r="H242" s="640"/>
      <c r="I242" s="640"/>
      <c r="J242" s="640"/>
      <c r="K242" s="640"/>
      <c r="L242" s="640"/>
      <c r="M242" s="640"/>
      <c r="N242" s="640"/>
      <c r="O242" s="640"/>
      <c r="P242" s="205"/>
      <c r="Q242" s="168"/>
      <c r="R242" s="169" t="str">
        <f t="shared" si="0"/>
        <v/>
      </c>
      <c r="S242" s="170"/>
      <c r="T242" s="170"/>
      <c r="U242" s="171" t="str">
        <f t="shared" si="1"/>
        <v/>
      </c>
      <c r="V242" s="170"/>
      <c r="W242" s="170"/>
      <c r="X242" s="170"/>
      <c r="Y242" s="172" t="str">
        <f>IFERROR(IF(AND(R241="Probabilidad",R242="Probabilidad"),(AA241-(+AA241*U242)),IF(R242="Probabilidad",(J237-(+J237*U242)),IF(R242="Impacto",AA241,""))),"")</f>
        <v/>
      </c>
      <c r="Z242" s="173" t="str">
        <f t="shared" si="2"/>
        <v/>
      </c>
      <c r="AA242" s="171" t="str">
        <f t="shared" si="3"/>
        <v/>
      </c>
      <c r="AB242" s="173" t="str">
        <f t="shared" si="4"/>
        <v/>
      </c>
      <c r="AC242" s="171" t="str">
        <f t="shared" si="72"/>
        <v/>
      </c>
      <c r="AD242" s="173" t="str">
        <f t="shared" si="5"/>
        <v/>
      </c>
      <c r="AE242" s="640"/>
      <c r="AF242" s="205"/>
      <c r="AG242" s="171"/>
      <c r="AH242" s="209"/>
      <c r="AI242" s="205"/>
      <c r="AJ242" s="209"/>
      <c r="AK242" s="209"/>
      <c r="AL242" s="198"/>
      <c r="AM242" s="241"/>
      <c r="AN242" s="242"/>
      <c r="AO242" s="192"/>
      <c r="AP242" s="241"/>
      <c r="AQ242" s="242"/>
      <c r="AR242" s="241"/>
      <c r="AS242" s="242"/>
      <c r="AT242" s="192"/>
      <c r="AU242" s="241"/>
      <c r="AV242" s="242"/>
      <c r="AW242" s="241"/>
      <c r="AX242" s="242"/>
      <c r="AY242" s="192"/>
      <c r="AZ242" s="241"/>
      <c r="BA242" s="242"/>
      <c r="BB242" s="156"/>
      <c r="BC242" s="157"/>
      <c r="BD242" s="157"/>
      <c r="BE242" s="157"/>
      <c r="BF242" s="157"/>
    </row>
    <row r="243" spans="1:58" ht="159.75" customHeight="1" x14ac:dyDescent="0.2">
      <c r="A243" s="666">
        <v>26</v>
      </c>
      <c r="B243" s="660" t="s">
        <v>661</v>
      </c>
      <c r="C243" s="661" t="s">
        <v>869</v>
      </c>
      <c r="D243" s="651" t="s">
        <v>1106</v>
      </c>
      <c r="E243" s="651" t="s">
        <v>1107</v>
      </c>
      <c r="F243" s="651" t="s">
        <v>1108</v>
      </c>
      <c r="G243" s="661" t="s">
        <v>1109</v>
      </c>
      <c r="H243" s="651">
        <v>72</v>
      </c>
      <c r="I243" s="641" t="str">
        <f>IF(H243&lt;=0,"",IF(H243&lt;=2,"Muy Baja",IF(H243&lt;=24,"Baja",IF(H243&lt;=500,"Media",IF(H243&lt;=5000,"Alta","Muy Alta")))))</f>
        <v>Media</v>
      </c>
      <c r="J243" s="639">
        <f>IF(I243="","",IF(I243="Muy Baja",0.2,IF(I243="Baja",0.4,IF(I243="Media",0.6,IF(I243="Alta",0.8,IF(I243="Muy Alta",1,))))))</f>
        <v>0.6</v>
      </c>
      <c r="K243" s="654" t="s">
        <v>901</v>
      </c>
      <c r="L243" s="639" t="str">
        <f>IF(NOT(ISERROR(MATCH(K243,'[1]Tabla Impacto'!$B$221:$B$223,0))),'[1]Tabla Impacto'!$F$223&amp;"Por favor no seleccionar los criterios de impacto(Afectación Económica o presupuestal y Pérdida Reputacional)",K243)</f>
        <v xml:space="preserve">     Entre 100 y 500 SMLMV </v>
      </c>
      <c r="M243" s="662" t="str">
        <f>IF(OR(K243='Tabla Impacto'!$C$11,K243='Tabla Impacto'!$D$11),"Leve",IF(OR(K243='Tabla Impacto'!$C$12,K243='Tabla Impacto'!$D$12),"Menor",IF(OR(K243='Tabla Impacto'!$C$13,K243='Tabla Impacto'!$D$13),"Moderado",IF(OR(K243='Tabla Impacto'!$C$14,K243='Tabla Impacto'!$D$14),"Mayor",IF(OR(K243='Tabla Impacto'!$C$15,K243='Tabla Impacto'!$D$15),"Catastrófico","")))))</f>
        <v>Mayor</v>
      </c>
      <c r="N243" s="639">
        <f>IF(M243="","",IF(M243="Leve",0.2,IF(M243="Menor",0.4,IF(M243="Moderado",0.6,IF(M243="Mayor",0.8,IF(M243="Catastrófico",1,))))))</f>
        <v>0.8</v>
      </c>
      <c r="O243" s="641" t="str">
        <f>IF(OR(AND(I243="Muy Baja",M243="Leve"),AND(I243="Muy Baja",M243="Menor"),AND(I243="Baja",M243="Leve")),"Bajo",IF(OR(AND(I243="Muy baja",M243="Moderado"),AND(I243="Baja",M243="Menor"),AND(I243="Baja",M243="Moderado"),AND(I243="Media",M243="Leve"),AND(I243="Media",M243="Menor"),AND(I243="Media",M243="Moderado"),AND(I243="Alta",M243="Leve"),AND(I243="Alta",M243="Menor")),"Moderado",IF(OR(AND(I243="Muy Baja",M243="Mayor"),AND(I243="Baja",M243="Mayor"),AND(I243="Media",M243="Mayor"),AND(I243="Alta",M243="Moderado"),AND(I243="Alta",M243="Mayor"),AND(I243="Muy Alta",M243="Leve"),AND(I243="Muy Alta",M243="Menor"),AND(I243="Muy Alta",M243="Moderado"),AND(I243="Muy Alta",M243="Mayor")),"Alto",IF(OR(AND(I243="Muy Baja",M243="Catastrófico"),AND(I243="Baja",M243="Catastrófico"),AND(I243="Media",M243="Catastrófico"),AND(I243="Alta",M243="Catastrófico"),AND(I243="Muy Alta",M243="Catastrófico")),"Extremo",""))))</f>
        <v>Alto</v>
      </c>
      <c r="P243" s="127">
        <v>1</v>
      </c>
      <c r="Q243" s="126" t="s">
        <v>1110</v>
      </c>
      <c r="R243" s="145" t="str">
        <f t="shared" si="0"/>
        <v>Probabilidad</v>
      </c>
      <c r="S243" s="146" t="s">
        <v>834</v>
      </c>
      <c r="T243" s="146" t="s">
        <v>826</v>
      </c>
      <c r="U243" s="147" t="str">
        <f t="shared" si="1"/>
        <v>40%</v>
      </c>
      <c r="V243" s="146" t="s">
        <v>827</v>
      </c>
      <c r="W243" s="146" t="s">
        <v>828</v>
      </c>
      <c r="X243" s="146" t="s">
        <v>829</v>
      </c>
      <c r="Y243" s="148">
        <f>IFERROR(IF(R243="Probabilidad",(J243-(+J243*U243)),IF(R243="Impacto",J243,"")),"")</f>
        <v>0.36</v>
      </c>
      <c r="Z243" s="149" t="str">
        <f t="shared" si="2"/>
        <v>Baja</v>
      </c>
      <c r="AA243" s="147">
        <f t="shared" si="3"/>
        <v>0.36</v>
      </c>
      <c r="AB243" s="149" t="str">
        <f t="shared" si="4"/>
        <v>Mayor</v>
      </c>
      <c r="AC243" s="147">
        <f>IFERROR(IF(R243="Impacto",(N243-(+N243*U243)),IF(R243="Probabilidad",N243,"")),"")</f>
        <v>0.8</v>
      </c>
      <c r="AD243" s="149" t="str">
        <f t="shared" si="5"/>
        <v>Alto</v>
      </c>
      <c r="AE243" s="656" t="s">
        <v>830</v>
      </c>
      <c r="AF243" s="165" t="s">
        <v>1111</v>
      </c>
      <c r="AG243" s="235">
        <v>0.25</v>
      </c>
      <c r="AH243" s="275" t="s">
        <v>1112</v>
      </c>
      <c r="AI243" s="145" t="s">
        <v>1102</v>
      </c>
      <c r="AJ243" s="249">
        <v>44613</v>
      </c>
      <c r="AK243" s="249">
        <v>44710</v>
      </c>
      <c r="AL243" s="166">
        <v>1</v>
      </c>
      <c r="AM243" s="140"/>
      <c r="AN243" s="138"/>
      <c r="AO243" s="139"/>
      <c r="AP243" s="140"/>
      <c r="AQ243" s="138"/>
      <c r="AR243" s="140"/>
      <c r="AS243" s="138"/>
      <c r="AT243" s="139"/>
      <c r="AU243" s="140"/>
      <c r="AV243" s="138"/>
      <c r="AW243" s="140"/>
      <c r="AX243" s="138"/>
      <c r="AY243" s="139"/>
      <c r="AZ243" s="140"/>
      <c r="BA243" s="138"/>
      <c r="BB243" s="156"/>
      <c r="BC243" s="156"/>
      <c r="BD243" s="157"/>
      <c r="BE243" s="157"/>
      <c r="BF243" s="157"/>
    </row>
    <row r="244" spans="1:58" ht="159.75" customHeight="1" x14ac:dyDescent="0.2">
      <c r="A244" s="667"/>
      <c r="B244" s="649"/>
      <c r="C244" s="629"/>
      <c r="D244" s="629"/>
      <c r="E244" s="629"/>
      <c r="F244" s="629"/>
      <c r="G244" s="629"/>
      <c r="H244" s="629"/>
      <c r="I244" s="629"/>
      <c r="J244" s="629"/>
      <c r="K244" s="629"/>
      <c r="L244" s="629"/>
      <c r="M244" s="629"/>
      <c r="N244" s="629"/>
      <c r="O244" s="629"/>
      <c r="P244" s="194">
        <v>2</v>
      </c>
      <c r="Q244" s="144" t="s">
        <v>1113</v>
      </c>
      <c r="R244" s="145" t="str">
        <f t="shared" si="0"/>
        <v>Probabilidad</v>
      </c>
      <c r="S244" s="146" t="s">
        <v>834</v>
      </c>
      <c r="T244" s="146" t="s">
        <v>826</v>
      </c>
      <c r="U244" s="147" t="str">
        <f t="shared" si="1"/>
        <v>40%</v>
      </c>
      <c r="V244" s="146" t="s">
        <v>827</v>
      </c>
      <c r="W244" s="146" t="s">
        <v>828</v>
      </c>
      <c r="X244" s="146" t="s">
        <v>829</v>
      </c>
      <c r="Y244" s="148">
        <f>IFERROR(IF(AND(R243="Probabilidad",R244="Probabilidad"),(AA243-(+AA243*U244)),IF(R244="Probabilidad",(J243-(+J243*U244)),IF(R244="Impacto",AA243,""))),"")</f>
        <v>0.216</v>
      </c>
      <c r="Z244" s="149" t="str">
        <f t="shared" si="2"/>
        <v>Baja</v>
      </c>
      <c r="AA244" s="147">
        <f t="shared" si="3"/>
        <v>0.216</v>
      </c>
      <c r="AB244" s="149" t="str">
        <f t="shared" si="4"/>
        <v>Mayor</v>
      </c>
      <c r="AC244" s="147">
        <f>IFERROR(IF(AND(R243="Impacto",R244="Impacto"),(AC243-(+AC243*U244)),IF(R244="Impacto",($N$243-(+$N$243*U244)),IF(R244="Probabilidad",AC243,""))),"")</f>
        <v>0.8</v>
      </c>
      <c r="AD244" s="149" t="str">
        <f t="shared" si="5"/>
        <v>Alto</v>
      </c>
      <c r="AE244" s="629"/>
      <c r="AF244" s="144" t="s">
        <v>1114</v>
      </c>
      <c r="AG244" s="237">
        <v>0.25</v>
      </c>
      <c r="AH244" s="144" t="s">
        <v>1115</v>
      </c>
      <c r="AI244" s="278" t="s">
        <v>1102</v>
      </c>
      <c r="AJ244" s="249">
        <v>44613</v>
      </c>
      <c r="AK244" s="249">
        <v>44710</v>
      </c>
      <c r="AL244" s="153">
        <v>1</v>
      </c>
      <c r="AM244" s="241"/>
      <c r="AN244" s="242"/>
      <c r="AO244" s="192"/>
      <c r="AP244" s="241"/>
      <c r="AQ244" s="242"/>
      <c r="AR244" s="241"/>
      <c r="AS244" s="242"/>
      <c r="AT244" s="192"/>
      <c r="AU244" s="241"/>
      <c r="AV244" s="242"/>
      <c r="AW244" s="241"/>
      <c r="AX244" s="242"/>
      <c r="AY244" s="192"/>
      <c r="AZ244" s="241"/>
      <c r="BA244" s="242"/>
      <c r="BB244" s="156"/>
      <c r="BC244" s="157"/>
      <c r="BD244" s="157"/>
      <c r="BE244" s="157"/>
      <c r="BF244" s="157"/>
    </row>
    <row r="245" spans="1:58" ht="159.75" customHeight="1" x14ac:dyDescent="0.2">
      <c r="A245" s="667"/>
      <c r="B245" s="649"/>
      <c r="C245" s="629"/>
      <c r="D245" s="629"/>
      <c r="E245" s="629"/>
      <c r="F245" s="629"/>
      <c r="G245" s="629"/>
      <c r="H245" s="629"/>
      <c r="I245" s="629"/>
      <c r="J245" s="629"/>
      <c r="K245" s="629"/>
      <c r="L245" s="629"/>
      <c r="M245" s="629"/>
      <c r="N245" s="629"/>
      <c r="O245" s="629"/>
      <c r="P245" s="194">
        <v>3</v>
      </c>
      <c r="Q245" s="144" t="s">
        <v>1116</v>
      </c>
      <c r="R245" s="145" t="str">
        <f t="shared" si="0"/>
        <v>Probabilidad</v>
      </c>
      <c r="S245" s="146" t="s">
        <v>834</v>
      </c>
      <c r="T245" s="146" t="s">
        <v>826</v>
      </c>
      <c r="U245" s="147" t="str">
        <f t="shared" si="1"/>
        <v>40%</v>
      </c>
      <c r="V245" s="146" t="s">
        <v>827</v>
      </c>
      <c r="W245" s="146" t="s">
        <v>828</v>
      </c>
      <c r="X245" s="146" t="s">
        <v>829</v>
      </c>
      <c r="Y245" s="148">
        <f>IFERROR(IF(AND(R244="Probabilidad",R245="Probabilidad"),(AA244-(+AA244*U245)),IF(R245="Probabilidad",(J243-(+J243*U245)),IF(R245="Impacto",AA244,""))),"")</f>
        <v>0.12959999999999999</v>
      </c>
      <c r="Z245" s="149" t="str">
        <f t="shared" si="2"/>
        <v>Muy Baja</v>
      </c>
      <c r="AA245" s="147">
        <f t="shared" si="3"/>
        <v>0.12959999999999999</v>
      </c>
      <c r="AB245" s="149" t="str">
        <f t="shared" si="4"/>
        <v>Mayor</v>
      </c>
      <c r="AC245" s="147">
        <f t="shared" ref="AC245:AC248" si="73">IFERROR(IF(AND(R244="Impacto",R245="Impacto"),(AC244-(+AC244*U245)),IF(AND(R244="Probabilidad",R245="Impacto"),(AC243-(+AC243*U245)),IF(R245="Probabilidad",AC244,""))),"")</f>
        <v>0.8</v>
      </c>
      <c r="AD245" s="149" t="str">
        <f t="shared" si="5"/>
        <v>Alto</v>
      </c>
      <c r="AE245" s="629"/>
      <c r="AF245" s="289" t="s">
        <v>1117</v>
      </c>
      <c r="AG245" s="204">
        <v>0.5</v>
      </c>
      <c r="AH245" s="168" t="s">
        <v>1118</v>
      </c>
      <c r="AI245" s="205" t="s">
        <v>1102</v>
      </c>
      <c r="AJ245" s="291">
        <v>44564</v>
      </c>
      <c r="AK245" s="291">
        <v>44620</v>
      </c>
      <c r="AL245" s="161">
        <v>11</v>
      </c>
      <c r="AM245" s="241"/>
      <c r="AN245" s="242"/>
      <c r="AO245" s="192"/>
      <c r="AP245" s="241"/>
      <c r="AQ245" s="242"/>
      <c r="AR245" s="241"/>
      <c r="AS245" s="242"/>
      <c r="AT245" s="192"/>
      <c r="AU245" s="241"/>
      <c r="AV245" s="242"/>
      <c r="AW245" s="241"/>
      <c r="AX245" s="242"/>
      <c r="AY245" s="192"/>
      <c r="AZ245" s="241"/>
      <c r="BA245" s="242"/>
      <c r="BB245" s="156"/>
      <c r="BC245" s="157"/>
      <c r="BD245" s="157"/>
      <c r="BE245" s="157"/>
      <c r="BF245" s="157"/>
    </row>
    <row r="246" spans="1:58" ht="23.1" customHeight="1" x14ac:dyDescent="0.2">
      <c r="A246" s="667"/>
      <c r="B246" s="649"/>
      <c r="C246" s="629"/>
      <c r="D246" s="629"/>
      <c r="E246" s="629"/>
      <c r="F246" s="629"/>
      <c r="G246" s="629"/>
      <c r="H246" s="629"/>
      <c r="I246" s="629"/>
      <c r="J246" s="629"/>
      <c r="K246" s="629"/>
      <c r="L246" s="629"/>
      <c r="M246" s="629"/>
      <c r="N246" s="629"/>
      <c r="O246" s="629"/>
      <c r="P246" s="194"/>
      <c r="Q246" s="144"/>
      <c r="R246" s="145" t="str">
        <f t="shared" si="0"/>
        <v/>
      </c>
      <c r="S246" s="146"/>
      <c r="T246" s="146"/>
      <c r="U246" s="147" t="str">
        <f t="shared" si="1"/>
        <v/>
      </c>
      <c r="V246" s="146"/>
      <c r="W246" s="146"/>
      <c r="X246" s="146"/>
      <c r="Y246" s="148" t="str">
        <f>IFERROR(IF(AND(R245="Probabilidad",R246="Probabilidad"),(AA245-(+AA245*U246)),IF(R246="Probabilidad",(J243-(+J243*U246)),IF(R246="Impacto",AA245,""))),"")</f>
        <v/>
      </c>
      <c r="Z246" s="149" t="str">
        <f t="shared" si="2"/>
        <v/>
      </c>
      <c r="AA246" s="147" t="str">
        <f t="shared" si="3"/>
        <v/>
      </c>
      <c r="AB246" s="149" t="str">
        <f t="shared" si="4"/>
        <v/>
      </c>
      <c r="AC246" s="147" t="str">
        <f t="shared" si="73"/>
        <v/>
      </c>
      <c r="AD246" s="149" t="str">
        <f t="shared" si="5"/>
        <v/>
      </c>
      <c r="AE246" s="629"/>
      <c r="AF246" s="194"/>
      <c r="AG246" s="192"/>
      <c r="AH246" s="193"/>
      <c r="AI246" s="278"/>
      <c r="AJ246" s="193"/>
      <c r="AK246" s="193"/>
      <c r="AL246" s="193"/>
      <c r="AM246" s="241"/>
      <c r="AN246" s="242"/>
      <c r="AO246" s="192"/>
      <c r="AP246" s="241"/>
      <c r="AQ246" s="242"/>
      <c r="AR246" s="241"/>
      <c r="AS246" s="242"/>
      <c r="AT246" s="192"/>
      <c r="AU246" s="241"/>
      <c r="AV246" s="242"/>
      <c r="AW246" s="241"/>
      <c r="AX246" s="242"/>
      <c r="AY246" s="192"/>
      <c r="AZ246" s="241"/>
      <c r="BA246" s="242"/>
      <c r="BB246" s="156"/>
      <c r="BC246" s="157"/>
      <c r="BD246" s="157"/>
      <c r="BE246" s="157"/>
      <c r="BF246" s="157"/>
    </row>
    <row r="247" spans="1:58" ht="23.1" customHeight="1" x14ac:dyDescent="0.2">
      <c r="A247" s="667"/>
      <c r="B247" s="649"/>
      <c r="C247" s="629"/>
      <c r="D247" s="629"/>
      <c r="E247" s="629"/>
      <c r="F247" s="629"/>
      <c r="G247" s="629"/>
      <c r="H247" s="629"/>
      <c r="I247" s="629"/>
      <c r="J247" s="629"/>
      <c r="K247" s="629"/>
      <c r="L247" s="629"/>
      <c r="M247" s="629"/>
      <c r="N247" s="629"/>
      <c r="O247" s="629"/>
      <c r="P247" s="194"/>
      <c r="Q247" s="144"/>
      <c r="R247" s="145" t="str">
        <f t="shared" si="0"/>
        <v/>
      </c>
      <c r="S247" s="146"/>
      <c r="T247" s="146"/>
      <c r="U247" s="147" t="str">
        <f t="shared" si="1"/>
        <v/>
      </c>
      <c r="V247" s="146"/>
      <c r="W247" s="146"/>
      <c r="X247" s="146"/>
      <c r="Y247" s="148" t="str">
        <f>IFERROR(IF(AND(R246="Probabilidad",R247="Probabilidad"),(AA246-(+AA246*U247)),IF(R247="Probabilidad",(J243-(+J243*U247)),IF(R247="Impacto",AA246,""))),"")</f>
        <v/>
      </c>
      <c r="Z247" s="149" t="str">
        <f t="shared" si="2"/>
        <v/>
      </c>
      <c r="AA247" s="147" t="str">
        <f t="shared" si="3"/>
        <v/>
      </c>
      <c r="AB247" s="149" t="str">
        <f t="shared" si="4"/>
        <v/>
      </c>
      <c r="AC247" s="147" t="str">
        <f t="shared" si="73"/>
        <v/>
      </c>
      <c r="AD247" s="149" t="str">
        <f t="shared" si="5"/>
        <v/>
      </c>
      <c r="AE247" s="629"/>
      <c r="AF247" s="194"/>
      <c r="AG247" s="192"/>
      <c r="AH247" s="193"/>
      <c r="AI247" s="278"/>
      <c r="AJ247" s="193"/>
      <c r="AK247" s="193"/>
      <c r="AL247" s="193"/>
      <c r="AM247" s="241"/>
      <c r="AN247" s="242"/>
      <c r="AO247" s="192"/>
      <c r="AP247" s="241"/>
      <c r="AQ247" s="242"/>
      <c r="AR247" s="241"/>
      <c r="AS247" s="242"/>
      <c r="AT247" s="192"/>
      <c r="AU247" s="241"/>
      <c r="AV247" s="242"/>
      <c r="AW247" s="241"/>
      <c r="AX247" s="242"/>
      <c r="AY247" s="192"/>
      <c r="AZ247" s="241"/>
      <c r="BA247" s="242"/>
      <c r="BB247" s="156"/>
      <c r="BC247" s="157"/>
      <c r="BD247" s="157"/>
      <c r="BE247" s="157"/>
      <c r="BF247" s="157"/>
    </row>
    <row r="248" spans="1:58" ht="23.1" customHeight="1" x14ac:dyDescent="0.2">
      <c r="A248" s="668"/>
      <c r="B248" s="650"/>
      <c r="C248" s="640"/>
      <c r="D248" s="640"/>
      <c r="E248" s="640"/>
      <c r="F248" s="640"/>
      <c r="G248" s="640"/>
      <c r="H248" s="640"/>
      <c r="I248" s="640"/>
      <c r="J248" s="640"/>
      <c r="K248" s="640"/>
      <c r="L248" s="640"/>
      <c r="M248" s="640"/>
      <c r="N248" s="640"/>
      <c r="O248" s="640"/>
      <c r="P248" s="205"/>
      <c r="Q248" s="168"/>
      <c r="R248" s="169" t="str">
        <f t="shared" si="0"/>
        <v/>
      </c>
      <c r="S248" s="170"/>
      <c r="T248" s="170"/>
      <c r="U248" s="171" t="str">
        <f t="shared" si="1"/>
        <v/>
      </c>
      <c r="V248" s="170"/>
      <c r="W248" s="170"/>
      <c r="X248" s="170"/>
      <c r="Y248" s="172" t="str">
        <f>IFERROR(IF(AND(R247="Probabilidad",R248="Probabilidad"),(AA247-(+AA247*U248)),IF(R248="Probabilidad",(J243-(+J243*U248)),IF(R248="Impacto",AA247,""))),"")</f>
        <v/>
      </c>
      <c r="Z248" s="173" t="str">
        <f t="shared" si="2"/>
        <v/>
      </c>
      <c r="AA248" s="171" t="str">
        <f t="shared" si="3"/>
        <v/>
      </c>
      <c r="AB248" s="173" t="str">
        <f t="shared" si="4"/>
        <v/>
      </c>
      <c r="AC248" s="171" t="str">
        <f t="shared" si="73"/>
        <v/>
      </c>
      <c r="AD248" s="173" t="str">
        <f t="shared" si="5"/>
        <v/>
      </c>
      <c r="AE248" s="640"/>
      <c r="AF248" s="205"/>
      <c r="AG248" s="171"/>
      <c r="AH248" s="209"/>
      <c r="AI248" s="205"/>
      <c r="AJ248" s="209"/>
      <c r="AK248" s="209"/>
      <c r="AL248" s="198"/>
      <c r="AM248" s="241"/>
      <c r="AN248" s="242"/>
      <c r="AO248" s="192"/>
      <c r="AP248" s="241"/>
      <c r="AQ248" s="242"/>
      <c r="AR248" s="241"/>
      <c r="AS248" s="242"/>
      <c r="AT248" s="192"/>
      <c r="AU248" s="241"/>
      <c r="AV248" s="242"/>
      <c r="AW248" s="241"/>
      <c r="AX248" s="242"/>
      <c r="AY248" s="192"/>
      <c r="AZ248" s="241"/>
      <c r="BA248" s="242"/>
      <c r="BB248" s="156"/>
      <c r="BC248" s="157"/>
      <c r="BD248" s="157"/>
      <c r="BE248" s="157"/>
      <c r="BF248" s="157"/>
    </row>
    <row r="249" spans="1:58" ht="159.75" customHeight="1" x14ac:dyDescent="0.2">
      <c r="A249" s="666">
        <v>27</v>
      </c>
      <c r="B249" s="660" t="s">
        <v>661</v>
      </c>
      <c r="C249" s="661" t="s">
        <v>869</v>
      </c>
      <c r="D249" s="651" t="s">
        <v>1119</v>
      </c>
      <c r="E249" s="651" t="s">
        <v>1120</v>
      </c>
      <c r="F249" s="651" t="s">
        <v>1121</v>
      </c>
      <c r="G249" s="661" t="s">
        <v>1122</v>
      </c>
      <c r="H249" s="651">
        <v>12</v>
      </c>
      <c r="I249" s="641" t="str">
        <f>IF(H249&lt;=0,"",IF(H249&lt;=2,"Muy Baja",IF(H249&lt;=24,"Baja",IF(H249&lt;=500,"Media",IF(H249&lt;=5000,"Alta","Muy Alta")))))</f>
        <v>Baja</v>
      </c>
      <c r="J249" s="639">
        <f>IF(I249="","",IF(I249="Muy Baja",0.2,IF(I249="Baja",0.4,IF(I249="Media",0.6,IF(I249="Alta",0.8,IF(I249="Muy Alta",1,))))))</f>
        <v>0.4</v>
      </c>
      <c r="K249" s="654" t="s">
        <v>1123</v>
      </c>
      <c r="L249" s="639" t="str">
        <f>IF(NOT(ISERROR(MATCH(K249,'[1]Tabla Impacto'!$B$221:$B$223,0))),'[1]Tabla Impacto'!$F$223&amp;"Por favor no seleccionar los criterios de impacto(Afectación Económica o presupuestal y Pérdida Reputacional)",K249)</f>
        <v xml:space="preserve">     Entre 50 y 100 SMLMV </v>
      </c>
      <c r="M249" s="662" t="str">
        <f>IF(OR(K249='Tabla Impacto'!$C$11,K249='Tabla Impacto'!$D$11),"Leve",IF(OR(K249='Tabla Impacto'!$C$12,K249='Tabla Impacto'!$D$12),"Menor",IF(OR(K249='Tabla Impacto'!$C$13,K249='Tabla Impacto'!$D$13),"Moderado",IF(OR(K249='Tabla Impacto'!$C$14,K249='Tabla Impacto'!$D$14),"Mayor",IF(OR(K249='Tabla Impacto'!$C$15,K249='Tabla Impacto'!$D$15),"Catastrófico","")))))</f>
        <v>Moderado</v>
      </c>
      <c r="N249" s="639">
        <f>IF(M249="","",IF(M249="Leve",0.2,IF(M249="Menor",0.4,IF(M249="Moderado",0.6,IF(M249="Mayor",0.8,IF(M249="Catastrófico",1,))))))</f>
        <v>0.6</v>
      </c>
      <c r="O249" s="641" t="str">
        <f>IF(OR(AND(I249="Muy Baja",M249="Leve"),AND(I249="Muy Baja",M249="Menor"),AND(I249="Baja",M249="Leve")),"Bajo",IF(OR(AND(I249="Muy baja",M249="Moderado"),AND(I249="Baja",M249="Menor"),AND(I249="Baja",M249="Moderado"),AND(I249="Media",M249="Leve"),AND(I249="Media",M249="Menor"),AND(I249="Media",M249="Moderado"),AND(I249="Alta",M249="Leve"),AND(I249="Alta",M249="Menor")),"Moderado",IF(OR(AND(I249="Muy Baja",M249="Mayor"),AND(I249="Baja",M249="Mayor"),AND(I249="Media",M249="Mayor"),AND(I249="Alta",M249="Moderado"),AND(I249="Alta",M249="Mayor"),AND(I249="Muy Alta",M249="Leve"),AND(I249="Muy Alta",M249="Menor"),AND(I249="Muy Alta",M249="Moderado"),AND(I249="Muy Alta",M249="Mayor")),"Alto",IF(OR(AND(I249="Muy Baja",M249="Catastrófico"),AND(I249="Baja",M249="Catastrófico"),AND(I249="Media",M249="Catastrófico"),AND(I249="Alta",M249="Catastrófico"),AND(I249="Muy Alta",M249="Catastrófico")),"Extremo",""))))</f>
        <v>Moderado</v>
      </c>
      <c r="P249" s="127">
        <v>1</v>
      </c>
      <c r="Q249" s="126" t="s">
        <v>1124</v>
      </c>
      <c r="R249" s="145" t="str">
        <f t="shared" si="0"/>
        <v>Probabilidad</v>
      </c>
      <c r="S249" s="146" t="s">
        <v>834</v>
      </c>
      <c r="T249" s="146" t="s">
        <v>826</v>
      </c>
      <c r="U249" s="147" t="str">
        <f t="shared" si="1"/>
        <v>40%</v>
      </c>
      <c r="V249" s="146" t="s">
        <v>827</v>
      </c>
      <c r="W249" s="146" t="s">
        <v>828</v>
      </c>
      <c r="X249" s="146" t="s">
        <v>829</v>
      </c>
      <c r="Y249" s="148">
        <f>IFERROR(IF(R249="Probabilidad",(J249-(+J249*U249)),IF(R249="Impacto",J249,"")),"")</f>
        <v>0.24</v>
      </c>
      <c r="Z249" s="149" t="str">
        <f t="shared" si="2"/>
        <v>Baja</v>
      </c>
      <c r="AA249" s="147">
        <f t="shared" si="3"/>
        <v>0.24</v>
      </c>
      <c r="AB249" s="149" t="str">
        <f t="shared" si="4"/>
        <v>Moderado</v>
      </c>
      <c r="AC249" s="147">
        <f>IFERROR(IF(R249="Impacto",(N249-(+N249*U249)),IF(R249="Probabilidad",N249,"")),"")</f>
        <v>0.6</v>
      </c>
      <c r="AD249" s="149" t="str">
        <f t="shared" si="5"/>
        <v>Moderado</v>
      </c>
      <c r="AE249" s="656" t="s">
        <v>830</v>
      </c>
      <c r="AF249" s="292" t="s">
        <v>1125</v>
      </c>
      <c r="AG249" s="237">
        <v>0.25</v>
      </c>
      <c r="AH249" s="144" t="s">
        <v>1126</v>
      </c>
      <c r="AI249" s="199" t="s">
        <v>1102</v>
      </c>
      <c r="AJ249" s="249">
        <v>44571</v>
      </c>
      <c r="AK249" s="249">
        <v>44592</v>
      </c>
      <c r="AL249" s="240">
        <v>1</v>
      </c>
      <c r="AM249" s="140"/>
      <c r="AN249" s="138"/>
      <c r="AO249" s="139"/>
      <c r="AP249" s="140"/>
      <c r="AQ249" s="138"/>
      <c r="AR249" s="140"/>
      <c r="AS249" s="138"/>
      <c r="AT249" s="139"/>
      <c r="AU249" s="140"/>
      <c r="AV249" s="138"/>
      <c r="AW249" s="140"/>
      <c r="AX249" s="138"/>
      <c r="AY249" s="139"/>
      <c r="AZ249" s="140"/>
      <c r="BA249" s="138"/>
      <c r="BB249" s="156"/>
      <c r="BC249" s="156"/>
      <c r="BD249" s="157"/>
      <c r="BE249" s="157"/>
      <c r="BF249" s="157"/>
    </row>
    <row r="250" spans="1:58" ht="159.75" customHeight="1" x14ac:dyDescent="0.2">
      <c r="A250" s="667"/>
      <c r="B250" s="649"/>
      <c r="C250" s="629"/>
      <c r="D250" s="629"/>
      <c r="E250" s="629"/>
      <c r="F250" s="629"/>
      <c r="G250" s="629"/>
      <c r="H250" s="629"/>
      <c r="I250" s="629"/>
      <c r="J250" s="629"/>
      <c r="K250" s="629"/>
      <c r="L250" s="629"/>
      <c r="M250" s="629"/>
      <c r="N250" s="629"/>
      <c r="O250" s="629"/>
      <c r="P250" s="194">
        <v>2</v>
      </c>
      <c r="Q250" s="144" t="s">
        <v>1127</v>
      </c>
      <c r="R250" s="145" t="str">
        <f t="shared" si="0"/>
        <v>Probabilidad</v>
      </c>
      <c r="S250" s="146" t="s">
        <v>834</v>
      </c>
      <c r="T250" s="146" t="s">
        <v>826</v>
      </c>
      <c r="U250" s="147" t="str">
        <f t="shared" si="1"/>
        <v>40%</v>
      </c>
      <c r="V250" s="146" t="s">
        <v>827</v>
      </c>
      <c r="W250" s="146" t="s">
        <v>828</v>
      </c>
      <c r="X250" s="146" t="s">
        <v>829</v>
      </c>
      <c r="Y250" s="148">
        <f>IFERROR(IF(AND(R249="Probabilidad",R250="Probabilidad"),(AA249-(+AA249*U250)),IF(R250="Probabilidad",(J249-(+J249*U250)),IF(R250="Impacto",AA249,""))),"")</f>
        <v>0.14399999999999999</v>
      </c>
      <c r="Z250" s="149" t="str">
        <f t="shared" si="2"/>
        <v>Muy Baja</v>
      </c>
      <c r="AA250" s="147">
        <f t="shared" si="3"/>
        <v>0.14399999999999999</v>
      </c>
      <c r="AB250" s="149" t="str">
        <f t="shared" si="4"/>
        <v>Moderado</v>
      </c>
      <c r="AC250" s="147">
        <f>IFERROR(IF(AND(R249="Impacto",R250="Impacto"),(AC249-(+AC249*U250)),IF(R250="Impacto",($N$249(+$N$249*U250)),IF(R250="Probabilidad",AC249,""))),"")</f>
        <v>0.6</v>
      </c>
      <c r="AD250" s="149" t="str">
        <f t="shared" si="5"/>
        <v>Moderado</v>
      </c>
      <c r="AE250" s="629"/>
      <c r="AF250" s="292" t="s">
        <v>1128</v>
      </c>
      <c r="AG250" s="237">
        <v>0.25</v>
      </c>
      <c r="AH250" s="144" t="s">
        <v>1129</v>
      </c>
      <c r="AI250" s="199" t="s">
        <v>1102</v>
      </c>
      <c r="AJ250" s="249">
        <v>44564</v>
      </c>
      <c r="AK250" s="249">
        <v>44926</v>
      </c>
      <c r="AL250" s="240" t="s">
        <v>1130</v>
      </c>
      <c r="AM250" s="241"/>
      <c r="AN250" s="242"/>
      <c r="AO250" s="192"/>
      <c r="AP250" s="241"/>
      <c r="AQ250" s="242"/>
      <c r="AR250" s="241"/>
      <c r="AS250" s="242"/>
      <c r="AT250" s="192"/>
      <c r="AU250" s="241"/>
      <c r="AV250" s="242"/>
      <c r="AW250" s="241"/>
      <c r="AX250" s="242"/>
      <c r="AY250" s="192"/>
      <c r="AZ250" s="241"/>
      <c r="BA250" s="242"/>
      <c r="BB250" s="156"/>
      <c r="BC250" s="157"/>
      <c r="BD250" s="157"/>
      <c r="BE250" s="157"/>
      <c r="BF250" s="157"/>
    </row>
    <row r="251" spans="1:58" ht="159.75" customHeight="1" x14ac:dyDescent="0.2">
      <c r="A251" s="667"/>
      <c r="B251" s="649"/>
      <c r="C251" s="629"/>
      <c r="D251" s="629"/>
      <c r="E251" s="629"/>
      <c r="F251" s="629"/>
      <c r="G251" s="629"/>
      <c r="H251" s="629"/>
      <c r="I251" s="629"/>
      <c r="J251" s="629"/>
      <c r="K251" s="629"/>
      <c r="L251" s="629"/>
      <c r="M251" s="629"/>
      <c r="N251" s="629"/>
      <c r="O251" s="629"/>
      <c r="P251" s="194">
        <v>3</v>
      </c>
      <c r="Q251" s="144" t="s">
        <v>1131</v>
      </c>
      <c r="R251" s="145" t="str">
        <f t="shared" si="0"/>
        <v>Probabilidad</v>
      </c>
      <c r="S251" s="146" t="s">
        <v>834</v>
      </c>
      <c r="T251" s="146" t="s">
        <v>826</v>
      </c>
      <c r="U251" s="147" t="str">
        <f t="shared" si="1"/>
        <v>40%</v>
      </c>
      <c r="V251" s="146" t="s">
        <v>827</v>
      </c>
      <c r="W251" s="146" t="s">
        <v>828</v>
      </c>
      <c r="X251" s="146" t="s">
        <v>829</v>
      </c>
      <c r="Y251" s="148">
        <f>IFERROR(IF(AND(R250="Probabilidad",R251="Probabilidad"),(AA250-(+AA250*U251)),IF(R251="Probabilidad",(J249-(+J249*U251)),IF(R251="Impacto",AA250,""))),"")</f>
        <v>8.6399999999999991E-2</v>
      </c>
      <c r="Z251" s="149" t="str">
        <f t="shared" si="2"/>
        <v>Muy Baja</v>
      </c>
      <c r="AA251" s="147">
        <f t="shared" si="3"/>
        <v>8.6399999999999991E-2</v>
      </c>
      <c r="AB251" s="149" t="str">
        <f t="shared" si="4"/>
        <v>Moderado</v>
      </c>
      <c r="AC251" s="147">
        <f t="shared" ref="AC251:AC254" si="74">IFERROR(IF(AND(R250="Impacto",R251="Impacto"),(AC250-(+AC250*U251)),IF(AND(R250="Probabilidad",R251="Impacto"),(AC249-(+AC249*U251)),IF(R251="Probabilidad",AC250,""))),"")</f>
        <v>0.6</v>
      </c>
      <c r="AD251" s="149" t="str">
        <f t="shared" si="5"/>
        <v>Moderado</v>
      </c>
      <c r="AE251" s="629"/>
      <c r="AF251" s="293" t="s">
        <v>1132</v>
      </c>
      <c r="AG251" s="171">
        <v>0.5</v>
      </c>
      <c r="AH251" s="168" t="s">
        <v>1133</v>
      </c>
      <c r="AI251" s="205" t="s">
        <v>1102</v>
      </c>
      <c r="AJ251" s="294">
        <v>44593</v>
      </c>
      <c r="AK251" s="294">
        <v>44895</v>
      </c>
      <c r="AL251" s="290">
        <v>11</v>
      </c>
      <c r="AM251" s="241"/>
      <c r="AN251" s="242"/>
      <c r="AO251" s="192"/>
      <c r="AP251" s="241"/>
      <c r="AQ251" s="242"/>
      <c r="AR251" s="241"/>
      <c r="AS251" s="242"/>
      <c r="AT251" s="192"/>
      <c r="AU251" s="241"/>
      <c r="AV251" s="242"/>
      <c r="AW251" s="241"/>
      <c r="AX251" s="242"/>
      <c r="AY251" s="192"/>
      <c r="AZ251" s="241"/>
      <c r="BA251" s="242"/>
      <c r="BB251" s="156"/>
      <c r="BC251" s="157"/>
      <c r="BD251" s="157"/>
      <c r="BE251" s="157"/>
      <c r="BF251" s="157"/>
    </row>
    <row r="252" spans="1:58" ht="23.1" customHeight="1" x14ac:dyDescent="0.2">
      <c r="A252" s="667"/>
      <c r="B252" s="649"/>
      <c r="C252" s="629"/>
      <c r="D252" s="629"/>
      <c r="E252" s="629"/>
      <c r="F252" s="629"/>
      <c r="G252" s="629"/>
      <c r="H252" s="629"/>
      <c r="I252" s="629"/>
      <c r="J252" s="629"/>
      <c r="K252" s="629"/>
      <c r="L252" s="629"/>
      <c r="M252" s="629"/>
      <c r="N252" s="629"/>
      <c r="O252" s="629"/>
      <c r="P252" s="194"/>
      <c r="Q252" s="144"/>
      <c r="R252" s="145" t="str">
        <f t="shared" si="0"/>
        <v/>
      </c>
      <c r="S252" s="146"/>
      <c r="T252" s="146"/>
      <c r="U252" s="147" t="str">
        <f t="shared" si="1"/>
        <v/>
      </c>
      <c r="V252" s="146"/>
      <c r="W252" s="146"/>
      <c r="X252" s="146"/>
      <c r="Y252" s="148" t="str">
        <f>IFERROR(IF(AND(R251="Probabilidad",R252="Probabilidad"),(AA251-(+AA251*U252)),IF(R252="Probabilidad",(J249-(+J249*U252)),IF(R252="Impacto",AA251,""))),"")</f>
        <v/>
      </c>
      <c r="Z252" s="149" t="str">
        <f t="shared" si="2"/>
        <v/>
      </c>
      <c r="AA252" s="147" t="str">
        <f t="shared" si="3"/>
        <v/>
      </c>
      <c r="AB252" s="149" t="str">
        <f t="shared" si="4"/>
        <v/>
      </c>
      <c r="AC252" s="147" t="str">
        <f t="shared" si="74"/>
        <v/>
      </c>
      <c r="AD252" s="149" t="str">
        <f t="shared" si="5"/>
        <v/>
      </c>
      <c r="AE252" s="629"/>
      <c r="AF252" s="194"/>
      <c r="AG252" s="192"/>
      <c r="AH252" s="193"/>
      <c r="AI252" s="278"/>
      <c r="AJ252" s="193"/>
      <c r="AK252" s="193"/>
      <c r="AL252" s="193"/>
      <c r="AM252" s="241"/>
      <c r="AN252" s="242"/>
      <c r="AO252" s="192"/>
      <c r="AP252" s="241"/>
      <c r="AQ252" s="242"/>
      <c r="AR252" s="241"/>
      <c r="AS252" s="242"/>
      <c r="AT252" s="192"/>
      <c r="AU252" s="241"/>
      <c r="AV252" s="242"/>
      <c r="AW252" s="241"/>
      <c r="AX252" s="242"/>
      <c r="AY252" s="192"/>
      <c r="AZ252" s="241"/>
      <c r="BA252" s="242"/>
      <c r="BB252" s="156"/>
      <c r="BC252" s="157"/>
      <c r="BD252" s="157"/>
      <c r="BE252" s="157"/>
      <c r="BF252" s="157"/>
    </row>
    <row r="253" spans="1:58" ht="23.1" customHeight="1" x14ac:dyDescent="0.2">
      <c r="A253" s="667"/>
      <c r="B253" s="649"/>
      <c r="C253" s="629"/>
      <c r="D253" s="629"/>
      <c r="E253" s="629"/>
      <c r="F253" s="629"/>
      <c r="G253" s="629"/>
      <c r="H253" s="629"/>
      <c r="I253" s="629"/>
      <c r="J253" s="629"/>
      <c r="K253" s="629"/>
      <c r="L253" s="629"/>
      <c r="M253" s="629"/>
      <c r="N253" s="629"/>
      <c r="O253" s="629"/>
      <c r="P253" s="194"/>
      <c r="Q253" s="144"/>
      <c r="R253" s="145" t="str">
        <f t="shared" si="0"/>
        <v/>
      </c>
      <c r="S253" s="146"/>
      <c r="T253" s="146"/>
      <c r="U253" s="147" t="str">
        <f t="shared" si="1"/>
        <v/>
      </c>
      <c r="V253" s="146"/>
      <c r="W253" s="146"/>
      <c r="X253" s="146"/>
      <c r="Y253" s="148" t="str">
        <f>IFERROR(IF(AND(R252="Probabilidad",R253="Probabilidad"),(AA252-(+AA252*U253)),IF(R253="Probabilidad",(J249-(+J249*U253)),IF(R253="Impacto",AA252,""))),"")</f>
        <v/>
      </c>
      <c r="Z253" s="149" t="str">
        <f t="shared" si="2"/>
        <v/>
      </c>
      <c r="AA253" s="147" t="str">
        <f t="shared" si="3"/>
        <v/>
      </c>
      <c r="AB253" s="149" t="str">
        <f t="shared" si="4"/>
        <v/>
      </c>
      <c r="AC253" s="147" t="str">
        <f t="shared" si="74"/>
        <v/>
      </c>
      <c r="AD253" s="149" t="str">
        <f t="shared" si="5"/>
        <v/>
      </c>
      <c r="AE253" s="629"/>
      <c r="AF253" s="194"/>
      <c r="AG253" s="192"/>
      <c r="AH253" s="193"/>
      <c r="AI253" s="278"/>
      <c r="AJ253" s="193"/>
      <c r="AK253" s="193"/>
      <c r="AL253" s="193"/>
      <c r="AM253" s="241"/>
      <c r="AN253" s="242"/>
      <c r="AO253" s="192"/>
      <c r="AP253" s="241"/>
      <c r="AQ253" s="242"/>
      <c r="AR253" s="241"/>
      <c r="AS253" s="242"/>
      <c r="AT253" s="192"/>
      <c r="AU253" s="241"/>
      <c r="AV253" s="242"/>
      <c r="AW253" s="241"/>
      <c r="AX253" s="242"/>
      <c r="AY253" s="192"/>
      <c r="AZ253" s="241"/>
      <c r="BA253" s="242"/>
      <c r="BB253" s="156"/>
      <c r="BC253" s="157"/>
      <c r="BD253" s="157"/>
      <c r="BE253" s="157"/>
      <c r="BF253" s="157"/>
    </row>
    <row r="254" spans="1:58" ht="23.1" customHeight="1" x14ac:dyDescent="0.2">
      <c r="A254" s="668"/>
      <c r="B254" s="650"/>
      <c r="C254" s="640"/>
      <c r="D254" s="640"/>
      <c r="E254" s="640"/>
      <c r="F254" s="640"/>
      <c r="G254" s="640"/>
      <c r="H254" s="640"/>
      <c r="I254" s="640"/>
      <c r="J254" s="640"/>
      <c r="K254" s="640"/>
      <c r="L254" s="640"/>
      <c r="M254" s="640"/>
      <c r="N254" s="640"/>
      <c r="O254" s="640"/>
      <c r="P254" s="205"/>
      <c r="Q254" s="168"/>
      <c r="R254" s="169" t="str">
        <f t="shared" si="0"/>
        <v/>
      </c>
      <c r="S254" s="170"/>
      <c r="T254" s="170"/>
      <c r="U254" s="171" t="str">
        <f t="shared" si="1"/>
        <v/>
      </c>
      <c r="V254" s="170"/>
      <c r="W254" s="170"/>
      <c r="X254" s="170"/>
      <c r="Y254" s="172" t="str">
        <f>IFERROR(IF(AND(R253="Probabilidad",R254="Probabilidad"),(AA253-(+AA253*U254)),IF(R254="Probabilidad",(J249-(+J249*U254)),IF(R254="Impacto",AA253,""))),"")</f>
        <v/>
      </c>
      <c r="Z254" s="173" t="str">
        <f t="shared" si="2"/>
        <v/>
      </c>
      <c r="AA254" s="171" t="str">
        <f t="shared" si="3"/>
        <v/>
      </c>
      <c r="AB254" s="173" t="str">
        <f t="shared" si="4"/>
        <v/>
      </c>
      <c r="AC254" s="171" t="str">
        <f t="shared" si="74"/>
        <v/>
      </c>
      <c r="AD254" s="173" t="str">
        <f t="shared" si="5"/>
        <v/>
      </c>
      <c r="AE254" s="640"/>
      <c r="AF254" s="205"/>
      <c r="AG254" s="171"/>
      <c r="AH254" s="209"/>
      <c r="AI254" s="205"/>
      <c r="AJ254" s="209"/>
      <c r="AK254" s="209"/>
      <c r="AL254" s="198"/>
      <c r="AM254" s="241"/>
      <c r="AN254" s="242"/>
      <c r="AO254" s="192"/>
      <c r="AP254" s="241"/>
      <c r="AQ254" s="242"/>
      <c r="AR254" s="241"/>
      <c r="AS254" s="242"/>
      <c r="AT254" s="192"/>
      <c r="AU254" s="241"/>
      <c r="AV254" s="242"/>
      <c r="AW254" s="241"/>
      <c r="AX254" s="242"/>
      <c r="AY254" s="192"/>
      <c r="AZ254" s="241"/>
      <c r="BA254" s="242"/>
      <c r="BB254" s="156"/>
      <c r="BC254" s="157"/>
      <c r="BD254" s="157"/>
      <c r="BE254" s="157"/>
      <c r="BF254" s="157"/>
    </row>
    <row r="255" spans="1:58" ht="159.75" customHeight="1" x14ac:dyDescent="0.2">
      <c r="A255" s="666">
        <v>28</v>
      </c>
      <c r="B255" s="660" t="s">
        <v>661</v>
      </c>
      <c r="C255" s="661" t="s">
        <v>869</v>
      </c>
      <c r="D255" s="651" t="s">
        <v>1134</v>
      </c>
      <c r="E255" s="651" t="s">
        <v>1135</v>
      </c>
      <c r="F255" s="651" t="s">
        <v>1136</v>
      </c>
      <c r="G255" s="661" t="s">
        <v>822</v>
      </c>
      <c r="H255" s="651">
        <v>252</v>
      </c>
      <c r="I255" s="641" t="str">
        <f>IF(H255&lt;=0,"",IF(H255&lt;=2,"Muy Baja",IF(H255&lt;=24,"Baja",IF(H255&lt;=500,"Media",IF(H255&lt;=5000,"Alta","Muy Alta")))))</f>
        <v>Media</v>
      </c>
      <c r="J255" s="639">
        <f>IF(I255="","",IF(I255="Muy Baja",0.2,IF(I255="Baja",0.4,IF(I255="Media",0.6,IF(I255="Alta",0.8,IF(I255="Muy Alta",1,))))))</f>
        <v>0.6</v>
      </c>
      <c r="K255" s="654" t="s">
        <v>901</v>
      </c>
      <c r="L255" s="639" t="str">
        <f>IF(NOT(ISERROR(MATCH(K255,'[1]Tabla Impacto'!$B$221:$B$223,0))),'[1]Tabla Impacto'!$F$223&amp;"Por favor no seleccionar los criterios de impacto(Afectación Económica o presupuestal y Pérdida Reputacional)",K255)</f>
        <v xml:space="preserve">     Entre 100 y 500 SMLMV </v>
      </c>
      <c r="M255" s="662" t="str">
        <f>IF(OR(K255='Tabla Impacto'!$C$11,K255='Tabla Impacto'!$D$11),"Leve",IF(OR(K255='Tabla Impacto'!$C$12,K255='Tabla Impacto'!$D$12),"Menor",IF(OR(K255='Tabla Impacto'!$C$13,K255='Tabla Impacto'!$D$13),"Moderado",IF(OR(K255='Tabla Impacto'!$C$14,K255='Tabla Impacto'!$D$14),"Mayor",IF(OR(K255='Tabla Impacto'!$C$15,K255='Tabla Impacto'!$D$15),"Catastrófico","")))))</f>
        <v>Mayor</v>
      </c>
      <c r="N255" s="639">
        <f>IF(M255="","",IF(M255="Leve",0.2,IF(M255="Menor",0.4,IF(M255="Moderado",0.6,IF(M255="Mayor",0.8,IF(M255="Catastrófico",1,))))))</f>
        <v>0.8</v>
      </c>
      <c r="O255" s="641" t="str">
        <f>IF(OR(AND(I255="Muy Baja",M255="Leve"),AND(I255="Muy Baja",M255="Menor"),AND(I255="Baja",M255="Leve")),"Bajo",IF(OR(AND(I255="Muy baja",M255="Moderado"),AND(I255="Baja",M255="Menor"),AND(I255="Baja",M255="Moderado"),AND(I255="Media",M255="Leve"),AND(I255="Media",M255="Menor"),AND(I255="Media",M255="Moderado"),AND(I255="Alta",M255="Leve"),AND(I255="Alta",M255="Menor")),"Moderado",IF(OR(AND(I255="Muy Baja",M255="Mayor"),AND(I255="Baja",M255="Mayor"),AND(I255="Media",M255="Mayor"),AND(I255="Alta",M255="Moderado"),AND(I255="Alta",M255="Mayor"),AND(I255="Muy Alta",M255="Leve"),AND(I255="Muy Alta",M255="Menor"),AND(I255="Muy Alta",M255="Moderado"),AND(I255="Muy Alta",M255="Mayor")),"Alto",IF(OR(AND(I255="Muy Baja",M255="Catastrófico"),AND(I255="Baja",M255="Catastrófico"),AND(I255="Media",M255="Catastrófico"),AND(I255="Alta",M255="Catastrófico"),AND(I255="Muy Alta",M255="Catastrófico")),"Extremo",""))))</f>
        <v>Alto</v>
      </c>
      <c r="P255" s="127">
        <v>1</v>
      </c>
      <c r="Q255" s="126" t="s">
        <v>1137</v>
      </c>
      <c r="R255" s="145" t="str">
        <f t="shared" si="0"/>
        <v>Probabilidad</v>
      </c>
      <c r="S255" s="146" t="s">
        <v>825</v>
      </c>
      <c r="T255" s="146" t="s">
        <v>826</v>
      </c>
      <c r="U255" s="147" t="str">
        <f t="shared" si="1"/>
        <v>30%</v>
      </c>
      <c r="V255" s="146"/>
      <c r="W255" s="146"/>
      <c r="X255" s="146"/>
      <c r="Y255" s="148">
        <f>IFERROR(IF(R255="Probabilidad",(J255-(+J255*U255)),IF(R255="Impacto",J255,"")),"")</f>
        <v>0.42</v>
      </c>
      <c r="Z255" s="149" t="str">
        <f t="shared" si="2"/>
        <v>Media</v>
      </c>
      <c r="AA255" s="147">
        <f t="shared" si="3"/>
        <v>0.42</v>
      </c>
      <c r="AB255" s="149" t="str">
        <f t="shared" si="4"/>
        <v>Mayor</v>
      </c>
      <c r="AC255" s="147">
        <f>IFERROR(IF(R255="Impacto",(N255-(+N255*U255)),IF(R255="Probabilidad",N255,"")),"")</f>
        <v>0.8</v>
      </c>
      <c r="AD255" s="149" t="str">
        <f t="shared" si="5"/>
        <v>Alto</v>
      </c>
      <c r="AE255" s="656" t="s">
        <v>830</v>
      </c>
      <c r="AF255" s="295" t="s">
        <v>1138</v>
      </c>
      <c r="AG255" s="164">
        <v>0.5</v>
      </c>
      <c r="AH255" s="145" t="s">
        <v>1139</v>
      </c>
      <c r="AI255" s="145" t="s">
        <v>1140</v>
      </c>
      <c r="AJ255" s="249">
        <v>44562</v>
      </c>
      <c r="AK255" s="249">
        <v>44895</v>
      </c>
      <c r="AL255" s="166">
        <v>11</v>
      </c>
      <c r="AM255" s="140"/>
      <c r="AN255" s="138"/>
      <c r="AO255" s="139"/>
      <c r="AP255" s="140"/>
      <c r="AQ255" s="138"/>
      <c r="AR255" s="140"/>
      <c r="AS255" s="138"/>
      <c r="AT255" s="139"/>
      <c r="AU255" s="140"/>
      <c r="AV255" s="138"/>
      <c r="AW255" s="140"/>
      <c r="AX255" s="138"/>
      <c r="AY255" s="139"/>
      <c r="AZ255" s="140"/>
      <c r="BA255" s="138"/>
      <c r="BB255" s="156"/>
      <c r="BC255" s="156"/>
      <c r="BD255" s="157"/>
      <c r="BE255" s="157"/>
      <c r="BF255" s="157"/>
    </row>
    <row r="256" spans="1:58" ht="159.75" customHeight="1" x14ac:dyDescent="0.2">
      <c r="A256" s="667"/>
      <c r="B256" s="649"/>
      <c r="C256" s="629"/>
      <c r="D256" s="629"/>
      <c r="E256" s="629"/>
      <c r="F256" s="629"/>
      <c r="G256" s="629"/>
      <c r="H256" s="629"/>
      <c r="I256" s="629"/>
      <c r="J256" s="629"/>
      <c r="K256" s="629"/>
      <c r="L256" s="629"/>
      <c r="M256" s="629"/>
      <c r="N256" s="629"/>
      <c r="O256" s="629"/>
      <c r="P256" s="194">
        <v>2</v>
      </c>
      <c r="Q256" s="144" t="s">
        <v>1141</v>
      </c>
      <c r="R256" s="145" t="str">
        <f t="shared" si="0"/>
        <v>Impacto</v>
      </c>
      <c r="S256" s="146" t="s">
        <v>837</v>
      </c>
      <c r="T256" s="146" t="s">
        <v>826</v>
      </c>
      <c r="U256" s="147" t="str">
        <f t="shared" si="1"/>
        <v>25%</v>
      </c>
      <c r="V256" s="146"/>
      <c r="W256" s="146"/>
      <c r="X256" s="146"/>
      <c r="Y256" s="148">
        <f>IFERROR(IF(AND(R255="Probabilidad",R256="Probabilidad"),(AA255-(+AA255*U256)),IF(R256="Probabilidad",(J255-(+J255*U256)),IF(R256="Impacto",AA255,""))),"")</f>
        <v>0.42</v>
      </c>
      <c r="Z256" s="149" t="str">
        <f t="shared" si="2"/>
        <v>Media</v>
      </c>
      <c r="AA256" s="147">
        <f t="shared" si="3"/>
        <v>0.42</v>
      </c>
      <c r="AB256" s="149" t="str">
        <f t="shared" si="4"/>
        <v>Moderado</v>
      </c>
      <c r="AC256" s="147">
        <f>IFERROR(IF(AND(R255="Impacto",R256="Impacto"),(AC255-(+AC255*U256)),IF(R256="Impacto",($N$255-(+$N$255*U256)),IF(R256="Probabilidad",AC255,""))),"")</f>
        <v>0.60000000000000009</v>
      </c>
      <c r="AD256" s="149" t="str">
        <f t="shared" si="5"/>
        <v>Moderado</v>
      </c>
      <c r="AE256" s="629"/>
      <c r="AF256" s="144" t="s">
        <v>1142</v>
      </c>
      <c r="AG256" s="151">
        <v>0.4</v>
      </c>
      <c r="AH256" s="194" t="s">
        <v>1143</v>
      </c>
      <c r="AI256" s="145" t="s">
        <v>1144</v>
      </c>
      <c r="AJ256" s="249">
        <v>44562</v>
      </c>
      <c r="AK256" s="249">
        <v>44895</v>
      </c>
      <c r="AL256" s="153">
        <v>3</v>
      </c>
      <c r="AM256" s="241"/>
      <c r="AN256" s="242"/>
      <c r="AO256" s="192"/>
      <c r="AP256" s="241"/>
      <c r="AQ256" s="242"/>
      <c r="AR256" s="241"/>
      <c r="AS256" s="242"/>
      <c r="AT256" s="192"/>
      <c r="AU256" s="241"/>
      <c r="AV256" s="242"/>
      <c r="AW256" s="241"/>
      <c r="AX256" s="242"/>
      <c r="AY256" s="192"/>
      <c r="AZ256" s="241"/>
      <c r="BA256" s="242"/>
      <c r="BB256" s="156"/>
      <c r="BC256" s="157"/>
      <c r="BD256" s="157"/>
      <c r="BE256" s="157"/>
      <c r="BF256" s="157"/>
    </row>
    <row r="257" spans="1:58" ht="159.75" customHeight="1" x14ac:dyDescent="0.2">
      <c r="A257" s="667"/>
      <c r="B257" s="649"/>
      <c r="C257" s="629"/>
      <c r="D257" s="629"/>
      <c r="E257" s="629"/>
      <c r="F257" s="629"/>
      <c r="G257" s="629"/>
      <c r="H257" s="629"/>
      <c r="I257" s="629"/>
      <c r="J257" s="629"/>
      <c r="K257" s="629"/>
      <c r="L257" s="629"/>
      <c r="M257" s="629"/>
      <c r="N257" s="629"/>
      <c r="O257" s="629"/>
      <c r="P257" s="194">
        <v>3</v>
      </c>
      <c r="Q257" s="168" t="s">
        <v>1145</v>
      </c>
      <c r="R257" s="145" t="str">
        <f t="shared" si="0"/>
        <v>Probabilidad</v>
      </c>
      <c r="S257" s="146" t="s">
        <v>834</v>
      </c>
      <c r="T257" s="146" t="s">
        <v>826</v>
      </c>
      <c r="U257" s="147" t="str">
        <f t="shared" si="1"/>
        <v>40%</v>
      </c>
      <c r="V257" s="146"/>
      <c r="W257" s="146"/>
      <c r="X257" s="146"/>
      <c r="Y257" s="148">
        <f>IFERROR(IF(AND(R256="Probabilidad",R257="Probabilidad"),(AA256-(+AA256*U257)),IF(R257="Probabilidad",(J255-(+J255*U257)),IF(R257="Impacto",AA256,""))),"")</f>
        <v>0.36</v>
      </c>
      <c r="Z257" s="149" t="str">
        <f t="shared" si="2"/>
        <v>Baja</v>
      </c>
      <c r="AA257" s="147">
        <f t="shared" si="3"/>
        <v>0.36</v>
      </c>
      <c r="AB257" s="149" t="str">
        <f t="shared" si="4"/>
        <v>Moderado</v>
      </c>
      <c r="AC257" s="147">
        <f t="shared" ref="AC257:AC260" si="75">IFERROR(IF(AND(R256="Impacto",R257="Impacto"),(AC256-(+AC256*U257)),IF(AND(R256="Probabilidad",R257="Impacto"),(AC255-(+AC255*U257)),IF(R257="Probabilidad",AC256,""))),"")</f>
        <v>0.60000000000000009</v>
      </c>
      <c r="AD257" s="149" t="str">
        <f t="shared" si="5"/>
        <v>Moderado</v>
      </c>
      <c r="AE257" s="629"/>
      <c r="AF257" s="168" t="s">
        <v>1146</v>
      </c>
      <c r="AG257" s="159">
        <v>0.1</v>
      </c>
      <c r="AH257" s="205" t="s">
        <v>1147</v>
      </c>
      <c r="AI257" s="205" t="s">
        <v>1102</v>
      </c>
      <c r="AJ257" s="294">
        <v>44562</v>
      </c>
      <c r="AK257" s="294">
        <v>44895</v>
      </c>
      <c r="AL257" s="161">
        <v>1</v>
      </c>
      <c r="AM257" s="241"/>
      <c r="AN257" s="242"/>
      <c r="AO257" s="192"/>
      <c r="AP257" s="241"/>
      <c r="AQ257" s="242"/>
      <c r="AR257" s="241"/>
      <c r="AS257" s="242"/>
      <c r="AT257" s="192"/>
      <c r="AU257" s="241"/>
      <c r="AV257" s="242"/>
      <c r="AW257" s="241"/>
      <c r="AX257" s="242"/>
      <c r="AY257" s="192"/>
      <c r="AZ257" s="241"/>
      <c r="BA257" s="242"/>
      <c r="BB257" s="156"/>
      <c r="BC257" s="157"/>
      <c r="BD257" s="157"/>
      <c r="BE257" s="157"/>
      <c r="BF257" s="157"/>
    </row>
    <row r="258" spans="1:58" ht="24.95" customHeight="1" x14ac:dyDescent="0.2">
      <c r="A258" s="667"/>
      <c r="B258" s="649"/>
      <c r="C258" s="629"/>
      <c r="D258" s="629"/>
      <c r="E258" s="629"/>
      <c r="F258" s="629"/>
      <c r="G258" s="629"/>
      <c r="H258" s="629"/>
      <c r="I258" s="629"/>
      <c r="J258" s="629"/>
      <c r="K258" s="629"/>
      <c r="L258" s="629"/>
      <c r="M258" s="629"/>
      <c r="N258" s="629"/>
      <c r="O258" s="629"/>
      <c r="P258" s="194"/>
      <c r="Q258" s="144"/>
      <c r="R258" s="145" t="str">
        <f t="shared" si="0"/>
        <v/>
      </c>
      <c r="S258" s="146"/>
      <c r="T258" s="146"/>
      <c r="U258" s="147" t="str">
        <f t="shared" si="1"/>
        <v/>
      </c>
      <c r="V258" s="146"/>
      <c r="W258" s="146"/>
      <c r="X258" s="146"/>
      <c r="Y258" s="148" t="str">
        <f>IFERROR(IF(AND(R257="Probabilidad",R258="Probabilidad"),(AA257-(+AA257*U258)),IF(R258="Probabilidad",(J255-(+J255*U258)),IF(R258="Impacto",AA257,""))),"")</f>
        <v/>
      </c>
      <c r="Z258" s="149" t="str">
        <f t="shared" si="2"/>
        <v/>
      </c>
      <c r="AA258" s="147" t="str">
        <f t="shared" si="3"/>
        <v/>
      </c>
      <c r="AB258" s="149" t="str">
        <f t="shared" si="4"/>
        <v/>
      </c>
      <c r="AC258" s="147" t="str">
        <f t="shared" si="75"/>
        <v/>
      </c>
      <c r="AD258" s="149" t="str">
        <f t="shared" si="5"/>
        <v/>
      </c>
      <c r="AE258" s="629"/>
      <c r="AF258" s="194"/>
      <c r="AG258" s="192"/>
      <c r="AH258" s="193"/>
      <c r="AI258" s="278"/>
      <c r="AJ258" s="193"/>
      <c r="AK258" s="193"/>
      <c r="AL258" s="193"/>
      <c r="AM258" s="241"/>
      <c r="AN258" s="242"/>
      <c r="AO258" s="192"/>
      <c r="AP258" s="241"/>
      <c r="AQ258" s="242"/>
      <c r="AR258" s="241"/>
      <c r="AS258" s="242"/>
      <c r="AT258" s="192"/>
      <c r="AU258" s="241"/>
      <c r="AV258" s="242"/>
      <c r="AW258" s="241"/>
      <c r="AX258" s="242"/>
      <c r="AY258" s="192"/>
      <c r="AZ258" s="241"/>
      <c r="BA258" s="242"/>
      <c r="BB258" s="156"/>
      <c r="BC258" s="157"/>
      <c r="BD258" s="157"/>
      <c r="BE258" s="157"/>
      <c r="BF258" s="157"/>
    </row>
    <row r="259" spans="1:58" ht="24.95" customHeight="1" x14ac:dyDescent="0.2">
      <c r="A259" s="667"/>
      <c r="B259" s="649"/>
      <c r="C259" s="629"/>
      <c r="D259" s="629"/>
      <c r="E259" s="629"/>
      <c r="F259" s="629"/>
      <c r="G259" s="629"/>
      <c r="H259" s="629"/>
      <c r="I259" s="629"/>
      <c r="J259" s="629"/>
      <c r="K259" s="629"/>
      <c r="L259" s="629"/>
      <c r="M259" s="629"/>
      <c r="N259" s="629"/>
      <c r="O259" s="629"/>
      <c r="P259" s="194"/>
      <c r="Q259" s="144"/>
      <c r="R259" s="145" t="str">
        <f t="shared" si="0"/>
        <v/>
      </c>
      <c r="S259" s="146"/>
      <c r="T259" s="146"/>
      <c r="U259" s="147" t="str">
        <f t="shared" si="1"/>
        <v/>
      </c>
      <c r="V259" s="146"/>
      <c r="W259" s="146"/>
      <c r="X259" s="146"/>
      <c r="Y259" s="148" t="str">
        <f>IFERROR(IF(AND(R258="Probabilidad",R259="Probabilidad"),(AA258-(+AA258*U259)),IF(R259="Probabilidad",(J255-(+J255*U259)),IF(R259="Impacto",AA258,""))),"")</f>
        <v/>
      </c>
      <c r="Z259" s="149" t="str">
        <f t="shared" si="2"/>
        <v/>
      </c>
      <c r="AA259" s="147" t="str">
        <f t="shared" si="3"/>
        <v/>
      </c>
      <c r="AB259" s="149" t="str">
        <f t="shared" si="4"/>
        <v/>
      </c>
      <c r="AC259" s="147" t="str">
        <f t="shared" si="75"/>
        <v/>
      </c>
      <c r="AD259" s="149" t="str">
        <f t="shared" si="5"/>
        <v/>
      </c>
      <c r="AE259" s="629"/>
      <c r="AF259" s="194"/>
      <c r="AG259" s="192"/>
      <c r="AH259" s="193"/>
      <c r="AI259" s="278"/>
      <c r="AJ259" s="193"/>
      <c r="AK259" s="193"/>
      <c r="AL259" s="193"/>
      <c r="AM259" s="241"/>
      <c r="AN259" s="242"/>
      <c r="AO259" s="192"/>
      <c r="AP259" s="241"/>
      <c r="AQ259" s="242"/>
      <c r="AR259" s="241"/>
      <c r="AS259" s="242"/>
      <c r="AT259" s="192"/>
      <c r="AU259" s="241"/>
      <c r="AV259" s="242"/>
      <c r="AW259" s="241"/>
      <c r="AX259" s="242"/>
      <c r="AY259" s="192"/>
      <c r="AZ259" s="241"/>
      <c r="BA259" s="242"/>
      <c r="BB259" s="156"/>
      <c r="BC259" s="157"/>
      <c r="BD259" s="157"/>
      <c r="BE259" s="157"/>
      <c r="BF259" s="157"/>
    </row>
    <row r="260" spans="1:58" ht="24.95" customHeight="1" x14ac:dyDescent="0.2">
      <c r="A260" s="668"/>
      <c r="B260" s="650"/>
      <c r="C260" s="640"/>
      <c r="D260" s="640"/>
      <c r="E260" s="640"/>
      <c r="F260" s="640"/>
      <c r="G260" s="640"/>
      <c r="H260" s="640"/>
      <c r="I260" s="640"/>
      <c r="J260" s="640"/>
      <c r="K260" s="640"/>
      <c r="L260" s="640"/>
      <c r="M260" s="640"/>
      <c r="N260" s="640"/>
      <c r="O260" s="640"/>
      <c r="P260" s="205"/>
      <c r="Q260" s="168"/>
      <c r="R260" s="169" t="str">
        <f t="shared" si="0"/>
        <v/>
      </c>
      <c r="S260" s="170"/>
      <c r="T260" s="170"/>
      <c r="U260" s="171" t="str">
        <f t="shared" si="1"/>
        <v/>
      </c>
      <c r="V260" s="170"/>
      <c r="W260" s="170"/>
      <c r="X260" s="170"/>
      <c r="Y260" s="172" t="str">
        <f>IFERROR(IF(AND(R259="Probabilidad",R260="Probabilidad"),(AA259-(+AA259*U260)),IF(R260="Probabilidad",(J255-(+J255*U260)),IF(R260="Impacto",AA259,""))),"")</f>
        <v/>
      </c>
      <c r="Z260" s="173" t="str">
        <f t="shared" si="2"/>
        <v/>
      </c>
      <c r="AA260" s="171" t="str">
        <f t="shared" si="3"/>
        <v/>
      </c>
      <c r="AB260" s="173" t="str">
        <f t="shared" si="4"/>
        <v/>
      </c>
      <c r="AC260" s="171" t="str">
        <f t="shared" si="75"/>
        <v/>
      </c>
      <c r="AD260" s="173" t="str">
        <f t="shared" si="5"/>
        <v/>
      </c>
      <c r="AE260" s="640"/>
      <c r="AF260" s="205"/>
      <c r="AG260" s="171"/>
      <c r="AH260" s="209"/>
      <c r="AI260" s="205"/>
      <c r="AJ260" s="209"/>
      <c r="AK260" s="209"/>
      <c r="AL260" s="198"/>
      <c r="AM260" s="241"/>
      <c r="AN260" s="242"/>
      <c r="AO260" s="192"/>
      <c r="AP260" s="241"/>
      <c r="AQ260" s="242"/>
      <c r="AR260" s="241"/>
      <c r="AS260" s="242"/>
      <c r="AT260" s="192"/>
      <c r="AU260" s="241"/>
      <c r="AV260" s="242"/>
      <c r="AW260" s="241"/>
      <c r="AX260" s="242"/>
      <c r="AY260" s="192"/>
      <c r="AZ260" s="241"/>
      <c r="BA260" s="242"/>
      <c r="BB260" s="156"/>
      <c r="BC260" s="157"/>
      <c r="BD260" s="157"/>
      <c r="BE260" s="157"/>
      <c r="BF260" s="157"/>
    </row>
    <row r="261" spans="1:58" ht="159.75" customHeight="1" x14ac:dyDescent="0.2">
      <c r="A261" s="666">
        <v>29</v>
      </c>
      <c r="B261" s="660" t="s">
        <v>661</v>
      </c>
      <c r="C261" s="661" t="s">
        <v>899</v>
      </c>
      <c r="D261" s="651" t="s">
        <v>1148</v>
      </c>
      <c r="E261" s="651" t="s">
        <v>1149</v>
      </c>
      <c r="F261" s="651" t="s">
        <v>1150</v>
      </c>
      <c r="G261" s="661" t="s">
        <v>822</v>
      </c>
      <c r="H261" s="651">
        <v>50</v>
      </c>
      <c r="I261" s="641" t="str">
        <f>IF(H261&lt;=0,"",IF(H261&lt;=2,"Muy Baja",IF(H261&lt;=24,"Baja",IF(H261&lt;=500,"Media",IF(H261&lt;=5000,"Alta","Muy Alta")))))</f>
        <v>Media</v>
      </c>
      <c r="J261" s="639">
        <f>IF(I261="","",IF(I261="Muy Baja",0.2,IF(I261="Baja",0.4,IF(I261="Media",0.6,IF(I261="Alta",0.8,IF(I261="Muy Alta",1,))))))</f>
        <v>0.6</v>
      </c>
      <c r="K261" s="654" t="s">
        <v>901</v>
      </c>
      <c r="L261" s="639" t="str">
        <f>IF(NOT(ISERROR(MATCH(K261,'[1]Tabla Impacto'!$B$221:$B$223,0))),'[1]Tabla Impacto'!$F$223&amp;"Por favor no seleccionar los criterios de impacto(Afectación Económica o presupuestal y Pérdida Reputacional)",K261)</f>
        <v xml:space="preserve">     Entre 100 y 500 SMLMV </v>
      </c>
      <c r="M261" s="662" t="str">
        <f>IF(OR(K261='Tabla Impacto'!$C$11,K261='Tabla Impacto'!$D$11),"Leve",IF(OR(K261='Tabla Impacto'!$C$12,K261='Tabla Impacto'!$D$12),"Menor",IF(OR(K261='Tabla Impacto'!$C$13,K261='Tabla Impacto'!$D$13),"Moderado",IF(OR(K261='Tabla Impacto'!$C$14,K261='Tabla Impacto'!$D$14),"Mayor",IF(OR(K261='Tabla Impacto'!$C$15,K261='Tabla Impacto'!$D$15),"Catastrófico","")))))</f>
        <v>Mayor</v>
      </c>
      <c r="N261" s="639">
        <f>IF(M261="","",IF(M261="Leve",0.2,IF(M261="Menor",0.4,IF(M261="Moderado",0.6,IF(M261="Mayor",0.8,IF(M261="Catastrófico",1,))))))</f>
        <v>0.8</v>
      </c>
      <c r="O261" s="641" t="str">
        <f>IF(OR(AND(I261="Muy Baja",M261="Leve"),AND(I261="Muy Baja",M261="Menor"),AND(I261="Baja",M261="Leve")),"Bajo",IF(OR(AND(I261="Muy baja",M261="Moderado"),AND(I261="Baja",M261="Menor"),AND(I261="Baja",M261="Moderado"),AND(I261="Media",M261="Leve"),AND(I261="Media",M261="Menor"),AND(I261="Media",M261="Moderado"),AND(I261="Alta",M261="Leve"),AND(I261="Alta",M261="Menor")),"Moderado",IF(OR(AND(I261="Muy Baja",M261="Mayor"),AND(I261="Baja",M261="Mayor"),AND(I261="Media",M261="Mayor"),AND(I261="Alta",M261="Moderado"),AND(I261="Alta",M261="Mayor"),AND(I261="Muy Alta",M261="Leve"),AND(I261="Muy Alta",M261="Menor"),AND(I261="Muy Alta",M261="Moderado"),AND(I261="Muy Alta",M261="Mayor")),"Alto",IF(OR(AND(I261="Muy Baja",M261="Catastrófico"),AND(I261="Baja",M261="Catastrófico"),AND(I261="Media",M261="Catastrófico"),AND(I261="Alta",M261="Catastrófico"),AND(I261="Muy Alta",M261="Catastrófico")),"Extremo",""))))</f>
        <v>Alto</v>
      </c>
      <c r="P261" s="127"/>
      <c r="Q261" s="275" t="s">
        <v>1151</v>
      </c>
      <c r="R261" s="145" t="str">
        <f t="shared" si="0"/>
        <v>Probabilidad</v>
      </c>
      <c r="S261" s="146" t="s">
        <v>825</v>
      </c>
      <c r="T261" s="146" t="s">
        <v>826</v>
      </c>
      <c r="U261" s="147" t="str">
        <f t="shared" si="1"/>
        <v>30%</v>
      </c>
      <c r="V261" s="146" t="s">
        <v>827</v>
      </c>
      <c r="W261" s="146" t="s">
        <v>828</v>
      </c>
      <c r="X261" s="146" t="s">
        <v>829</v>
      </c>
      <c r="Y261" s="148">
        <f>IFERROR(IF(R261="Probabilidad",(J261-(+J261*U261)),IF(R261="Impacto",J261,"")),"")</f>
        <v>0.42</v>
      </c>
      <c r="Z261" s="149" t="str">
        <f t="shared" si="2"/>
        <v>Media</v>
      </c>
      <c r="AA261" s="147">
        <f t="shared" si="3"/>
        <v>0.42</v>
      </c>
      <c r="AB261" s="149" t="str">
        <f t="shared" si="4"/>
        <v>Mayor</v>
      </c>
      <c r="AC261" s="147">
        <f>IFERROR(IF(R261="Impacto",(N261-(+N261*U261)),IF(R261="Probabilidad",N261,"")),"")</f>
        <v>0.8</v>
      </c>
      <c r="AD261" s="149" t="str">
        <f t="shared" si="5"/>
        <v>Alto</v>
      </c>
      <c r="AE261" s="656" t="s">
        <v>830</v>
      </c>
      <c r="AF261" s="275" t="s">
        <v>1152</v>
      </c>
      <c r="AG261" s="235">
        <v>0.5</v>
      </c>
      <c r="AH261" s="145" t="s">
        <v>1153</v>
      </c>
      <c r="AI261" s="145" t="s">
        <v>1102</v>
      </c>
      <c r="AJ261" s="249">
        <v>44562</v>
      </c>
      <c r="AK261" s="249">
        <v>44895</v>
      </c>
      <c r="AL261" s="296">
        <v>2</v>
      </c>
      <c r="AM261" s="140"/>
      <c r="AN261" s="138"/>
      <c r="AO261" s="139"/>
      <c r="AP261" s="140"/>
      <c r="AQ261" s="138"/>
      <c r="AR261" s="140"/>
      <c r="AS261" s="138"/>
      <c r="AT261" s="139"/>
      <c r="AU261" s="140"/>
      <c r="AV261" s="138"/>
      <c r="AW261" s="140"/>
      <c r="AX261" s="138"/>
      <c r="AY261" s="139"/>
      <c r="AZ261" s="140"/>
      <c r="BA261" s="138"/>
      <c r="BB261" s="156"/>
      <c r="BC261" s="156"/>
      <c r="BD261" s="157"/>
      <c r="BE261" s="157"/>
      <c r="BF261" s="157"/>
    </row>
    <row r="262" spans="1:58" ht="159.75" customHeight="1" x14ac:dyDescent="0.2">
      <c r="A262" s="667"/>
      <c r="B262" s="649"/>
      <c r="C262" s="629"/>
      <c r="D262" s="629"/>
      <c r="E262" s="629"/>
      <c r="F262" s="629"/>
      <c r="G262" s="629"/>
      <c r="H262" s="629"/>
      <c r="I262" s="629"/>
      <c r="J262" s="629"/>
      <c r="K262" s="629"/>
      <c r="L262" s="629"/>
      <c r="M262" s="629"/>
      <c r="N262" s="629"/>
      <c r="O262" s="629"/>
      <c r="P262" s="194"/>
      <c r="Q262" s="144" t="s">
        <v>1154</v>
      </c>
      <c r="R262" s="145" t="str">
        <f t="shared" si="0"/>
        <v>Impacto</v>
      </c>
      <c r="S262" s="146" t="s">
        <v>837</v>
      </c>
      <c r="T262" s="146" t="s">
        <v>826</v>
      </c>
      <c r="U262" s="147" t="str">
        <f t="shared" si="1"/>
        <v>25%</v>
      </c>
      <c r="V262" s="146" t="s">
        <v>827</v>
      </c>
      <c r="W262" s="146" t="s">
        <v>828</v>
      </c>
      <c r="X262" s="146" t="s">
        <v>829</v>
      </c>
      <c r="Y262" s="148">
        <f>IFERROR(IF(AND(R261="Probabilidad",R262="Probabilidad"),(AA261-(+AA261*U262)),IF(R262="Probabilidad",(J261-(+J261*U262)),IF(R262="Impacto",AA261,""))),"")</f>
        <v>0.42</v>
      </c>
      <c r="Z262" s="149" t="str">
        <f t="shared" si="2"/>
        <v>Media</v>
      </c>
      <c r="AA262" s="147">
        <f t="shared" si="3"/>
        <v>0.42</v>
      </c>
      <c r="AB262" s="149" t="str">
        <f t="shared" si="4"/>
        <v>Moderado</v>
      </c>
      <c r="AC262" s="147">
        <f>IFERROR(IF(AND(R261="Impacto",R262="Impacto"),(AC261-(+AC261*U262)),IF(R262="Impacto",($N$261-(+$N$261*U262)),IF(R262="Probabilidad",AC261,""))),"")</f>
        <v>0.60000000000000009</v>
      </c>
      <c r="AD262" s="149" t="str">
        <f t="shared" si="5"/>
        <v>Moderado</v>
      </c>
      <c r="AE262" s="629"/>
      <c r="AF262" s="144" t="s">
        <v>1155</v>
      </c>
      <c r="AG262" s="237">
        <v>0.5</v>
      </c>
      <c r="AH262" s="194" t="s">
        <v>1156</v>
      </c>
      <c r="AI262" s="278" t="s">
        <v>1157</v>
      </c>
      <c r="AJ262" s="249">
        <v>44562</v>
      </c>
      <c r="AK262" s="249">
        <v>44895</v>
      </c>
      <c r="AL262" s="232">
        <v>2</v>
      </c>
      <c r="AM262" s="241"/>
      <c r="AN262" s="242"/>
      <c r="AO262" s="192"/>
      <c r="AP262" s="241"/>
      <c r="AQ262" s="242"/>
      <c r="AR262" s="241"/>
      <c r="AS262" s="242"/>
      <c r="AT262" s="192"/>
      <c r="AU262" s="241"/>
      <c r="AV262" s="242"/>
      <c r="AW262" s="241"/>
      <c r="AX262" s="242"/>
      <c r="AY262" s="192"/>
      <c r="AZ262" s="241"/>
      <c r="BA262" s="242"/>
      <c r="BB262" s="156"/>
      <c r="BC262" s="157"/>
      <c r="BD262" s="157"/>
      <c r="BE262" s="157"/>
      <c r="BF262" s="157"/>
    </row>
    <row r="263" spans="1:58" ht="29.1" customHeight="1" x14ac:dyDescent="0.2">
      <c r="A263" s="667"/>
      <c r="B263" s="649"/>
      <c r="C263" s="629"/>
      <c r="D263" s="629"/>
      <c r="E263" s="629"/>
      <c r="F263" s="629"/>
      <c r="G263" s="629"/>
      <c r="H263" s="629"/>
      <c r="I263" s="629"/>
      <c r="J263" s="629"/>
      <c r="K263" s="629"/>
      <c r="L263" s="629"/>
      <c r="M263" s="629"/>
      <c r="N263" s="629"/>
      <c r="O263" s="629"/>
      <c r="P263" s="194"/>
      <c r="Q263" s="144"/>
      <c r="R263" s="145" t="str">
        <f t="shared" si="0"/>
        <v/>
      </c>
      <c r="S263" s="146"/>
      <c r="T263" s="146"/>
      <c r="U263" s="147" t="str">
        <f t="shared" si="1"/>
        <v/>
      </c>
      <c r="V263" s="146"/>
      <c r="W263" s="146"/>
      <c r="X263" s="146"/>
      <c r="Y263" s="148" t="str">
        <f>IFERROR(IF(AND(R262="Probabilidad",R263="Probabilidad"),(AA262-(+AA262*U263)),IF(R263="Probabilidad",(J261-(+J261*U263)),IF(R263="Impacto",AA262,""))),"")</f>
        <v/>
      </c>
      <c r="Z263" s="149" t="str">
        <f t="shared" si="2"/>
        <v/>
      </c>
      <c r="AA263" s="147" t="str">
        <f t="shared" si="3"/>
        <v/>
      </c>
      <c r="AB263" s="149" t="str">
        <f t="shared" si="4"/>
        <v/>
      </c>
      <c r="AC263" s="147" t="str">
        <f t="shared" ref="AC263:AC266" si="76">IFERROR(IF(AND(R262="Impacto",R263="Impacto"),(AC262-(+AC262*U263)),IF(AND(R262="Probabilidad",R263="Impacto"),(AC261-(+AC261*U263)),IF(R263="Probabilidad",AC262,""))),"")</f>
        <v/>
      </c>
      <c r="AD263" s="149" t="str">
        <f t="shared" si="5"/>
        <v/>
      </c>
      <c r="AE263" s="629"/>
      <c r="AF263" s="194"/>
      <c r="AG263" s="192"/>
      <c r="AH263" s="193"/>
      <c r="AI263" s="278"/>
      <c r="AJ263" s="193"/>
      <c r="AK263" s="193"/>
      <c r="AL263" s="193"/>
      <c r="AM263" s="241"/>
      <c r="AN263" s="242"/>
      <c r="AO263" s="192"/>
      <c r="AP263" s="241"/>
      <c r="AQ263" s="242"/>
      <c r="AR263" s="241"/>
      <c r="AS263" s="242"/>
      <c r="AT263" s="192"/>
      <c r="AU263" s="241"/>
      <c r="AV263" s="242"/>
      <c r="AW263" s="241"/>
      <c r="AX263" s="242"/>
      <c r="AY263" s="192"/>
      <c r="AZ263" s="241"/>
      <c r="BA263" s="242"/>
      <c r="BB263" s="156"/>
      <c r="BC263" s="157"/>
      <c r="BD263" s="157"/>
      <c r="BE263" s="157"/>
      <c r="BF263" s="157"/>
    </row>
    <row r="264" spans="1:58" ht="29.1" customHeight="1" x14ac:dyDescent="0.2">
      <c r="A264" s="667"/>
      <c r="B264" s="649"/>
      <c r="C264" s="629"/>
      <c r="D264" s="629"/>
      <c r="E264" s="629"/>
      <c r="F264" s="629"/>
      <c r="G264" s="629"/>
      <c r="H264" s="629"/>
      <c r="I264" s="629"/>
      <c r="J264" s="629"/>
      <c r="K264" s="629"/>
      <c r="L264" s="629"/>
      <c r="M264" s="629"/>
      <c r="N264" s="629"/>
      <c r="O264" s="629"/>
      <c r="P264" s="194"/>
      <c r="Q264" s="144"/>
      <c r="R264" s="145" t="str">
        <f t="shared" si="0"/>
        <v/>
      </c>
      <c r="S264" s="146"/>
      <c r="T264" s="146"/>
      <c r="U264" s="147" t="str">
        <f t="shared" si="1"/>
        <v/>
      </c>
      <c r="V264" s="146"/>
      <c r="W264" s="146"/>
      <c r="X264" s="146"/>
      <c r="Y264" s="148" t="str">
        <f>IFERROR(IF(AND(R263="Probabilidad",R264="Probabilidad"),(AA263-(+AA263*U264)),IF(R264="Probabilidad",(J261-(+J261*U264)),IF(R264="Impacto",AA263,""))),"")</f>
        <v/>
      </c>
      <c r="Z264" s="149" t="str">
        <f t="shared" si="2"/>
        <v/>
      </c>
      <c r="AA264" s="147" t="str">
        <f t="shared" si="3"/>
        <v/>
      </c>
      <c r="AB264" s="149" t="str">
        <f t="shared" si="4"/>
        <v/>
      </c>
      <c r="AC264" s="147" t="str">
        <f t="shared" si="76"/>
        <v/>
      </c>
      <c r="AD264" s="149" t="str">
        <f t="shared" si="5"/>
        <v/>
      </c>
      <c r="AE264" s="629"/>
      <c r="AF264" s="194"/>
      <c r="AG264" s="192"/>
      <c r="AH264" s="193"/>
      <c r="AI264" s="278"/>
      <c r="AJ264" s="193"/>
      <c r="AK264" s="193"/>
      <c r="AL264" s="193"/>
      <c r="AM264" s="241"/>
      <c r="AN264" s="242"/>
      <c r="AO264" s="192"/>
      <c r="AP264" s="241"/>
      <c r="AQ264" s="242"/>
      <c r="AR264" s="241"/>
      <c r="AS264" s="242"/>
      <c r="AT264" s="192"/>
      <c r="AU264" s="241"/>
      <c r="AV264" s="242"/>
      <c r="AW264" s="241"/>
      <c r="AX264" s="242"/>
      <c r="AY264" s="192"/>
      <c r="AZ264" s="241"/>
      <c r="BA264" s="242"/>
      <c r="BB264" s="156"/>
      <c r="BC264" s="157"/>
      <c r="BD264" s="157"/>
      <c r="BE264" s="157"/>
      <c r="BF264" s="157"/>
    </row>
    <row r="265" spans="1:58" ht="29.1" customHeight="1" x14ac:dyDescent="0.2">
      <c r="A265" s="667"/>
      <c r="B265" s="649"/>
      <c r="C265" s="629"/>
      <c r="D265" s="629"/>
      <c r="E265" s="629"/>
      <c r="F265" s="629"/>
      <c r="G265" s="629"/>
      <c r="H265" s="629"/>
      <c r="I265" s="629"/>
      <c r="J265" s="629"/>
      <c r="K265" s="629"/>
      <c r="L265" s="629"/>
      <c r="M265" s="629"/>
      <c r="N265" s="629"/>
      <c r="O265" s="629"/>
      <c r="P265" s="194"/>
      <c r="Q265" s="144"/>
      <c r="R265" s="145" t="str">
        <f t="shared" si="0"/>
        <v/>
      </c>
      <c r="S265" s="146"/>
      <c r="T265" s="146"/>
      <c r="U265" s="147" t="str">
        <f t="shared" si="1"/>
        <v/>
      </c>
      <c r="V265" s="146"/>
      <c r="W265" s="146"/>
      <c r="X265" s="146"/>
      <c r="Y265" s="148" t="str">
        <f>IFERROR(IF(AND(R264="Probabilidad",R265="Probabilidad"),(AA264-(+AA264*U265)),IF(R265="Probabilidad",(J261-(+J261*U265)),IF(R265="Impacto",AA264,""))),"")</f>
        <v/>
      </c>
      <c r="Z265" s="149" t="str">
        <f t="shared" si="2"/>
        <v/>
      </c>
      <c r="AA265" s="147" t="str">
        <f t="shared" si="3"/>
        <v/>
      </c>
      <c r="AB265" s="149" t="str">
        <f t="shared" si="4"/>
        <v/>
      </c>
      <c r="AC265" s="147" t="str">
        <f t="shared" si="76"/>
        <v/>
      </c>
      <c r="AD265" s="149" t="str">
        <f t="shared" si="5"/>
        <v/>
      </c>
      <c r="AE265" s="629"/>
      <c r="AF265" s="194"/>
      <c r="AG265" s="192"/>
      <c r="AH265" s="193"/>
      <c r="AI265" s="278"/>
      <c r="AJ265" s="193"/>
      <c r="AK265" s="193"/>
      <c r="AL265" s="193"/>
      <c r="AM265" s="241"/>
      <c r="AN265" s="242"/>
      <c r="AO265" s="192"/>
      <c r="AP265" s="241"/>
      <c r="AQ265" s="242"/>
      <c r="AR265" s="241"/>
      <c r="AS265" s="242"/>
      <c r="AT265" s="192"/>
      <c r="AU265" s="241"/>
      <c r="AV265" s="242"/>
      <c r="AW265" s="241"/>
      <c r="AX265" s="242"/>
      <c r="AY265" s="192"/>
      <c r="AZ265" s="241"/>
      <c r="BA265" s="242"/>
      <c r="BB265" s="156"/>
      <c r="BC265" s="157"/>
      <c r="BD265" s="157"/>
      <c r="BE265" s="157"/>
      <c r="BF265" s="157"/>
    </row>
    <row r="266" spans="1:58" ht="29.1" customHeight="1" x14ac:dyDescent="0.2">
      <c r="A266" s="668"/>
      <c r="B266" s="650"/>
      <c r="C266" s="640"/>
      <c r="D266" s="640"/>
      <c r="E266" s="640"/>
      <c r="F266" s="640"/>
      <c r="G266" s="640"/>
      <c r="H266" s="640"/>
      <c r="I266" s="640"/>
      <c r="J266" s="640"/>
      <c r="K266" s="640"/>
      <c r="L266" s="640"/>
      <c r="M266" s="640"/>
      <c r="N266" s="640"/>
      <c r="O266" s="640"/>
      <c r="P266" s="205"/>
      <c r="Q266" s="168"/>
      <c r="R266" s="169" t="str">
        <f t="shared" si="0"/>
        <v/>
      </c>
      <c r="S266" s="170"/>
      <c r="T266" s="170"/>
      <c r="U266" s="171" t="str">
        <f t="shared" si="1"/>
        <v/>
      </c>
      <c r="V266" s="170"/>
      <c r="W266" s="170"/>
      <c r="X266" s="170"/>
      <c r="Y266" s="172" t="str">
        <f>IFERROR(IF(AND(R265="Probabilidad",R266="Probabilidad"),(AA265-(+AA265*U266)),IF(R266="Probabilidad",(J261-(+J261*U266)),IF(R266="Impacto",AA265,""))),"")</f>
        <v/>
      </c>
      <c r="Z266" s="173" t="str">
        <f t="shared" si="2"/>
        <v/>
      </c>
      <c r="AA266" s="171" t="str">
        <f t="shared" si="3"/>
        <v/>
      </c>
      <c r="AB266" s="173" t="str">
        <f t="shared" si="4"/>
        <v/>
      </c>
      <c r="AC266" s="171" t="str">
        <f t="shared" si="76"/>
        <v/>
      </c>
      <c r="AD266" s="173" t="str">
        <f t="shared" si="5"/>
        <v/>
      </c>
      <c r="AE266" s="640"/>
      <c r="AF266" s="205"/>
      <c r="AG266" s="171"/>
      <c r="AH266" s="209"/>
      <c r="AI266" s="205"/>
      <c r="AJ266" s="209"/>
      <c r="AK266" s="209"/>
      <c r="AL266" s="198"/>
      <c r="AM266" s="241"/>
      <c r="AN266" s="242"/>
      <c r="AO266" s="192"/>
      <c r="AP266" s="241"/>
      <c r="AQ266" s="242"/>
      <c r="AR266" s="241"/>
      <c r="AS266" s="242"/>
      <c r="AT266" s="192"/>
      <c r="AU266" s="241"/>
      <c r="AV266" s="242"/>
      <c r="AW266" s="241"/>
      <c r="AX266" s="242"/>
      <c r="AY266" s="192"/>
      <c r="AZ266" s="241"/>
      <c r="BA266" s="242"/>
      <c r="BB266" s="156"/>
      <c r="BC266" s="157"/>
      <c r="BD266" s="157"/>
      <c r="BE266" s="157"/>
      <c r="BF266" s="157"/>
    </row>
    <row r="267" spans="1:58" ht="159.75" customHeight="1" x14ac:dyDescent="0.2">
      <c r="A267" s="666">
        <v>30</v>
      </c>
      <c r="B267" s="660" t="s">
        <v>661</v>
      </c>
      <c r="C267" s="661" t="s">
        <v>899</v>
      </c>
      <c r="D267" s="651" t="s">
        <v>1158</v>
      </c>
      <c r="E267" s="651" t="s">
        <v>1159</v>
      </c>
      <c r="F267" s="651" t="s">
        <v>1160</v>
      </c>
      <c r="G267" s="661" t="s">
        <v>822</v>
      </c>
      <c r="H267" s="651">
        <v>501</v>
      </c>
      <c r="I267" s="641" t="str">
        <f>IF(H267&lt;=0,"",IF(H267&lt;=2,"Muy Baja",IF(H267&lt;=24,"Baja",IF(H267&lt;=500,"Media",IF(H267&lt;=5000,"Alta","Muy Alta")))))</f>
        <v>Alta</v>
      </c>
      <c r="J267" s="639">
        <f>IF(I267="","",IF(I267="Muy Baja",0.2,IF(I267="Baja",0.4,IF(I267="Media",0.6,IF(I267="Alta",0.8,IF(I267="Muy Alta",1,))))))</f>
        <v>0.8</v>
      </c>
      <c r="K267" s="654" t="s">
        <v>1123</v>
      </c>
      <c r="L267" s="639" t="str">
        <f>IF(NOT(ISERROR(MATCH(K267,'[1]Tabla Impacto'!$B$221:$B$223,0))),'[1]Tabla Impacto'!$F$223&amp;"Por favor no seleccionar los criterios de impacto(Afectación Económica o presupuestal y Pérdida Reputacional)",K267)</f>
        <v xml:space="preserve">     Entre 50 y 100 SMLMV </v>
      </c>
      <c r="M267" s="662" t="str">
        <f>IF(OR(K267='Tabla Impacto'!$C$11,K267='Tabla Impacto'!$D$11),"Leve",IF(OR(K267='Tabla Impacto'!$C$12,K267='Tabla Impacto'!$D$12),"Menor",IF(OR(K267='Tabla Impacto'!$C$13,K267='Tabla Impacto'!$D$13),"Moderado",IF(OR(K267='Tabla Impacto'!$C$14,K267='Tabla Impacto'!$D$14),"Mayor",IF(OR(K267='Tabla Impacto'!$C$15,K267='Tabla Impacto'!$D$15),"Catastrófico","")))))</f>
        <v>Moderado</v>
      </c>
      <c r="N267" s="639">
        <f>IF(M267="","",IF(M267="Leve",0.2,IF(M267="Menor",0.4,IF(M267="Moderado",0.6,IF(M267="Mayor",0.8,IF(M267="Catastrófico",1,))))))</f>
        <v>0.6</v>
      </c>
      <c r="O267" s="641" t="str">
        <f>IF(OR(AND(I267="Muy Baja",M267="Leve"),AND(I267="Muy Baja",M267="Menor"),AND(I267="Baja",M267="Leve")),"Bajo",IF(OR(AND(I267="Muy baja",M267="Moderado"),AND(I267="Baja",M267="Menor"),AND(I267="Baja",M267="Moderado"),AND(I267="Media",M267="Leve"),AND(I267="Media",M267="Menor"),AND(I267="Media",M267="Moderado"),AND(I267="Alta",M267="Leve"),AND(I267="Alta",M267="Menor")),"Moderado",IF(OR(AND(I267="Muy Baja",M267="Mayor"),AND(I267="Baja",M267="Mayor"),AND(I267="Media",M267="Mayor"),AND(I267="Alta",M267="Moderado"),AND(I267="Alta",M267="Mayor"),AND(I267="Muy Alta",M267="Leve"),AND(I267="Muy Alta",M267="Menor"),AND(I267="Muy Alta",M267="Moderado"),AND(I267="Muy Alta",M267="Mayor")),"Alto",IF(OR(AND(I267="Muy Baja",M267="Catastrófico"),AND(I267="Baja",M267="Catastrófico"),AND(I267="Media",M267="Catastrófico"),AND(I267="Alta",M267="Catastrófico"),AND(I267="Muy Alta",M267="Catastrófico")),"Extremo",""))))</f>
        <v>Alto</v>
      </c>
      <c r="P267" s="127">
        <v>1</v>
      </c>
      <c r="Q267" s="126" t="s">
        <v>1161</v>
      </c>
      <c r="R267" s="145" t="str">
        <f t="shared" si="0"/>
        <v>Probabilidad</v>
      </c>
      <c r="S267" s="146" t="s">
        <v>825</v>
      </c>
      <c r="T267" s="146" t="s">
        <v>826</v>
      </c>
      <c r="U267" s="147" t="str">
        <f t="shared" si="1"/>
        <v>30%</v>
      </c>
      <c r="V267" s="146" t="s">
        <v>827</v>
      </c>
      <c r="W267" s="146" t="s">
        <v>828</v>
      </c>
      <c r="X267" s="146" t="s">
        <v>829</v>
      </c>
      <c r="Y267" s="148">
        <f>IFERROR(IF(R267="Probabilidad",(J267-(+J267*U267)),IF(R267="Impacto",J267,"")),"")</f>
        <v>0.56000000000000005</v>
      </c>
      <c r="Z267" s="149" t="str">
        <f t="shared" si="2"/>
        <v>Media</v>
      </c>
      <c r="AA267" s="147">
        <f t="shared" si="3"/>
        <v>0.56000000000000005</v>
      </c>
      <c r="AB267" s="149" t="str">
        <f t="shared" si="4"/>
        <v>Moderado</v>
      </c>
      <c r="AC267" s="147">
        <f>IFERROR(IF(R267="Impacto",(N267-(+N267*U267)),IF(R267="Probabilidad",N267,"")),"")</f>
        <v>0.6</v>
      </c>
      <c r="AD267" s="149" t="str">
        <f t="shared" si="5"/>
        <v>Moderado</v>
      </c>
      <c r="AE267" s="677" t="s">
        <v>830</v>
      </c>
      <c r="AF267" s="144" t="s">
        <v>1162</v>
      </c>
      <c r="AG267" s="237">
        <v>0.5</v>
      </c>
      <c r="AH267" s="194" t="s">
        <v>1163</v>
      </c>
      <c r="AI267" s="278" t="s">
        <v>1102</v>
      </c>
      <c r="AJ267" s="249">
        <v>44562</v>
      </c>
      <c r="AK267" s="249">
        <v>44895</v>
      </c>
      <c r="AL267" s="240">
        <v>1</v>
      </c>
      <c r="AM267" s="140"/>
      <c r="AN267" s="138"/>
      <c r="AO267" s="139"/>
      <c r="AP267" s="140"/>
      <c r="AQ267" s="138"/>
      <c r="AR267" s="140"/>
      <c r="AS267" s="138"/>
      <c r="AT267" s="139"/>
      <c r="AU267" s="140"/>
      <c r="AV267" s="138"/>
      <c r="AW267" s="140"/>
      <c r="AX267" s="138"/>
      <c r="AY267" s="139"/>
      <c r="AZ267" s="140"/>
      <c r="BA267" s="138"/>
      <c r="BB267" s="156"/>
      <c r="BC267" s="156"/>
      <c r="BD267" s="157"/>
      <c r="BE267" s="157"/>
      <c r="BF267" s="157"/>
    </row>
    <row r="268" spans="1:58" ht="159.75" customHeight="1" x14ac:dyDescent="0.2">
      <c r="A268" s="667"/>
      <c r="B268" s="649"/>
      <c r="C268" s="629"/>
      <c r="D268" s="629"/>
      <c r="E268" s="629"/>
      <c r="F268" s="629"/>
      <c r="G268" s="629"/>
      <c r="H268" s="629"/>
      <c r="I268" s="629"/>
      <c r="J268" s="629"/>
      <c r="K268" s="629"/>
      <c r="L268" s="629"/>
      <c r="M268" s="629"/>
      <c r="N268" s="629"/>
      <c r="O268" s="629"/>
      <c r="P268" s="194">
        <v>2</v>
      </c>
      <c r="Q268" s="144" t="s">
        <v>1164</v>
      </c>
      <c r="R268" s="145" t="str">
        <f t="shared" si="0"/>
        <v>Probabilidad</v>
      </c>
      <c r="S268" s="146" t="s">
        <v>834</v>
      </c>
      <c r="T268" s="146" t="s">
        <v>826</v>
      </c>
      <c r="U268" s="147" t="str">
        <f t="shared" si="1"/>
        <v>40%</v>
      </c>
      <c r="V268" s="146" t="s">
        <v>827</v>
      </c>
      <c r="W268" s="146" t="s">
        <v>828</v>
      </c>
      <c r="X268" s="146" t="s">
        <v>829</v>
      </c>
      <c r="Y268" s="148">
        <f>IFERROR(IF(AND(R267="Probabilidad",R268="Probabilidad"),(AA267-(+AA267*U268)),IF(R268="Probabilidad",(J267-(+J267*U268)),IF(R268="Impacto",AA267,""))),"")</f>
        <v>0.33600000000000002</v>
      </c>
      <c r="Z268" s="149" t="str">
        <f t="shared" si="2"/>
        <v>Baja</v>
      </c>
      <c r="AA268" s="147">
        <f t="shared" si="3"/>
        <v>0.33600000000000002</v>
      </c>
      <c r="AB268" s="149" t="str">
        <f t="shared" si="4"/>
        <v>Moderado</v>
      </c>
      <c r="AC268" s="147">
        <f>IFERROR(IF(AND(R267="Impacto",R268="Impacto"),(AC267-(+AC267*U268)),IF(R268="Impacto",($N$267-(+$N$267*U268)),IF(R268="Probabilidad",AC267,""))),"")</f>
        <v>0.6</v>
      </c>
      <c r="AD268" s="149" t="str">
        <f t="shared" si="5"/>
        <v>Moderado</v>
      </c>
      <c r="AE268" s="629"/>
      <c r="AF268" s="168" t="s">
        <v>1165</v>
      </c>
      <c r="AG268" s="204">
        <v>0.5</v>
      </c>
      <c r="AH268" s="194" t="s">
        <v>1166</v>
      </c>
      <c r="AI268" s="278" t="s">
        <v>1102</v>
      </c>
      <c r="AJ268" s="291">
        <v>44562</v>
      </c>
      <c r="AK268" s="291">
        <v>44895</v>
      </c>
      <c r="AL268" s="237">
        <v>1</v>
      </c>
      <c r="AM268" s="241"/>
      <c r="AN268" s="242"/>
      <c r="AO268" s="192"/>
      <c r="AP268" s="241"/>
      <c r="AQ268" s="242"/>
      <c r="AR268" s="241"/>
      <c r="AS268" s="242"/>
      <c r="AT268" s="192"/>
      <c r="AU268" s="241"/>
      <c r="AV268" s="242"/>
      <c r="AW268" s="241"/>
      <c r="AX268" s="242"/>
      <c r="AY268" s="192"/>
      <c r="AZ268" s="241"/>
      <c r="BA268" s="242"/>
      <c r="BB268" s="156"/>
      <c r="BC268" s="157"/>
      <c r="BD268" s="157"/>
      <c r="BE268" s="157"/>
      <c r="BF268" s="157"/>
    </row>
    <row r="269" spans="1:58" ht="24.95" customHeight="1" x14ac:dyDescent="0.2">
      <c r="A269" s="667"/>
      <c r="B269" s="649"/>
      <c r="C269" s="629"/>
      <c r="D269" s="629"/>
      <c r="E269" s="629"/>
      <c r="F269" s="629"/>
      <c r="G269" s="629"/>
      <c r="H269" s="629"/>
      <c r="I269" s="629"/>
      <c r="J269" s="629"/>
      <c r="K269" s="629"/>
      <c r="L269" s="629"/>
      <c r="M269" s="629"/>
      <c r="N269" s="629"/>
      <c r="O269" s="629"/>
      <c r="P269" s="194"/>
      <c r="Q269" s="144"/>
      <c r="R269" s="145" t="str">
        <f t="shared" si="0"/>
        <v/>
      </c>
      <c r="S269" s="146"/>
      <c r="T269" s="146"/>
      <c r="U269" s="147" t="str">
        <f t="shared" si="1"/>
        <v/>
      </c>
      <c r="V269" s="146"/>
      <c r="W269" s="146"/>
      <c r="X269" s="146"/>
      <c r="Y269" s="148" t="str">
        <f>IFERROR(IF(AND(R268="Probabilidad",R269="Probabilidad"),(AA268-(+AA268*U269)),IF(R269="Probabilidad",(J267-(+J267*U269)),IF(R269="Impacto",AA268,""))),"")</f>
        <v/>
      </c>
      <c r="Z269" s="149" t="str">
        <f t="shared" si="2"/>
        <v/>
      </c>
      <c r="AA269" s="147" t="str">
        <f t="shared" si="3"/>
        <v/>
      </c>
      <c r="AB269" s="149" t="str">
        <f t="shared" si="4"/>
        <v/>
      </c>
      <c r="AC269" s="147" t="str">
        <f t="shared" ref="AC269:AC272" si="77">IFERROR(IF(AND(R268="Impacto",R269="Impacto"),(AC268-(+AC268*U269)),IF(AND(R268="Probabilidad",R269="Impacto"),(AC267-(+AC267*U269)),IF(R269="Probabilidad",AC268,""))),"")</f>
        <v/>
      </c>
      <c r="AD269" s="149" t="str">
        <f t="shared" si="5"/>
        <v/>
      </c>
      <c r="AE269" s="629"/>
      <c r="AF269" s="194"/>
      <c r="AG269" s="192"/>
      <c r="AH269" s="193"/>
      <c r="AI269" s="278"/>
      <c r="AJ269" s="193"/>
      <c r="AK269" s="193"/>
      <c r="AL269" s="193"/>
      <c r="AM269" s="241"/>
      <c r="AN269" s="242"/>
      <c r="AO269" s="192"/>
      <c r="AP269" s="241"/>
      <c r="AQ269" s="242"/>
      <c r="AR269" s="241"/>
      <c r="AS269" s="242"/>
      <c r="AT269" s="192"/>
      <c r="AU269" s="241"/>
      <c r="AV269" s="242"/>
      <c r="AW269" s="241"/>
      <c r="AX269" s="242"/>
      <c r="AY269" s="192"/>
      <c r="AZ269" s="241"/>
      <c r="BA269" s="242"/>
      <c r="BB269" s="156"/>
      <c r="BC269" s="157"/>
      <c r="BD269" s="157"/>
      <c r="BE269" s="157"/>
      <c r="BF269" s="157"/>
    </row>
    <row r="270" spans="1:58" ht="24.95" customHeight="1" x14ac:dyDescent="0.2">
      <c r="A270" s="667"/>
      <c r="B270" s="649"/>
      <c r="C270" s="629"/>
      <c r="D270" s="629"/>
      <c r="E270" s="629"/>
      <c r="F270" s="629"/>
      <c r="G270" s="629"/>
      <c r="H270" s="629"/>
      <c r="I270" s="629"/>
      <c r="J270" s="629"/>
      <c r="K270" s="629"/>
      <c r="L270" s="629"/>
      <c r="M270" s="629"/>
      <c r="N270" s="629"/>
      <c r="O270" s="629"/>
      <c r="P270" s="194"/>
      <c r="Q270" s="144"/>
      <c r="R270" s="145" t="str">
        <f t="shared" si="0"/>
        <v/>
      </c>
      <c r="S270" s="146"/>
      <c r="T270" s="146"/>
      <c r="U270" s="147" t="str">
        <f t="shared" si="1"/>
        <v/>
      </c>
      <c r="V270" s="146"/>
      <c r="W270" s="146"/>
      <c r="X270" s="146"/>
      <c r="Y270" s="148" t="str">
        <f>IFERROR(IF(AND(R269="Probabilidad",R270="Probabilidad"),(AA269-(+AA269*U270)),IF(R270="Probabilidad",(J267-(+J267*U270)),IF(R270="Impacto",AA269,""))),"")</f>
        <v/>
      </c>
      <c r="Z270" s="149" t="str">
        <f t="shared" si="2"/>
        <v/>
      </c>
      <c r="AA270" s="147" t="str">
        <f t="shared" si="3"/>
        <v/>
      </c>
      <c r="AB270" s="149" t="str">
        <f t="shared" si="4"/>
        <v/>
      </c>
      <c r="AC270" s="147" t="str">
        <f t="shared" si="77"/>
        <v/>
      </c>
      <c r="AD270" s="149" t="str">
        <f t="shared" si="5"/>
        <v/>
      </c>
      <c r="AE270" s="629"/>
      <c r="AF270" s="194"/>
      <c r="AG270" s="192"/>
      <c r="AH270" s="193"/>
      <c r="AI270" s="278"/>
      <c r="AJ270" s="193"/>
      <c r="AK270" s="193"/>
      <c r="AL270" s="193"/>
      <c r="AM270" s="241"/>
      <c r="AN270" s="242"/>
      <c r="AO270" s="192"/>
      <c r="AP270" s="241"/>
      <c r="AQ270" s="242"/>
      <c r="AR270" s="241"/>
      <c r="AS270" s="242"/>
      <c r="AT270" s="192"/>
      <c r="AU270" s="241"/>
      <c r="AV270" s="242"/>
      <c r="AW270" s="241"/>
      <c r="AX270" s="242"/>
      <c r="AY270" s="192"/>
      <c r="AZ270" s="241"/>
      <c r="BA270" s="242"/>
      <c r="BB270" s="156"/>
      <c r="BC270" s="157"/>
      <c r="BD270" s="157"/>
      <c r="BE270" s="157"/>
      <c r="BF270" s="157"/>
    </row>
    <row r="271" spans="1:58" ht="24.95" customHeight="1" x14ac:dyDescent="0.2">
      <c r="A271" s="667"/>
      <c r="B271" s="649"/>
      <c r="C271" s="629"/>
      <c r="D271" s="629"/>
      <c r="E271" s="629"/>
      <c r="F271" s="629"/>
      <c r="G271" s="629"/>
      <c r="H271" s="629"/>
      <c r="I271" s="629"/>
      <c r="J271" s="629"/>
      <c r="K271" s="629"/>
      <c r="L271" s="629"/>
      <c r="M271" s="629"/>
      <c r="N271" s="629"/>
      <c r="O271" s="629"/>
      <c r="P271" s="194"/>
      <c r="Q271" s="144"/>
      <c r="R271" s="145" t="str">
        <f t="shared" si="0"/>
        <v/>
      </c>
      <c r="S271" s="146"/>
      <c r="T271" s="146"/>
      <c r="U271" s="147" t="str">
        <f t="shared" si="1"/>
        <v/>
      </c>
      <c r="V271" s="146"/>
      <c r="W271" s="146"/>
      <c r="X271" s="146"/>
      <c r="Y271" s="148" t="str">
        <f>IFERROR(IF(AND(R270="Probabilidad",R271="Probabilidad"),(AA270-(+AA270*U271)),IF(R271="Probabilidad",(J267-(+J267*U271)),IF(R271="Impacto",AA270,""))),"")</f>
        <v/>
      </c>
      <c r="Z271" s="149" t="str">
        <f t="shared" si="2"/>
        <v/>
      </c>
      <c r="AA271" s="147" t="str">
        <f t="shared" si="3"/>
        <v/>
      </c>
      <c r="AB271" s="149" t="str">
        <f t="shared" si="4"/>
        <v/>
      </c>
      <c r="AC271" s="147" t="str">
        <f t="shared" si="77"/>
        <v/>
      </c>
      <c r="AD271" s="149" t="str">
        <f t="shared" si="5"/>
        <v/>
      </c>
      <c r="AE271" s="629"/>
      <c r="AF271" s="194"/>
      <c r="AG271" s="192"/>
      <c r="AH271" s="193"/>
      <c r="AI271" s="278"/>
      <c r="AJ271" s="193"/>
      <c r="AK271" s="193"/>
      <c r="AL271" s="193"/>
      <c r="AM271" s="241"/>
      <c r="AN271" s="242"/>
      <c r="AO271" s="192"/>
      <c r="AP271" s="241"/>
      <c r="AQ271" s="242"/>
      <c r="AR271" s="241"/>
      <c r="AS271" s="242"/>
      <c r="AT271" s="192"/>
      <c r="AU271" s="241"/>
      <c r="AV271" s="242"/>
      <c r="AW271" s="241"/>
      <c r="AX271" s="242"/>
      <c r="AY271" s="192"/>
      <c r="AZ271" s="241"/>
      <c r="BA271" s="242"/>
      <c r="BB271" s="156"/>
      <c r="BC271" s="157"/>
      <c r="BD271" s="157"/>
      <c r="BE271" s="157"/>
      <c r="BF271" s="157"/>
    </row>
    <row r="272" spans="1:58" ht="24.95" customHeight="1" x14ac:dyDescent="0.2">
      <c r="A272" s="668"/>
      <c r="B272" s="650"/>
      <c r="C272" s="640"/>
      <c r="D272" s="640"/>
      <c r="E272" s="640"/>
      <c r="F272" s="640"/>
      <c r="G272" s="640"/>
      <c r="H272" s="640"/>
      <c r="I272" s="640"/>
      <c r="J272" s="640"/>
      <c r="K272" s="640"/>
      <c r="L272" s="640"/>
      <c r="M272" s="640"/>
      <c r="N272" s="640"/>
      <c r="O272" s="640"/>
      <c r="P272" s="205"/>
      <c r="Q272" s="168"/>
      <c r="R272" s="169" t="str">
        <f t="shared" si="0"/>
        <v/>
      </c>
      <c r="S272" s="170"/>
      <c r="T272" s="170"/>
      <c r="U272" s="171" t="str">
        <f t="shared" si="1"/>
        <v/>
      </c>
      <c r="V272" s="170"/>
      <c r="W272" s="170"/>
      <c r="X272" s="170"/>
      <c r="Y272" s="172" t="str">
        <f>IFERROR(IF(AND(R271="Probabilidad",R272="Probabilidad"),(AA271-(+AA271*U272)),IF(R272="Probabilidad",(J267-(+J267*U272)),IF(R272="Impacto",AA271,""))),"")</f>
        <v/>
      </c>
      <c r="Z272" s="173" t="str">
        <f t="shared" si="2"/>
        <v/>
      </c>
      <c r="AA272" s="171" t="str">
        <f t="shared" si="3"/>
        <v/>
      </c>
      <c r="AB272" s="173" t="str">
        <f t="shared" si="4"/>
        <v/>
      </c>
      <c r="AC272" s="171" t="str">
        <f t="shared" si="77"/>
        <v/>
      </c>
      <c r="AD272" s="173" t="str">
        <f t="shared" si="5"/>
        <v/>
      </c>
      <c r="AE272" s="640"/>
      <c r="AF272" s="205"/>
      <c r="AG272" s="171"/>
      <c r="AH272" s="209"/>
      <c r="AI272" s="205"/>
      <c r="AJ272" s="209"/>
      <c r="AK272" s="209"/>
      <c r="AL272" s="198"/>
      <c r="AM272" s="241"/>
      <c r="AN272" s="242"/>
      <c r="AO272" s="192"/>
      <c r="AP272" s="241"/>
      <c r="AQ272" s="242"/>
      <c r="AR272" s="241"/>
      <c r="AS272" s="242"/>
      <c r="AT272" s="192"/>
      <c r="AU272" s="241"/>
      <c r="AV272" s="242"/>
      <c r="AW272" s="241"/>
      <c r="AX272" s="242"/>
      <c r="AY272" s="192"/>
      <c r="AZ272" s="241"/>
      <c r="BA272" s="242"/>
      <c r="BB272" s="156"/>
      <c r="BC272" s="157"/>
      <c r="BD272" s="157"/>
      <c r="BE272" s="157"/>
      <c r="BF272" s="157"/>
    </row>
    <row r="273" spans="1:58" ht="159.75" customHeight="1" x14ac:dyDescent="0.2">
      <c r="A273" s="666">
        <v>31</v>
      </c>
      <c r="B273" s="660" t="s">
        <v>661</v>
      </c>
      <c r="C273" s="661" t="s">
        <v>899</v>
      </c>
      <c r="D273" s="651" t="s">
        <v>1167</v>
      </c>
      <c r="E273" s="651" t="s">
        <v>1168</v>
      </c>
      <c r="F273" s="651" t="s">
        <v>1169</v>
      </c>
      <c r="G273" s="661" t="s">
        <v>822</v>
      </c>
      <c r="H273" s="651">
        <v>501</v>
      </c>
      <c r="I273" s="641" t="str">
        <f>IF(H273&lt;=0,"",IF(H273&lt;=2,"Muy Baja",IF(H273&lt;=24,"Baja",IF(H273&lt;=500,"Media",IF(H273&lt;=5000,"Alta","Muy Alta")))))</f>
        <v>Alta</v>
      </c>
      <c r="J273" s="639">
        <f>IF(I273="","",IF(I273="Muy Baja",0.2,IF(I273="Baja",0.4,IF(I273="Media",0.6,IF(I273="Alta",0.8,IF(I273="Muy Alta",1,))))))</f>
        <v>0.8</v>
      </c>
      <c r="K273" s="654" t="s">
        <v>901</v>
      </c>
      <c r="L273" s="639" t="str">
        <f>IF(NOT(ISERROR(MATCH(K273,'[1]Tabla Impacto'!$B$221:$B$223,0))),'[1]Tabla Impacto'!$F$223&amp;"Por favor no seleccionar los criterios de impacto(Afectación Económica o presupuestal y Pérdida Reputacional)",K273)</f>
        <v xml:space="preserve">     Entre 100 y 500 SMLMV </v>
      </c>
      <c r="M273" s="662" t="str">
        <f>IF(OR(K273='Tabla Impacto'!$C$11,K273='Tabla Impacto'!$D$11),"Leve",IF(OR(K273='Tabla Impacto'!$C$12,K273='Tabla Impacto'!$D$12),"Menor",IF(OR(K273='Tabla Impacto'!$C$13,K273='Tabla Impacto'!$D$13),"Moderado",IF(OR(K273='Tabla Impacto'!$C$14,K273='Tabla Impacto'!$D$14),"Mayor",IF(OR(K273='Tabla Impacto'!$C$15,K273='Tabla Impacto'!$D$15),"Catastrófico","")))))</f>
        <v>Mayor</v>
      </c>
      <c r="N273" s="639">
        <f>IF(M273="","",IF(M273="Leve",0.2,IF(M273="Menor",0.4,IF(M273="Moderado",0.6,IF(M273="Mayor",0.8,IF(M273="Catastrófico",1,))))))</f>
        <v>0.8</v>
      </c>
      <c r="O273" s="641" t="str">
        <f>IF(OR(AND(I273="Muy Baja",M273="Leve"),AND(I273="Muy Baja",M273="Menor"),AND(I273="Baja",M273="Leve")),"Bajo",IF(OR(AND(I273="Muy baja",M273="Moderado"),AND(I273="Baja",M273="Menor"),AND(I273="Baja",M273="Moderado"),AND(I273="Media",M273="Leve"),AND(I273="Media",M273="Menor"),AND(I273="Media",M273="Moderado"),AND(I273="Alta",M273="Leve"),AND(I273="Alta",M273="Menor")),"Moderado",IF(OR(AND(I273="Muy Baja",M273="Mayor"),AND(I273="Baja",M273="Mayor"),AND(I273="Media",M273="Mayor"),AND(I273="Alta",M273="Moderado"),AND(I273="Alta",M273="Mayor"),AND(I273="Muy Alta",M273="Leve"),AND(I273="Muy Alta",M273="Menor"),AND(I273="Muy Alta",M273="Moderado"),AND(I273="Muy Alta",M273="Mayor")),"Alto",IF(OR(AND(I273="Muy Baja",M273="Catastrófico"),AND(I273="Baja",M273="Catastrófico"),AND(I273="Media",M273="Catastrófico"),AND(I273="Alta",M273="Catastrófico"),AND(I273="Muy Alta",M273="Catastrófico")),"Extremo",""))))</f>
        <v>Alto</v>
      </c>
      <c r="P273" s="127">
        <v>1</v>
      </c>
      <c r="Q273" s="126" t="s">
        <v>1170</v>
      </c>
      <c r="R273" s="145" t="str">
        <f t="shared" si="0"/>
        <v>Probabilidad</v>
      </c>
      <c r="S273" s="146" t="s">
        <v>825</v>
      </c>
      <c r="T273" s="146" t="s">
        <v>826</v>
      </c>
      <c r="U273" s="147" t="str">
        <f t="shared" si="1"/>
        <v>30%</v>
      </c>
      <c r="V273" s="146" t="s">
        <v>827</v>
      </c>
      <c r="W273" s="146" t="s">
        <v>828</v>
      </c>
      <c r="X273" s="146" t="s">
        <v>829</v>
      </c>
      <c r="Y273" s="148">
        <f>IFERROR(IF(R273="Probabilidad",(J273-(+J273*U273)),IF(R273="Impacto",J273,"")),"")</f>
        <v>0.56000000000000005</v>
      </c>
      <c r="Z273" s="149" t="str">
        <f t="shared" si="2"/>
        <v>Media</v>
      </c>
      <c r="AA273" s="147">
        <f t="shared" si="3"/>
        <v>0.56000000000000005</v>
      </c>
      <c r="AB273" s="149" t="str">
        <f t="shared" si="4"/>
        <v>Mayor</v>
      </c>
      <c r="AC273" s="147">
        <f>IFERROR(IF(R273="Impacto",(N273-(+N273*U273)),IF(R273="Probabilidad",N273,"")),"")</f>
        <v>0.8</v>
      </c>
      <c r="AD273" s="149" t="str">
        <f t="shared" si="5"/>
        <v>Alto</v>
      </c>
      <c r="AE273" s="656" t="s">
        <v>830</v>
      </c>
      <c r="AF273" s="275" t="s">
        <v>1171</v>
      </c>
      <c r="AG273" s="237">
        <v>0.25</v>
      </c>
      <c r="AH273" s="214" t="s">
        <v>1172</v>
      </c>
      <c r="AI273" s="182" t="s">
        <v>1173</v>
      </c>
      <c r="AJ273" s="249">
        <v>44562</v>
      </c>
      <c r="AK273" s="249">
        <v>44895</v>
      </c>
      <c r="AL273" s="297">
        <v>3</v>
      </c>
      <c r="AM273" s="140"/>
      <c r="AN273" s="138"/>
      <c r="AO273" s="139"/>
      <c r="AP273" s="140"/>
      <c r="AQ273" s="138"/>
      <c r="AR273" s="140"/>
      <c r="AS273" s="138"/>
      <c r="AT273" s="139"/>
      <c r="AU273" s="140"/>
      <c r="AV273" s="138"/>
      <c r="AW273" s="140"/>
      <c r="AX273" s="138"/>
      <c r="AY273" s="139"/>
      <c r="AZ273" s="140"/>
      <c r="BA273" s="138"/>
      <c r="BB273" s="156"/>
      <c r="BC273" s="156"/>
      <c r="BD273" s="157"/>
      <c r="BE273" s="157"/>
      <c r="BF273" s="157"/>
    </row>
    <row r="274" spans="1:58" ht="159.75" customHeight="1" x14ac:dyDescent="0.2">
      <c r="A274" s="667"/>
      <c r="B274" s="649"/>
      <c r="C274" s="629"/>
      <c r="D274" s="629"/>
      <c r="E274" s="629"/>
      <c r="F274" s="629"/>
      <c r="G274" s="629"/>
      <c r="H274" s="629"/>
      <c r="I274" s="629"/>
      <c r="J274" s="629"/>
      <c r="K274" s="629"/>
      <c r="L274" s="629"/>
      <c r="M274" s="629"/>
      <c r="N274" s="629"/>
      <c r="O274" s="629"/>
      <c r="P274" s="194">
        <v>2</v>
      </c>
      <c r="Q274" s="144" t="s">
        <v>1174</v>
      </c>
      <c r="R274" s="145" t="str">
        <f t="shared" si="0"/>
        <v>Probabilidad</v>
      </c>
      <c r="S274" s="146" t="s">
        <v>825</v>
      </c>
      <c r="T274" s="146" t="s">
        <v>826</v>
      </c>
      <c r="U274" s="147" t="str">
        <f t="shared" si="1"/>
        <v>30%</v>
      </c>
      <c r="V274" s="146" t="s">
        <v>827</v>
      </c>
      <c r="W274" s="146" t="s">
        <v>828</v>
      </c>
      <c r="X274" s="146"/>
      <c r="Y274" s="148">
        <f>IFERROR(IF(AND(R273="Probabilidad",R274="Probabilidad"),(AA273-(+AA273*U274)),IF(R274="Probabilidad",(J273-(+J273*U274)),IF(R274="Impacto",AA273,""))),"")</f>
        <v>0.39200000000000002</v>
      </c>
      <c r="Z274" s="149" t="str">
        <f t="shared" si="2"/>
        <v>Baja</v>
      </c>
      <c r="AA274" s="147">
        <f t="shared" si="3"/>
        <v>0.39200000000000002</v>
      </c>
      <c r="AB274" s="149" t="str">
        <f t="shared" si="4"/>
        <v>Mayor</v>
      </c>
      <c r="AC274" s="147">
        <f>IFERROR(IF(AND(R273="Impacto",R274="Impacto"),(AC273-(+AC273*U274)),IF(R274="Impacto",($N$273-(+$N$273*U274)),IF(R274="Probabilidad",AC273,""))),"")</f>
        <v>0.8</v>
      </c>
      <c r="AD274" s="149" t="str">
        <f t="shared" si="5"/>
        <v>Alto</v>
      </c>
      <c r="AE274" s="629"/>
      <c r="AF274" s="144" t="s">
        <v>1175</v>
      </c>
      <c r="AG274" s="204">
        <v>0.25</v>
      </c>
      <c r="AH274" s="217" t="s">
        <v>1176</v>
      </c>
      <c r="AI274" s="238" t="s">
        <v>1173</v>
      </c>
      <c r="AJ274" s="249">
        <v>44562</v>
      </c>
      <c r="AK274" s="249">
        <v>44895</v>
      </c>
      <c r="AL274" s="232">
        <v>11</v>
      </c>
      <c r="AM274" s="241"/>
      <c r="AN274" s="242"/>
      <c r="AO274" s="192"/>
      <c r="AP274" s="241"/>
      <c r="AQ274" s="242"/>
      <c r="AR274" s="241"/>
      <c r="AS274" s="242"/>
      <c r="AT274" s="192"/>
      <c r="AU274" s="241"/>
      <c r="AV274" s="242"/>
      <c r="AW274" s="241"/>
      <c r="AX274" s="242"/>
      <c r="AY274" s="192"/>
      <c r="AZ274" s="241"/>
      <c r="BA274" s="242"/>
      <c r="BB274" s="156"/>
      <c r="BC274" s="157"/>
      <c r="BD274" s="157"/>
      <c r="BE274" s="157"/>
      <c r="BF274" s="157"/>
    </row>
    <row r="275" spans="1:58" ht="159.75" customHeight="1" x14ac:dyDescent="0.2">
      <c r="A275" s="667"/>
      <c r="B275" s="649"/>
      <c r="C275" s="629"/>
      <c r="D275" s="629"/>
      <c r="E275" s="629"/>
      <c r="F275" s="629"/>
      <c r="G275" s="629"/>
      <c r="H275" s="629"/>
      <c r="I275" s="629"/>
      <c r="J275" s="629"/>
      <c r="K275" s="629"/>
      <c r="L275" s="629"/>
      <c r="M275" s="629"/>
      <c r="N275" s="629"/>
      <c r="O275" s="629"/>
      <c r="P275" s="194">
        <v>3</v>
      </c>
      <c r="Q275" s="144" t="s">
        <v>1177</v>
      </c>
      <c r="R275" s="145" t="str">
        <f t="shared" si="0"/>
        <v>Impacto</v>
      </c>
      <c r="S275" s="146" t="s">
        <v>837</v>
      </c>
      <c r="T275" s="146" t="s">
        <v>826</v>
      </c>
      <c r="U275" s="147" t="str">
        <f t="shared" si="1"/>
        <v>25%</v>
      </c>
      <c r="V275" s="146" t="s">
        <v>827</v>
      </c>
      <c r="W275" s="146" t="s">
        <v>828</v>
      </c>
      <c r="X275" s="146"/>
      <c r="Y275" s="148">
        <f>IFERROR(IF(AND(R274="Probabilidad",R275="Probabilidad"),(AA274-(+AA274*U275)),IF(R275="Probabilidad",(J273-(+J273*U275)),IF(R275="Impacto",AA274,""))),"")</f>
        <v>0.39200000000000002</v>
      </c>
      <c r="Z275" s="149" t="str">
        <f t="shared" si="2"/>
        <v>Baja</v>
      </c>
      <c r="AA275" s="147">
        <f t="shared" si="3"/>
        <v>0.39200000000000002</v>
      </c>
      <c r="AB275" s="149" t="str">
        <f t="shared" si="4"/>
        <v>Moderado</v>
      </c>
      <c r="AC275" s="147">
        <f t="shared" ref="AC275:AC278" si="78">IFERROR(IF(AND(R274="Impacto",R275="Impacto"),(AC274-(+AC274*U275)),IF(AND(R274="Probabilidad",R275="Impacto"),(AC273-(+AC273*U275)),IF(R275="Probabilidad",AC274,""))),"")</f>
        <v>0.60000000000000009</v>
      </c>
      <c r="AD275" s="149" t="str">
        <f t="shared" si="5"/>
        <v>Moderado</v>
      </c>
      <c r="AE275" s="629"/>
      <c r="AF275" s="144" t="s">
        <v>1178</v>
      </c>
      <c r="AG275" s="192">
        <v>0.5</v>
      </c>
      <c r="AH275" s="217" t="s">
        <v>1179</v>
      </c>
      <c r="AI275" s="238" t="s">
        <v>1173</v>
      </c>
      <c r="AJ275" s="249">
        <v>44562</v>
      </c>
      <c r="AK275" s="249">
        <v>44895</v>
      </c>
      <c r="AL275" s="232">
        <v>3</v>
      </c>
      <c r="AM275" s="241"/>
      <c r="AN275" s="242"/>
      <c r="AO275" s="192"/>
      <c r="AP275" s="241"/>
      <c r="AQ275" s="242"/>
      <c r="AR275" s="241"/>
      <c r="AS275" s="242"/>
      <c r="AT275" s="192"/>
      <c r="AU275" s="241"/>
      <c r="AV275" s="242"/>
      <c r="AW275" s="241"/>
      <c r="AX275" s="242"/>
      <c r="AY275" s="192"/>
      <c r="AZ275" s="241"/>
      <c r="BA275" s="242"/>
      <c r="BB275" s="156"/>
      <c r="BC275" s="157"/>
      <c r="BD275" s="157"/>
      <c r="BE275" s="157"/>
      <c r="BF275" s="157"/>
    </row>
    <row r="276" spans="1:58" ht="23.1" customHeight="1" x14ac:dyDescent="0.2">
      <c r="A276" s="667"/>
      <c r="B276" s="649"/>
      <c r="C276" s="629"/>
      <c r="D276" s="629"/>
      <c r="E276" s="629"/>
      <c r="F276" s="629"/>
      <c r="G276" s="629"/>
      <c r="H276" s="629"/>
      <c r="I276" s="629"/>
      <c r="J276" s="629"/>
      <c r="K276" s="629"/>
      <c r="L276" s="629"/>
      <c r="M276" s="629"/>
      <c r="N276" s="629"/>
      <c r="O276" s="629"/>
      <c r="P276" s="194"/>
      <c r="Q276" s="144"/>
      <c r="R276" s="145" t="str">
        <f t="shared" si="0"/>
        <v/>
      </c>
      <c r="S276" s="146"/>
      <c r="T276" s="146"/>
      <c r="U276" s="147" t="str">
        <f t="shared" si="1"/>
        <v/>
      </c>
      <c r="V276" s="146"/>
      <c r="W276" s="146"/>
      <c r="X276" s="146"/>
      <c r="Y276" s="148" t="str">
        <f>IFERROR(IF(AND(R275="Probabilidad",R276="Probabilidad"),(AA275-(+AA275*U276)),IF(R276="Probabilidad",(J273-(+J273*U276)),IF(R276="Impacto",AA275,""))),"")</f>
        <v/>
      </c>
      <c r="Z276" s="149" t="str">
        <f t="shared" si="2"/>
        <v/>
      </c>
      <c r="AA276" s="147" t="str">
        <f t="shared" si="3"/>
        <v/>
      </c>
      <c r="AB276" s="149" t="str">
        <f t="shared" si="4"/>
        <v/>
      </c>
      <c r="AC276" s="147" t="str">
        <f t="shared" si="78"/>
        <v/>
      </c>
      <c r="AD276" s="149" t="str">
        <f t="shared" si="5"/>
        <v/>
      </c>
      <c r="AE276" s="629"/>
      <c r="AF276" s="194"/>
      <c r="AG276" s="192"/>
      <c r="AH276" s="193"/>
      <c r="AI276" s="278"/>
      <c r="AJ276" s="193"/>
      <c r="AK276" s="193"/>
      <c r="AL276" s="193"/>
      <c r="AM276" s="241"/>
      <c r="AN276" s="242"/>
      <c r="AO276" s="192"/>
      <c r="AP276" s="241"/>
      <c r="AQ276" s="242"/>
      <c r="AR276" s="241"/>
      <c r="AS276" s="242"/>
      <c r="AT276" s="192"/>
      <c r="AU276" s="241"/>
      <c r="AV276" s="242"/>
      <c r="AW276" s="241"/>
      <c r="AX276" s="242"/>
      <c r="AY276" s="192"/>
      <c r="AZ276" s="241"/>
      <c r="BA276" s="242"/>
      <c r="BB276" s="156"/>
      <c r="BC276" s="157"/>
      <c r="BD276" s="157"/>
      <c r="BE276" s="157"/>
      <c r="BF276" s="157"/>
    </row>
    <row r="277" spans="1:58" ht="23.1" customHeight="1" x14ac:dyDescent="0.2">
      <c r="A277" s="667"/>
      <c r="B277" s="649"/>
      <c r="C277" s="629"/>
      <c r="D277" s="629"/>
      <c r="E277" s="629"/>
      <c r="F277" s="629"/>
      <c r="G277" s="629"/>
      <c r="H277" s="629"/>
      <c r="I277" s="629"/>
      <c r="J277" s="629"/>
      <c r="K277" s="629"/>
      <c r="L277" s="629"/>
      <c r="M277" s="629"/>
      <c r="N277" s="629"/>
      <c r="O277" s="629"/>
      <c r="P277" s="194"/>
      <c r="Q277" s="144"/>
      <c r="R277" s="145" t="str">
        <f t="shared" si="0"/>
        <v/>
      </c>
      <c r="S277" s="146"/>
      <c r="T277" s="146"/>
      <c r="U277" s="147" t="str">
        <f t="shared" si="1"/>
        <v/>
      </c>
      <c r="V277" s="146"/>
      <c r="W277" s="146"/>
      <c r="X277" s="146"/>
      <c r="Y277" s="148" t="str">
        <f>IFERROR(IF(AND(R276="Probabilidad",R277="Probabilidad"),(AA276-(+AA276*U277)),IF(R277="Probabilidad",(J273-(+J273*U277)),IF(R277="Impacto",AA276,""))),"")</f>
        <v/>
      </c>
      <c r="Z277" s="149" t="str">
        <f t="shared" si="2"/>
        <v/>
      </c>
      <c r="AA277" s="147" t="str">
        <f t="shared" si="3"/>
        <v/>
      </c>
      <c r="AB277" s="149" t="str">
        <f t="shared" si="4"/>
        <v/>
      </c>
      <c r="AC277" s="147" t="str">
        <f t="shared" si="78"/>
        <v/>
      </c>
      <c r="AD277" s="149" t="str">
        <f t="shared" si="5"/>
        <v/>
      </c>
      <c r="AE277" s="629"/>
      <c r="AF277" s="194"/>
      <c r="AG277" s="192"/>
      <c r="AH277" s="193"/>
      <c r="AI277" s="278"/>
      <c r="AJ277" s="193"/>
      <c r="AK277" s="193"/>
      <c r="AL277" s="193"/>
      <c r="AM277" s="241"/>
      <c r="AN277" s="242"/>
      <c r="AO277" s="192"/>
      <c r="AP277" s="241"/>
      <c r="AQ277" s="242"/>
      <c r="AR277" s="241"/>
      <c r="AS277" s="242"/>
      <c r="AT277" s="192"/>
      <c r="AU277" s="241"/>
      <c r="AV277" s="242"/>
      <c r="AW277" s="241"/>
      <c r="AX277" s="242"/>
      <c r="AY277" s="192"/>
      <c r="AZ277" s="241"/>
      <c r="BA277" s="242"/>
      <c r="BB277" s="156"/>
      <c r="BC277" s="157"/>
      <c r="BD277" s="157"/>
      <c r="BE277" s="157"/>
      <c r="BF277" s="157"/>
    </row>
    <row r="278" spans="1:58" ht="23.1" customHeight="1" x14ac:dyDescent="0.2">
      <c r="A278" s="668"/>
      <c r="B278" s="650"/>
      <c r="C278" s="640"/>
      <c r="D278" s="640"/>
      <c r="E278" s="640"/>
      <c r="F278" s="640"/>
      <c r="G278" s="640"/>
      <c r="H278" s="640"/>
      <c r="I278" s="640"/>
      <c r="J278" s="640"/>
      <c r="K278" s="640"/>
      <c r="L278" s="640"/>
      <c r="M278" s="640"/>
      <c r="N278" s="640"/>
      <c r="O278" s="640"/>
      <c r="P278" s="205"/>
      <c r="Q278" s="168"/>
      <c r="R278" s="169" t="str">
        <f t="shared" si="0"/>
        <v/>
      </c>
      <c r="S278" s="170"/>
      <c r="T278" s="170"/>
      <c r="U278" s="171" t="str">
        <f t="shared" si="1"/>
        <v/>
      </c>
      <c r="V278" s="170"/>
      <c r="W278" s="170"/>
      <c r="X278" s="170"/>
      <c r="Y278" s="172" t="str">
        <f>IFERROR(IF(AND(R277="Probabilidad",R278="Probabilidad"),(AA277-(+AA277*U278)),IF(R278="Probabilidad",(J273-(+J273*U278)),IF(R278="Impacto",AA277,""))),"")</f>
        <v/>
      </c>
      <c r="Z278" s="173" t="str">
        <f t="shared" si="2"/>
        <v/>
      </c>
      <c r="AA278" s="171" t="str">
        <f t="shared" si="3"/>
        <v/>
      </c>
      <c r="AB278" s="173" t="str">
        <f t="shared" si="4"/>
        <v/>
      </c>
      <c r="AC278" s="171" t="str">
        <f t="shared" si="78"/>
        <v/>
      </c>
      <c r="AD278" s="173" t="str">
        <f t="shared" si="5"/>
        <v/>
      </c>
      <c r="AE278" s="640"/>
      <c r="AF278" s="205"/>
      <c r="AG278" s="171"/>
      <c r="AH278" s="209"/>
      <c r="AI278" s="205"/>
      <c r="AJ278" s="209"/>
      <c r="AK278" s="209"/>
      <c r="AL278" s="198"/>
      <c r="AM278" s="241"/>
      <c r="AN278" s="242"/>
      <c r="AO278" s="192"/>
      <c r="AP278" s="241"/>
      <c r="AQ278" s="242"/>
      <c r="AR278" s="241"/>
      <c r="AS278" s="242"/>
      <c r="AT278" s="192"/>
      <c r="AU278" s="241"/>
      <c r="AV278" s="242"/>
      <c r="AW278" s="241"/>
      <c r="AX278" s="242"/>
      <c r="AY278" s="192"/>
      <c r="AZ278" s="241"/>
      <c r="BA278" s="242"/>
      <c r="BB278" s="156"/>
      <c r="BC278" s="157"/>
      <c r="BD278" s="157"/>
      <c r="BE278" s="157"/>
      <c r="BF278" s="157"/>
    </row>
    <row r="279" spans="1:58" ht="159.75" customHeight="1" x14ac:dyDescent="0.2">
      <c r="A279" s="666">
        <v>32</v>
      </c>
      <c r="B279" s="660" t="s">
        <v>661</v>
      </c>
      <c r="C279" s="661" t="s">
        <v>899</v>
      </c>
      <c r="D279" s="651" t="s">
        <v>1180</v>
      </c>
      <c r="E279" s="651" t="s">
        <v>1181</v>
      </c>
      <c r="F279" s="651" t="s">
        <v>1182</v>
      </c>
      <c r="G279" s="661" t="s">
        <v>822</v>
      </c>
      <c r="H279" s="651">
        <v>503</v>
      </c>
      <c r="I279" s="641" t="str">
        <f>IF(H279&lt;=0,"",IF(H279&lt;=2,"Muy Baja",IF(H279&lt;=24,"Baja",IF(H279&lt;=500,"Media",IF(H279&lt;=5000,"Alta","Muy Alta")))))</f>
        <v>Alta</v>
      </c>
      <c r="J279" s="639">
        <f>IF(I279="","",IF(I279="Muy Baja",0.2,IF(I279="Baja",0.4,IF(I279="Media",0.6,IF(I279="Alta",0.8,IF(I279="Muy Alta",1,))))))</f>
        <v>0.8</v>
      </c>
      <c r="K279" s="654" t="s">
        <v>1123</v>
      </c>
      <c r="L279" s="639" t="str">
        <f>IF(NOT(ISERROR(MATCH(K279,'[1]Tabla Impacto'!$B$221:$B$223,0))),'[1]Tabla Impacto'!$F$223&amp;"Por favor no seleccionar los criterios de impacto(Afectación Económica o presupuestal y Pérdida Reputacional)",K279)</f>
        <v xml:space="preserve">     Entre 50 y 100 SMLMV </v>
      </c>
      <c r="M279" s="662" t="str">
        <f>IF(OR(K279='Tabla Impacto'!$C$11,K279='Tabla Impacto'!$D$11),"Leve",IF(OR(K279='Tabla Impacto'!$C$12,K279='Tabla Impacto'!$D$12),"Menor",IF(OR(K279='Tabla Impacto'!$C$13,K279='Tabla Impacto'!$D$13),"Moderado",IF(OR(K279='Tabla Impacto'!$C$14,K279='Tabla Impacto'!$D$14),"Mayor",IF(OR(K279='Tabla Impacto'!$C$15,K279='Tabla Impacto'!$D$15),"Catastrófico","")))))</f>
        <v>Moderado</v>
      </c>
      <c r="N279" s="639">
        <f>IF(M279="","",IF(M279="Leve",0.2,IF(M279="Menor",0.4,IF(M279="Moderado",0.6,IF(M279="Mayor",0.8,IF(M279="Catastrófico",1,))))))</f>
        <v>0.6</v>
      </c>
      <c r="O279" s="641" t="str">
        <f>IF(OR(AND(I279="Muy Baja",M279="Leve"),AND(I279="Muy Baja",M279="Menor"),AND(I279="Baja",M279="Leve")),"Bajo",IF(OR(AND(I279="Muy baja",M279="Moderado"),AND(I279="Baja",M279="Menor"),AND(I279="Baja",M279="Moderado"),AND(I279="Media",M279="Leve"),AND(I279="Media",M279="Menor"),AND(I279="Media",M279="Moderado"),AND(I279="Alta",M279="Leve"),AND(I279="Alta",M279="Menor")),"Moderado",IF(OR(AND(I279="Muy Baja",M279="Mayor"),AND(I279="Baja",M279="Mayor"),AND(I279="Media",M279="Mayor"),AND(I279="Alta",M279="Moderado"),AND(I279="Alta",M279="Mayor"),AND(I279="Muy Alta",M279="Leve"),AND(I279="Muy Alta",M279="Menor"),AND(I279="Muy Alta",M279="Moderado"),AND(I279="Muy Alta",M279="Mayor")),"Alto",IF(OR(AND(I279="Muy Baja",M279="Catastrófico"),AND(I279="Baja",M279="Catastrófico"),AND(I279="Media",M279="Catastrófico"),AND(I279="Alta",M279="Catastrófico"),AND(I279="Muy Alta",M279="Catastrófico")),"Extremo",""))))</f>
        <v>Alto</v>
      </c>
      <c r="P279" s="127">
        <v>1</v>
      </c>
      <c r="Q279" s="126" t="s">
        <v>1183</v>
      </c>
      <c r="R279" s="145" t="str">
        <f t="shared" si="0"/>
        <v>Probabilidad</v>
      </c>
      <c r="S279" s="146" t="s">
        <v>825</v>
      </c>
      <c r="T279" s="146" t="s">
        <v>826</v>
      </c>
      <c r="U279" s="147" t="str">
        <f t="shared" si="1"/>
        <v>30%</v>
      </c>
      <c r="V279" s="146" t="s">
        <v>827</v>
      </c>
      <c r="W279" s="146" t="s">
        <v>828</v>
      </c>
      <c r="X279" s="146" t="s">
        <v>829</v>
      </c>
      <c r="Y279" s="148">
        <f>IFERROR(IF(R279="Probabilidad",(J279-(+J279*U279)),IF(R279="Impacto",J279,"")),"")</f>
        <v>0.56000000000000005</v>
      </c>
      <c r="Z279" s="149" t="str">
        <f t="shared" si="2"/>
        <v>Media</v>
      </c>
      <c r="AA279" s="147">
        <f t="shared" si="3"/>
        <v>0.56000000000000005</v>
      </c>
      <c r="AB279" s="149" t="str">
        <f t="shared" si="4"/>
        <v>Moderado</v>
      </c>
      <c r="AC279" s="147">
        <f>IFERROR(IF(R279="Impacto",(N279-(+N279*U279)),IF(R279="Probabilidad",N279,"")),"")</f>
        <v>0.6</v>
      </c>
      <c r="AD279" s="149" t="str">
        <f t="shared" si="5"/>
        <v>Moderado</v>
      </c>
      <c r="AE279" s="656" t="s">
        <v>830</v>
      </c>
      <c r="AF279" s="126" t="s">
        <v>1184</v>
      </c>
      <c r="AG279" s="129">
        <v>0.33</v>
      </c>
      <c r="AH279" s="214" t="s">
        <v>1185</v>
      </c>
      <c r="AI279" s="182" t="s">
        <v>1102</v>
      </c>
      <c r="AJ279" s="298">
        <v>44562</v>
      </c>
      <c r="AK279" s="298">
        <v>44895</v>
      </c>
      <c r="AL279" s="297">
        <v>11</v>
      </c>
      <c r="AM279" s="140"/>
      <c r="AN279" s="138"/>
      <c r="AO279" s="139"/>
      <c r="AP279" s="140"/>
      <c r="AQ279" s="138"/>
      <c r="AR279" s="140"/>
      <c r="AS279" s="138"/>
      <c r="AT279" s="139"/>
      <c r="AU279" s="140"/>
      <c r="AV279" s="138"/>
      <c r="AW279" s="140"/>
      <c r="AX279" s="138"/>
      <c r="AY279" s="139"/>
      <c r="AZ279" s="140"/>
      <c r="BA279" s="138"/>
      <c r="BB279" s="156"/>
      <c r="BC279" s="156"/>
      <c r="BD279" s="157"/>
      <c r="BE279" s="157"/>
      <c r="BF279" s="157"/>
    </row>
    <row r="280" spans="1:58" ht="159.75" customHeight="1" x14ac:dyDescent="0.2">
      <c r="A280" s="667"/>
      <c r="B280" s="649"/>
      <c r="C280" s="629"/>
      <c r="D280" s="629"/>
      <c r="E280" s="629"/>
      <c r="F280" s="629"/>
      <c r="G280" s="629"/>
      <c r="H280" s="629"/>
      <c r="I280" s="629"/>
      <c r="J280" s="629"/>
      <c r="K280" s="629"/>
      <c r="L280" s="629"/>
      <c r="M280" s="629"/>
      <c r="N280" s="629"/>
      <c r="O280" s="629"/>
      <c r="P280" s="194">
        <v>2</v>
      </c>
      <c r="Q280" s="144" t="s">
        <v>1186</v>
      </c>
      <c r="R280" s="145" t="str">
        <f t="shared" si="0"/>
        <v>Impacto</v>
      </c>
      <c r="S280" s="146" t="s">
        <v>837</v>
      </c>
      <c r="T280" s="146" t="s">
        <v>826</v>
      </c>
      <c r="U280" s="147" t="str">
        <f t="shared" si="1"/>
        <v>25%</v>
      </c>
      <c r="V280" s="146" t="s">
        <v>827</v>
      </c>
      <c r="W280" s="146" t="s">
        <v>828</v>
      </c>
      <c r="X280" s="146" t="s">
        <v>829</v>
      </c>
      <c r="Y280" s="148">
        <f>IFERROR(IF(AND(R279="Probabilidad",R280="Probabilidad"),(AA279-(+AA279*U280)),IF(R280="Probabilidad",(J279-(+J279*U280)),IF(R280="Impacto",AA279,""))),"")</f>
        <v>0.56000000000000005</v>
      </c>
      <c r="Z280" s="149" t="str">
        <f t="shared" si="2"/>
        <v>Media</v>
      </c>
      <c r="AA280" s="147">
        <f t="shared" si="3"/>
        <v>0.56000000000000005</v>
      </c>
      <c r="AB280" s="149" t="str">
        <f t="shared" si="4"/>
        <v>Moderado</v>
      </c>
      <c r="AC280" s="147">
        <f>IFERROR(IF(AND(R279="Impacto",R280="Impacto"),(AC279-(+AC279*U280)),IF(R280="Impacto",($N$279-(+$N$279*U280)),IF(R280="Probabilidad",AC279,""))),"")</f>
        <v>0.44999999999999996</v>
      </c>
      <c r="AD280" s="149" t="str">
        <f t="shared" si="5"/>
        <v>Moderado</v>
      </c>
      <c r="AE280" s="629"/>
      <c r="AF280" s="144" t="s">
        <v>1187</v>
      </c>
      <c r="AG280" s="192">
        <v>0.33</v>
      </c>
      <c r="AH280" s="217" t="s">
        <v>1188</v>
      </c>
      <c r="AI280" s="238" t="s">
        <v>1102</v>
      </c>
      <c r="AJ280" s="299">
        <v>44562</v>
      </c>
      <c r="AK280" s="299">
        <v>44895</v>
      </c>
      <c r="AL280" s="232">
        <v>11</v>
      </c>
      <c r="AM280" s="241"/>
      <c r="AN280" s="242"/>
      <c r="AO280" s="192"/>
      <c r="AP280" s="241"/>
      <c r="AQ280" s="242"/>
      <c r="AR280" s="241"/>
      <c r="AS280" s="242"/>
      <c r="AT280" s="192"/>
      <c r="AU280" s="241"/>
      <c r="AV280" s="242"/>
      <c r="AW280" s="241"/>
      <c r="AX280" s="242"/>
      <c r="AY280" s="192"/>
      <c r="AZ280" s="241"/>
      <c r="BA280" s="242"/>
      <c r="BB280" s="156"/>
      <c r="BC280" s="157"/>
      <c r="BD280" s="157"/>
      <c r="BE280" s="157"/>
      <c r="BF280" s="157"/>
    </row>
    <row r="281" spans="1:58" ht="105" customHeight="1" x14ac:dyDescent="0.2">
      <c r="A281" s="667"/>
      <c r="B281" s="649"/>
      <c r="C281" s="629"/>
      <c r="D281" s="629"/>
      <c r="E281" s="629"/>
      <c r="F281" s="629"/>
      <c r="G281" s="629"/>
      <c r="H281" s="629"/>
      <c r="I281" s="629"/>
      <c r="J281" s="629"/>
      <c r="K281" s="629"/>
      <c r="L281" s="629"/>
      <c r="M281" s="629"/>
      <c r="N281" s="629"/>
      <c r="O281" s="629"/>
      <c r="P281" s="194"/>
      <c r="Q281" s="144"/>
      <c r="R281" s="145" t="str">
        <f t="shared" si="0"/>
        <v/>
      </c>
      <c r="S281" s="146"/>
      <c r="T281" s="146"/>
      <c r="U281" s="147" t="str">
        <f t="shared" si="1"/>
        <v/>
      </c>
      <c r="V281" s="146"/>
      <c r="W281" s="146"/>
      <c r="X281" s="146"/>
      <c r="Y281" s="148" t="str">
        <f>IFERROR(IF(AND(R280="Probabilidad",R281="Probabilidad"),(AA280-(+AA280*U281)),IF(R281="Probabilidad",(J279-(+J279*U281)),IF(R281="Impacto",AA280,""))),"")</f>
        <v/>
      </c>
      <c r="Z281" s="149" t="str">
        <f t="shared" si="2"/>
        <v/>
      </c>
      <c r="AA281" s="147" t="str">
        <f t="shared" si="3"/>
        <v/>
      </c>
      <c r="AB281" s="149" t="str">
        <f t="shared" si="4"/>
        <v/>
      </c>
      <c r="AC281" s="147" t="str">
        <f t="shared" ref="AC281:AC284" si="79">IFERROR(IF(AND(R280="Impacto",R281="Impacto"),(AC280-(+AC280*U281)),IF(AND(R280="Probabilidad",R281="Impacto"),(AC279-(+AC279*U281)),IF(R281="Probabilidad",AC280,""))),"")</f>
        <v/>
      </c>
      <c r="AD281" s="149" t="str">
        <f t="shared" si="5"/>
        <v/>
      </c>
      <c r="AE281" s="629"/>
      <c r="AF281" s="144" t="s">
        <v>1189</v>
      </c>
      <c r="AG281" s="192">
        <v>0.34</v>
      </c>
      <c r="AH281" s="217" t="s">
        <v>1190</v>
      </c>
      <c r="AI281" s="238" t="s">
        <v>1102</v>
      </c>
      <c r="AJ281" s="299">
        <v>44562</v>
      </c>
      <c r="AK281" s="299">
        <v>44895</v>
      </c>
      <c r="AL281" s="300">
        <v>11</v>
      </c>
      <c r="AM281" s="241"/>
      <c r="AN281" s="242"/>
      <c r="AO281" s="192"/>
      <c r="AP281" s="241"/>
      <c r="AQ281" s="242"/>
      <c r="AR281" s="241"/>
      <c r="AS281" s="242"/>
      <c r="AT281" s="192"/>
      <c r="AU281" s="241"/>
      <c r="AV281" s="242"/>
      <c r="AW281" s="241"/>
      <c r="AX281" s="242"/>
      <c r="AY281" s="192"/>
      <c r="AZ281" s="241"/>
      <c r="BA281" s="242"/>
      <c r="BB281" s="156"/>
      <c r="BC281" s="157"/>
      <c r="BD281" s="157"/>
      <c r="BE281" s="157"/>
      <c r="BF281" s="157"/>
    </row>
    <row r="282" spans="1:58" ht="27" customHeight="1" x14ac:dyDescent="0.2">
      <c r="A282" s="667"/>
      <c r="B282" s="649"/>
      <c r="C282" s="629"/>
      <c r="D282" s="629"/>
      <c r="E282" s="629"/>
      <c r="F282" s="629"/>
      <c r="G282" s="629"/>
      <c r="H282" s="629"/>
      <c r="I282" s="629"/>
      <c r="J282" s="629"/>
      <c r="K282" s="629"/>
      <c r="L282" s="629"/>
      <c r="M282" s="629"/>
      <c r="N282" s="629"/>
      <c r="O282" s="629"/>
      <c r="P282" s="194"/>
      <c r="Q282" s="144"/>
      <c r="R282" s="145" t="str">
        <f t="shared" si="0"/>
        <v/>
      </c>
      <c r="S282" s="146"/>
      <c r="T282" s="146"/>
      <c r="U282" s="147" t="str">
        <f t="shared" si="1"/>
        <v/>
      </c>
      <c r="V282" s="146"/>
      <c r="W282" s="146"/>
      <c r="X282" s="146"/>
      <c r="Y282" s="148" t="str">
        <f>IFERROR(IF(AND(R281="Probabilidad",R282="Probabilidad"),(AA281-(+AA281*U282)),IF(R282="Probabilidad",(J279-(+J279*U282)),IF(R282="Impacto",AA281,""))),"")</f>
        <v/>
      </c>
      <c r="Z282" s="149" t="str">
        <f t="shared" si="2"/>
        <v/>
      </c>
      <c r="AA282" s="147" t="str">
        <f t="shared" si="3"/>
        <v/>
      </c>
      <c r="AB282" s="149" t="str">
        <f t="shared" si="4"/>
        <v/>
      </c>
      <c r="AC282" s="147" t="str">
        <f t="shared" si="79"/>
        <v/>
      </c>
      <c r="AD282" s="149" t="str">
        <f t="shared" si="5"/>
        <v/>
      </c>
      <c r="AE282" s="629"/>
      <c r="AF282" s="194"/>
      <c r="AG282" s="192"/>
      <c r="AH282" s="193"/>
      <c r="AI282" s="278"/>
      <c r="AJ282" s="193"/>
      <c r="AK282" s="193"/>
      <c r="AL282" s="193"/>
      <c r="AM282" s="241"/>
      <c r="AN282" s="242"/>
      <c r="AO282" s="192"/>
      <c r="AP282" s="241"/>
      <c r="AQ282" s="242"/>
      <c r="AR282" s="241"/>
      <c r="AS282" s="242"/>
      <c r="AT282" s="192"/>
      <c r="AU282" s="241"/>
      <c r="AV282" s="242"/>
      <c r="AW282" s="241"/>
      <c r="AX282" s="242"/>
      <c r="AY282" s="192"/>
      <c r="AZ282" s="241"/>
      <c r="BA282" s="242"/>
      <c r="BB282" s="156"/>
      <c r="BC282" s="157"/>
      <c r="BD282" s="157"/>
      <c r="BE282" s="157"/>
      <c r="BF282" s="157"/>
    </row>
    <row r="283" spans="1:58" ht="27" customHeight="1" x14ac:dyDescent="0.2">
      <c r="A283" s="667"/>
      <c r="B283" s="649"/>
      <c r="C283" s="629"/>
      <c r="D283" s="629"/>
      <c r="E283" s="629"/>
      <c r="F283" s="629"/>
      <c r="G283" s="629"/>
      <c r="H283" s="629"/>
      <c r="I283" s="629"/>
      <c r="J283" s="629"/>
      <c r="K283" s="629"/>
      <c r="L283" s="629"/>
      <c r="M283" s="629"/>
      <c r="N283" s="629"/>
      <c r="O283" s="629"/>
      <c r="P283" s="194"/>
      <c r="Q283" s="144"/>
      <c r="R283" s="145" t="str">
        <f t="shared" si="0"/>
        <v/>
      </c>
      <c r="S283" s="146"/>
      <c r="T283" s="146"/>
      <c r="U283" s="147" t="str">
        <f t="shared" si="1"/>
        <v/>
      </c>
      <c r="V283" s="146"/>
      <c r="W283" s="146"/>
      <c r="X283" s="146"/>
      <c r="Y283" s="148" t="str">
        <f>IFERROR(IF(AND(R282="Probabilidad",R283="Probabilidad"),(AA282-(+AA282*U283)),IF(R283="Probabilidad",(J279-(+J279*U283)),IF(R283="Impacto",AA282,""))),"")</f>
        <v/>
      </c>
      <c r="Z283" s="149" t="str">
        <f t="shared" si="2"/>
        <v/>
      </c>
      <c r="AA283" s="147" t="str">
        <f t="shared" si="3"/>
        <v/>
      </c>
      <c r="AB283" s="149" t="str">
        <f t="shared" si="4"/>
        <v/>
      </c>
      <c r="AC283" s="147" t="str">
        <f t="shared" si="79"/>
        <v/>
      </c>
      <c r="AD283" s="149" t="str">
        <f t="shared" si="5"/>
        <v/>
      </c>
      <c r="AE283" s="629"/>
      <c r="AF283" s="194"/>
      <c r="AG283" s="192"/>
      <c r="AH283" s="193"/>
      <c r="AI283" s="278"/>
      <c r="AJ283" s="193"/>
      <c r="AK283" s="193"/>
      <c r="AL283" s="193"/>
      <c r="AM283" s="241"/>
      <c r="AN283" s="242"/>
      <c r="AO283" s="192"/>
      <c r="AP283" s="241"/>
      <c r="AQ283" s="242"/>
      <c r="AR283" s="241"/>
      <c r="AS283" s="242"/>
      <c r="AT283" s="192"/>
      <c r="AU283" s="241"/>
      <c r="AV283" s="242"/>
      <c r="AW283" s="241"/>
      <c r="AX283" s="242"/>
      <c r="AY283" s="192"/>
      <c r="AZ283" s="241"/>
      <c r="BA283" s="242"/>
      <c r="BB283" s="156"/>
      <c r="BC283" s="157"/>
      <c r="BD283" s="157"/>
      <c r="BE283" s="157"/>
      <c r="BF283" s="157"/>
    </row>
    <row r="284" spans="1:58" ht="27" customHeight="1" x14ac:dyDescent="0.2">
      <c r="A284" s="668"/>
      <c r="B284" s="650"/>
      <c r="C284" s="640"/>
      <c r="D284" s="640"/>
      <c r="E284" s="640"/>
      <c r="F284" s="640"/>
      <c r="G284" s="640"/>
      <c r="H284" s="640"/>
      <c r="I284" s="640"/>
      <c r="J284" s="640"/>
      <c r="K284" s="640"/>
      <c r="L284" s="640"/>
      <c r="M284" s="640"/>
      <c r="N284" s="640"/>
      <c r="O284" s="640"/>
      <c r="P284" s="205"/>
      <c r="Q284" s="168"/>
      <c r="R284" s="169" t="str">
        <f t="shared" si="0"/>
        <v/>
      </c>
      <c r="S284" s="170"/>
      <c r="T284" s="170"/>
      <c r="U284" s="171" t="str">
        <f t="shared" si="1"/>
        <v/>
      </c>
      <c r="V284" s="170"/>
      <c r="W284" s="170"/>
      <c r="X284" s="170"/>
      <c r="Y284" s="172" t="str">
        <f>IFERROR(IF(AND(R283="Probabilidad",R284="Probabilidad"),(AA283-(+AA283*U284)),IF(R284="Probabilidad",(J279-(+J279*U284)),IF(R284="Impacto",AA283,""))),"")</f>
        <v/>
      </c>
      <c r="Z284" s="173" t="str">
        <f t="shared" si="2"/>
        <v/>
      </c>
      <c r="AA284" s="171" t="str">
        <f t="shared" si="3"/>
        <v/>
      </c>
      <c r="AB284" s="173" t="str">
        <f t="shared" si="4"/>
        <v/>
      </c>
      <c r="AC284" s="171" t="str">
        <f t="shared" si="79"/>
        <v/>
      </c>
      <c r="AD284" s="173" t="str">
        <f t="shared" si="5"/>
        <v/>
      </c>
      <c r="AE284" s="640"/>
      <c r="AF284" s="205"/>
      <c r="AG284" s="171"/>
      <c r="AH284" s="209"/>
      <c r="AI284" s="205"/>
      <c r="AJ284" s="209"/>
      <c r="AK284" s="209"/>
      <c r="AL284" s="198"/>
      <c r="AM284" s="241"/>
      <c r="AN284" s="242"/>
      <c r="AO284" s="192"/>
      <c r="AP284" s="241"/>
      <c r="AQ284" s="242"/>
      <c r="AR284" s="241"/>
      <c r="AS284" s="242"/>
      <c r="AT284" s="192"/>
      <c r="AU284" s="241"/>
      <c r="AV284" s="242"/>
      <c r="AW284" s="241"/>
      <c r="AX284" s="242"/>
      <c r="AY284" s="192"/>
      <c r="AZ284" s="241"/>
      <c r="BA284" s="242"/>
      <c r="BB284" s="156"/>
      <c r="BC284" s="157"/>
      <c r="BD284" s="157"/>
      <c r="BE284" s="157"/>
      <c r="BF284" s="157"/>
    </row>
    <row r="285" spans="1:58" ht="159.75" customHeight="1" x14ac:dyDescent="0.2">
      <c r="A285" s="666">
        <v>33</v>
      </c>
      <c r="B285" s="660" t="s">
        <v>661</v>
      </c>
      <c r="C285" s="661" t="s">
        <v>899</v>
      </c>
      <c r="D285" s="651" t="s">
        <v>1191</v>
      </c>
      <c r="E285" s="651" t="s">
        <v>1192</v>
      </c>
      <c r="F285" s="651" t="s">
        <v>1160</v>
      </c>
      <c r="G285" s="661" t="s">
        <v>822</v>
      </c>
      <c r="H285" s="651">
        <v>24</v>
      </c>
      <c r="I285" s="641" t="str">
        <f>IF(H285&lt;=0,"",IF(H285&lt;=2,"Muy Baja",IF(H285&lt;=24,"Baja",IF(H285&lt;=500,"Media",IF(H285&lt;=5000,"Alta","Muy Alta")))))</f>
        <v>Baja</v>
      </c>
      <c r="J285" s="639">
        <f>IF(I285="","",IF(I285="Muy Baja",0.2,IF(I285="Baja",0.4,IF(I285="Media",0.6,IF(I285="Alta",0.8,IF(I285="Muy Alta",1,))))))</f>
        <v>0.4</v>
      </c>
      <c r="K285" s="654" t="s">
        <v>920</v>
      </c>
      <c r="L285" s="639" t="str">
        <f>IF(NOT(ISERROR(MATCH(K285,'[1]Tabla Impacto'!$B$221:$B$223,0))),'[1]Tabla Impacto'!$F$223&amp;"Por favor no seleccionar los criterios de impacto(Afectación Económica o presupuestal y Pérdida Reputacional)",K285)</f>
        <v xml:space="preserve">     Entre 10 y 50 SMLMV </v>
      </c>
      <c r="M285" s="662" t="str">
        <f>IF(OR(K285='Tabla Impacto'!$C$11,K285='Tabla Impacto'!$D$11),"Leve",IF(OR(K285='Tabla Impacto'!$C$12,K285='Tabla Impacto'!$D$12),"Menor",IF(OR(K285='Tabla Impacto'!$C$13,K285='Tabla Impacto'!$D$13),"Moderado",IF(OR(K285='Tabla Impacto'!$C$14,K285='Tabla Impacto'!$D$14),"Mayor",IF(OR(K285='Tabla Impacto'!$C$15,K285='Tabla Impacto'!$D$15),"Catastrófico","")))))</f>
        <v>Menor</v>
      </c>
      <c r="N285" s="639">
        <f>IF(M285="","",IF(M285="Leve",0.2,IF(M285="Menor",0.4,IF(M285="Moderado",0.6,IF(M285="Mayor",0.8,IF(M285="Catastrófico",1,))))))</f>
        <v>0.4</v>
      </c>
      <c r="O285" s="641" t="str">
        <f>IF(OR(AND(I285="Muy Baja",M285="Leve"),AND(I285="Muy Baja",M285="Menor"),AND(I285="Baja",M285="Leve")),"Bajo",IF(OR(AND(I285="Muy baja",M285="Moderado"),AND(I285="Baja",M285="Menor"),AND(I285="Baja",M285="Moderado"),AND(I285="Media",M285="Leve"),AND(I285="Media",M285="Menor"),AND(I285="Media",M285="Moderado"),AND(I285="Alta",M285="Leve"),AND(I285="Alta",M285="Menor")),"Moderado",IF(OR(AND(I285="Muy Baja",M285="Mayor"),AND(I285="Baja",M285="Mayor"),AND(I285="Media",M285="Mayor"),AND(I285="Alta",M285="Moderado"),AND(I285="Alta",M285="Mayor"),AND(I285="Muy Alta",M285="Leve"),AND(I285="Muy Alta",M285="Menor"),AND(I285="Muy Alta",M285="Moderado"),AND(I285="Muy Alta",M285="Mayor")),"Alto",IF(OR(AND(I285="Muy Baja",M285="Catastrófico"),AND(I285="Baja",M285="Catastrófico"),AND(I285="Media",M285="Catastrófico"),AND(I285="Alta",M285="Catastrófico"),AND(I285="Muy Alta",M285="Catastrófico")),"Extremo",""))))</f>
        <v>Moderado</v>
      </c>
      <c r="P285" s="127">
        <v>1</v>
      </c>
      <c r="Q285" s="126" t="s">
        <v>1193</v>
      </c>
      <c r="R285" s="145" t="str">
        <f t="shared" si="0"/>
        <v>Probabilidad</v>
      </c>
      <c r="S285" s="146" t="s">
        <v>834</v>
      </c>
      <c r="T285" s="146" t="s">
        <v>826</v>
      </c>
      <c r="U285" s="147" t="str">
        <f t="shared" si="1"/>
        <v>40%</v>
      </c>
      <c r="V285" s="146" t="s">
        <v>827</v>
      </c>
      <c r="W285" s="146" t="s">
        <v>828</v>
      </c>
      <c r="X285" s="146" t="s">
        <v>829</v>
      </c>
      <c r="Y285" s="148">
        <f>IFERROR(IF(R285="Probabilidad",(J285-(+J285*U285)),IF(R285="Impacto",J285,"")),"")</f>
        <v>0.24</v>
      </c>
      <c r="Z285" s="149" t="str">
        <f t="shared" si="2"/>
        <v>Baja</v>
      </c>
      <c r="AA285" s="147">
        <f t="shared" si="3"/>
        <v>0.24</v>
      </c>
      <c r="AB285" s="149" t="str">
        <f t="shared" si="4"/>
        <v>Menor</v>
      </c>
      <c r="AC285" s="147">
        <f>IFERROR(IF(R285="Impacto",(N285-(+N285*U285)),IF(R285="Probabilidad",N285,"")),"")</f>
        <v>0.4</v>
      </c>
      <c r="AD285" s="149" t="str">
        <f t="shared" si="5"/>
        <v>Moderado</v>
      </c>
      <c r="AE285" s="656" t="s">
        <v>830</v>
      </c>
      <c r="AF285" s="126" t="s">
        <v>1194</v>
      </c>
      <c r="AG285" s="129">
        <v>0.1</v>
      </c>
      <c r="AH285" s="214" t="s">
        <v>1195</v>
      </c>
      <c r="AI285" s="182" t="s">
        <v>1196</v>
      </c>
      <c r="AJ285" s="135">
        <v>44197</v>
      </c>
      <c r="AK285" s="135">
        <v>44530</v>
      </c>
      <c r="AL285" s="297">
        <v>1</v>
      </c>
      <c r="AM285" s="140"/>
      <c r="AN285" s="138"/>
      <c r="AO285" s="139"/>
      <c r="AP285" s="140"/>
      <c r="AQ285" s="138"/>
      <c r="AR285" s="140"/>
      <c r="AS285" s="138"/>
      <c r="AT285" s="139"/>
      <c r="AU285" s="140"/>
      <c r="AV285" s="138"/>
      <c r="AW285" s="140"/>
      <c r="AX285" s="138"/>
      <c r="AY285" s="139"/>
      <c r="AZ285" s="140"/>
      <c r="BA285" s="138"/>
      <c r="BB285" s="156"/>
      <c r="BC285" s="156"/>
      <c r="BD285" s="157"/>
      <c r="BE285" s="157"/>
      <c r="BF285" s="157"/>
    </row>
    <row r="286" spans="1:58" ht="159.75" customHeight="1" x14ac:dyDescent="0.2">
      <c r="A286" s="667"/>
      <c r="B286" s="649"/>
      <c r="C286" s="629"/>
      <c r="D286" s="629"/>
      <c r="E286" s="629"/>
      <c r="F286" s="629"/>
      <c r="G286" s="629"/>
      <c r="H286" s="629"/>
      <c r="I286" s="629"/>
      <c r="J286" s="629"/>
      <c r="K286" s="629"/>
      <c r="L286" s="629"/>
      <c r="M286" s="629"/>
      <c r="N286" s="629"/>
      <c r="O286" s="629"/>
      <c r="P286" s="194">
        <v>2</v>
      </c>
      <c r="Q286" s="144" t="s">
        <v>1197</v>
      </c>
      <c r="R286" s="145" t="str">
        <f t="shared" si="0"/>
        <v>Impacto</v>
      </c>
      <c r="S286" s="146" t="s">
        <v>837</v>
      </c>
      <c r="T286" s="146" t="s">
        <v>826</v>
      </c>
      <c r="U286" s="147" t="str">
        <f t="shared" si="1"/>
        <v>25%</v>
      </c>
      <c r="V286" s="146" t="s">
        <v>827</v>
      </c>
      <c r="W286" s="146" t="s">
        <v>828</v>
      </c>
      <c r="X286" s="146" t="s">
        <v>829</v>
      </c>
      <c r="Y286" s="148">
        <f>IFERROR(IF(AND(R285="Probabilidad",R286="Probabilidad"),(AA285-(+AA285*U286)),IF(R286="Probabilidad",(J285-(+J285*U286)),IF(R286="Impacto",AA285,""))),"")</f>
        <v>0.24</v>
      </c>
      <c r="Z286" s="149" t="str">
        <f t="shared" si="2"/>
        <v>Baja</v>
      </c>
      <c r="AA286" s="147">
        <f t="shared" si="3"/>
        <v>0.24</v>
      </c>
      <c r="AB286" s="149" t="str">
        <f t="shared" si="4"/>
        <v>Menor</v>
      </c>
      <c r="AC286" s="147">
        <f>IFERROR(IF(AND(R285="Impacto",R286="Impacto"),(AC285-(+AC285*U286)),IF(R286="Impacto",($N$285-(+$N$285*U286)),IF(R286="Probabilidad",AC285,""))),"")</f>
        <v>0.30000000000000004</v>
      </c>
      <c r="AD286" s="149" t="str">
        <f t="shared" si="5"/>
        <v>Moderado</v>
      </c>
      <c r="AE286" s="629"/>
      <c r="AF286" s="144" t="s">
        <v>1198</v>
      </c>
      <c r="AG286" s="192">
        <v>0.9</v>
      </c>
      <c r="AH286" s="217" t="s">
        <v>1199</v>
      </c>
      <c r="AI286" s="238" t="s">
        <v>1196</v>
      </c>
      <c r="AJ286" s="193">
        <v>44197</v>
      </c>
      <c r="AK286" s="193">
        <v>44530</v>
      </c>
      <c r="AL286" s="232">
        <v>3</v>
      </c>
      <c r="AM286" s="241"/>
      <c r="AN286" s="242"/>
      <c r="AO286" s="192"/>
      <c r="AP286" s="241"/>
      <c r="AQ286" s="242"/>
      <c r="AR286" s="241"/>
      <c r="AS286" s="242"/>
      <c r="AT286" s="192"/>
      <c r="AU286" s="241"/>
      <c r="AV286" s="242"/>
      <c r="AW286" s="241"/>
      <c r="AX286" s="242"/>
      <c r="AY286" s="192"/>
      <c r="AZ286" s="241"/>
      <c r="BA286" s="242"/>
      <c r="BB286" s="156"/>
      <c r="BC286" s="157"/>
      <c r="BD286" s="157"/>
      <c r="BE286" s="157"/>
      <c r="BF286" s="157"/>
    </row>
    <row r="287" spans="1:58" ht="30.95" customHeight="1" x14ac:dyDescent="0.2">
      <c r="A287" s="667"/>
      <c r="B287" s="649"/>
      <c r="C287" s="629"/>
      <c r="D287" s="629"/>
      <c r="E287" s="629"/>
      <c r="F287" s="629"/>
      <c r="G287" s="629"/>
      <c r="H287" s="629"/>
      <c r="I287" s="629"/>
      <c r="J287" s="629"/>
      <c r="K287" s="629"/>
      <c r="L287" s="629"/>
      <c r="M287" s="629"/>
      <c r="N287" s="629"/>
      <c r="O287" s="629"/>
      <c r="P287" s="194"/>
      <c r="Q287" s="144"/>
      <c r="R287" s="145" t="str">
        <f t="shared" si="0"/>
        <v/>
      </c>
      <c r="S287" s="146"/>
      <c r="T287" s="146"/>
      <c r="U287" s="147" t="str">
        <f t="shared" si="1"/>
        <v/>
      </c>
      <c r="V287" s="146"/>
      <c r="W287" s="146"/>
      <c r="X287" s="146"/>
      <c r="Y287" s="148" t="str">
        <f>IFERROR(IF(AND(R286="Probabilidad",R287="Probabilidad"),(AA286-(+AA286*U287)),IF(R287="Probabilidad",(J285-(+J285*U287)),IF(R287="Impacto",AA286,""))),"")</f>
        <v/>
      </c>
      <c r="Z287" s="149" t="str">
        <f t="shared" si="2"/>
        <v/>
      </c>
      <c r="AA287" s="147" t="str">
        <f t="shared" si="3"/>
        <v/>
      </c>
      <c r="AB287" s="149" t="str">
        <f t="shared" si="4"/>
        <v/>
      </c>
      <c r="AC287" s="147" t="str">
        <f t="shared" ref="AC287:AC290" si="80">IFERROR(IF(AND(R286="Impacto",R287="Impacto"),(AC286-(+AC286*U287)),IF(AND(R286="Probabilidad",R287="Impacto"),(AC285-(+AC285*U287)),IF(R287="Probabilidad",AC286,""))),"")</f>
        <v/>
      </c>
      <c r="AD287" s="149" t="str">
        <f t="shared" si="5"/>
        <v/>
      </c>
      <c r="AE287" s="629"/>
      <c r="AF287" s="194"/>
      <c r="AG287" s="192"/>
      <c r="AH287" s="193"/>
      <c r="AI287" s="278"/>
      <c r="AJ287" s="193"/>
      <c r="AK287" s="193"/>
      <c r="AL287" s="193"/>
      <c r="AM287" s="241"/>
      <c r="AN287" s="242"/>
      <c r="AO287" s="192"/>
      <c r="AP287" s="241"/>
      <c r="AQ287" s="242"/>
      <c r="AR287" s="241"/>
      <c r="AS287" s="242"/>
      <c r="AT287" s="192"/>
      <c r="AU287" s="241"/>
      <c r="AV287" s="242"/>
      <c r="AW287" s="241"/>
      <c r="AX287" s="242"/>
      <c r="AY287" s="192"/>
      <c r="AZ287" s="241"/>
      <c r="BA287" s="242"/>
      <c r="BB287" s="156"/>
      <c r="BC287" s="157"/>
      <c r="BD287" s="157"/>
      <c r="BE287" s="157"/>
      <c r="BF287" s="157"/>
    </row>
    <row r="288" spans="1:58" ht="30.95" customHeight="1" x14ac:dyDescent="0.2">
      <c r="A288" s="667"/>
      <c r="B288" s="649"/>
      <c r="C288" s="629"/>
      <c r="D288" s="629"/>
      <c r="E288" s="629"/>
      <c r="F288" s="629"/>
      <c r="G288" s="629"/>
      <c r="H288" s="629"/>
      <c r="I288" s="629"/>
      <c r="J288" s="629"/>
      <c r="K288" s="629"/>
      <c r="L288" s="629"/>
      <c r="M288" s="629"/>
      <c r="N288" s="629"/>
      <c r="O288" s="629"/>
      <c r="P288" s="194"/>
      <c r="Q288" s="144"/>
      <c r="R288" s="145" t="str">
        <f t="shared" si="0"/>
        <v/>
      </c>
      <c r="S288" s="146"/>
      <c r="T288" s="146"/>
      <c r="U288" s="147" t="str">
        <f t="shared" si="1"/>
        <v/>
      </c>
      <c r="V288" s="146"/>
      <c r="W288" s="146"/>
      <c r="X288" s="146"/>
      <c r="Y288" s="148" t="str">
        <f>IFERROR(IF(AND(R287="Probabilidad",R288="Probabilidad"),(AA287-(+AA287*U288)),IF(R288="Probabilidad",(J285-(+J285*U288)),IF(R288="Impacto",AA287,""))),"")</f>
        <v/>
      </c>
      <c r="Z288" s="149" t="str">
        <f t="shared" si="2"/>
        <v/>
      </c>
      <c r="AA288" s="147" t="str">
        <f t="shared" si="3"/>
        <v/>
      </c>
      <c r="AB288" s="149" t="str">
        <f t="shared" si="4"/>
        <v/>
      </c>
      <c r="AC288" s="147" t="str">
        <f t="shared" si="80"/>
        <v/>
      </c>
      <c r="AD288" s="149" t="str">
        <f t="shared" si="5"/>
        <v/>
      </c>
      <c r="AE288" s="629"/>
      <c r="AF288" s="194"/>
      <c r="AG288" s="192"/>
      <c r="AH288" s="193"/>
      <c r="AI288" s="278"/>
      <c r="AJ288" s="193"/>
      <c r="AK288" s="193"/>
      <c r="AL288" s="193"/>
      <c r="AM288" s="241"/>
      <c r="AN288" s="242"/>
      <c r="AO288" s="192"/>
      <c r="AP288" s="241"/>
      <c r="AQ288" s="242"/>
      <c r="AR288" s="241"/>
      <c r="AS288" s="242"/>
      <c r="AT288" s="192"/>
      <c r="AU288" s="241"/>
      <c r="AV288" s="242"/>
      <c r="AW288" s="241"/>
      <c r="AX288" s="242"/>
      <c r="AY288" s="192"/>
      <c r="AZ288" s="241"/>
      <c r="BA288" s="242"/>
      <c r="BB288" s="156"/>
      <c r="BC288" s="157"/>
      <c r="BD288" s="157"/>
      <c r="BE288" s="157"/>
      <c r="BF288" s="157"/>
    </row>
    <row r="289" spans="1:58" ht="30.95" customHeight="1" x14ac:dyDescent="0.2">
      <c r="A289" s="667"/>
      <c r="B289" s="649"/>
      <c r="C289" s="629"/>
      <c r="D289" s="629"/>
      <c r="E289" s="629"/>
      <c r="F289" s="629"/>
      <c r="G289" s="629"/>
      <c r="H289" s="629"/>
      <c r="I289" s="629"/>
      <c r="J289" s="629"/>
      <c r="K289" s="629"/>
      <c r="L289" s="629"/>
      <c r="M289" s="629"/>
      <c r="N289" s="629"/>
      <c r="O289" s="629"/>
      <c r="P289" s="194"/>
      <c r="Q289" s="144"/>
      <c r="R289" s="145" t="str">
        <f t="shared" si="0"/>
        <v/>
      </c>
      <c r="S289" s="146"/>
      <c r="T289" s="146"/>
      <c r="U289" s="147" t="str">
        <f t="shared" si="1"/>
        <v/>
      </c>
      <c r="V289" s="146"/>
      <c r="W289" s="146"/>
      <c r="X289" s="146"/>
      <c r="Y289" s="148" t="str">
        <f>IFERROR(IF(AND(R288="Probabilidad",R289="Probabilidad"),(AA288-(+AA288*U289)),IF(R289="Probabilidad",(J285-(+J285*U289)),IF(R289="Impacto",AA288,""))),"")</f>
        <v/>
      </c>
      <c r="Z289" s="149" t="str">
        <f t="shared" si="2"/>
        <v/>
      </c>
      <c r="AA289" s="147" t="str">
        <f t="shared" si="3"/>
        <v/>
      </c>
      <c r="AB289" s="149" t="str">
        <f t="shared" si="4"/>
        <v/>
      </c>
      <c r="AC289" s="147" t="str">
        <f t="shared" si="80"/>
        <v/>
      </c>
      <c r="AD289" s="149" t="str">
        <f t="shared" si="5"/>
        <v/>
      </c>
      <c r="AE289" s="629"/>
      <c r="AF289" s="194"/>
      <c r="AG289" s="192"/>
      <c r="AH289" s="193"/>
      <c r="AI289" s="278"/>
      <c r="AJ289" s="193"/>
      <c r="AK289" s="193"/>
      <c r="AL289" s="193"/>
      <c r="AM289" s="241"/>
      <c r="AN289" s="242"/>
      <c r="AO289" s="192"/>
      <c r="AP289" s="241"/>
      <c r="AQ289" s="242"/>
      <c r="AR289" s="241"/>
      <c r="AS289" s="242"/>
      <c r="AT289" s="192"/>
      <c r="AU289" s="241"/>
      <c r="AV289" s="242"/>
      <c r="AW289" s="241"/>
      <c r="AX289" s="242"/>
      <c r="AY289" s="192"/>
      <c r="AZ289" s="241"/>
      <c r="BA289" s="242"/>
      <c r="BB289" s="156"/>
      <c r="BC289" s="157"/>
      <c r="BD289" s="157"/>
      <c r="BE289" s="157"/>
      <c r="BF289" s="157"/>
    </row>
    <row r="290" spans="1:58" ht="30.95" customHeight="1" x14ac:dyDescent="0.2">
      <c r="A290" s="668"/>
      <c r="B290" s="650"/>
      <c r="C290" s="640"/>
      <c r="D290" s="640"/>
      <c r="E290" s="640"/>
      <c r="F290" s="640"/>
      <c r="G290" s="640"/>
      <c r="H290" s="640"/>
      <c r="I290" s="640"/>
      <c r="J290" s="640"/>
      <c r="K290" s="640"/>
      <c r="L290" s="640"/>
      <c r="M290" s="640"/>
      <c r="N290" s="640"/>
      <c r="O290" s="640"/>
      <c r="P290" s="205"/>
      <c r="Q290" s="168"/>
      <c r="R290" s="169" t="str">
        <f t="shared" si="0"/>
        <v/>
      </c>
      <c r="S290" s="170"/>
      <c r="T290" s="170"/>
      <c r="U290" s="171" t="str">
        <f t="shared" si="1"/>
        <v/>
      </c>
      <c r="V290" s="170"/>
      <c r="W290" s="170"/>
      <c r="X290" s="170"/>
      <c r="Y290" s="172" t="str">
        <f>IFERROR(IF(AND(R289="Probabilidad",R290="Probabilidad"),(AA289-(+AA289*U290)),IF(R290="Probabilidad",(J285-(+J285*U290)),IF(R290="Impacto",AA289,""))),"")</f>
        <v/>
      </c>
      <c r="Z290" s="173" t="str">
        <f t="shared" si="2"/>
        <v/>
      </c>
      <c r="AA290" s="171" t="str">
        <f t="shared" si="3"/>
        <v/>
      </c>
      <c r="AB290" s="173" t="str">
        <f t="shared" si="4"/>
        <v/>
      </c>
      <c r="AC290" s="171" t="str">
        <f t="shared" si="80"/>
        <v/>
      </c>
      <c r="AD290" s="173" t="str">
        <f t="shared" si="5"/>
        <v/>
      </c>
      <c r="AE290" s="640"/>
      <c r="AF290" s="205"/>
      <c r="AG290" s="171"/>
      <c r="AH290" s="209"/>
      <c r="AI290" s="205"/>
      <c r="AJ290" s="209"/>
      <c r="AK290" s="209"/>
      <c r="AL290" s="198"/>
      <c r="AM290" s="241"/>
      <c r="AN290" s="242"/>
      <c r="AO290" s="192"/>
      <c r="AP290" s="241"/>
      <c r="AQ290" s="242"/>
      <c r="AR290" s="241"/>
      <c r="AS290" s="242"/>
      <c r="AT290" s="192"/>
      <c r="AU290" s="241"/>
      <c r="AV290" s="242"/>
      <c r="AW290" s="241"/>
      <c r="AX290" s="242"/>
      <c r="AY290" s="192"/>
      <c r="AZ290" s="241"/>
      <c r="BA290" s="242"/>
      <c r="BB290" s="156"/>
      <c r="BC290" s="157"/>
      <c r="BD290" s="157"/>
      <c r="BE290" s="157"/>
      <c r="BF290" s="157"/>
    </row>
    <row r="291" spans="1:58" ht="159.75" customHeight="1" x14ac:dyDescent="0.2">
      <c r="A291" s="666"/>
      <c r="B291" s="660"/>
      <c r="C291" s="661"/>
      <c r="D291" s="651"/>
      <c r="E291" s="651"/>
      <c r="F291" s="651"/>
      <c r="G291" s="661"/>
      <c r="H291" s="651"/>
      <c r="I291" s="641" t="str">
        <f>IF(H291&lt;=0,"",IF(H291&lt;=2,"Muy Baja",IF(H291&lt;=24,"Baja",IF(H291&lt;=500,"Media",IF(H291&lt;=5000,"Alta","Muy Alta")))))</f>
        <v/>
      </c>
      <c r="J291" s="639" t="str">
        <f>IF(I291="","",IF(I291="Muy Baja",0.2,IF(I291="Baja",0.4,IF(I291="Media",0.6,IF(I291="Alta",0.8,IF(I291="Muy Alta",1,))))))</f>
        <v/>
      </c>
      <c r="K291" s="654"/>
      <c r="L291" s="639">
        <f>IF(NOT(ISERROR(MATCH(K291,'[1]Tabla Impacto'!$B$221:$B$223,0))),'[1]Tabla Impacto'!$F$223&amp;"Por favor no seleccionar los criterios de impacto(Afectación Económica o presupuestal y Pérdida Reputacional)",K291)</f>
        <v>0</v>
      </c>
      <c r="M291" s="662" t="str">
        <f>IF(OR(K291='Tabla Impacto'!$C$11,K291='Tabla Impacto'!$D$11),"Leve",IF(OR(K291='Tabla Impacto'!$C$12,K291='Tabla Impacto'!$D$12),"Menor",IF(OR(K291='Tabla Impacto'!$C$13,K291='Tabla Impacto'!$D$13),"Moderado",IF(OR(K291='Tabla Impacto'!$C$14,K291='Tabla Impacto'!$D$14),"Mayor",IF(OR(K291='Tabla Impacto'!$C$15,K291='Tabla Impacto'!$D$15),"Catastrófico","")))))</f>
        <v/>
      </c>
      <c r="N291" s="639" t="str">
        <f>IF(M291="","",IF(M291="Leve",0.2,IF(M291="Menor",0.4,IF(M291="Moderado",0.6,IF(M291="Mayor",0.8,IF(M291="Catastrófico",1,))))))</f>
        <v/>
      </c>
      <c r="O291" s="641" t="str">
        <f>IF(OR(AND(I291="Muy Baja",M291="Leve"),AND(I291="Muy Baja",M291="Menor"),AND(I291="Baja",M291="Leve")),"Bajo",IF(OR(AND(I291="Muy baja",M291="Moderado"),AND(I291="Baja",M291="Menor"),AND(I291="Baja",M291="Moderado"),AND(I291="Media",M291="Leve"),AND(I291="Media",M291="Menor"),AND(I291="Media",M291="Moderado"),AND(I291="Alta",M291="Leve"),AND(I291="Alta",M291="Menor")),"Moderado",IF(OR(AND(I291="Muy Baja",M291="Mayor"),AND(I291="Baja",M291="Mayor"),AND(I291="Media",M291="Mayor"),AND(I291="Alta",M291="Moderado"),AND(I291="Alta",M291="Mayor"),AND(I291="Muy Alta",M291="Leve"),AND(I291="Muy Alta",M291="Menor"),AND(I291="Muy Alta",M291="Moderado"),AND(I291="Muy Alta",M291="Mayor")),"Alto",IF(OR(AND(I291="Muy Baja",M291="Catastrófico"),AND(I291="Baja",M291="Catastrófico"),AND(I291="Media",M291="Catastrófico"),AND(I291="Alta",M291="Catastrófico"),AND(I291="Muy Alta",M291="Catastrófico")),"Extremo",""))))</f>
        <v/>
      </c>
      <c r="P291" s="127"/>
      <c r="Q291" s="126"/>
      <c r="R291" s="145" t="str">
        <f t="shared" si="0"/>
        <v/>
      </c>
      <c r="S291" s="146"/>
      <c r="T291" s="146"/>
      <c r="U291" s="147" t="str">
        <f t="shared" si="1"/>
        <v/>
      </c>
      <c r="V291" s="146"/>
      <c r="W291" s="146"/>
      <c r="X291" s="146"/>
      <c r="Y291" s="148" t="str">
        <f>IFERROR(IF(R291="Probabilidad",(J291-(+J291*U291)),IF(R291="Impacto",J291,"")),"")</f>
        <v/>
      </c>
      <c r="Z291" s="149" t="str">
        <f t="shared" si="2"/>
        <v/>
      </c>
      <c r="AA291" s="147" t="str">
        <f t="shared" si="3"/>
        <v/>
      </c>
      <c r="AB291" s="149" t="str">
        <f t="shared" si="4"/>
        <v/>
      </c>
      <c r="AC291" s="147" t="str">
        <f>IFERROR(IF(R291="Impacto",(N291-(+N291*U291)),IF(R291="Probabilidad",N291,"")),"")</f>
        <v/>
      </c>
      <c r="AD291" s="149" t="str">
        <f t="shared" si="5"/>
        <v/>
      </c>
      <c r="AE291" s="656"/>
      <c r="AF291" s="144"/>
      <c r="AG291" s="237"/>
      <c r="AH291" s="194"/>
      <c r="AI291" s="278"/>
      <c r="AJ291" s="249"/>
      <c r="AK291" s="249"/>
      <c r="AL291" s="240"/>
      <c r="AM291" s="140"/>
      <c r="AN291" s="138"/>
      <c r="AO291" s="139"/>
      <c r="AP291" s="140"/>
      <c r="AQ291" s="138"/>
      <c r="AR291" s="140"/>
      <c r="AS291" s="138"/>
      <c r="AT291" s="139"/>
      <c r="AU291" s="140"/>
      <c r="AV291" s="138"/>
      <c r="AW291" s="140"/>
      <c r="AX291" s="138"/>
      <c r="AY291" s="139"/>
      <c r="AZ291" s="140"/>
      <c r="BA291" s="138"/>
      <c r="BB291" s="156"/>
      <c r="BC291" s="156"/>
      <c r="BD291" s="157"/>
      <c r="BE291" s="157"/>
      <c r="BF291" s="157"/>
    </row>
    <row r="292" spans="1:58" ht="159.75" customHeight="1" x14ac:dyDescent="0.2">
      <c r="A292" s="667"/>
      <c r="B292" s="649"/>
      <c r="C292" s="629"/>
      <c r="D292" s="629"/>
      <c r="E292" s="629"/>
      <c r="F292" s="629"/>
      <c r="G292" s="629"/>
      <c r="H292" s="629"/>
      <c r="I292" s="629"/>
      <c r="J292" s="629"/>
      <c r="K292" s="629"/>
      <c r="L292" s="629"/>
      <c r="M292" s="629"/>
      <c r="N292" s="629"/>
      <c r="O292" s="629"/>
      <c r="P292" s="194"/>
      <c r="Q292" s="144"/>
      <c r="R292" s="145" t="str">
        <f t="shared" si="0"/>
        <v/>
      </c>
      <c r="S292" s="146"/>
      <c r="T292" s="146"/>
      <c r="U292" s="147" t="str">
        <f t="shared" si="1"/>
        <v/>
      </c>
      <c r="V292" s="146"/>
      <c r="W292" s="146"/>
      <c r="X292" s="146"/>
      <c r="Y292" s="148" t="str">
        <f>IFERROR(IF(AND(R291="Probabilidad",R292="Probabilidad"),(AA291-(+AA291*U292)),IF(R292="Probabilidad",(J291-(+J291*U292)),IF(R292="Impacto",AA291,""))),"")</f>
        <v/>
      </c>
      <c r="Z292" s="149" t="str">
        <f t="shared" si="2"/>
        <v/>
      </c>
      <c r="AA292" s="147" t="str">
        <f t="shared" si="3"/>
        <v/>
      </c>
      <c r="AB292" s="149" t="str">
        <f t="shared" si="4"/>
        <v/>
      </c>
      <c r="AC292" s="147" t="str">
        <f>IFERROR(IF(AND(R291="Impacto",R292="Impacto"),(AC291-(+AC291*U292)),IF(R292="Impacto",($N$63-(+$N$63*U292)),IF(R292="Probabilidad",AC291,""))),"")</f>
        <v/>
      </c>
      <c r="AD292" s="149" t="str">
        <f t="shared" si="5"/>
        <v/>
      </c>
      <c r="AE292" s="629"/>
      <c r="AF292" s="168"/>
      <c r="AG292" s="204"/>
      <c r="AH292" s="194"/>
      <c r="AI292" s="278"/>
      <c r="AJ292" s="291"/>
      <c r="AK292" s="291"/>
      <c r="AL292" s="237"/>
      <c r="AM292" s="241"/>
      <c r="AN292" s="242"/>
      <c r="AO292" s="192"/>
      <c r="AP292" s="241"/>
      <c r="AQ292" s="242"/>
      <c r="AR292" s="241"/>
      <c r="AS292" s="242"/>
      <c r="AT292" s="192"/>
      <c r="AU292" s="241"/>
      <c r="AV292" s="242"/>
      <c r="AW292" s="241"/>
      <c r="AX292" s="242"/>
      <c r="AY292" s="192"/>
      <c r="AZ292" s="241"/>
      <c r="BA292" s="242"/>
      <c r="BB292" s="156"/>
      <c r="BC292" s="157"/>
      <c r="BD292" s="157"/>
      <c r="BE292" s="157"/>
      <c r="BF292" s="157"/>
    </row>
    <row r="293" spans="1:58" ht="159.75" customHeight="1" x14ac:dyDescent="0.2">
      <c r="A293" s="667"/>
      <c r="B293" s="649"/>
      <c r="C293" s="629"/>
      <c r="D293" s="629"/>
      <c r="E293" s="629"/>
      <c r="F293" s="629"/>
      <c r="G293" s="629"/>
      <c r="H293" s="629"/>
      <c r="I293" s="629"/>
      <c r="J293" s="629"/>
      <c r="K293" s="629"/>
      <c r="L293" s="629"/>
      <c r="M293" s="629"/>
      <c r="N293" s="629"/>
      <c r="O293" s="629"/>
      <c r="P293" s="194"/>
      <c r="Q293" s="144"/>
      <c r="R293" s="145" t="str">
        <f t="shared" si="0"/>
        <v/>
      </c>
      <c r="S293" s="146"/>
      <c r="T293" s="146"/>
      <c r="U293" s="147" t="str">
        <f t="shared" si="1"/>
        <v/>
      </c>
      <c r="V293" s="146"/>
      <c r="W293" s="146"/>
      <c r="X293" s="146"/>
      <c r="Y293" s="148" t="str">
        <f>IFERROR(IF(AND(R292="Probabilidad",R293="Probabilidad"),(AA292-(+AA292*U293)),IF(R293="Probabilidad",(J291-(+J291*U293)),IF(R293="Impacto",AA292,""))),"")</f>
        <v/>
      </c>
      <c r="Z293" s="149" t="str">
        <f t="shared" si="2"/>
        <v/>
      </c>
      <c r="AA293" s="147" t="str">
        <f t="shared" si="3"/>
        <v/>
      </c>
      <c r="AB293" s="149" t="str">
        <f t="shared" si="4"/>
        <v/>
      </c>
      <c r="AC293" s="147" t="str">
        <f t="shared" ref="AC293:AC296" si="81">IFERROR(IF(AND(R292="Impacto",R293="Impacto"),(AC292-(+AC292*U293)),IF(AND(R292="Probabilidad",R293="Impacto"),(AC291-(+AC291*U293)),IF(R293="Probabilidad",AC292,""))),"")</f>
        <v/>
      </c>
      <c r="AD293" s="149" t="str">
        <f t="shared" si="5"/>
        <v/>
      </c>
      <c r="AE293" s="629"/>
      <c r="AF293" s="194"/>
      <c r="AG293" s="192"/>
      <c r="AH293" s="193"/>
      <c r="AI293" s="278"/>
      <c r="AJ293" s="193"/>
      <c r="AK293" s="193"/>
      <c r="AL293" s="193"/>
      <c r="AM293" s="241"/>
      <c r="AN293" s="242"/>
      <c r="AO293" s="192"/>
      <c r="AP293" s="241"/>
      <c r="AQ293" s="242"/>
      <c r="AR293" s="241"/>
      <c r="AS293" s="242"/>
      <c r="AT293" s="192"/>
      <c r="AU293" s="241"/>
      <c r="AV293" s="242"/>
      <c r="AW293" s="241"/>
      <c r="AX293" s="242"/>
      <c r="AY293" s="192"/>
      <c r="AZ293" s="241"/>
      <c r="BA293" s="242"/>
      <c r="BB293" s="156"/>
      <c r="BC293" s="157"/>
      <c r="BD293" s="157"/>
      <c r="BE293" s="157"/>
      <c r="BF293" s="157"/>
    </row>
    <row r="294" spans="1:58" ht="159.75" customHeight="1" x14ac:dyDescent="0.2">
      <c r="A294" s="667"/>
      <c r="B294" s="649"/>
      <c r="C294" s="629"/>
      <c r="D294" s="629"/>
      <c r="E294" s="629"/>
      <c r="F294" s="629"/>
      <c r="G294" s="629"/>
      <c r="H294" s="629"/>
      <c r="I294" s="629"/>
      <c r="J294" s="629"/>
      <c r="K294" s="629"/>
      <c r="L294" s="629"/>
      <c r="M294" s="629"/>
      <c r="N294" s="629"/>
      <c r="O294" s="629"/>
      <c r="P294" s="194"/>
      <c r="Q294" s="144"/>
      <c r="R294" s="145" t="str">
        <f t="shared" si="0"/>
        <v/>
      </c>
      <c r="S294" s="146"/>
      <c r="T294" s="146"/>
      <c r="U294" s="147" t="str">
        <f t="shared" si="1"/>
        <v/>
      </c>
      <c r="V294" s="146"/>
      <c r="W294" s="146"/>
      <c r="X294" s="146"/>
      <c r="Y294" s="148" t="str">
        <f>IFERROR(IF(AND(R293="Probabilidad",R294="Probabilidad"),(AA293-(+AA293*U294)),IF(R294="Probabilidad",(J291-(+J291*U294)),IF(R294="Impacto",AA293,""))),"")</f>
        <v/>
      </c>
      <c r="Z294" s="149" t="str">
        <f t="shared" si="2"/>
        <v/>
      </c>
      <c r="AA294" s="147" t="str">
        <f t="shared" si="3"/>
        <v/>
      </c>
      <c r="AB294" s="149" t="str">
        <f t="shared" si="4"/>
        <v/>
      </c>
      <c r="AC294" s="147" t="str">
        <f t="shared" si="81"/>
        <v/>
      </c>
      <c r="AD294" s="149" t="str">
        <f t="shared" si="5"/>
        <v/>
      </c>
      <c r="AE294" s="629"/>
      <c r="AF294" s="194"/>
      <c r="AG294" s="192"/>
      <c r="AH294" s="193"/>
      <c r="AI294" s="278"/>
      <c r="AJ294" s="193"/>
      <c r="AK294" s="193"/>
      <c r="AL294" s="193"/>
      <c r="AM294" s="241"/>
      <c r="AN294" s="242"/>
      <c r="AO294" s="192"/>
      <c r="AP294" s="241"/>
      <c r="AQ294" s="242"/>
      <c r="AR294" s="241"/>
      <c r="AS294" s="242"/>
      <c r="AT294" s="192"/>
      <c r="AU294" s="241"/>
      <c r="AV294" s="242"/>
      <c r="AW294" s="241"/>
      <c r="AX294" s="242"/>
      <c r="AY294" s="192"/>
      <c r="AZ294" s="241"/>
      <c r="BA294" s="242"/>
      <c r="BB294" s="156"/>
      <c r="BC294" s="157"/>
      <c r="BD294" s="157"/>
      <c r="BE294" s="157"/>
      <c r="BF294" s="157"/>
    </row>
    <row r="295" spans="1:58" ht="159.75" customHeight="1" x14ac:dyDescent="0.2">
      <c r="A295" s="667"/>
      <c r="B295" s="649"/>
      <c r="C295" s="629"/>
      <c r="D295" s="629"/>
      <c r="E295" s="629"/>
      <c r="F295" s="629"/>
      <c r="G295" s="629"/>
      <c r="H295" s="629"/>
      <c r="I295" s="629"/>
      <c r="J295" s="629"/>
      <c r="K295" s="629"/>
      <c r="L295" s="629"/>
      <c r="M295" s="629"/>
      <c r="N295" s="629"/>
      <c r="O295" s="629"/>
      <c r="P295" s="194"/>
      <c r="Q295" s="144"/>
      <c r="R295" s="145" t="str">
        <f t="shared" si="0"/>
        <v/>
      </c>
      <c r="S295" s="146"/>
      <c r="T295" s="146"/>
      <c r="U295" s="147" t="str">
        <f t="shared" si="1"/>
        <v/>
      </c>
      <c r="V295" s="146"/>
      <c r="W295" s="146"/>
      <c r="X295" s="146"/>
      <c r="Y295" s="148" t="str">
        <f>IFERROR(IF(AND(R294="Probabilidad",R295="Probabilidad"),(AA294-(+AA294*U295)),IF(R295="Probabilidad",(J291-(+J291*U295)),IF(R295="Impacto",AA294,""))),"")</f>
        <v/>
      </c>
      <c r="Z295" s="149" t="str">
        <f t="shared" si="2"/>
        <v/>
      </c>
      <c r="AA295" s="147" t="str">
        <f t="shared" si="3"/>
        <v/>
      </c>
      <c r="AB295" s="149" t="str">
        <f t="shared" si="4"/>
        <v/>
      </c>
      <c r="AC295" s="147" t="str">
        <f t="shared" si="81"/>
        <v/>
      </c>
      <c r="AD295" s="149" t="str">
        <f t="shared" si="5"/>
        <v/>
      </c>
      <c r="AE295" s="629"/>
      <c r="AF295" s="194"/>
      <c r="AG295" s="192"/>
      <c r="AH295" s="193"/>
      <c r="AI295" s="278"/>
      <c r="AJ295" s="193"/>
      <c r="AK295" s="193"/>
      <c r="AL295" s="193"/>
      <c r="AM295" s="241"/>
      <c r="AN295" s="242"/>
      <c r="AO295" s="192"/>
      <c r="AP295" s="241"/>
      <c r="AQ295" s="242"/>
      <c r="AR295" s="241"/>
      <c r="AS295" s="242"/>
      <c r="AT295" s="192"/>
      <c r="AU295" s="241"/>
      <c r="AV295" s="242"/>
      <c r="AW295" s="241"/>
      <c r="AX295" s="242"/>
      <c r="AY295" s="192"/>
      <c r="AZ295" s="241"/>
      <c r="BA295" s="242"/>
      <c r="BB295" s="156"/>
      <c r="BC295" s="157"/>
      <c r="BD295" s="157"/>
      <c r="BE295" s="157"/>
      <c r="BF295" s="157"/>
    </row>
    <row r="296" spans="1:58" ht="159.75" customHeight="1" x14ac:dyDescent="0.2">
      <c r="A296" s="668"/>
      <c r="B296" s="650"/>
      <c r="C296" s="640"/>
      <c r="D296" s="640"/>
      <c r="E296" s="640"/>
      <c r="F296" s="640"/>
      <c r="G296" s="640"/>
      <c r="H296" s="640"/>
      <c r="I296" s="640"/>
      <c r="J296" s="640"/>
      <c r="K296" s="640"/>
      <c r="L296" s="640"/>
      <c r="M296" s="640"/>
      <c r="N296" s="640"/>
      <c r="O296" s="640"/>
      <c r="P296" s="205"/>
      <c r="Q296" s="168"/>
      <c r="R296" s="169" t="str">
        <f t="shared" si="0"/>
        <v/>
      </c>
      <c r="S296" s="170"/>
      <c r="T296" s="170"/>
      <c r="U296" s="171" t="str">
        <f t="shared" si="1"/>
        <v/>
      </c>
      <c r="V296" s="170"/>
      <c r="W296" s="170"/>
      <c r="X296" s="170"/>
      <c r="Y296" s="172" t="str">
        <f>IFERROR(IF(AND(R295="Probabilidad",R296="Probabilidad"),(AA295-(+AA295*U296)),IF(R296="Probabilidad",(J291-(+J291*U296)),IF(R296="Impacto",AA295,""))),"")</f>
        <v/>
      </c>
      <c r="Z296" s="173" t="str">
        <f t="shared" si="2"/>
        <v/>
      </c>
      <c r="AA296" s="171" t="str">
        <f t="shared" si="3"/>
        <v/>
      </c>
      <c r="AB296" s="173" t="str">
        <f t="shared" si="4"/>
        <v/>
      </c>
      <c r="AC296" s="171" t="str">
        <f t="shared" si="81"/>
        <v/>
      </c>
      <c r="AD296" s="173" t="str">
        <f t="shared" si="5"/>
        <v/>
      </c>
      <c r="AE296" s="640"/>
      <c r="AF296" s="205"/>
      <c r="AG296" s="171"/>
      <c r="AH296" s="209"/>
      <c r="AI296" s="205"/>
      <c r="AJ296" s="209"/>
      <c r="AK296" s="209"/>
      <c r="AL296" s="198"/>
      <c r="AM296" s="241"/>
      <c r="AN296" s="242"/>
      <c r="AO296" s="192"/>
      <c r="AP296" s="241"/>
      <c r="AQ296" s="242"/>
      <c r="AR296" s="241"/>
      <c r="AS296" s="242"/>
      <c r="AT296" s="192"/>
      <c r="AU296" s="241"/>
      <c r="AV296" s="242"/>
      <c r="AW296" s="241"/>
      <c r="AX296" s="242"/>
      <c r="AY296" s="192"/>
      <c r="AZ296" s="241"/>
      <c r="BA296" s="242"/>
      <c r="BB296" s="156"/>
      <c r="BC296" s="157"/>
      <c r="BD296" s="157"/>
      <c r="BE296" s="157"/>
      <c r="BF296" s="157"/>
    </row>
    <row r="297" spans="1:58" ht="159.75" customHeight="1" x14ac:dyDescent="0.2">
      <c r="A297" s="666"/>
      <c r="B297" s="660"/>
      <c r="C297" s="661"/>
      <c r="D297" s="651"/>
      <c r="E297" s="651"/>
      <c r="F297" s="651"/>
      <c r="G297" s="661"/>
      <c r="H297" s="651"/>
      <c r="I297" s="641" t="str">
        <f>IF(H297&lt;=0,"",IF(H297&lt;=2,"Muy Baja",IF(H297&lt;=24,"Baja",IF(H297&lt;=500,"Media",IF(H297&lt;=5000,"Alta","Muy Alta")))))</f>
        <v/>
      </c>
      <c r="J297" s="639" t="str">
        <f>IF(I297="","",IF(I297="Muy Baja",0.2,IF(I297="Baja",0.4,IF(I297="Media",0.6,IF(I297="Alta",0.8,IF(I297="Muy Alta",1,))))))</f>
        <v/>
      </c>
      <c r="K297" s="654"/>
      <c r="L297" s="639">
        <f>IF(NOT(ISERROR(MATCH(K297,'[1]Tabla Impacto'!$B$221:$B$223,0))),'[1]Tabla Impacto'!$F$223&amp;"Por favor no seleccionar los criterios de impacto(Afectación Económica o presupuestal y Pérdida Reputacional)",K297)</f>
        <v>0</v>
      </c>
      <c r="M297" s="662" t="str">
        <f>IF(OR(K297='Tabla Impacto'!$C$11,K297='Tabla Impacto'!$D$11),"Leve",IF(OR(K297='Tabla Impacto'!$C$12,K297='Tabla Impacto'!$D$12),"Menor",IF(OR(K297='Tabla Impacto'!$C$13,K297='Tabla Impacto'!$D$13),"Moderado",IF(OR(K297='Tabla Impacto'!$C$14,K297='Tabla Impacto'!$D$14),"Mayor",IF(OR(K297='Tabla Impacto'!$C$15,K297='Tabla Impacto'!$D$15),"Catastrófico","")))))</f>
        <v/>
      </c>
      <c r="N297" s="639" t="str">
        <f>IF(M297="","",IF(M297="Leve",0.2,IF(M297="Menor",0.4,IF(M297="Moderado",0.6,IF(M297="Mayor",0.8,IF(M297="Catastrófico",1,))))))</f>
        <v/>
      </c>
      <c r="O297" s="641" t="str">
        <f>IF(OR(AND(I297="Muy Baja",M297="Leve"),AND(I297="Muy Baja",M297="Menor"),AND(I297="Baja",M297="Leve")),"Bajo",IF(OR(AND(I297="Muy baja",M297="Moderado"),AND(I297="Baja",M297="Menor"),AND(I297="Baja",M297="Moderado"),AND(I297="Media",M297="Leve"),AND(I297="Media",M297="Menor"),AND(I297="Media",M297="Moderado"),AND(I297="Alta",M297="Leve"),AND(I297="Alta",M297="Menor")),"Moderado",IF(OR(AND(I297="Muy Baja",M297="Mayor"),AND(I297="Baja",M297="Mayor"),AND(I297="Media",M297="Mayor"),AND(I297="Alta",M297="Moderado"),AND(I297="Alta",M297="Mayor"),AND(I297="Muy Alta",M297="Leve"),AND(I297="Muy Alta",M297="Menor"),AND(I297="Muy Alta",M297="Moderado"),AND(I297="Muy Alta",M297="Mayor")),"Alto",IF(OR(AND(I297="Muy Baja",M297="Catastrófico"),AND(I297="Baja",M297="Catastrófico"),AND(I297="Media",M297="Catastrófico"),AND(I297="Alta",M297="Catastrófico"),AND(I297="Muy Alta",M297="Catastrófico")),"Extremo",""))))</f>
        <v/>
      </c>
      <c r="P297" s="127"/>
      <c r="Q297" s="126"/>
      <c r="R297" s="145" t="str">
        <f t="shared" si="0"/>
        <v/>
      </c>
      <c r="S297" s="146"/>
      <c r="T297" s="146"/>
      <c r="U297" s="147" t="str">
        <f t="shared" si="1"/>
        <v/>
      </c>
      <c r="V297" s="146"/>
      <c r="W297" s="146"/>
      <c r="X297" s="146"/>
      <c r="Y297" s="148" t="str">
        <f>IFERROR(IF(R297="Probabilidad",(J297-(+J297*U297)),IF(R297="Impacto",J297,"")),"")</f>
        <v/>
      </c>
      <c r="Z297" s="149" t="str">
        <f t="shared" si="2"/>
        <v/>
      </c>
      <c r="AA297" s="147" t="str">
        <f t="shared" si="3"/>
        <v/>
      </c>
      <c r="AB297" s="149" t="str">
        <f t="shared" si="4"/>
        <v/>
      </c>
      <c r="AC297" s="147" t="str">
        <f>IFERROR(IF(R297="Impacto",(N297-(+N297*U297)),IF(R297="Probabilidad",N297,"")),"")</f>
        <v/>
      </c>
      <c r="AD297" s="149" t="str">
        <f t="shared" si="5"/>
        <v/>
      </c>
      <c r="AE297" s="656"/>
      <c r="AF297" s="144"/>
      <c r="AG297" s="237"/>
      <c r="AH297" s="194"/>
      <c r="AI297" s="278"/>
      <c r="AJ297" s="249"/>
      <c r="AK297" s="249"/>
      <c r="AL297" s="240"/>
      <c r="AM297" s="140"/>
      <c r="AN297" s="138"/>
      <c r="AO297" s="139"/>
      <c r="AP297" s="140"/>
      <c r="AQ297" s="138"/>
      <c r="AR297" s="140"/>
      <c r="AS297" s="138"/>
      <c r="AT297" s="139"/>
      <c r="AU297" s="140"/>
      <c r="AV297" s="138"/>
      <c r="AW297" s="140"/>
      <c r="AX297" s="138"/>
      <c r="AY297" s="139"/>
      <c r="AZ297" s="140"/>
      <c r="BA297" s="138"/>
      <c r="BB297" s="156"/>
      <c r="BC297" s="156"/>
      <c r="BD297" s="157"/>
      <c r="BE297" s="157"/>
      <c r="BF297" s="157"/>
    </row>
    <row r="298" spans="1:58" ht="159.75" customHeight="1" x14ac:dyDescent="0.2">
      <c r="A298" s="667"/>
      <c r="B298" s="649"/>
      <c r="C298" s="629"/>
      <c r="D298" s="629"/>
      <c r="E298" s="629"/>
      <c r="F298" s="629"/>
      <c r="G298" s="629"/>
      <c r="H298" s="629"/>
      <c r="I298" s="629"/>
      <c r="J298" s="629"/>
      <c r="K298" s="629"/>
      <c r="L298" s="629"/>
      <c r="M298" s="629"/>
      <c r="N298" s="629"/>
      <c r="O298" s="629"/>
      <c r="P298" s="194"/>
      <c r="Q298" s="144"/>
      <c r="R298" s="145" t="str">
        <f t="shared" si="0"/>
        <v/>
      </c>
      <c r="S298" s="146"/>
      <c r="T298" s="146"/>
      <c r="U298" s="147" t="str">
        <f t="shared" si="1"/>
        <v/>
      </c>
      <c r="V298" s="146"/>
      <c r="W298" s="146"/>
      <c r="X298" s="146"/>
      <c r="Y298" s="148" t="str">
        <f>IFERROR(IF(AND(R297="Probabilidad",R298="Probabilidad"),(AA297-(+AA297*U298)),IF(R298="Probabilidad",(J297-(+J297*U298)),IF(R298="Impacto",AA297,""))),"")</f>
        <v/>
      </c>
      <c r="Z298" s="149" t="str">
        <f t="shared" si="2"/>
        <v/>
      </c>
      <c r="AA298" s="147" t="str">
        <f t="shared" si="3"/>
        <v/>
      </c>
      <c r="AB298" s="149" t="str">
        <f t="shared" si="4"/>
        <v/>
      </c>
      <c r="AC298" s="147" t="str">
        <f>IFERROR(IF(AND(R297="Impacto",R298="Impacto"),(AC297-(+AC297*U298)),IF(R298="Impacto",($N$63-(+$N$63*U298)),IF(R298="Probabilidad",AC297,""))),"")</f>
        <v/>
      </c>
      <c r="AD298" s="149" t="str">
        <f t="shared" si="5"/>
        <v/>
      </c>
      <c r="AE298" s="629"/>
      <c r="AF298" s="168"/>
      <c r="AG298" s="204"/>
      <c r="AH298" s="194"/>
      <c r="AI298" s="278"/>
      <c r="AJ298" s="291"/>
      <c r="AK298" s="291"/>
      <c r="AL298" s="237"/>
      <c r="AM298" s="241"/>
      <c r="AN298" s="242"/>
      <c r="AO298" s="192"/>
      <c r="AP298" s="241"/>
      <c r="AQ298" s="242"/>
      <c r="AR298" s="241"/>
      <c r="AS298" s="242"/>
      <c r="AT298" s="192"/>
      <c r="AU298" s="241"/>
      <c r="AV298" s="242"/>
      <c r="AW298" s="241"/>
      <c r="AX298" s="242"/>
      <c r="AY298" s="192"/>
      <c r="AZ298" s="241"/>
      <c r="BA298" s="242"/>
      <c r="BB298" s="156"/>
      <c r="BC298" s="157"/>
      <c r="BD298" s="157"/>
      <c r="BE298" s="157"/>
      <c r="BF298" s="157"/>
    </row>
    <row r="299" spans="1:58" ht="159.75" customHeight="1" x14ac:dyDescent="0.2">
      <c r="A299" s="667"/>
      <c r="B299" s="649"/>
      <c r="C299" s="629"/>
      <c r="D299" s="629"/>
      <c r="E299" s="629"/>
      <c r="F299" s="629"/>
      <c r="G299" s="629"/>
      <c r="H299" s="629"/>
      <c r="I299" s="629"/>
      <c r="J299" s="629"/>
      <c r="K299" s="629"/>
      <c r="L299" s="629"/>
      <c r="M299" s="629"/>
      <c r="N299" s="629"/>
      <c r="O299" s="629"/>
      <c r="P299" s="194"/>
      <c r="Q299" s="144"/>
      <c r="R299" s="145" t="str">
        <f t="shared" si="0"/>
        <v/>
      </c>
      <c r="S299" s="146"/>
      <c r="T299" s="146"/>
      <c r="U299" s="147" t="str">
        <f t="shared" si="1"/>
        <v/>
      </c>
      <c r="V299" s="146"/>
      <c r="W299" s="146"/>
      <c r="X299" s="146"/>
      <c r="Y299" s="148" t="str">
        <f>IFERROR(IF(AND(R298="Probabilidad",R299="Probabilidad"),(AA298-(+AA298*U299)),IF(R299="Probabilidad",(J297-(+J297*U299)),IF(R299="Impacto",AA298,""))),"")</f>
        <v/>
      </c>
      <c r="Z299" s="149" t="str">
        <f t="shared" si="2"/>
        <v/>
      </c>
      <c r="AA299" s="147" t="str">
        <f t="shared" si="3"/>
        <v/>
      </c>
      <c r="AB299" s="149" t="str">
        <f t="shared" si="4"/>
        <v/>
      </c>
      <c r="AC299" s="147" t="str">
        <f t="shared" ref="AC299:AC302" si="82">IFERROR(IF(AND(R298="Impacto",R299="Impacto"),(AC298-(+AC298*U299)),IF(AND(R298="Probabilidad",R299="Impacto"),(AC297-(+AC297*U299)),IF(R299="Probabilidad",AC298,""))),"")</f>
        <v/>
      </c>
      <c r="AD299" s="149" t="str">
        <f t="shared" si="5"/>
        <v/>
      </c>
      <c r="AE299" s="629"/>
      <c r="AF299" s="194"/>
      <c r="AG299" s="192"/>
      <c r="AH299" s="193"/>
      <c r="AI299" s="278"/>
      <c r="AJ299" s="193"/>
      <c r="AK299" s="193"/>
      <c r="AL299" s="193"/>
      <c r="AM299" s="241"/>
      <c r="AN299" s="242"/>
      <c r="AO299" s="192"/>
      <c r="AP299" s="241"/>
      <c r="AQ299" s="242"/>
      <c r="AR299" s="241"/>
      <c r="AS299" s="242"/>
      <c r="AT299" s="192"/>
      <c r="AU299" s="241"/>
      <c r="AV299" s="242"/>
      <c r="AW299" s="241"/>
      <c r="AX299" s="242"/>
      <c r="AY299" s="192"/>
      <c r="AZ299" s="241"/>
      <c r="BA299" s="242"/>
      <c r="BB299" s="156"/>
      <c r="BC299" s="157"/>
      <c r="BD299" s="157"/>
      <c r="BE299" s="157"/>
      <c r="BF299" s="157"/>
    </row>
    <row r="300" spans="1:58" ht="159.75" customHeight="1" x14ac:dyDescent="0.2">
      <c r="A300" s="667"/>
      <c r="B300" s="649"/>
      <c r="C300" s="629"/>
      <c r="D300" s="629"/>
      <c r="E300" s="629"/>
      <c r="F300" s="629"/>
      <c r="G300" s="629"/>
      <c r="H300" s="629"/>
      <c r="I300" s="629"/>
      <c r="J300" s="629"/>
      <c r="K300" s="629"/>
      <c r="L300" s="629"/>
      <c r="M300" s="629"/>
      <c r="N300" s="629"/>
      <c r="O300" s="629"/>
      <c r="P300" s="194"/>
      <c r="Q300" s="144"/>
      <c r="R300" s="145" t="str">
        <f t="shared" si="0"/>
        <v/>
      </c>
      <c r="S300" s="146"/>
      <c r="T300" s="146"/>
      <c r="U300" s="147" t="str">
        <f t="shared" si="1"/>
        <v/>
      </c>
      <c r="V300" s="146"/>
      <c r="W300" s="146"/>
      <c r="X300" s="146"/>
      <c r="Y300" s="148" t="str">
        <f>IFERROR(IF(AND(R299="Probabilidad",R300="Probabilidad"),(AA299-(+AA299*U300)),IF(R300="Probabilidad",(J297-(+J297*U300)),IF(R300="Impacto",AA299,""))),"")</f>
        <v/>
      </c>
      <c r="Z300" s="149" t="str">
        <f t="shared" si="2"/>
        <v/>
      </c>
      <c r="AA300" s="147" t="str">
        <f t="shared" si="3"/>
        <v/>
      </c>
      <c r="AB300" s="149" t="str">
        <f t="shared" si="4"/>
        <v/>
      </c>
      <c r="AC300" s="147" t="str">
        <f t="shared" si="82"/>
        <v/>
      </c>
      <c r="AD300" s="149" t="str">
        <f t="shared" si="5"/>
        <v/>
      </c>
      <c r="AE300" s="629"/>
      <c r="AF300" s="194"/>
      <c r="AG300" s="192"/>
      <c r="AH300" s="193"/>
      <c r="AI300" s="278"/>
      <c r="AJ300" s="193"/>
      <c r="AK300" s="193"/>
      <c r="AL300" s="193"/>
      <c r="AM300" s="241"/>
      <c r="AN300" s="242"/>
      <c r="AO300" s="192"/>
      <c r="AP300" s="241"/>
      <c r="AQ300" s="242"/>
      <c r="AR300" s="241"/>
      <c r="AS300" s="242"/>
      <c r="AT300" s="192"/>
      <c r="AU300" s="241"/>
      <c r="AV300" s="242"/>
      <c r="AW300" s="241"/>
      <c r="AX300" s="242"/>
      <c r="AY300" s="192"/>
      <c r="AZ300" s="241"/>
      <c r="BA300" s="242"/>
      <c r="BB300" s="156"/>
      <c r="BC300" s="157"/>
      <c r="BD300" s="157"/>
      <c r="BE300" s="157"/>
      <c r="BF300" s="157"/>
    </row>
    <row r="301" spans="1:58" ht="159.75" customHeight="1" x14ac:dyDescent="0.2">
      <c r="A301" s="667"/>
      <c r="B301" s="649"/>
      <c r="C301" s="629"/>
      <c r="D301" s="629"/>
      <c r="E301" s="629"/>
      <c r="F301" s="629"/>
      <c r="G301" s="629"/>
      <c r="H301" s="629"/>
      <c r="I301" s="629"/>
      <c r="J301" s="629"/>
      <c r="K301" s="629"/>
      <c r="L301" s="629"/>
      <c r="M301" s="629"/>
      <c r="N301" s="629"/>
      <c r="O301" s="629"/>
      <c r="P301" s="194"/>
      <c r="Q301" s="144"/>
      <c r="R301" s="145" t="str">
        <f t="shared" si="0"/>
        <v/>
      </c>
      <c r="S301" s="146"/>
      <c r="T301" s="146"/>
      <c r="U301" s="147" t="str">
        <f t="shared" si="1"/>
        <v/>
      </c>
      <c r="V301" s="146"/>
      <c r="W301" s="146"/>
      <c r="X301" s="146"/>
      <c r="Y301" s="148" t="str">
        <f>IFERROR(IF(AND(R300="Probabilidad",R301="Probabilidad"),(AA300-(+AA300*U301)),IF(R301="Probabilidad",(J297-(+J297*U301)),IF(R301="Impacto",AA300,""))),"")</f>
        <v/>
      </c>
      <c r="Z301" s="149" t="str">
        <f t="shared" si="2"/>
        <v/>
      </c>
      <c r="AA301" s="147" t="str">
        <f t="shared" si="3"/>
        <v/>
      </c>
      <c r="AB301" s="149" t="str">
        <f t="shared" si="4"/>
        <v/>
      </c>
      <c r="AC301" s="147" t="str">
        <f t="shared" si="82"/>
        <v/>
      </c>
      <c r="AD301" s="149" t="str">
        <f t="shared" si="5"/>
        <v/>
      </c>
      <c r="AE301" s="629"/>
      <c r="AF301" s="194"/>
      <c r="AG301" s="192"/>
      <c r="AH301" s="193"/>
      <c r="AI301" s="278"/>
      <c r="AJ301" s="193"/>
      <c r="AK301" s="193"/>
      <c r="AL301" s="193"/>
      <c r="AM301" s="241"/>
      <c r="AN301" s="242"/>
      <c r="AO301" s="192"/>
      <c r="AP301" s="241"/>
      <c r="AQ301" s="242"/>
      <c r="AR301" s="241"/>
      <c r="AS301" s="242"/>
      <c r="AT301" s="192"/>
      <c r="AU301" s="241"/>
      <c r="AV301" s="242"/>
      <c r="AW301" s="241"/>
      <c r="AX301" s="242"/>
      <c r="AY301" s="192"/>
      <c r="AZ301" s="241"/>
      <c r="BA301" s="242"/>
      <c r="BB301" s="156"/>
      <c r="BC301" s="157"/>
      <c r="BD301" s="157"/>
      <c r="BE301" s="157"/>
      <c r="BF301" s="157"/>
    </row>
    <row r="302" spans="1:58" ht="159.75" customHeight="1" x14ac:dyDescent="0.2">
      <c r="A302" s="668"/>
      <c r="B302" s="650"/>
      <c r="C302" s="640"/>
      <c r="D302" s="640"/>
      <c r="E302" s="640"/>
      <c r="F302" s="640"/>
      <c r="G302" s="640"/>
      <c r="H302" s="640"/>
      <c r="I302" s="640"/>
      <c r="J302" s="640"/>
      <c r="K302" s="640"/>
      <c r="L302" s="640"/>
      <c r="M302" s="640"/>
      <c r="N302" s="640"/>
      <c r="O302" s="640"/>
      <c r="P302" s="205"/>
      <c r="Q302" s="168"/>
      <c r="R302" s="169" t="str">
        <f t="shared" si="0"/>
        <v/>
      </c>
      <c r="S302" s="170"/>
      <c r="T302" s="170"/>
      <c r="U302" s="171" t="str">
        <f t="shared" si="1"/>
        <v/>
      </c>
      <c r="V302" s="170"/>
      <c r="W302" s="170"/>
      <c r="X302" s="170"/>
      <c r="Y302" s="172" t="str">
        <f>IFERROR(IF(AND(R301="Probabilidad",R302="Probabilidad"),(AA301-(+AA301*U302)),IF(R302="Probabilidad",(J297-(+J297*U302)),IF(R302="Impacto",AA301,""))),"")</f>
        <v/>
      </c>
      <c r="Z302" s="173" t="str">
        <f t="shared" si="2"/>
        <v/>
      </c>
      <c r="AA302" s="171" t="str">
        <f t="shared" si="3"/>
        <v/>
      </c>
      <c r="AB302" s="173" t="str">
        <f t="shared" si="4"/>
        <v/>
      </c>
      <c r="AC302" s="171" t="str">
        <f t="shared" si="82"/>
        <v/>
      </c>
      <c r="AD302" s="173" t="str">
        <f t="shared" si="5"/>
        <v/>
      </c>
      <c r="AE302" s="640"/>
      <c r="AF302" s="205"/>
      <c r="AG302" s="171"/>
      <c r="AH302" s="209"/>
      <c r="AI302" s="205"/>
      <c r="AJ302" s="209"/>
      <c r="AK302" s="209"/>
      <c r="AL302" s="198"/>
      <c r="AM302" s="241"/>
      <c r="AN302" s="242"/>
      <c r="AO302" s="192"/>
      <c r="AP302" s="241"/>
      <c r="AQ302" s="242"/>
      <c r="AR302" s="241"/>
      <c r="AS302" s="242"/>
      <c r="AT302" s="192"/>
      <c r="AU302" s="241"/>
      <c r="AV302" s="242"/>
      <c r="AW302" s="241"/>
      <c r="AX302" s="242"/>
      <c r="AY302" s="192"/>
      <c r="AZ302" s="241"/>
      <c r="BA302" s="242"/>
      <c r="BB302" s="156"/>
      <c r="BC302" s="157"/>
      <c r="BD302" s="157"/>
      <c r="BE302" s="157"/>
      <c r="BF302" s="157"/>
    </row>
    <row r="303" spans="1:58" ht="159.75" customHeight="1" x14ac:dyDescent="0.2">
      <c r="A303" s="666"/>
      <c r="B303" s="660"/>
      <c r="C303" s="661"/>
      <c r="D303" s="651"/>
      <c r="E303" s="651"/>
      <c r="F303" s="651"/>
      <c r="G303" s="661"/>
      <c r="H303" s="651"/>
      <c r="I303" s="641" t="str">
        <f>IF(H303&lt;=0,"",IF(H303&lt;=2,"Muy Baja",IF(H303&lt;=24,"Baja",IF(H303&lt;=500,"Media",IF(H303&lt;=5000,"Alta","Muy Alta")))))</f>
        <v/>
      </c>
      <c r="J303" s="639" t="str">
        <f>IF(I303="","",IF(I303="Muy Baja",0.2,IF(I303="Baja",0.4,IF(I303="Media",0.6,IF(I303="Alta",0.8,IF(I303="Muy Alta",1,))))))</f>
        <v/>
      </c>
      <c r="K303" s="654"/>
      <c r="L303" s="639">
        <f>IF(NOT(ISERROR(MATCH(K303,'[1]Tabla Impacto'!$B$221:$B$223,0))),'[1]Tabla Impacto'!$F$223&amp;"Por favor no seleccionar los criterios de impacto(Afectación Económica o presupuestal y Pérdida Reputacional)",K303)</f>
        <v>0</v>
      </c>
      <c r="M303" s="662" t="str">
        <f>IF(OR(K303='Tabla Impacto'!$C$11,K303='Tabla Impacto'!$D$11),"Leve",IF(OR(K303='Tabla Impacto'!$C$12,K303='Tabla Impacto'!$D$12),"Menor",IF(OR(K303='Tabla Impacto'!$C$13,K303='Tabla Impacto'!$D$13),"Moderado",IF(OR(K303='Tabla Impacto'!$C$14,K303='Tabla Impacto'!$D$14),"Mayor",IF(OR(K303='Tabla Impacto'!$C$15,K303='Tabla Impacto'!$D$15),"Catastrófico","")))))</f>
        <v/>
      </c>
      <c r="N303" s="639" t="str">
        <f>IF(M303="","",IF(M303="Leve",0.2,IF(M303="Menor",0.4,IF(M303="Moderado",0.6,IF(M303="Mayor",0.8,IF(M303="Catastrófico",1,))))))</f>
        <v/>
      </c>
      <c r="O303" s="641" t="str">
        <f>IF(OR(AND(I303="Muy Baja",M303="Leve"),AND(I303="Muy Baja",M303="Menor"),AND(I303="Baja",M303="Leve")),"Bajo",IF(OR(AND(I303="Muy baja",M303="Moderado"),AND(I303="Baja",M303="Menor"),AND(I303="Baja",M303="Moderado"),AND(I303="Media",M303="Leve"),AND(I303="Media",M303="Menor"),AND(I303="Media",M303="Moderado"),AND(I303="Alta",M303="Leve"),AND(I303="Alta",M303="Menor")),"Moderado",IF(OR(AND(I303="Muy Baja",M303="Mayor"),AND(I303="Baja",M303="Mayor"),AND(I303="Media",M303="Mayor"),AND(I303="Alta",M303="Moderado"),AND(I303="Alta",M303="Mayor"),AND(I303="Muy Alta",M303="Leve"),AND(I303="Muy Alta",M303="Menor"),AND(I303="Muy Alta",M303="Moderado"),AND(I303="Muy Alta",M303="Mayor")),"Alto",IF(OR(AND(I303="Muy Baja",M303="Catastrófico"),AND(I303="Baja",M303="Catastrófico"),AND(I303="Media",M303="Catastrófico"),AND(I303="Alta",M303="Catastrófico"),AND(I303="Muy Alta",M303="Catastrófico")),"Extremo",""))))</f>
        <v/>
      </c>
      <c r="P303" s="127"/>
      <c r="Q303" s="126"/>
      <c r="R303" s="145" t="str">
        <f t="shared" si="0"/>
        <v/>
      </c>
      <c r="S303" s="146"/>
      <c r="T303" s="146"/>
      <c r="U303" s="147" t="str">
        <f t="shared" si="1"/>
        <v/>
      </c>
      <c r="V303" s="146"/>
      <c r="W303" s="146"/>
      <c r="X303" s="146"/>
      <c r="Y303" s="148" t="str">
        <f>IFERROR(IF(R303="Probabilidad",(J303-(+J303*U303)),IF(R303="Impacto",J303,"")),"")</f>
        <v/>
      </c>
      <c r="Z303" s="149" t="str">
        <f t="shared" si="2"/>
        <v/>
      </c>
      <c r="AA303" s="147" t="str">
        <f t="shared" si="3"/>
        <v/>
      </c>
      <c r="AB303" s="149" t="str">
        <f t="shared" si="4"/>
        <v/>
      </c>
      <c r="AC303" s="147" t="str">
        <f>IFERROR(IF(R303="Impacto",(N303-(+N303*U303)),IF(R303="Probabilidad",N303,"")),"")</f>
        <v/>
      </c>
      <c r="AD303" s="149" t="str">
        <f t="shared" si="5"/>
        <v/>
      </c>
      <c r="AE303" s="656"/>
      <c r="AF303" s="144"/>
      <c r="AG303" s="237"/>
      <c r="AH303" s="194"/>
      <c r="AI303" s="278"/>
      <c r="AJ303" s="249"/>
      <c r="AK303" s="249"/>
      <c r="AL303" s="240"/>
      <c r="AM303" s="140"/>
      <c r="AN303" s="138"/>
      <c r="AO303" s="139"/>
      <c r="AP303" s="140"/>
      <c r="AQ303" s="138"/>
      <c r="AR303" s="140"/>
      <c r="AS303" s="138"/>
      <c r="AT303" s="139"/>
      <c r="AU303" s="140"/>
      <c r="AV303" s="138"/>
      <c r="AW303" s="140"/>
      <c r="AX303" s="138"/>
      <c r="AY303" s="139"/>
      <c r="AZ303" s="140"/>
      <c r="BA303" s="138"/>
      <c r="BB303" s="156"/>
      <c r="BC303" s="156"/>
      <c r="BD303" s="157"/>
      <c r="BE303" s="157"/>
      <c r="BF303" s="157"/>
    </row>
    <row r="304" spans="1:58" ht="159.75" customHeight="1" x14ac:dyDescent="0.2">
      <c r="A304" s="667"/>
      <c r="B304" s="649"/>
      <c r="C304" s="629"/>
      <c r="D304" s="629"/>
      <c r="E304" s="629"/>
      <c r="F304" s="629"/>
      <c r="G304" s="629"/>
      <c r="H304" s="629"/>
      <c r="I304" s="629"/>
      <c r="J304" s="629"/>
      <c r="K304" s="629"/>
      <c r="L304" s="629"/>
      <c r="M304" s="629"/>
      <c r="N304" s="629"/>
      <c r="O304" s="629"/>
      <c r="P304" s="194"/>
      <c r="Q304" s="144"/>
      <c r="R304" s="145" t="str">
        <f t="shared" si="0"/>
        <v/>
      </c>
      <c r="S304" s="146"/>
      <c r="T304" s="146"/>
      <c r="U304" s="147" t="str">
        <f t="shared" si="1"/>
        <v/>
      </c>
      <c r="V304" s="146"/>
      <c r="W304" s="146"/>
      <c r="X304" s="146"/>
      <c r="Y304" s="148" t="str">
        <f>IFERROR(IF(AND(R303="Probabilidad",R304="Probabilidad"),(AA303-(+AA303*U304)),IF(R304="Probabilidad",(J303-(+J303*U304)),IF(R304="Impacto",AA303,""))),"")</f>
        <v/>
      </c>
      <c r="Z304" s="149" t="str">
        <f t="shared" si="2"/>
        <v/>
      </c>
      <c r="AA304" s="147" t="str">
        <f t="shared" si="3"/>
        <v/>
      </c>
      <c r="AB304" s="149" t="str">
        <f t="shared" si="4"/>
        <v/>
      </c>
      <c r="AC304" s="147" t="str">
        <f>IFERROR(IF(AND(R303="Impacto",R304="Impacto"),(AC303-(+AC303*U304)),IF(R304="Impacto",($N$63-(+$N$63*U304)),IF(R304="Probabilidad",AC303,""))),"")</f>
        <v/>
      </c>
      <c r="AD304" s="149" t="str">
        <f t="shared" si="5"/>
        <v/>
      </c>
      <c r="AE304" s="629"/>
      <c r="AF304" s="168"/>
      <c r="AG304" s="204"/>
      <c r="AH304" s="194"/>
      <c r="AI304" s="278"/>
      <c r="AJ304" s="291"/>
      <c r="AK304" s="291"/>
      <c r="AL304" s="237"/>
      <c r="AM304" s="241"/>
      <c r="AN304" s="242"/>
      <c r="AO304" s="192"/>
      <c r="AP304" s="241"/>
      <c r="AQ304" s="242"/>
      <c r="AR304" s="241"/>
      <c r="AS304" s="242"/>
      <c r="AT304" s="192"/>
      <c r="AU304" s="241"/>
      <c r="AV304" s="242"/>
      <c r="AW304" s="241"/>
      <c r="AX304" s="242"/>
      <c r="AY304" s="192"/>
      <c r="AZ304" s="241"/>
      <c r="BA304" s="242"/>
      <c r="BB304" s="156"/>
      <c r="BC304" s="157"/>
      <c r="BD304" s="157"/>
      <c r="BE304" s="157"/>
      <c r="BF304" s="157"/>
    </row>
    <row r="305" spans="1:58" ht="159.75" customHeight="1" x14ac:dyDescent="0.2">
      <c r="A305" s="667"/>
      <c r="B305" s="649"/>
      <c r="C305" s="629"/>
      <c r="D305" s="629"/>
      <c r="E305" s="629"/>
      <c r="F305" s="629"/>
      <c r="G305" s="629"/>
      <c r="H305" s="629"/>
      <c r="I305" s="629"/>
      <c r="J305" s="629"/>
      <c r="K305" s="629"/>
      <c r="L305" s="629"/>
      <c r="M305" s="629"/>
      <c r="N305" s="629"/>
      <c r="O305" s="629"/>
      <c r="P305" s="194"/>
      <c r="Q305" s="144"/>
      <c r="R305" s="145" t="str">
        <f t="shared" si="0"/>
        <v/>
      </c>
      <c r="S305" s="146"/>
      <c r="T305" s="146"/>
      <c r="U305" s="147" t="str">
        <f t="shared" si="1"/>
        <v/>
      </c>
      <c r="V305" s="146"/>
      <c r="W305" s="146"/>
      <c r="X305" s="146"/>
      <c r="Y305" s="148" t="str">
        <f>IFERROR(IF(AND(R304="Probabilidad",R305="Probabilidad"),(AA304-(+AA304*U305)),IF(R305="Probabilidad",(J303-(+J303*U305)),IF(R305="Impacto",AA304,""))),"")</f>
        <v/>
      </c>
      <c r="Z305" s="149" t="str">
        <f t="shared" si="2"/>
        <v/>
      </c>
      <c r="AA305" s="147" t="str">
        <f t="shared" si="3"/>
        <v/>
      </c>
      <c r="AB305" s="149" t="str">
        <f t="shared" si="4"/>
        <v/>
      </c>
      <c r="AC305" s="147" t="str">
        <f t="shared" ref="AC305:AC308" si="83">IFERROR(IF(AND(R304="Impacto",R305="Impacto"),(AC304-(+AC304*U305)),IF(AND(R304="Probabilidad",R305="Impacto"),(AC303-(+AC303*U305)),IF(R305="Probabilidad",AC304,""))),"")</f>
        <v/>
      </c>
      <c r="AD305" s="149" t="str">
        <f t="shared" si="5"/>
        <v/>
      </c>
      <c r="AE305" s="629"/>
      <c r="AF305" s="194"/>
      <c r="AG305" s="192"/>
      <c r="AH305" s="193"/>
      <c r="AI305" s="278"/>
      <c r="AJ305" s="193"/>
      <c r="AK305" s="193"/>
      <c r="AL305" s="193"/>
      <c r="AM305" s="241"/>
      <c r="AN305" s="242"/>
      <c r="AO305" s="192"/>
      <c r="AP305" s="241"/>
      <c r="AQ305" s="242"/>
      <c r="AR305" s="241"/>
      <c r="AS305" s="242"/>
      <c r="AT305" s="192"/>
      <c r="AU305" s="241"/>
      <c r="AV305" s="242"/>
      <c r="AW305" s="241"/>
      <c r="AX305" s="242"/>
      <c r="AY305" s="192"/>
      <c r="AZ305" s="241"/>
      <c r="BA305" s="242"/>
      <c r="BB305" s="156"/>
      <c r="BC305" s="157"/>
      <c r="BD305" s="157"/>
      <c r="BE305" s="157"/>
      <c r="BF305" s="157"/>
    </row>
    <row r="306" spans="1:58" ht="159.75" customHeight="1" x14ac:dyDescent="0.2">
      <c r="A306" s="667"/>
      <c r="B306" s="649"/>
      <c r="C306" s="629"/>
      <c r="D306" s="629"/>
      <c r="E306" s="629"/>
      <c r="F306" s="629"/>
      <c r="G306" s="629"/>
      <c r="H306" s="629"/>
      <c r="I306" s="629"/>
      <c r="J306" s="629"/>
      <c r="K306" s="629"/>
      <c r="L306" s="629"/>
      <c r="M306" s="629"/>
      <c r="N306" s="629"/>
      <c r="O306" s="629"/>
      <c r="P306" s="194"/>
      <c r="Q306" s="144"/>
      <c r="R306" s="145" t="str">
        <f t="shared" si="0"/>
        <v/>
      </c>
      <c r="S306" s="146"/>
      <c r="T306" s="146"/>
      <c r="U306" s="147" t="str">
        <f t="shared" si="1"/>
        <v/>
      </c>
      <c r="V306" s="146"/>
      <c r="W306" s="146"/>
      <c r="X306" s="146"/>
      <c r="Y306" s="148" t="str">
        <f>IFERROR(IF(AND(R305="Probabilidad",R306="Probabilidad"),(AA305-(+AA305*U306)),IF(R306="Probabilidad",(J303-(+J303*U306)),IF(R306="Impacto",AA305,""))),"")</f>
        <v/>
      </c>
      <c r="Z306" s="149" t="str">
        <f t="shared" si="2"/>
        <v/>
      </c>
      <c r="AA306" s="147" t="str">
        <f t="shared" si="3"/>
        <v/>
      </c>
      <c r="AB306" s="149" t="str">
        <f t="shared" si="4"/>
        <v/>
      </c>
      <c r="AC306" s="147" t="str">
        <f t="shared" si="83"/>
        <v/>
      </c>
      <c r="AD306" s="149" t="str">
        <f t="shared" si="5"/>
        <v/>
      </c>
      <c r="AE306" s="629"/>
      <c r="AF306" s="194"/>
      <c r="AG306" s="192"/>
      <c r="AH306" s="193"/>
      <c r="AI306" s="278"/>
      <c r="AJ306" s="193"/>
      <c r="AK306" s="193"/>
      <c r="AL306" s="193"/>
      <c r="AM306" s="241"/>
      <c r="AN306" s="242"/>
      <c r="AO306" s="192"/>
      <c r="AP306" s="241"/>
      <c r="AQ306" s="242"/>
      <c r="AR306" s="241"/>
      <c r="AS306" s="242"/>
      <c r="AT306" s="192"/>
      <c r="AU306" s="241"/>
      <c r="AV306" s="242"/>
      <c r="AW306" s="241"/>
      <c r="AX306" s="242"/>
      <c r="AY306" s="192"/>
      <c r="AZ306" s="241"/>
      <c r="BA306" s="242"/>
      <c r="BB306" s="156"/>
      <c r="BC306" s="157"/>
      <c r="BD306" s="157"/>
      <c r="BE306" s="157"/>
      <c r="BF306" s="157"/>
    </row>
    <row r="307" spans="1:58" ht="159.75" customHeight="1" x14ac:dyDescent="0.2">
      <c r="A307" s="667"/>
      <c r="B307" s="649"/>
      <c r="C307" s="629"/>
      <c r="D307" s="629"/>
      <c r="E307" s="629"/>
      <c r="F307" s="629"/>
      <c r="G307" s="629"/>
      <c r="H307" s="629"/>
      <c r="I307" s="629"/>
      <c r="J307" s="629"/>
      <c r="K307" s="629"/>
      <c r="L307" s="629"/>
      <c r="M307" s="629"/>
      <c r="N307" s="629"/>
      <c r="O307" s="629"/>
      <c r="P307" s="194"/>
      <c r="Q307" s="144"/>
      <c r="R307" s="145" t="str">
        <f t="shared" si="0"/>
        <v/>
      </c>
      <c r="S307" s="146"/>
      <c r="T307" s="146"/>
      <c r="U307" s="147" t="str">
        <f t="shared" si="1"/>
        <v/>
      </c>
      <c r="V307" s="146"/>
      <c r="W307" s="146"/>
      <c r="X307" s="146"/>
      <c r="Y307" s="148" t="str">
        <f>IFERROR(IF(AND(R306="Probabilidad",R307="Probabilidad"),(AA306-(+AA306*U307)),IF(R307="Probabilidad",(J303-(+J303*U307)),IF(R307="Impacto",AA306,""))),"")</f>
        <v/>
      </c>
      <c r="Z307" s="149" t="str">
        <f t="shared" si="2"/>
        <v/>
      </c>
      <c r="AA307" s="147" t="str">
        <f t="shared" si="3"/>
        <v/>
      </c>
      <c r="AB307" s="149" t="str">
        <f t="shared" si="4"/>
        <v/>
      </c>
      <c r="AC307" s="147" t="str">
        <f t="shared" si="83"/>
        <v/>
      </c>
      <c r="AD307" s="149" t="str">
        <f t="shared" si="5"/>
        <v/>
      </c>
      <c r="AE307" s="629"/>
      <c r="AF307" s="194"/>
      <c r="AG307" s="192"/>
      <c r="AH307" s="193"/>
      <c r="AI307" s="278"/>
      <c r="AJ307" s="193"/>
      <c r="AK307" s="193"/>
      <c r="AL307" s="193"/>
      <c r="AM307" s="241"/>
      <c r="AN307" s="242"/>
      <c r="AO307" s="192"/>
      <c r="AP307" s="241"/>
      <c r="AQ307" s="242"/>
      <c r="AR307" s="241"/>
      <c r="AS307" s="242"/>
      <c r="AT307" s="192"/>
      <c r="AU307" s="241"/>
      <c r="AV307" s="242"/>
      <c r="AW307" s="241"/>
      <c r="AX307" s="242"/>
      <c r="AY307" s="192"/>
      <c r="AZ307" s="241"/>
      <c r="BA307" s="242"/>
      <c r="BB307" s="156"/>
      <c r="BC307" s="157"/>
      <c r="BD307" s="157"/>
      <c r="BE307" s="157"/>
      <c r="BF307" s="157"/>
    </row>
    <row r="308" spans="1:58" ht="159.75" customHeight="1" x14ac:dyDescent="0.2">
      <c r="A308" s="668"/>
      <c r="B308" s="650"/>
      <c r="C308" s="640"/>
      <c r="D308" s="640"/>
      <c r="E308" s="640"/>
      <c r="F308" s="640"/>
      <c r="G308" s="640"/>
      <c r="H308" s="640"/>
      <c r="I308" s="640"/>
      <c r="J308" s="640"/>
      <c r="K308" s="640"/>
      <c r="L308" s="640"/>
      <c r="M308" s="640"/>
      <c r="N308" s="640"/>
      <c r="O308" s="640"/>
      <c r="P308" s="205"/>
      <c r="Q308" s="168"/>
      <c r="R308" s="169" t="str">
        <f t="shared" si="0"/>
        <v/>
      </c>
      <c r="S308" s="170"/>
      <c r="T308" s="170"/>
      <c r="U308" s="171" t="str">
        <f t="shared" si="1"/>
        <v/>
      </c>
      <c r="V308" s="170"/>
      <c r="W308" s="170"/>
      <c r="X308" s="170"/>
      <c r="Y308" s="172" t="str">
        <f>IFERROR(IF(AND(R307="Probabilidad",R308="Probabilidad"),(AA307-(+AA307*U308)),IF(R308="Probabilidad",(J303-(+J303*U308)),IF(R308="Impacto",AA307,""))),"")</f>
        <v/>
      </c>
      <c r="Z308" s="173" t="str">
        <f t="shared" si="2"/>
        <v/>
      </c>
      <c r="AA308" s="171" t="str">
        <f t="shared" si="3"/>
        <v/>
      </c>
      <c r="AB308" s="173" t="str">
        <f t="shared" si="4"/>
        <v/>
      </c>
      <c r="AC308" s="171" t="str">
        <f t="shared" si="83"/>
        <v/>
      </c>
      <c r="AD308" s="173" t="str">
        <f t="shared" si="5"/>
        <v/>
      </c>
      <c r="AE308" s="640"/>
      <c r="AF308" s="205"/>
      <c r="AG308" s="171"/>
      <c r="AH308" s="209"/>
      <c r="AI308" s="205"/>
      <c r="AJ308" s="209"/>
      <c r="AK308" s="209"/>
      <c r="AL308" s="198"/>
      <c r="AM308" s="241"/>
      <c r="AN308" s="242"/>
      <c r="AO308" s="192"/>
      <c r="AP308" s="241"/>
      <c r="AQ308" s="242"/>
      <c r="AR308" s="241"/>
      <c r="AS308" s="242"/>
      <c r="AT308" s="192"/>
      <c r="AU308" s="241"/>
      <c r="AV308" s="242"/>
      <c r="AW308" s="241"/>
      <c r="AX308" s="242"/>
      <c r="AY308" s="192"/>
      <c r="AZ308" s="241"/>
      <c r="BA308" s="242"/>
      <c r="BB308" s="156"/>
      <c r="BC308" s="157"/>
      <c r="BD308" s="157"/>
      <c r="BE308" s="157"/>
      <c r="BF308" s="157"/>
    </row>
    <row r="309" spans="1:58" ht="159.75" customHeight="1" x14ac:dyDescent="0.2">
      <c r="A309" s="666"/>
      <c r="B309" s="660"/>
      <c r="C309" s="661"/>
      <c r="D309" s="651"/>
      <c r="E309" s="651"/>
      <c r="F309" s="651"/>
      <c r="G309" s="661"/>
      <c r="H309" s="651"/>
      <c r="I309" s="641" t="str">
        <f>IF(H309&lt;=0,"",IF(H309&lt;=2,"Muy Baja",IF(H309&lt;=24,"Baja",IF(H309&lt;=500,"Media",IF(H309&lt;=5000,"Alta","Muy Alta")))))</f>
        <v/>
      </c>
      <c r="J309" s="639" t="str">
        <f>IF(I309="","",IF(I309="Muy Baja",0.2,IF(I309="Baja",0.4,IF(I309="Media",0.6,IF(I309="Alta",0.8,IF(I309="Muy Alta",1,))))))</f>
        <v/>
      </c>
      <c r="K309" s="654"/>
      <c r="L309" s="639">
        <f>IF(NOT(ISERROR(MATCH(K309,'[1]Tabla Impacto'!$B$221:$B$223,0))),'[1]Tabla Impacto'!$F$223&amp;"Por favor no seleccionar los criterios de impacto(Afectación Económica o presupuestal y Pérdida Reputacional)",K309)</f>
        <v>0</v>
      </c>
      <c r="M309" s="662" t="str">
        <f>IF(OR(K309='Tabla Impacto'!$C$11,K309='Tabla Impacto'!$D$11),"Leve",IF(OR(K309='Tabla Impacto'!$C$12,K309='Tabla Impacto'!$D$12),"Menor",IF(OR(K309='Tabla Impacto'!$C$13,K309='Tabla Impacto'!$D$13),"Moderado",IF(OR(K309='Tabla Impacto'!$C$14,K309='Tabla Impacto'!$D$14),"Mayor",IF(OR(K309='Tabla Impacto'!$C$15,K309='Tabla Impacto'!$D$15),"Catastrófico","")))))</f>
        <v/>
      </c>
      <c r="N309" s="639" t="str">
        <f>IF(M309="","",IF(M309="Leve",0.2,IF(M309="Menor",0.4,IF(M309="Moderado",0.6,IF(M309="Mayor",0.8,IF(M309="Catastrófico",1,))))))</f>
        <v/>
      </c>
      <c r="O309" s="641" t="str">
        <f>IF(OR(AND(I309="Muy Baja",M309="Leve"),AND(I309="Muy Baja",M309="Menor"),AND(I309="Baja",M309="Leve")),"Bajo",IF(OR(AND(I309="Muy baja",M309="Moderado"),AND(I309="Baja",M309="Menor"),AND(I309="Baja",M309="Moderado"),AND(I309="Media",M309="Leve"),AND(I309="Media",M309="Menor"),AND(I309="Media",M309="Moderado"),AND(I309="Alta",M309="Leve"),AND(I309="Alta",M309="Menor")),"Moderado",IF(OR(AND(I309="Muy Baja",M309="Mayor"),AND(I309="Baja",M309="Mayor"),AND(I309="Media",M309="Mayor"),AND(I309="Alta",M309="Moderado"),AND(I309="Alta",M309="Mayor"),AND(I309="Muy Alta",M309="Leve"),AND(I309="Muy Alta",M309="Menor"),AND(I309="Muy Alta",M309="Moderado"),AND(I309="Muy Alta",M309="Mayor")),"Alto",IF(OR(AND(I309="Muy Baja",M309="Catastrófico"),AND(I309="Baja",M309="Catastrófico"),AND(I309="Media",M309="Catastrófico"),AND(I309="Alta",M309="Catastrófico"),AND(I309="Muy Alta",M309="Catastrófico")),"Extremo",""))))</f>
        <v/>
      </c>
      <c r="P309" s="127"/>
      <c r="Q309" s="126"/>
      <c r="R309" s="145" t="str">
        <f t="shared" si="0"/>
        <v/>
      </c>
      <c r="S309" s="146"/>
      <c r="T309" s="146"/>
      <c r="U309" s="147" t="str">
        <f t="shared" si="1"/>
        <v/>
      </c>
      <c r="V309" s="146"/>
      <c r="W309" s="146"/>
      <c r="X309" s="146"/>
      <c r="Y309" s="148" t="str">
        <f>IFERROR(IF(R309="Probabilidad",(J309-(+J309*U309)),IF(R309="Impacto",J309,"")),"")</f>
        <v/>
      </c>
      <c r="Z309" s="149" t="str">
        <f t="shared" si="2"/>
        <v/>
      </c>
      <c r="AA309" s="147" t="str">
        <f t="shared" si="3"/>
        <v/>
      </c>
      <c r="AB309" s="149" t="str">
        <f t="shared" si="4"/>
        <v/>
      </c>
      <c r="AC309" s="147" t="str">
        <f>IFERROR(IF(R309="Impacto",(N309-(+N309*U309)),IF(R309="Probabilidad",N309,"")),"")</f>
        <v/>
      </c>
      <c r="AD309" s="149" t="str">
        <f t="shared" si="5"/>
        <v/>
      </c>
      <c r="AE309" s="656"/>
      <c r="AF309" s="144"/>
      <c r="AG309" s="237"/>
      <c r="AH309" s="194"/>
      <c r="AI309" s="278"/>
      <c r="AJ309" s="249"/>
      <c r="AK309" s="249"/>
      <c r="AL309" s="240"/>
      <c r="AM309" s="140"/>
      <c r="AN309" s="138"/>
      <c r="AO309" s="139"/>
      <c r="AP309" s="140"/>
      <c r="AQ309" s="138"/>
      <c r="AR309" s="140"/>
      <c r="AS309" s="138"/>
      <c r="AT309" s="139"/>
      <c r="AU309" s="140"/>
      <c r="AV309" s="138"/>
      <c r="AW309" s="140"/>
      <c r="AX309" s="138"/>
      <c r="AY309" s="139"/>
      <c r="AZ309" s="140"/>
      <c r="BA309" s="138"/>
      <c r="BB309" s="156"/>
      <c r="BC309" s="156"/>
      <c r="BD309" s="157"/>
      <c r="BE309" s="157"/>
      <c r="BF309" s="157"/>
    </row>
    <row r="310" spans="1:58" ht="159.75" customHeight="1" x14ac:dyDescent="0.2">
      <c r="A310" s="667"/>
      <c r="B310" s="649"/>
      <c r="C310" s="629"/>
      <c r="D310" s="629"/>
      <c r="E310" s="629"/>
      <c r="F310" s="629"/>
      <c r="G310" s="629"/>
      <c r="H310" s="629"/>
      <c r="I310" s="629"/>
      <c r="J310" s="629"/>
      <c r="K310" s="629"/>
      <c r="L310" s="629"/>
      <c r="M310" s="629"/>
      <c r="N310" s="629"/>
      <c r="O310" s="629"/>
      <c r="P310" s="194"/>
      <c r="Q310" s="144"/>
      <c r="R310" s="145" t="str">
        <f t="shared" si="0"/>
        <v/>
      </c>
      <c r="S310" s="146"/>
      <c r="T310" s="146"/>
      <c r="U310" s="147" t="str">
        <f t="shared" si="1"/>
        <v/>
      </c>
      <c r="V310" s="146"/>
      <c r="W310" s="146"/>
      <c r="X310" s="146"/>
      <c r="Y310" s="148" t="str">
        <f>IFERROR(IF(AND(R309="Probabilidad",R310="Probabilidad"),(AA309-(+AA309*U310)),IF(R310="Probabilidad",(J309-(+J309*U310)),IF(R310="Impacto",AA309,""))),"")</f>
        <v/>
      </c>
      <c r="Z310" s="149" t="str">
        <f t="shared" si="2"/>
        <v/>
      </c>
      <c r="AA310" s="147" t="str">
        <f t="shared" si="3"/>
        <v/>
      </c>
      <c r="AB310" s="149" t="str">
        <f t="shared" si="4"/>
        <v/>
      </c>
      <c r="AC310" s="147" t="str">
        <f>IFERROR(IF(AND(R309="Impacto",R310="Impacto"),(AC309-(+AC309*U310)),IF(R310="Impacto",($N$63-(+$N$63*U310)),IF(R310="Probabilidad",AC309,""))),"")</f>
        <v/>
      </c>
      <c r="AD310" s="149" t="str">
        <f t="shared" si="5"/>
        <v/>
      </c>
      <c r="AE310" s="629"/>
      <c r="AF310" s="168"/>
      <c r="AG310" s="204"/>
      <c r="AH310" s="194"/>
      <c r="AI310" s="278"/>
      <c r="AJ310" s="291"/>
      <c r="AK310" s="291"/>
      <c r="AL310" s="237"/>
      <c r="AM310" s="241"/>
      <c r="AN310" s="242"/>
      <c r="AO310" s="192"/>
      <c r="AP310" s="241"/>
      <c r="AQ310" s="242"/>
      <c r="AR310" s="241"/>
      <c r="AS310" s="242"/>
      <c r="AT310" s="192"/>
      <c r="AU310" s="241"/>
      <c r="AV310" s="242"/>
      <c r="AW310" s="241"/>
      <c r="AX310" s="242"/>
      <c r="AY310" s="192"/>
      <c r="AZ310" s="241"/>
      <c r="BA310" s="242"/>
      <c r="BB310" s="156"/>
      <c r="BC310" s="157"/>
      <c r="BD310" s="157"/>
      <c r="BE310" s="157"/>
      <c r="BF310" s="157"/>
    </row>
    <row r="311" spans="1:58" ht="159.75" customHeight="1" x14ac:dyDescent="0.2">
      <c r="A311" s="667"/>
      <c r="B311" s="649"/>
      <c r="C311" s="629"/>
      <c r="D311" s="629"/>
      <c r="E311" s="629"/>
      <c r="F311" s="629"/>
      <c r="G311" s="629"/>
      <c r="H311" s="629"/>
      <c r="I311" s="629"/>
      <c r="J311" s="629"/>
      <c r="K311" s="629"/>
      <c r="L311" s="629"/>
      <c r="M311" s="629"/>
      <c r="N311" s="629"/>
      <c r="O311" s="629"/>
      <c r="P311" s="194"/>
      <c r="Q311" s="144"/>
      <c r="R311" s="145" t="str">
        <f t="shared" si="0"/>
        <v/>
      </c>
      <c r="S311" s="146"/>
      <c r="T311" s="146"/>
      <c r="U311" s="147" t="str">
        <f t="shared" si="1"/>
        <v/>
      </c>
      <c r="V311" s="146"/>
      <c r="W311" s="146"/>
      <c r="X311" s="146"/>
      <c r="Y311" s="148" t="str">
        <f>IFERROR(IF(AND(R310="Probabilidad",R311="Probabilidad"),(AA310-(+AA310*U311)),IF(R311="Probabilidad",(J309-(+J309*U311)),IF(R311="Impacto",AA310,""))),"")</f>
        <v/>
      </c>
      <c r="Z311" s="149" t="str">
        <f t="shared" si="2"/>
        <v/>
      </c>
      <c r="AA311" s="147" t="str">
        <f t="shared" si="3"/>
        <v/>
      </c>
      <c r="AB311" s="149" t="str">
        <f t="shared" si="4"/>
        <v/>
      </c>
      <c r="AC311" s="147" t="str">
        <f t="shared" ref="AC311:AC314" si="84">IFERROR(IF(AND(R310="Impacto",R311="Impacto"),(AC310-(+AC310*U311)),IF(AND(R310="Probabilidad",R311="Impacto"),(AC309-(+AC309*U311)),IF(R311="Probabilidad",AC310,""))),"")</f>
        <v/>
      </c>
      <c r="AD311" s="149" t="str">
        <f t="shared" si="5"/>
        <v/>
      </c>
      <c r="AE311" s="629"/>
      <c r="AF311" s="194"/>
      <c r="AG311" s="192"/>
      <c r="AH311" s="193"/>
      <c r="AI311" s="278"/>
      <c r="AJ311" s="193"/>
      <c r="AK311" s="193"/>
      <c r="AL311" s="193"/>
      <c r="AM311" s="241"/>
      <c r="AN311" s="242"/>
      <c r="AO311" s="192"/>
      <c r="AP311" s="241"/>
      <c r="AQ311" s="242"/>
      <c r="AR311" s="241"/>
      <c r="AS311" s="242"/>
      <c r="AT311" s="192"/>
      <c r="AU311" s="241"/>
      <c r="AV311" s="242"/>
      <c r="AW311" s="241"/>
      <c r="AX311" s="242"/>
      <c r="AY311" s="192"/>
      <c r="AZ311" s="241"/>
      <c r="BA311" s="242"/>
      <c r="BB311" s="156"/>
      <c r="BC311" s="157"/>
      <c r="BD311" s="157"/>
      <c r="BE311" s="157"/>
      <c r="BF311" s="157"/>
    </row>
    <row r="312" spans="1:58" ht="159.75" customHeight="1" x14ac:dyDescent="0.2">
      <c r="A312" s="667"/>
      <c r="B312" s="649"/>
      <c r="C312" s="629"/>
      <c r="D312" s="629"/>
      <c r="E312" s="629"/>
      <c r="F312" s="629"/>
      <c r="G312" s="629"/>
      <c r="H312" s="629"/>
      <c r="I312" s="629"/>
      <c r="J312" s="629"/>
      <c r="K312" s="629"/>
      <c r="L312" s="629"/>
      <c r="M312" s="629"/>
      <c r="N312" s="629"/>
      <c r="O312" s="629"/>
      <c r="P312" s="194"/>
      <c r="Q312" s="144"/>
      <c r="R312" s="145" t="str">
        <f t="shared" si="0"/>
        <v/>
      </c>
      <c r="S312" s="146"/>
      <c r="T312" s="146"/>
      <c r="U312" s="147" t="str">
        <f t="shared" si="1"/>
        <v/>
      </c>
      <c r="V312" s="146"/>
      <c r="W312" s="146"/>
      <c r="X312" s="146"/>
      <c r="Y312" s="148" t="str">
        <f>IFERROR(IF(AND(R311="Probabilidad",R312="Probabilidad"),(AA311-(+AA311*U312)),IF(R312="Probabilidad",(J309-(+J309*U312)),IF(R312="Impacto",AA311,""))),"")</f>
        <v/>
      </c>
      <c r="Z312" s="149" t="str">
        <f t="shared" si="2"/>
        <v/>
      </c>
      <c r="AA312" s="147" t="str">
        <f t="shared" si="3"/>
        <v/>
      </c>
      <c r="AB312" s="149" t="str">
        <f t="shared" si="4"/>
        <v/>
      </c>
      <c r="AC312" s="147" t="str">
        <f t="shared" si="84"/>
        <v/>
      </c>
      <c r="AD312" s="149" t="str">
        <f t="shared" si="5"/>
        <v/>
      </c>
      <c r="AE312" s="629"/>
      <c r="AF312" s="194"/>
      <c r="AG312" s="192"/>
      <c r="AH312" s="193"/>
      <c r="AI312" s="278"/>
      <c r="AJ312" s="193"/>
      <c r="AK312" s="193"/>
      <c r="AL312" s="193"/>
      <c r="AM312" s="241"/>
      <c r="AN312" s="242"/>
      <c r="AO312" s="192"/>
      <c r="AP312" s="241"/>
      <c r="AQ312" s="242"/>
      <c r="AR312" s="241"/>
      <c r="AS312" s="242"/>
      <c r="AT312" s="192"/>
      <c r="AU312" s="241"/>
      <c r="AV312" s="242"/>
      <c r="AW312" s="241"/>
      <c r="AX312" s="242"/>
      <c r="AY312" s="192"/>
      <c r="AZ312" s="241"/>
      <c r="BA312" s="242"/>
      <c r="BB312" s="156"/>
      <c r="BC312" s="157"/>
      <c r="BD312" s="157"/>
      <c r="BE312" s="157"/>
      <c r="BF312" s="157"/>
    </row>
    <row r="313" spans="1:58" ht="159.75" customHeight="1" x14ac:dyDescent="0.2">
      <c r="A313" s="667"/>
      <c r="B313" s="649"/>
      <c r="C313" s="629"/>
      <c r="D313" s="629"/>
      <c r="E313" s="629"/>
      <c r="F313" s="629"/>
      <c r="G313" s="629"/>
      <c r="H313" s="629"/>
      <c r="I313" s="629"/>
      <c r="J313" s="629"/>
      <c r="K313" s="629"/>
      <c r="L313" s="629"/>
      <c r="M313" s="629"/>
      <c r="N313" s="629"/>
      <c r="O313" s="629"/>
      <c r="P313" s="194"/>
      <c r="Q313" s="144"/>
      <c r="R313" s="145" t="str">
        <f t="shared" si="0"/>
        <v/>
      </c>
      <c r="S313" s="146"/>
      <c r="T313" s="146"/>
      <c r="U313" s="147" t="str">
        <f t="shared" si="1"/>
        <v/>
      </c>
      <c r="V313" s="146"/>
      <c r="W313" s="146"/>
      <c r="X313" s="146"/>
      <c r="Y313" s="148" t="str">
        <f>IFERROR(IF(AND(R312="Probabilidad",R313="Probabilidad"),(AA312-(+AA312*U313)),IF(R313="Probabilidad",(J309-(+J309*U313)),IF(R313="Impacto",AA312,""))),"")</f>
        <v/>
      </c>
      <c r="Z313" s="149" t="str">
        <f t="shared" si="2"/>
        <v/>
      </c>
      <c r="AA313" s="147" t="str">
        <f t="shared" si="3"/>
        <v/>
      </c>
      <c r="AB313" s="149" t="str">
        <f t="shared" si="4"/>
        <v/>
      </c>
      <c r="AC313" s="147" t="str">
        <f t="shared" si="84"/>
        <v/>
      </c>
      <c r="AD313" s="149" t="str">
        <f t="shared" si="5"/>
        <v/>
      </c>
      <c r="AE313" s="629"/>
      <c r="AF313" s="194"/>
      <c r="AG313" s="192"/>
      <c r="AH313" s="193"/>
      <c r="AI313" s="278"/>
      <c r="AJ313" s="193"/>
      <c r="AK313" s="193"/>
      <c r="AL313" s="193"/>
      <c r="AM313" s="241"/>
      <c r="AN313" s="242"/>
      <c r="AO313" s="192"/>
      <c r="AP313" s="241"/>
      <c r="AQ313" s="242"/>
      <c r="AR313" s="241"/>
      <c r="AS313" s="242"/>
      <c r="AT313" s="192"/>
      <c r="AU313" s="241"/>
      <c r="AV313" s="242"/>
      <c r="AW313" s="241"/>
      <c r="AX313" s="242"/>
      <c r="AY313" s="192"/>
      <c r="AZ313" s="241"/>
      <c r="BA313" s="242"/>
      <c r="BB313" s="156"/>
      <c r="BC313" s="157"/>
      <c r="BD313" s="157"/>
      <c r="BE313" s="157"/>
      <c r="BF313" s="157"/>
    </row>
    <row r="314" spans="1:58" ht="159.75" customHeight="1" x14ac:dyDescent="0.2">
      <c r="A314" s="668"/>
      <c r="B314" s="650"/>
      <c r="C314" s="640"/>
      <c r="D314" s="640"/>
      <c r="E314" s="640"/>
      <c r="F314" s="640"/>
      <c r="G314" s="640"/>
      <c r="H314" s="640"/>
      <c r="I314" s="640"/>
      <c r="J314" s="640"/>
      <c r="K314" s="640"/>
      <c r="L314" s="640"/>
      <c r="M314" s="640"/>
      <c r="N314" s="640"/>
      <c r="O314" s="640"/>
      <c r="P314" s="205"/>
      <c r="Q314" s="168"/>
      <c r="R314" s="169" t="str">
        <f t="shared" si="0"/>
        <v/>
      </c>
      <c r="S314" s="170"/>
      <c r="T314" s="170"/>
      <c r="U314" s="171" t="str">
        <f t="shared" si="1"/>
        <v/>
      </c>
      <c r="V314" s="170"/>
      <c r="W314" s="170"/>
      <c r="X314" s="170"/>
      <c r="Y314" s="172" t="str">
        <f>IFERROR(IF(AND(R313="Probabilidad",R314="Probabilidad"),(AA313-(+AA313*U314)),IF(R314="Probabilidad",(J309-(+J309*U314)),IF(R314="Impacto",AA313,""))),"")</f>
        <v/>
      </c>
      <c r="Z314" s="173" t="str">
        <f t="shared" si="2"/>
        <v/>
      </c>
      <c r="AA314" s="171" t="str">
        <f t="shared" si="3"/>
        <v/>
      </c>
      <c r="AB314" s="173" t="str">
        <f t="shared" si="4"/>
        <v/>
      </c>
      <c r="AC314" s="171" t="str">
        <f t="shared" si="84"/>
        <v/>
      </c>
      <c r="AD314" s="173" t="str">
        <f t="shared" si="5"/>
        <v/>
      </c>
      <c r="AE314" s="640"/>
      <c r="AF314" s="205"/>
      <c r="AG314" s="171"/>
      <c r="AH314" s="209"/>
      <c r="AI314" s="205"/>
      <c r="AJ314" s="209"/>
      <c r="AK314" s="209"/>
      <c r="AL314" s="198"/>
      <c r="AM314" s="241"/>
      <c r="AN314" s="242"/>
      <c r="AO314" s="192"/>
      <c r="AP314" s="241"/>
      <c r="AQ314" s="242"/>
      <c r="AR314" s="241"/>
      <c r="AS314" s="242"/>
      <c r="AT314" s="192"/>
      <c r="AU314" s="241"/>
      <c r="AV314" s="242"/>
      <c r="AW314" s="241"/>
      <c r="AX314" s="242"/>
      <c r="AY314" s="192"/>
      <c r="AZ314" s="241"/>
      <c r="BA314" s="242"/>
      <c r="BB314" s="156"/>
      <c r="BC314" s="157"/>
      <c r="BD314" s="157"/>
      <c r="BE314" s="157"/>
      <c r="BF314" s="157"/>
    </row>
    <row r="315" spans="1:58" ht="159.75" customHeight="1" x14ac:dyDescent="0.2">
      <c r="A315" s="666"/>
      <c r="B315" s="660"/>
      <c r="C315" s="661"/>
      <c r="D315" s="651"/>
      <c r="E315" s="651"/>
      <c r="F315" s="651"/>
      <c r="G315" s="661"/>
      <c r="H315" s="651"/>
      <c r="I315" s="641" t="str">
        <f>IF(H315&lt;=0,"",IF(H315&lt;=2,"Muy Baja",IF(H315&lt;=24,"Baja",IF(H315&lt;=500,"Media",IF(H315&lt;=5000,"Alta","Muy Alta")))))</f>
        <v/>
      </c>
      <c r="J315" s="639" t="str">
        <f>IF(I315="","",IF(I315="Muy Baja",0.2,IF(I315="Baja",0.4,IF(I315="Media",0.6,IF(I315="Alta",0.8,IF(I315="Muy Alta",1,))))))</f>
        <v/>
      </c>
      <c r="K315" s="654"/>
      <c r="L315" s="639">
        <f>IF(NOT(ISERROR(MATCH(K315,'[1]Tabla Impacto'!$B$221:$B$223,0))),'[1]Tabla Impacto'!$F$223&amp;"Por favor no seleccionar los criterios de impacto(Afectación Económica o presupuestal y Pérdida Reputacional)",K315)</f>
        <v>0</v>
      </c>
      <c r="M315" s="662" t="str">
        <f>IF(OR(K315='Tabla Impacto'!$C$11,K315='Tabla Impacto'!$D$11),"Leve",IF(OR(K315='Tabla Impacto'!$C$12,K315='Tabla Impacto'!$D$12),"Menor",IF(OR(K315='Tabla Impacto'!$C$13,K315='Tabla Impacto'!$D$13),"Moderado",IF(OR(K315='Tabla Impacto'!$C$14,K315='Tabla Impacto'!$D$14),"Mayor",IF(OR(K315='Tabla Impacto'!$C$15,K315='Tabla Impacto'!$D$15),"Catastrófico","")))))</f>
        <v/>
      </c>
      <c r="N315" s="639" t="str">
        <f>IF(M315="","",IF(M315="Leve",0.2,IF(M315="Menor",0.4,IF(M315="Moderado",0.6,IF(M315="Mayor",0.8,IF(M315="Catastrófico",1,))))))</f>
        <v/>
      </c>
      <c r="O315" s="641" t="str">
        <f>IF(OR(AND(I315="Muy Baja",M315="Leve"),AND(I315="Muy Baja",M315="Menor"),AND(I315="Baja",M315="Leve")),"Bajo",IF(OR(AND(I315="Muy baja",M315="Moderado"),AND(I315="Baja",M315="Menor"),AND(I315="Baja",M315="Moderado"),AND(I315="Media",M315="Leve"),AND(I315="Media",M315="Menor"),AND(I315="Media",M315="Moderado"),AND(I315="Alta",M315="Leve"),AND(I315="Alta",M315="Menor")),"Moderado",IF(OR(AND(I315="Muy Baja",M315="Mayor"),AND(I315="Baja",M315="Mayor"),AND(I315="Media",M315="Mayor"),AND(I315="Alta",M315="Moderado"),AND(I315="Alta",M315="Mayor"),AND(I315="Muy Alta",M315="Leve"),AND(I315="Muy Alta",M315="Menor"),AND(I315="Muy Alta",M315="Moderado"),AND(I315="Muy Alta",M315="Mayor")),"Alto",IF(OR(AND(I315="Muy Baja",M315="Catastrófico"),AND(I315="Baja",M315="Catastrófico"),AND(I315="Media",M315="Catastrófico"),AND(I315="Alta",M315="Catastrófico"),AND(I315="Muy Alta",M315="Catastrófico")),"Extremo",""))))</f>
        <v/>
      </c>
      <c r="P315" s="127"/>
      <c r="Q315" s="126"/>
      <c r="R315" s="145" t="str">
        <f t="shared" si="0"/>
        <v/>
      </c>
      <c r="S315" s="146"/>
      <c r="T315" s="146"/>
      <c r="U315" s="147" t="str">
        <f t="shared" si="1"/>
        <v/>
      </c>
      <c r="V315" s="146"/>
      <c r="W315" s="146"/>
      <c r="X315" s="146"/>
      <c r="Y315" s="148" t="str">
        <f>IFERROR(IF(R315="Probabilidad",(J315-(+J315*U315)),IF(R315="Impacto",J315,"")),"")</f>
        <v/>
      </c>
      <c r="Z315" s="149" t="str">
        <f t="shared" si="2"/>
        <v/>
      </c>
      <c r="AA315" s="147" t="str">
        <f t="shared" si="3"/>
        <v/>
      </c>
      <c r="AB315" s="149" t="str">
        <f t="shared" si="4"/>
        <v/>
      </c>
      <c r="AC315" s="147" t="str">
        <f>IFERROR(IF(R315="Impacto",(N315-(+N315*U315)),IF(R315="Probabilidad",N315,"")),"")</f>
        <v/>
      </c>
      <c r="AD315" s="149" t="str">
        <f t="shared" si="5"/>
        <v/>
      </c>
      <c r="AE315" s="656"/>
      <c r="AF315" s="144"/>
      <c r="AG315" s="237"/>
      <c r="AH315" s="194"/>
      <c r="AI315" s="278"/>
      <c r="AJ315" s="249"/>
      <c r="AK315" s="249"/>
      <c r="AL315" s="240"/>
      <c r="AM315" s="140"/>
      <c r="AN315" s="138"/>
      <c r="AO315" s="139"/>
      <c r="AP315" s="140"/>
      <c r="AQ315" s="138"/>
      <c r="AR315" s="140"/>
      <c r="AS315" s="138"/>
      <c r="AT315" s="139"/>
      <c r="AU315" s="140"/>
      <c r="AV315" s="138"/>
      <c r="AW315" s="140"/>
      <c r="AX315" s="138"/>
      <c r="AY315" s="139"/>
      <c r="AZ315" s="140"/>
      <c r="BA315" s="138"/>
      <c r="BB315" s="156"/>
      <c r="BC315" s="156"/>
      <c r="BD315" s="157"/>
      <c r="BE315" s="157"/>
      <c r="BF315" s="157"/>
    </row>
    <row r="316" spans="1:58" ht="159.75" customHeight="1" x14ac:dyDescent="0.2">
      <c r="A316" s="667"/>
      <c r="B316" s="649"/>
      <c r="C316" s="629"/>
      <c r="D316" s="629"/>
      <c r="E316" s="629"/>
      <c r="F316" s="629"/>
      <c r="G316" s="629"/>
      <c r="H316" s="629"/>
      <c r="I316" s="629"/>
      <c r="J316" s="629"/>
      <c r="K316" s="629"/>
      <c r="L316" s="629"/>
      <c r="M316" s="629"/>
      <c r="N316" s="629"/>
      <c r="O316" s="629"/>
      <c r="P316" s="194"/>
      <c r="Q316" s="144"/>
      <c r="R316" s="145" t="str">
        <f t="shared" si="0"/>
        <v/>
      </c>
      <c r="S316" s="146"/>
      <c r="T316" s="146"/>
      <c r="U316" s="147" t="str">
        <f t="shared" si="1"/>
        <v/>
      </c>
      <c r="V316" s="146"/>
      <c r="W316" s="146"/>
      <c r="X316" s="146"/>
      <c r="Y316" s="148" t="str">
        <f>IFERROR(IF(AND(R315="Probabilidad",R316="Probabilidad"),(AA315-(+AA315*U316)),IF(R316="Probabilidad",(J315-(+J315*U316)),IF(R316="Impacto",AA315,""))),"")</f>
        <v/>
      </c>
      <c r="Z316" s="149" t="str">
        <f t="shared" si="2"/>
        <v/>
      </c>
      <c r="AA316" s="147" t="str">
        <f t="shared" si="3"/>
        <v/>
      </c>
      <c r="AB316" s="149" t="str">
        <f t="shared" si="4"/>
        <v/>
      </c>
      <c r="AC316" s="147" t="str">
        <f>IFERROR(IF(AND(R315="Impacto",R316="Impacto"),(AC315-(+AC315*U316)),IF(R316="Impacto",($N$63-(+$N$63*U316)),IF(R316="Probabilidad",AC315,""))),"")</f>
        <v/>
      </c>
      <c r="AD316" s="149" t="str">
        <f t="shared" si="5"/>
        <v/>
      </c>
      <c r="AE316" s="629"/>
      <c r="AF316" s="168"/>
      <c r="AG316" s="204"/>
      <c r="AH316" s="194"/>
      <c r="AI316" s="278"/>
      <c r="AJ316" s="291"/>
      <c r="AK316" s="291"/>
      <c r="AL316" s="237"/>
      <c r="AM316" s="241"/>
      <c r="AN316" s="242"/>
      <c r="AO316" s="192"/>
      <c r="AP316" s="241"/>
      <c r="AQ316" s="242"/>
      <c r="AR316" s="241"/>
      <c r="AS316" s="242"/>
      <c r="AT316" s="192"/>
      <c r="AU316" s="241"/>
      <c r="AV316" s="242"/>
      <c r="AW316" s="241"/>
      <c r="AX316" s="242"/>
      <c r="AY316" s="192"/>
      <c r="AZ316" s="241"/>
      <c r="BA316" s="242"/>
      <c r="BB316" s="156"/>
      <c r="BC316" s="157"/>
      <c r="BD316" s="157"/>
      <c r="BE316" s="157"/>
      <c r="BF316" s="157"/>
    </row>
    <row r="317" spans="1:58" ht="159.75" customHeight="1" x14ac:dyDescent="0.2">
      <c r="A317" s="667"/>
      <c r="B317" s="649"/>
      <c r="C317" s="629"/>
      <c r="D317" s="629"/>
      <c r="E317" s="629"/>
      <c r="F317" s="629"/>
      <c r="G317" s="629"/>
      <c r="H317" s="629"/>
      <c r="I317" s="629"/>
      <c r="J317" s="629"/>
      <c r="K317" s="629"/>
      <c r="L317" s="629"/>
      <c r="M317" s="629"/>
      <c r="N317" s="629"/>
      <c r="O317" s="629"/>
      <c r="P317" s="194"/>
      <c r="Q317" s="144"/>
      <c r="R317" s="145" t="str">
        <f t="shared" si="0"/>
        <v/>
      </c>
      <c r="S317" s="146"/>
      <c r="T317" s="146"/>
      <c r="U317" s="147" t="str">
        <f t="shared" si="1"/>
        <v/>
      </c>
      <c r="V317" s="146"/>
      <c r="W317" s="146"/>
      <c r="X317" s="146"/>
      <c r="Y317" s="148" t="str">
        <f>IFERROR(IF(AND(R316="Probabilidad",R317="Probabilidad"),(AA316-(+AA316*U317)),IF(R317="Probabilidad",(J315-(+J315*U317)),IF(R317="Impacto",AA316,""))),"")</f>
        <v/>
      </c>
      <c r="Z317" s="149" t="str">
        <f t="shared" si="2"/>
        <v/>
      </c>
      <c r="AA317" s="147" t="str">
        <f t="shared" si="3"/>
        <v/>
      </c>
      <c r="AB317" s="149" t="str">
        <f t="shared" si="4"/>
        <v/>
      </c>
      <c r="AC317" s="147" t="str">
        <f t="shared" ref="AC317:AC320" si="85">IFERROR(IF(AND(R316="Impacto",R317="Impacto"),(AC316-(+AC316*U317)),IF(AND(R316="Probabilidad",R317="Impacto"),(AC315-(+AC315*U317)),IF(R317="Probabilidad",AC316,""))),"")</f>
        <v/>
      </c>
      <c r="AD317" s="149" t="str">
        <f t="shared" si="5"/>
        <v/>
      </c>
      <c r="AE317" s="629"/>
      <c r="AF317" s="194"/>
      <c r="AG317" s="192"/>
      <c r="AH317" s="193"/>
      <c r="AI317" s="278"/>
      <c r="AJ317" s="193"/>
      <c r="AK317" s="193"/>
      <c r="AL317" s="193"/>
      <c r="AM317" s="241"/>
      <c r="AN317" s="242"/>
      <c r="AO317" s="192"/>
      <c r="AP317" s="241"/>
      <c r="AQ317" s="242"/>
      <c r="AR317" s="241"/>
      <c r="AS317" s="242"/>
      <c r="AT317" s="192"/>
      <c r="AU317" s="241"/>
      <c r="AV317" s="242"/>
      <c r="AW317" s="241"/>
      <c r="AX317" s="242"/>
      <c r="AY317" s="192"/>
      <c r="AZ317" s="241"/>
      <c r="BA317" s="242"/>
      <c r="BB317" s="156"/>
      <c r="BC317" s="157"/>
      <c r="BD317" s="157"/>
      <c r="BE317" s="157"/>
      <c r="BF317" s="157"/>
    </row>
    <row r="318" spans="1:58" ht="159.75" customHeight="1" x14ac:dyDescent="0.2">
      <c r="A318" s="667"/>
      <c r="B318" s="649"/>
      <c r="C318" s="629"/>
      <c r="D318" s="629"/>
      <c r="E318" s="629"/>
      <c r="F318" s="629"/>
      <c r="G318" s="629"/>
      <c r="H318" s="629"/>
      <c r="I318" s="629"/>
      <c r="J318" s="629"/>
      <c r="K318" s="629"/>
      <c r="L318" s="629"/>
      <c r="M318" s="629"/>
      <c r="N318" s="629"/>
      <c r="O318" s="629"/>
      <c r="P318" s="194"/>
      <c r="Q318" s="144"/>
      <c r="R318" s="145" t="str">
        <f t="shared" si="0"/>
        <v/>
      </c>
      <c r="S318" s="146"/>
      <c r="T318" s="146"/>
      <c r="U318" s="147" t="str">
        <f t="shared" si="1"/>
        <v/>
      </c>
      <c r="V318" s="146"/>
      <c r="W318" s="146"/>
      <c r="X318" s="146"/>
      <c r="Y318" s="148" t="str">
        <f>IFERROR(IF(AND(R317="Probabilidad",R318="Probabilidad"),(AA317-(+AA317*U318)),IF(R318="Probabilidad",(J315-(+J315*U318)),IF(R318="Impacto",AA317,""))),"")</f>
        <v/>
      </c>
      <c r="Z318" s="149" t="str">
        <f t="shared" si="2"/>
        <v/>
      </c>
      <c r="AA318" s="147" t="str">
        <f t="shared" si="3"/>
        <v/>
      </c>
      <c r="AB318" s="149" t="str">
        <f t="shared" si="4"/>
        <v/>
      </c>
      <c r="AC318" s="147" t="str">
        <f t="shared" si="85"/>
        <v/>
      </c>
      <c r="AD318" s="149" t="str">
        <f t="shared" si="5"/>
        <v/>
      </c>
      <c r="AE318" s="629"/>
      <c r="AF318" s="194"/>
      <c r="AG318" s="192"/>
      <c r="AH318" s="193"/>
      <c r="AI318" s="278"/>
      <c r="AJ318" s="193"/>
      <c r="AK318" s="193"/>
      <c r="AL318" s="193"/>
      <c r="AM318" s="241"/>
      <c r="AN318" s="242"/>
      <c r="AO318" s="192"/>
      <c r="AP318" s="241"/>
      <c r="AQ318" s="242"/>
      <c r="AR318" s="241"/>
      <c r="AS318" s="242"/>
      <c r="AT318" s="192"/>
      <c r="AU318" s="241"/>
      <c r="AV318" s="242"/>
      <c r="AW318" s="241"/>
      <c r="AX318" s="242"/>
      <c r="AY318" s="192"/>
      <c r="AZ318" s="241"/>
      <c r="BA318" s="242"/>
      <c r="BB318" s="156"/>
      <c r="BC318" s="157"/>
      <c r="BD318" s="157"/>
      <c r="BE318" s="157"/>
      <c r="BF318" s="157"/>
    </row>
    <row r="319" spans="1:58" ht="159.75" customHeight="1" x14ac:dyDescent="0.2">
      <c r="A319" s="667"/>
      <c r="B319" s="649"/>
      <c r="C319" s="629"/>
      <c r="D319" s="629"/>
      <c r="E319" s="629"/>
      <c r="F319" s="629"/>
      <c r="G319" s="629"/>
      <c r="H319" s="629"/>
      <c r="I319" s="629"/>
      <c r="J319" s="629"/>
      <c r="K319" s="629"/>
      <c r="L319" s="629"/>
      <c r="M319" s="629"/>
      <c r="N319" s="629"/>
      <c r="O319" s="629"/>
      <c r="P319" s="194"/>
      <c r="Q319" s="144"/>
      <c r="R319" s="145" t="str">
        <f t="shared" si="0"/>
        <v/>
      </c>
      <c r="S319" s="146"/>
      <c r="T319" s="146"/>
      <c r="U319" s="147" t="str">
        <f t="shared" si="1"/>
        <v/>
      </c>
      <c r="V319" s="146"/>
      <c r="W319" s="146"/>
      <c r="X319" s="146"/>
      <c r="Y319" s="148" t="str">
        <f>IFERROR(IF(AND(R318="Probabilidad",R319="Probabilidad"),(AA318-(+AA318*U319)),IF(R319="Probabilidad",(J315-(+J315*U319)),IF(R319="Impacto",AA318,""))),"")</f>
        <v/>
      </c>
      <c r="Z319" s="149" t="str">
        <f t="shared" si="2"/>
        <v/>
      </c>
      <c r="AA319" s="147" t="str">
        <f t="shared" si="3"/>
        <v/>
      </c>
      <c r="AB319" s="149" t="str">
        <f t="shared" si="4"/>
        <v/>
      </c>
      <c r="AC319" s="147" t="str">
        <f t="shared" si="85"/>
        <v/>
      </c>
      <c r="AD319" s="149" t="str">
        <f t="shared" si="5"/>
        <v/>
      </c>
      <c r="AE319" s="629"/>
      <c r="AF319" s="194"/>
      <c r="AG319" s="192"/>
      <c r="AH319" s="193"/>
      <c r="AI319" s="278"/>
      <c r="AJ319" s="193"/>
      <c r="AK319" s="193"/>
      <c r="AL319" s="193"/>
      <c r="AM319" s="241"/>
      <c r="AN319" s="242"/>
      <c r="AO319" s="192"/>
      <c r="AP319" s="241"/>
      <c r="AQ319" s="242"/>
      <c r="AR319" s="241"/>
      <c r="AS319" s="242"/>
      <c r="AT319" s="192"/>
      <c r="AU319" s="241"/>
      <c r="AV319" s="242"/>
      <c r="AW319" s="241"/>
      <c r="AX319" s="242"/>
      <c r="AY319" s="192"/>
      <c r="AZ319" s="241"/>
      <c r="BA319" s="242"/>
      <c r="BB319" s="156"/>
      <c r="BC319" s="157"/>
      <c r="BD319" s="157"/>
      <c r="BE319" s="157"/>
      <c r="BF319" s="157"/>
    </row>
    <row r="320" spans="1:58" ht="159.75" customHeight="1" x14ac:dyDescent="0.2">
      <c r="A320" s="668"/>
      <c r="B320" s="650"/>
      <c r="C320" s="640"/>
      <c r="D320" s="640"/>
      <c r="E320" s="640"/>
      <c r="F320" s="640"/>
      <c r="G320" s="640"/>
      <c r="H320" s="640"/>
      <c r="I320" s="640"/>
      <c r="J320" s="640"/>
      <c r="K320" s="640"/>
      <c r="L320" s="640"/>
      <c r="M320" s="640"/>
      <c r="N320" s="640"/>
      <c r="O320" s="640"/>
      <c r="P320" s="205"/>
      <c r="Q320" s="168"/>
      <c r="R320" s="169" t="str">
        <f t="shared" si="0"/>
        <v/>
      </c>
      <c r="S320" s="170"/>
      <c r="T320" s="170"/>
      <c r="U320" s="171" t="str">
        <f t="shared" si="1"/>
        <v/>
      </c>
      <c r="V320" s="170"/>
      <c r="W320" s="170"/>
      <c r="X320" s="170"/>
      <c r="Y320" s="172" t="str">
        <f>IFERROR(IF(AND(R319="Probabilidad",R320="Probabilidad"),(AA319-(+AA319*U320)),IF(R320="Probabilidad",(J315-(+J315*U320)),IF(R320="Impacto",AA319,""))),"")</f>
        <v/>
      </c>
      <c r="Z320" s="173" t="str">
        <f t="shared" si="2"/>
        <v/>
      </c>
      <c r="AA320" s="171" t="str">
        <f t="shared" si="3"/>
        <v/>
      </c>
      <c r="AB320" s="173" t="str">
        <f t="shared" si="4"/>
        <v/>
      </c>
      <c r="AC320" s="171" t="str">
        <f t="shared" si="85"/>
        <v/>
      </c>
      <c r="AD320" s="173" t="str">
        <f t="shared" si="5"/>
        <v/>
      </c>
      <c r="AE320" s="640"/>
      <c r="AF320" s="205"/>
      <c r="AG320" s="171"/>
      <c r="AH320" s="209"/>
      <c r="AI320" s="205"/>
      <c r="AJ320" s="209"/>
      <c r="AK320" s="209"/>
      <c r="AL320" s="198"/>
      <c r="AM320" s="241"/>
      <c r="AN320" s="242"/>
      <c r="AO320" s="192"/>
      <c r="AP320" s="241"/>
      <c r="AQ320" s="242"/>
      <c r="AR320" s="241"/>
      <c r="AS320" s="242"/>
      <c r="AT320" s="192"/>
      <c r="AU320" s="241"/>
      <c r="AV320" s="242"/>
      <c r="AW320" s="241"/>
      <c r="AX320" s="242"/>
      <c r="AY320" s="192"/>
      <c r="AZ320" s="241"/>
      <c r="BA320" s="242"/>
      <c r="BB320" s="156"/>
      <c r="BC320" s="157"/>
      <c r="BD320" s="157"/>
      <c r="BE320" s="157"/>
      <c r="BF320" s="157"/>
    </row>
    <row r="321" spans="1:58" ht="159.75" customHeight="1" x14ac:dyDescent="0.2">
      <c r="A321" s="666"/>
      <c r="B321" s="660"/>
      <c r="C321" s="661"/>
      <c r="D321" s="651"/>
      <c r="E321" s="651"/>
      <c r="F321" s="651"/>
      <c r="G321" s="661"/>
      <c r="H321" s="651"/>
      <c r="I321" s="641" t="str">
        <f>IF(H321&lt;=0,"",IF(H321&lt;=2,"Muy Baja",IF(H321&lt;=24,"Baja",IF(H321&lt;=500,"Media",IF(H321&lt;=5000,"Alta","Muy Alta")))))</f>
        <v/>
      </c>
      <c r="J321" s="639" t="str">
        <f>IF(I321="","",IF(I321="Muy Baja",0.2,IF(I321="Baja",0.4,IF(I321="Media",0.6,IF(I321="Alta",0.8,IF(I321="Muy Alta",1,))))))</f>
        <v/>
      </c>
      <c r="K321" s="654"/>
      <c r="L321" s="639">
        <f>IF(NOT(ISERROR(MATCH(K321,'[1]Tabla Impacto'!$B$221:$B$223,0))),'[1]Tabla Impacto'!$F$223&amp;"Por favor no seleccionar los criterios de impacto(Afectación Económica o presupuestal y Pérdida Reputacional)",K321)</f>
        <v>0</v>
      </c>
      <c r="M321" s="662" t="str">
        <f>IF(OR(K321='Tabla Impacto'!$C$11,K321='Tabla Impacto'!$D$11),"Leve",IF(OR(K321='Tabla Impacto'!$C$12,K321='Tabla Impacto'!$D$12),"Menor",IF(OR(K321='Tabla Impacto'!$C$13,K321='Tabla Impacto'!$D$13),"Moderado",IF(OR(K321='Tabla Impacto'!$C$14,K321='Tabla Impacto'!$D$14),"Mayor",IF(OR(K321='Tabla Impacto'!$C$15,K321='Tabla Impacto'!$D$15),"Catastrófico","")))))</f>
        <v/>
      </c>
      <c r="N321" s="639" t="str">
        <f>IF(M321="","",IF(M321="Leve",0.2,IF(M321="Menor",0.4,IF(M321="Moderado",0.6,IF(M321="Mayor",0.8,IF(M321="Catastrófico",1,))))))</f>
        <v/>
      </c>
      <c r="O321" s="641" t="str">
        <f>IF(OR(AND(I321="Muy Baja",M321="Leve"),AND(I321="Muy Baja",M321="Menor"),AND(I321="Baja",M321="Leve")),"Bajo",IF(OR(AND(I321="Muy baja",M321="Moderado"),AND(I321="Baja",M321="Menor"),AND(I321="Baja",M321="Moderado"),AND(I321="Media",M321="Leve"),AND(I321="Media",M321="Menor"),AND(I321="Media",M321="Moderado"),AND(I321="Alta",M321="Leve"),AND(I321="Alta",M321="Menor")),"Moderado",IF(OR(AND(I321="Muy Baja",M321="Mayor"),AND(I321="Baja",M321="Mayor"),AND(I321="Media",M321="Mayor"),AND(I321="Alta",M321="Moderado"),AND(I321="Alta",M321="Mayor"),AND(I321="Muy Alta",M321="Leve"),AND(I321="Muy Alta",M321="Menor"),AND(I321="Muy Alta",M321="Moderado"),AND(I321="Muy Alta",M321="Mayor")),"Alto",IF(OR(AND(I321="Muy Baja",M321="Catastrófico"),AND(I321="Baja",M321="Catastrófico"),AND(I321="Media",M321="Catastrófico"),AND(I321="Alta",M321="Catastrófico"),AND(I321="Muy Alta",M321="Catastrófico")),"Extremo",""))))</f>
        <v/>
      </c>
      <c r="P321" s="127"/>
      <c r="Q321" s="126"/>
      <c r="R321" s="145" t="str">
        <f t="shared" si="0"/>
        <v/>
      </c>
      <c r="S321" s="146"/>
      <c r="T321" s="146"/>
      <c r="U321" s="147" t="str">
        <f t="shared" si="1"/>
        <v/>
      </c>
      <c r="V321" s="146"/>
      <c r="W321" s="146"/>
      <c r="X321" s="146"/>
      <c r="Y321" s="148" t="str">
        <f>IFERROR(IF(R321="Probabilidad",(J321-(+J321*U321)),IF(R321="Impacto",J321,"")),"")</f>
        <v/>
      </c>
      <c r="Z321" s="149" t="str">
        <f t="shared" si="2"/>
        <v/>
      </c>
      <c r="AA321" s="147" t="str">
        <f t="shared" si="3"/>
        <v/>
      </c>
      <c r="AB321" s="149" t="str">
        <f t="shared" si="4"/>
        <v/>
      </c>
      <c r="AC321" s="147" t="str">
        <f>IFERROR(IF(R321="Impacto",(N321-(+N321*U321)),IF(R321="Probabilidad",N321,"")),"")</f>
        <v/>
      </c>
      <c r="AD321" s="149" t="str">
        <f t="shared" si="5"/>
        <v/>
      </c>
      <c r="AE321" s="656"/>
      <c r="AF321" s="144"/>
      <c r="AG321" s="237"/>
      <c r="AH321" s="194"/>
      <c r="AI321" s="278"/>
      <c r="AJ321" s="249"/>
      <c r="AK321" s="249"/>
      <c r="AL321" s="240"/>
      <c r="AM321" s="140"/>
      <c r="AN321" s="138"/>
      <c r="AO321" s="139"/>
      <c r="AP321" s="140"/>
      <c r="AQ321" s="138"/>
      <c r="AR321" s="140"/>
      <c r="AS321" s="138"/>
      <c r="AT321" s="139"/>
      <c r="AU321" s="140"/>
      <c r="AV321" s="138"/>
      <c r="AW321" s="140"/>
      <c r="AX321" s="138"/>
      <c r="AY321" s="139"/>
      <c r="AZ321" s="140"/>
      <c r="BA321" s="138"/>
      <c r="BB321" s="156"/>
      <c r="BC321" s="156"/>
      <c r="BD321" s="157"/>
      <c r="BE321" s="157"/>
      <c r="BF321" s="157"/>
    </row>
    <row r="322" spans="1:58" ht="159.75" customHeight="1" x14ac:dyDescent="0.2">
      <c r="A322" s="667"/>
      <c r="B322" s="649"/>
      <c r="C322" s="629"/>
      <c r="D322" s="629"/>
      <c r="E322" s="629"/>
      <c r="F322" s="629"/>
      <c r="G322" s="629"/>
      <c r="H322" s="629"/>
      <c r="I322" s="629"/>
      <c r="J322" s="629"/>
      <c r="K322" s="629"/>
      <c r="L322" s="629"/>
      <c r="M322" s="629"/>
      <c r="N322" s="629"/>
      <c r="O322" s="629"/>
      <c r="P322" s="194"/>
      <c r="Q322" s="144"/>
      <c r="R322" s="145" t="str">
        <f t="shared" si="0"/>
        <v/>
      </c>
      <c r="S322" s="146"/>
      <c r="T322" s="146"/>
      <c r="U322" s="147" t="str">
        <f t="shared" si="1"/>
        <v/>
      </c>
      <c r="V322" s="146"/>
      <c r="W322" s="146"/>
      <c r="X322" s="146"/>
      <c r="Y322" s="148" t="str">
        <f>IFERROR(IF(AND(R321="Probabilidad",R322="Probabilidad"),(AA321-(+AA321*U322)),IF(R322="Probabilidad",(J321-(+J321*U322)),IF(R322="Impacto",AA321,""))),"")</f>
        <v/>
      </c>
      <c r="Z322" s="149" t="str">
        <f t="shared" si="2"/>
        <v/>
      </c>
      <c r="AA322" s="147" t="str">
        <f t="shared" si="3"/>
        <v/>
      </c>
      <c r="AB322" s="149" t="str">
        <f t="shared" si="4"/>
        <v/>
      </c>
      <c r="AC322" s="147" t="str">
        <f>IFERROR(IF(AND(R321="Impacto",R322="Impacto"),(AC321-(+AC321*U322)),IF(R322="Impacto",($N$63-(+$N$63*U322)),IF(R322="Probabilidad",AC321,""))),"")</f>
        <v/>
      </c>
      <c r="AD322" s="149" t="str">
        <f t="shared" si="5"/>
        <v/>
      </c>
      <c r="AE322" s="629"/>
      <c r="AF322" s="168"/>
      <c r="AG322" s="204"/>
      <c r="AH322" s="194"/>
      <c r="AI322" s="278"/>
      <c r="AJ322" s="291"/>
      <c r="AK322" s="291"/>
      <c r="AL322" s="237"/>
      <c r="AM322" s="241"/>
      <c r="AN322" s="242"/>
      <c r="AO322" s="192"/>
      <c r="AP322" s="241"/>
      <c r="AQ322" s="242"/>
      <c r="AR322" s="241"/>
      <c r="AS322" s="242"/>
      <c r="AT322" s="192"/>
      <c r="AU322" s="241"/>
      <c r="AV322" s="242"/>
      <c r="AW322" s="241"/>
      <c r="AX322" s="242"/>
      <c r="AY322" s="192"/>
      <c r="AZ322" s="241"/>
      <c r="BA322" s="242"/>
      <c r="BB322" s="156"/>
      <c r="BC322" s="157"/>
      <c r="BD322" s="157"/>
      <c r="BE322" s="157"/>
      <c r="BF322" s="157"/>
    </row>
    <row r="323" spans="1:58" ht="159.75" customHeight="1" x14ac:dyDescent="0.2">
      <c r="A323" s="667"/>
      <c r="B323" s="649"/>
      <c r="C323" s="629"/>
      <c r="D323" s="629"/>
      <c r="E323" s="629"/>
      <c r="F323" s="629"/>
      <c r="G323" s="629"/>
      <c r="H323" s="629"/>
      <c r="I323" s="629"/>
      <c r="J323" s="629"/>
      <c r="K323" s="629"/>
      <c r="L323" s="629"/>
      <c r="M323" s="629"/>
      <c r="N323" s="629"/>
      <c r="O323" s="629"/>
      <c r="P323" s="194"/>
      <c r="Q323" s="144"/>
      <c r="R323" s="145" t="str">
        <f t="shared" si="0"/>
        <v/>
      </c>
      <c r="S323" s="146"/>
      <c r="T323" s="146"/>
      <c r="U323" s="147" t="str">
        <f t="shared" si="1"/>
        <v/>
      </c>
      <c r="V323" s="146"/>
      <c r="W323" s="146"/>
      <c r="X323" s="146"/>
      <c r="Y323" s="148" t="str">
        <f>IFERROR(IF(AND(R322="Probabilidad",R323="Probabilidad"),(AA322-(+AA322*U323)),IF(R323="Probabilidad",(J321-(+J321*U323)),IF(R323="Impacto",AA322,""))),"")</f>
        <v/>
      </c>
      <c r="Z323" s="149" t="str">
        <f t="shared" si="2"/>
        <v/>
      </c>
      <c r="AA323" s="147" t="str">
        <f t="shared" si="3"/>
        <v/>
      </c>
      <c r="AB323" s="149" t="str">
        <f t="shared" si="4"/>
        <v/>
      </c>
      <c r="AC323" s="147" t="str">
        <f t="shared" ref="AC323:AC326" si="86">IFERROR(IF(AND(R322="Impacto",R323="Impacto"),(AC322-(+AC322*U323)),IF(AND(R322="Probabilidad",R323="Impacto"),(AC321-(+AC321*U323)),IF(R323="Probabilidad",AC322,""))),"")</f>
        <v/>
      </c>
      <c r="AD323" s="149" t="str">
        <f t="shared" si="5"/>
        <v/>
      </c>
      <c r="AE323" s="629"/>
      <c r="AF323" s="194"/>
      <c r="AG323" s="192"/>
      <c r="AH323" s="193"/>
      <c r="AI323" s="278"/>
      <c r="AJ323" s="193"/>
      <c r="AK323" s="193"/>
      <c r="AL323" s="193"/>
      <c r="AM323" s="241"/>
      <c r="AN323" s="242"/>
      <c r="AO323" s="192"/>
      <c r="AP323" s="241"/>
      <c r="AQ323" s="242"/>
      <c r="AR323" s="241"/>
      <c r="AS323" s="242"/>
      <c r="AT323" s="192"/>
      <c r="AU323" s="241"/>
      <c r="AV323" s="242"/>
      <c r="AW323" s="241"/>
      <c r="AX323" s="242"/>
      <c r="AY323" s="192"/>
      <c r="AZ323" s="241"/>
      <c r="BA323" s="242"/>
      <c r="BB323" s="156"/>
      <c r="BC323" s="157"/>
      <c r="BD323" s="157"/>
      <c r="BE323" s="157"/>
      <c r="BF323" s="157"/>
    </row>
    <row r="324" spans="1:58" ht="159.75" customHeight="1" x14ac:dyDescent="0.2">
      <c r="A324" s="667"/>
      <c r="B324" s="649"/>
      <c r="C324" s="629"/>
      <c r="D324" s="629"/>
      <c r="E324" s="629"/>
      <c r="F324" s="629"/>
      <c r="G324" s="629"/>
      <c r="H324" s="629"/>
      <c r="I324" s="629"/>
      <c r="J324" s="629"/>
      <c r="K324" s="629"/>
      <c r="L324" s="629"/>
      <c r="M324" s="629"/>
      <c r="N324" s="629"/>
      <c r="O324" s="629"/>
      <c r="P324" s="194"/>
      <c r="Q324" s="144"/>
      <c r="R324" s="145" t="str">
        <f t="shared" si="0"/>
        <v/>
      </c>
      <c r="S324" s="146"/>
      <c r="T324" s="146"/>
      <c r="U324" s="147" t="str">
        <f t="shared" si="1"/>
        <v/>
      </c>
      <c r="V324" s="146"/>
      <c r="W324" s="146"/>
      <c r="X324" s="146"/>
      <c r="Y324" s="148" t="str">
        <f>IFERROR(IF(AND(R323="Probabilidad",R324="Probabilidad"),(AA323-(+AA323*U324)),IF(R324="Probabilidad",(J321-(+J321*U324)),IF(R324="Impacto",AA323,""))),"")</f>
        <v/>
      </c>
      <c r="Z324" s="149" t="str">
        <f t="shared" si="2"/>
        <v/>
      </c>
      <c r="AA324" s="147" t="str">
        <f t="shared" si="3"/>
        <v/>
      </c>
      <c r="AB324" s="149" t="str">
        <f t="shared" si="4"/>
        <v/>
      </c>
      <c r="AC324" s="147" t="str">
        <f t="shared" si="86"/>
        <v/>
      </c>
      <c r="AD324" s="149" t="str">
        <f t="shared" si="5"/>
        <v/>
      </c>
      <c r="AE324" s="629"/>
      <c r="AF324" s="194"/>
      <c r="AG324" s="192"/>
      <c r="AH324" s="193"/>
      <c r="AI324" s="278"/>
      <c r="AJ324" s="193"/>
      <c r="AK324" s="193"/>
      <c r="AL324" s="193"/>
      <c r="AM324" s="241"/>
      <c r="AN324" s="242"/>
      <c r="AO324" s="192"/>
      <c r="AP324" s="241"/>
      <c r="AQ324" s="242"/>
      <c r="AR324" s="241"/>
      <c r="AS324" s="242"/>
      <c r="AT324" s="192"/>
      <c r="AU324" s="241"/>
      <c r="AV324" s="242"/>
      <c r="AW324" s="241"/>
      <c r="AX324" s="242"/>
      <c r="AY324" s="192"/>
      <c r="AZ324" s="241"/>
      <c r="BA324" s="242"/>
      <c r="BB324" s="156"/>
      <c r="BC324" s="157"/>
      <c r="BD324" s="157"/>
      <c r="BE324" s="157"/>
      <c r="BF324" s="157"/>
    </row>
    <row r="325" spans="1:58" ht="159.75" customHeight="1" x14ac:dyDescent="0.2">
      <c r="A325" s="667"/>
      <c r="B325" s="649"/>
      <c r="C325" s="629"/>
      <c r="D325" s="629"/>
      <c r="E325" s="629"/>
      <c r="F325" s="629"/>
      <c r="G325" s="629"/>
      <c r="H325" s="629"/>
      <c r="I325" s="629"/>
      <c r="J325" s="629"/>
      <c r="K325" s="629"/>
      <c r="L325" s="629"/>
      <c r="M325" s="629"/>
      <c r="N325" s="629"/>
      <c r="O325" s="629"/>
      <c r="P325" s="194"/>
      <c r="Q325" s="144"/>
      <c r="R325" s="145" t="str">
        <f t="shared" si="0"/>
        <v/>
      </c>
      <c r="S325" s="146"/>
      <c r="T325" s="146"/>
      <c r="U325" s="147" t="str">
        <f t="shared" si="1"/>
        <v/>
      </c>
      <c r="V325" s="146"/>
      <c r="W325" s="146"/>
      <c r="X325" s="146"/>
      <c r="Y325" s="148" t="str">
        <f>IFERROR(IF(AND(R324="Probabilidad",R325="Probabilidad"),(AA324-(+AA324*U325)),IF(R325="Probabilidad",(J321-(+J321*U325)),IF(R325="Impacto",AA324,""))),"")</f>
        <v/>
      </c>
      <c r="Z325" s="149" t="str">
        <f t="shared" si="2"/>
        <v/>
      </c>
      <c r="AA325" s="147" t="str">
        <f t="shared" si="3"/>
        <v/>
      </c>
      <c r="AB325" s="149" t="str">
        <f t="shared" si="4"/>
        <v/>
      </c>
      <c r="AC325" s="147" t="str">
        <f t="shared" si="86"/>
        <v/>
      </c>
      <c r="AD325" s="149" t="str">
        <f t="shared" si="5"/>
        <v/>
      </c>
      <c r="AE325" s="629"/>
      <c r="AF325" s="194"/>
      <c r="AG325" s="192"/>
      <c r="AH325" s="193"/>
      <c r="AI325" s="278"/>
      <c r="AJ325" s="193"/>
      <c r="AK325" s="193"/>
      <c r="AL325" s="193"/>
      <c r="AM325" s="241"/>
      <c r="AN325" s="242"/>
      <c r="AO325" s="192"/>
      <c r="AP325" s="241"/>
      <c r="AQ325" s="242"/>
      <c r="AR325" s="241"/>
      <c r="AS325" s="242"/>
      <c r="AT325" s="192"/>
      <c r="AU325" s="241"/>
      <c r="AV325" s="242"/>
      <c r="AW325" s="241"/>
      <c r="AX325" s="242"/>
      <c r="AY325" s="192"/>
      <c r="AZ325" s="241"/>
      <c r="BA325" s="242"/>
      <c r="BB325" s="156"/>
      <c r="BC325" s="157"/>
      <c r="BD325" s="157"/>
      <c r="BE325" s="157"/>
      <c r="BF325" s="157"/>
    </row>
    <row r="326" spans="1:58" ht="159.75" customHeight="1" x14ac:dyDescent="0.2">
      <c r="A326" s="668"/>
      <c r="B326" s="650"/>
      <c r="C326" s="640"/>
      <c r="D326" s="640"/>
      <c r="E326" s="640"/>
      <c r="F326" s="640"/>
      <c r="G326" s="640"/>
      <c r="H326" s="640"/>
      <c r="I326" s="640"/>
      <c r="J326" s="640"/>
      <c r="K326" s="640"/>
      <c r="L326" s="640"/>
      <c r="M326" s="640"/>
      <c r="N326" s="640"/>
      <c r="O326" s="640"/>
      <c r="P326" s="205"/>
      <c r="Q326" s="168"/>
      <c r="R326" s="169" t="str">
        <f t="shared" si="0"/>
        <v/>
      </c>
      <c r="S326" s="170"/>
      <c r="T326" s="170"/>
      <c r="U326" s="171" t="str">
        <f t="shared" si="1"/>
        <v/>
      </c>
      <c r="V326" s="170"/>
      <c r="W326" s="170"/>
      <c r="X326" s="170"/>
      <c r="Y326" s="172" t="str">
        <f>IFERROR(IF(AND(R325="Probabilidad",R326="Probabilidad"),(AA325-(+AA325*U326)),IF(R326="Probabilidad",(J321-(+J321*U326)),IF(R326="Impacto",AA325,""))),"")</f>
        <v/>
      </c>
      <c r="Z326" s="173" t="str">
        <f t="shared" si="2"/>
        <v/>
      </c>
      <c r="AA326" s="171" t="str">
        <f t="shared" si="3"/>
        <v/>
      </c>
      <c r="AB326" s="173" t="str">
        <f t="shared" si="4"/>
        <v/>
      </c>
      <c r="AC326" s="171" t="str">
        <f t="shared" si="86"/>
        <v/>
      </c>
      <c r="AD326" s="173" t="str">
        <f t="shared" si="5"/>
        <v/>
      </c>
      <c r="AE326" s="640"/>
      <c r="AF326" s="205"/>
      <c r="AG326" s="171"/>
      <c r="AH326" s="209"/>
      <c r="AI326" s="205"/>
      <c r="AJ326" s="209"/>
      <c r="AK326" s="209"/>
      <c r="AL326" s="198"/>
      <c r="AM326" s="241"/>
      <c r="AN326" s="242"/>
      <c r="AO326" s="192"/>
      <c r="AP326" s="241"/>
      <c r="AQ326" s="242"/>
      <c r="AR326" s="241"/>
      <c r="AS326" s="242"/>
      <c r="AT326" s="192"/>
      <c r="AU326" s="241"/>
      <c r="AV326" s="242"/>
      <c r="AW326" s="241"/>
      <c r="AX326" s="242"/>
      <c r="AY326" s="192"/>
      <c r="AZ326" s="241"/>
      <c r="BA326" s="242"/>
      <c r="BB326" s="156"/>
      <c r="BC326" s="157"/>
      <c r="BD326" s="157"/>
      <c r="BE326" s="157"/>
      <c r="BF326" s="157"/>
    </row>
    <row r="327" spans="1:58" ht="159.75" customHeight="1" x14ac:dyDescent="0.2">
      <c r="A327" s="666"/>
      <c r="B327" s="660"/>
      <c r="C327" s="661"/>
      <c r="D327" s="651"/>
      <c r="E327" s="651"/>
      <c r="F327" s="651"/>
      <c r="G327" s="661"/>
      <c r="H327" s="651"/>
      <c r="I327" s="641" t="str">
        <f>IF(H327&lt;=0,"",IF(H327&lt;=2,"Muy Baja",IF(H327&lt;=24,"Baja",IF(H327&lt;=500,"Media",IF(H327&lt;=5000,"Alta","Muy Alta")))))</f>
        <v/>
      </c>
      <c r="J327" s="639" t="str">
        <f>IF(I327="","",IF(I327="Muy Baja",0.2,IF(I327="Baja",0.4,IF(I327="Media",0.6,IF(I327="Alta",0.8,IF(I327="Muy Alta",1,))))))</f>
        <v/>
      </c>
      <c r="K327" s="654"/>
      <c r="L327" s="639">
        <f>IF(NOT(ISERROR(MATCH(K327,'[1]Tabla Impacto'!$B$221:$B$223,0))),'[1]Tabla Impacto'!$F$223&amp;"Por favor no seleccionar los criterios de impacto(Afectación Económica o presupuestal y Pérdida Reputacional)",K327)</f>
        <v>0</v>
      </c>
      <c r="M327" s="662" t="str">
        <f>IF(OR(K327='Tabla Impacto'!$C$11,K327='Tabla Impacto'!$D$11),"Leve",IF(OR(K327='Tabla Impacto'!$C$12,K327='Tabla Impacto'!$D$12),"Menor",IF(OR(K327='Tabla Impacto'!$C$13,K327='Tabla Impacto'!$D$13),"Moderado",IF(OR(K327='Tabla Impacto'!$C$14,K327='Tabla Impacto'!$D$14),"Mayor",IF(OR(K327='Tabla Impacto'!$C$15,K327='Tabla Impacto'!$D$15),"Catastrófico","")))))</f>
        <v/>
      </c>
      <c r="N327" s="639" t="str">
        <f>IF(M327="","",IF(M327="Leve",0.2,IF(M327="Menor",0.4,IF(M327="Moderado",0.6,IF(M327="Mayor",0.8,IF(M327="Catastrófico",1,))))))</f>
        <v/>
      </c>
      <c r="O327" s="641" t="str">
        <f>IF(OR(AND(I327="Muy Baja",M327="Leve"),AND(I327="Muy Baja",M327="Menor"),AND(I327="Baja",M327="Leve")),"Bajo",IF(OR(AND(I327="Muy baja",M327="Moderado"),AND(I327="Baja",M327="Menor"),AND(I327="Baja",M327="Moderado"),AND(I327="Media",M327="Leve"),AND(I327="Media",M327="Menor"),AND(I327="Media",M327="Moderado"),AND(I327="Alta",M327="Leve"),AND(I327="Alta",M327="Menor")),"Moderado",IF(OR(AND(I327="Muy Baja",M327="Mayor"),AND(I327="Baja",M327="Mayor"),AND(I327="Media",M327="Mayor"),AND(I327="Alta",M327="Moderado"),AND(I327="Alta",M327="Mayor"),AND(I327="Muy Alta",M327="Leve"),AND(I327="Muy Alta",M327="Menor"),AND(I327="Muy Alta",M327="Moderado"),AND(I327="Muy Alta",M327="Mayor")),"Alto",IF(OR(AND(I327="Muy Baja",M327="Catastrófico"),AND(I327="Baja",M327="Catastrófico"),AND(I327="Media",M327="Catastrófico"),AND(I327="Alta",M327="Catastrófico"),AND(I327="Muy Alta",M327="Catastrófico")),"Extremo",""))))</f>
        <v/>
      </c>
      <c r="P327" s="127"/>
      <c r="Q327" s="126"/>
      <c r="R327" s="145" t="str">
        <f t="shared" si="0"/>
        <v/>
      </c>
      <c r="S327" s="146"/>
      <c r="T327" s="146"/>
      <c r="U327" s="147" t="str">
        <f t="shared" si="1"/>
        <v/>
      </c>
      <c r="V327" s="146"/>
      <c r="W327" s="146"/>
      <c r="X327" s="146"/>
      <c r="Y327" s="148" t="str">
        <f>IFERROR(IF(R327="Probabilidad",(J327-(+J327*U327)),IF(R327="Impacto",J327,"")),"")</f>
        <v/>
      </c>
      <c r="Z327" s="149" t="str">
        <f t="shared" si="2"/>
        <v/>
      </c>
      <c r="AA327" s="147" t="str">
        <f t="shared" si="3"/>
        <v/>
      </c>
      <c r="AB327" s="149" t="str">
        <f t="shared" si="4"/>
        <v/>
      </c>
      <c r="AC327" s="147" t="str">
        <f>IFERROR(IF(R327="Impacto",(N327-(+N327*U327)),IF(R327="Probabilidad",N327,"")),"")</f>
        <v/>
      </c>
      <c r="AD327" s="149" t="str">
        <f t="shared" si="5"/>
        <v/>
      </c>
      <c r="AE327" s="656"/>
      <c r="AF327" s="144"/>
      <c r="AG327" s="237"/>
      <c r="AH327" s="194"/>
      <c r="AI327" s="278"/>
      <c r="AJ327" s="249"/>
      <c r="AK327" s="249"/>
      <c r="AL327" s="240"/>
      <c r="AM327" s="140"/>
      <c r="AN327" s="138"/>
      <c r="AO327" s="139"/>
      <c r="AP327" s="140"/>
      <c r="AQ327" s="138"/>
      <c r="AR327" s="140"/>
      <c r="AS327" s="138"/>
      <c r="AT327" s="139"/>
      <c r="AU327" s="140"/>
      <c r="AV327" s="138"/>
      <c r="AW327" s="140"/>
      <c r="AX327" s="138"/>
      <c r="AY327" s="139"/>
      <c r="AZ327" s="140"/>
      <c r="BA327" s="138"/>
      <c r="BB327" s="156"/>
      <c r="BC327" s="156"/>
      <c r="BD327" s="157"/>
      <c r="BE327" s="157"/>
      <c r="BF327" s="157"/>
    </row>
    <row r="328" spans="1:58" ht="159.75" customHeight="1" x14ac:dyDescent="0.2">
      <c r="A328" s="667"/>
      <c r="B328" s="649"/>
      <c r="C328" s="629"/>
      <c r="D328" s="629"/>
      <c r="E328" s="629"/>
      <c r="F328" s="629"/>
      <c r="G328" s="629"/>
      <c r="H328" s="629"/>
      <c r="I328" s="629"/>
      <c r="J328" s="629"/>
      <c r="K328" s="629"/>
      <c r="L328" s="629"/>
      <c r="M328" s="629"/>
      <c r="N328" s="629"/>
      <c r="O328" s="629"/>
      <c r="P328" s="194"/>
      <c r="Q328" s="144"/>
      <c r="R328" s="145" t="str">
        <f t="shared" si="0"/>
        <v/>
      </c>
      <c r="S328" s="146"/>
      <c r="T328" s="146"/>
      <c r="U328" s="147" t="str">
        <f t="shared" si="1"/>
        <v/>
      </c>
      <c r="V328" s="146"/>
      <c r="W328" s="146"/>
      <c r="X328" s="146"/>
      <c r="Y328" s="148" t="str">
        <f>IFERROR(IF(AND(R327="Probabilidad",R328="Probabilidad"),(AA327-(+AA327*U328)),IF(R328="Probabilidad",(J327-(+J327*U328)),IF(R328="Impacto",AA327,""))),"")</f>
        <v/>
      </c>
      <c r="Z328" s="149" t="str">
        <f t="shared" si="2"/>
        <v/>
      </c>
      <c r="AA328" s="147" t="str">
        <f t="shared" si="3"/>
        <v/>
      </c>
      <c r="AB328" s="149" t="str">
        <f t="shared" si="4"/>
        <v/>
      </c>
      <c r="AC328" s="147" t="str">
        <f>IFERROR(IF(AND(R327="Impacto",R328="Impacto"),(AC327-(+AC327*U328)),IF(R328="Impacto",($N$63-(+$N$63*U328)),IF(R328="Probabilidad",AC327,""))),"")</f>
        <v/>
      </c>
      <c r="AD328" s="149" t="str">
        <f t="shared" si="5"/>
        <v/>
      </c>
      <c r="AE328" s="629"/>
      <c r="AF328" s="168"/>
      <c r="AG328" s="204"/>
      <c r="AH328" s="194"/>
      <c r="AI328" s="278"/>
      <c r="AJ328" s="291"/>
      <c r="AK328" s="291"/>
      <c r="AL328" s="237"/>
      <c r="AM328" s="241"/>
      <c r="AN328" s="242"/>
      <c r="AO328" s="192"/>
      <c r="AP328" s="241"/>
      <c r="AQ328" s="242"/>
      <c r="AR328" s="241"/>
      <c r="AS328" s="242"/>
      <c r="AT328" s="192"/>
      <c r="AU328" s="241"/>
      <c r="AV328" s="242"/>
      <c r="AW328" s="241"/>
      <c r="AX328" s="242"/>
      <c r="AY328" s="192"/>
      <c r="AZ328" s="241"/>
      <c r="BA328" s="242"/>
      <c r="BB328" s="156"/>
      <c r="BC328" s="157"/>
      <c r="BD328" s="157"/>
      <c r="BE328" s="157"/>
      <c r="BF328" s="157"/>
    </row>
    <row r="329" spans="1:58" ht="159.75" customHeight="1" x14ac:dyDescent="0.2">
      <c r="A329" s="667"/>
      <c r="B329" s="649"/>
      <c r="C329" s="629"/>
      <c r="D329" s="629"/>
      <c r="E329" s="629"/>
      <c r="F329" s="629"/>
      <c r="G329" s="629"/>
      <c r="H329" s="629"/>
      <c r="I329" s="629"/>
      <c r="J329" s="629"/>
      <c r="K329" s="629"/>
      <c r="L329" s="629"/>
      <c r="M329" s="629"/>
      <c r="N329" s="629"/>
      <c r="O329" s="629"/>
      <c r="P329" s="194"/>
      <c r="Q329" s="144"/>
      <c r="R329" s="145" t="str">
        <f t="shared" si="0"/>
        <v/>
      </c>
      <c r="S329" s="146"/>
      <c r="T329" s="146"/>
      <c r="U329" s="147" t="str">
        <f t="shared" si="1"/>
        <v/>
      </c>
      <c r="V329" s="146"/>
      <c r="W329" s="146"/>
      <c r="X329" s="146"/>
      <c r="Y329" s="148" t="str">
        <f>IFERROR(IF(AND(R328="Probabilidad",R329="Probabilidad"),(AA328-(+AA328*U329)),IF(R329="Probabilidad",(J327-(+J327*U329)),IF(R329="Impacto",AA328,""))),"")</f>
        <v/>
      </c>
      <c r="Z329" s="149" t="str">
        <f t="shared" si="2"/>
        <v/>
      </c>
      <c r="AA329" s="147" t="str">
        <f t="shared" si="3"/>
        <v/>
      </c>
      <c r="AB329" s="149" t="str">
        <f t="shared" si="4"/>
        <v/>
      </c>
      <c r="AC329" s="147" t="str">
        <f t="shared" ref="AC329:AC332" si="87">IFERROR(IF(AND(R328="Impacto",R329="Impacto"),(AC328-(+AC328*U329)),IF(AND(R328="Probabilidad",R329="Impacto"),(AC327-(+AC327*U329)),IF(R329="Probabilidad",AC328,""))),"")</f>
        <v/>
      </c>
      <c r="AD329" s="149" t="str">
        <f t="shared" si="5"/>
        <v/>
      </c>
      <c r="AE329" s="629"/>
      <c r="AF329" s="194"/>
      <c r="AG329" s="192"/>
      <c r="AH329" s="193"/>
      <c r="AI329" s="278"/>
      <c r="AJ329" s="193"/>
      <c r="AK329" s="193"/>
      <c r="AL329" s="193"/>
      <c r="AM329" s="241"/>
      <c r="AN329" s="242"/>
      <c r="AO329" s="192"/>
      <c r="AP329" s="241"/>
      <c r="AQ329" s="242"/>
      <c r="AR329" s="241"/>
      <c r="AS329" s="242"/>
      <c r="AT329" s="192"/>
      <c r="AU329" s="241"/>
      <c r="AV329" s="242"/>
      <c r="AW329" s="241"/>
      <c r="AX329" s="242"/>
      <c r="AY329" s="192"/>
      <c r="AZ329" s="241"/>
      <c r="BA329" s="242"/>
      <c r="BB329" s="156"/>
      <c r="BC329" s="157"/>
      <c r="BD329" s="157"/>
      <c r="BE329" s="157"/>
      <c r="BF329" s="157"/>
    </row>
    <row r="330" spans="1:58" ht="159.75" customHeight="1" x14ac:dyDescent="0.2">
      <c r="A330" s="667"/>
      <c r="B330" s="649"/>
      <c r="C330" s="629"/>
      <c r="D330" s="629"/>
      <c r="E330" s="629"/>
      <c r="F330" s="629"/>
      <c r="G330" s="629"/>
      <c r="H330" s="629"/>
      <c r="I330" s="629"/>
      <c r="J330" s="629"/>
      <c r="K330" s="629"/>
      <c r="L330" s="629"/>
      <c r="M330" s="629"/>
      <c r="N330" s="629"/>
      <c r="O330" s="629"/>
      <c r="P330" s="194"/>
      <c r="Q330" s="144"/>
      <c r="R330" s="145" t="str">
        <f t="shared" si="0"/>
        <v/>
      </c>
      <c r="S330" s="146"/>
      <c r="T330" s="146"/>
      <c r="U330" s="147" t="str">
        <f t="shared" si="1"/>
        <v/>
      </c>
      <c r="V330" s="146"/>
      <c r="W330" s="146"/>
      <c r="X330" s="146"/>
      <c r="Y330" s="148" t="str">
        <f>IFERROR(IF(AND(R329="Probabilidad",R330="Probabilidad"),(AA329-(+AA329*U330)),IF(R330="Probabilidad",(J327-(+J327*U330)),IF(R330="Impacto",AA329,""))),"")</f>
        <v/>
      </c>
      <c r="Z330" s="149" t="str">
        <f t="shared" si="2"/>
        <v/>
      </c>
      <c r="AA330" s="147" t="str">
        <f t="shared" si="3"/>
        <v/>
      </c>
      <c r="AB330" s="149" t="str">
        <f t="shared" si="4"/>
        <v/>
      </c>
      <c r="AC330" s="147" t="str">
        <f t="shared" si="87"/>
        <v/>
      </c>
      <c r="AD330" s="149" t="str">
        <f t="shared" si="5"/>
        <v/>
      </c>
      <c r="AE330" s="629"/>
      <c r="AF330" s="194"/>
      <c r="AG330" s="192"/>
      <c r="AH330" s="193"/>
      <c r="AI330" s="278"/>
      <c r="AJ330" s="193"/>
      <c r="AK330" s="193"/>
      <c r="AL330" s="193"/>
      <c r="AM330" s="241"/>
      <c r="AN330" s="242"/>
      <c r="AO330" s="192"/>
      <c r="AP330" s="241"/>
      <c r="AQ330" s="242"/>
      <c r="AR330" s="241"/>
      <c r="AS330" s="242"/>
      <c r="AT330" s="192"/>
      <c r="AU330" s="241"/>
      <c r="AV330" s="242"/>
      <c r="AW330" s="241"/>
      <c r="AX330" s="242"/>
      <c r="AY330" s="192"/>
      <c r="AZ330" s="241"/>
      <c r="BA330" s="242"/>
      <c r="BB330" s="156"/>
      <c r="BC330" s="157"/>
      <c r="BD330" s="157"/>
      <c r="BE330" s="157"/>
      <c r="BF330" s="157"/>
    </row>
    <row r="331" spans="1:58" ht="159.75" customHeight="1" x14ac:dyDescent="0.2">
      <c r="A331" s="667"/>
      <c r="B331" s="649"/>
      <c r="C331" s="629"/>
      <c r="D331" s="629"/>
      <c r="E331" s="629"/>
      <c r="F331" s="629"/>
      <c r="G331" s="629"/>
      <c r="H331" s="629"/>
      <c r="I331" s="629"/>
      <c r="J331" s="629"/>
      <c r="K331" s="629"/>
      <c r="L331" s="629"/>
      <c r="M331" s="629"/>
      <c r="N331" s="629"/>
      <c r="O331" s="629"/>
      <c r="P331" s="194"/>
      <c r="Q331" s="144"/>
      <c r="R331" s="145" t="str">
        <f t="shared" si="0"/>
        <v/>
      </c>
      <c r="S331" s="146"/>
      <c r="T331" s="146"/>
      <c r="U331" s="147" t="str">
        <f t="shared" si="1"/>
        <v/>
      </c>
      <c r="V331" s="146"/>
      <c r="W331" s="146"/>
      <c r="X331" s="146"/>
      <c r="Y331" s="148" t="str">
        <f>IFERROR(IF(AND(R330="Probabilidad",R331="Probabilidad"),(AA330-(+AA330*U331)),IF(R331="Probabilidad",(J327-(+J327*U331)),IF(R331="Impacto",AA330,""))),"")</f>
        <v/>
      </c>
      <c r="Z331" s="149" t="str">
        <f t="shared" si="2"/>
        <v/>
      </c>
      <c r="AA331" s="147" t="str">
        <f t="shared" si="3"/>
        <v/>
      </c>
      <c r="AB331" s="149" t="str">
        <f t="shared" si="4"/>
        <v/>
      </c>
      <c r="AC331" s="147" t="str">
        <f t="shared" si="87"/>
        <v/>
      </c>
      <c r="AD331" s="149" t="str">
        <f t="shared" si="5"/>
        <v/>
      </c>
      <c r="AE331" s="629"/>
      <c r="AF331" s="194"/>
      <c r="AG331" s="192"/>
      <c r="AH331" s="193"/>
      <c r="AI331" s="278"/>
      <c r="AJ331" s="193"/>
      <c r="AK331" s="193"/>
      <c r="AL331" s="193"/>
      <c r="AM331" s="241"/>
      <c r="AN331" s="242"/>
      <c r="AO331" s="192"/>
      <c r="AP331" s="241"/>
      <c r="AQ331" s="242"/>
      <c r="AR331" s="241"/>
      <c r="AS331" s="242"/>
      <c r="AT331" s="192"/>
      <c r="AU331" s="241"/>
      <c r="AV331" s="242"/>
      <c r="AW331" s="241"/>
      <c r="AX331" s="242"/>
      <c r="AY331" s="192"/>
      <c r="AZ331" s="241"/>
      <c r="BA331" s="242"/>
      <c r="BB331" s="156"/>
      <c r="BC331" s="157"/>
      <c r="BD331" s="157"/>
      <c r="BE331" s="157"/>
      <c r="BF331" s="157"/>
    </row>
    <row r="332" spans="1:58" ht="159.75" customHeight="1" x14ac:dyDescent="0.2">
      <c r="A332" s="668"/>
      <c r="B332" s="650"/>
      <c r="C332" s="640"/>
      <c r="D332" s="640"/>
      <c r="E332" s="640"/>
      <c r="F332" s="640"/>
      <c r="G332" s="640"/>
      <c r="H332" s="640"/>
      <c r="I332" s="640"/>
      <c r="J332" s="640"/>
      <c r="K332" s="640"/>
      <c r="L332" s="640"/>
      <c r="M332" s="640"/>
      <c r="N332" s="640"/>
      <c r="O332" s="640"/>
      <c r="P332" s="205"/>
      <c r="Q332" s="168"/>
      <c r="R332" s="169" t="str">
        <f t="shared" si="0"/>
        <v/>
      </c>
      <c r="S332" s="170"/>
      <c r="T332" s="170"/>
      <c r="U332" s="171" t="str">
        <f t="shared" si="1"/>
        <v/>
      </c>
      <c r="V332" s="170"/>
      <c r="W332" s="170"/>
      <c r="X332" s="170"/>
      <c r="Y332" s="172" t="str">
        <f>IFERROR(IF(AND(R331="Probabilidad",R332="Probabilidad"),(AA331-(+AA331*U332)),IF(R332="Probabilidad",(J327-(+J327*U332)),IF(R332="Impacto",AA331,""))),"")</f>
        <v/>
      </c>
      <c r="Z332" s="173" t="str">
        <f t="shared" si="2"/>
        <v/>
      </c>
      <c r="AA332" s="171" t="str">
        <f t="shared" si="3"/>
        <v/>
      </c>
      <c r="AB332" s="173" t="str">
        <f t="shared" si="4"/>
        <v/>
      </c>
      <c r="AC332" s="171" t="str">
        <f t="shared" si="87"/>
        <v/>
      </c>
      <c r="AD332" s="173" t="str">
        <f t="shared" si="5"/>
        <v/>
      </c>
      <c r="AE332" s="640"/>
      <c r="AF332" s="205"/>
      <c r="AG332" s="171"/>
      <c r="AH332" s="209"/>
      <c r="AI332" s="205"/>
      <c r="AJ332" s="209"/>
      <c r="AK332" s="209"/>
      <c r="AL332" s="198"/>
      <c r="AM332" s="241"/>
      <c r="AN332" s="242"/>
      <c r="AO332" s="192"/>
      <c r="AP332" s="241"/>
      <c r="AQ332" s="242"/>
      <c r="AR332" s="241"/>
      <c r="AS332" s="242"/>
      <c r="AT332" s="192"/>
      <c r="AU332" s="241"/>
      <c r="AV332" s="242"/>
      <c r="AW332" s="241"/>
      <c r="AX332" s="242"/>
      <c r="AY332" s="192"/>
      <c r="AZ332" s="241"/>
      <c r="BA332" s="242"/>
      <c r="BB332" s="156"/>
      <c r="BC332" s="157"/>
      <c r="BD332" s="157"/>
      <c r="BE332" s="157"/>
      <c r="BF332" s="157"/>
    </row>
    <row r="333" spans="1:58" ht="159.75" customHeight="1" x14ac:dyDescent="0.2">
      <c r="A333" s="666"/>
      <c r="B333" s="660"/>
      <c r="C333" s="661"/>
      <c r="D333" s="651"/>
      <c r="E333" s="651"/>
      <c r="F333" s="651"/>
      <c r="G333" s="661"/>
      <c r="H333" s="651"/>
      <c r="I333" s="641" t="str">
        <f>IF(H333&lt;=0,"",IF(H333&lt;=2,"Muy Baja",IF(H333&lt;=24,"Baja",IF(H333&lt;=500,"Media",IF(H333&lt;=5000,"Alta","Muy Alta")))))</f>
        <v/>
      </c>
      <c r="J333" s="639" t="str">
        <f>IF(I333="","",IF(I333="Muy Baja",0.2,IF(I333="Baja",0.4,IF(I333="Media",0.6,IF(I333="Alta",0.8,IF(I333="Muy Alta",1,))))))</f>
        <v/>
      </c>
      <c r="K333" s="654"/>
      <c r="L333" s="639">
        <f>IF(NOT(ISERROR(MATCH(K333,'[1]Tabla Impacto'!$B$221:$B$223,0))),'[1]Tabla Impacto'!$F$223&amp;"Por favor no seleccionar los criterios de impacto(Afectación Económica o presupuestal y Pérdida Reputacional)",K333)</f>
        <v>0</v>
      </c>
      <c r="M333" s="662" t="str">
        <f>IF(OR(K333='Tabla Impacto'!$C$11,K333='Tabla Impacto'!$D$11),"Leve",IF(OR(K333='Tabla Impacto'!$C$12,K333='Tabla Impacto'!$D$12),"Menor",IF(OR(K333='Tabla Impacto'!$C$13,K333='Tabla Impacto'!$D$13),"Moderado",IF(OR(K333='Tabla Impacto'!$C$14,K333='Tabla Impacto'!$D$14),"Mayor",IF(OR(K333='Tabla Impacto'!$C$15,K333='Tabla Impacto'!$D$15),"Catastrófico","")))))</f>
        <v/>
      </c>
      <c r="N333" s="639" t="str">
        <f>IF(M333="","",IF(M333="Leve",0.2,IF(M333="Menor",0.4,IF(M333="Moderado",0.6,IF(M333="Mayor",0.8,IF(M333="Catastrófico",1,))))))</f>
        <v/>
      </c>
      <c r="O333" s="641" t="str">
        <f>IF(OR(AND(I333="Muy Baja",M333="Leve"),AND(I333="Muy Baja",M333="Menor"),AND(I333="Baja",M333="Leve")),"Bajo",IF(OR(AND(I333="Muy baja",M333="Moderado"),AND(I333="Baja",M333="Menor"),AND(I333="Baja",M333="Moderado"),AND(I333="Media",M333="Leve"),AND(I333="Media",M333="Menor"),AND(I333="Media",M333="Moderado"),AND(I333="Alta",M333="Leve"),AND(I333="Alta",M333="Menor")),"Moderado",IF(OR(AND(I333="Muy Baja",M333="Mayor"),AND(I333="Baja",M333="Mayor"),AND(I333="Media",M333="Mayor"),AND(I333="Alta",M333="Moderado"),AND(I333="Alta",M333="Mayor"),AND(I333="Muy Alta",M333="Leve"),AND(I333="Muy Alta",M333="Menor"),AND(I333="Muy Alta",M333="Moderado"),AND(I333="Muy Alta",M333="Mayor")),"Alto",IF(OR(AND(I333="Muy Baja",M333="Catastrófico"),AND(I333="Baja",M333="Catastrófico"),AND(I333="Media",M333="Catastrófico"),AND(I333="Alta",M333="Catastrófico"),AND(I333="Muy Alta",M333="Catastrófico")),"Extremo",""))))</f>
        <v/>
      </c>
      <c r="P333" s="127"/>
      <c r="Q333" s="126"/>
      <c r="R333" s="145" t="str">
        <f t="shared" si="0"/>
        <v/>
      </c>
      <c r="S333" s="146"/>
      <c r="T333" s="146"/>
      <c r="U333" s="147" t="str">
        <f t="shared" si="1"/>
        <v/>
      </c>
      <c r="V333" s="146"/>
      <c r="W333" s="146"/>
      <c r="X333" s="146"/>
      <c r="Y333" s="148" t="str">
        <f>IFERROR(IF(R333="Probabilidad",(J333-(+J333*U333)),IF(R333="Impacto",J333,"")),"")</f>
        <v/>
      </c>
      <c r="Z333" s="149" t="str">
        <f t="shared" si="2"/>
        <v/>
      </c>
      <c r="AA333" s="147" t="str">
        <f t="shared" si="3"/>
        <v/>
      </c>
      <c r="AB333" s="149" t="str">
        <f t="shared" si="4"/>
        <v/>
      </c>
      <c r="AC333" s="147" t="str">
        <f>IFERROR(IF(R333="Impacto",(N333-(+N333*U333)),IF(R333="Probabilidad",N333,"")),"")</f>
        <v/>
      </c>
      <c r="AD333" s="149" t="str">
        <f t="shared" si="5"/>
        <v/>
      </c>
      <c r="AE333" s="656"/>
      <c r="AF333" s="144"/>
      <c r="AG333" s="237"/>
      <c r="AH333" s="194"/>
      <c r="AI333" s="278"/>
      <c r="AJ333" s="249"/>
      <c r="AK333" s="249"/>
      <c r="AL333" s="240"/>
      <c r="AM333" s="140"/>
      <c r="AN333" s="138"/>
      <c r="AO333" s="139"/>
      <c r="AP333" s="140"/>
      <c r="AQ333" s="138"/>
      <c r="AR333" s="140"/>
      <c r="AS333" s="138"/>
      <c r="AT333" s="139"/>
      <c r="AU333" s="140"/>
      <c r="AV333" s="138"/>
      <c r="AW333" s="140"/>
      <c r="AX333" s="138"/>
      <c r="AY333" s="139"/>
      <c r="AZ333" s="140"/>
      <c r="BA333" s="138"/>
      <c r="BB333" s="156"/>
      <c r="BC333" s="156"/>
      <c r="BD333" s="157"/>
      <c r="BE333" s="157"/>
      <c r="BF333" s="157"/>
    </row>
    <row r="334" spans="1:58" ht="159.75" customHeight="1" x14ac:dyDescent="0.2">
      <c r="A334" s="667"/>
      <c r="B334" s="649"/>
      <c r="C334" s="629"/>
      <c r="D334" s="629"/>
      <c r="E334" s="629"/>
      <c r="F334" s="629"/>
      <c r="G334" s="629"/>
      <c r="H334" s="629"/>
      <c r="I334" s="629"/>
      <c r="J334" s="629"/>
      <c r="K334" s="629"/>
      <c r="L334" s="629"/>
      <c r="M334" s="629"/>
      <c r="N334" s="629"/>
      <c r="O334" s="629"/>
      <c r="P334" s="194"/>
      <c r="Q334" s="144"/>
      <c r="R334" s="145" t="str">
        <f t="shared" si="0"/>
        <v/>
      </c>
      <c r="S334" s="146"/>
      <c r="T334" s="146"/>
      <c r="U334" s="147" t="str">
        <f t="shared" si="1"/>
        <v/>
      </c>
      <c r="V334" s="146"/>
      <c r="W334" s="146"/>
      <c r="X334" s="146"/>
      <c r="Y334" s="148" t="str">
        <f>IFERROR(IF(AND(R333="Probabilidad",R334="Probabilidad"),(AA333-(+AA333*U334)),IF(R334="Probabilidad",(J333-(+J333*U334)),IF(R334="Impacto",AA333,""))),"")</f>
        <v/>
      </c>
      <c r="Z334" s="149" t="str">
        <f t="shared" si="2"/>
        <v/>
      </c>
      <c r="AA334" s="147" t="str">
        <f t="shared" si="3"/>
        <v/>
      </c>
      <c r="AB334" s="149" t="str">
        <f t="shared" si="4"/>
        <v/>
      </c>
      <c r="AC334" s="147" t="str">
        <f>IFERROR(IF(AND(R333="Impacto",R334="Impacto"),(AC333-(+AC333*U334)),IF(R334="Impacto",($N$63-(+$N$63*U334)),IF(R334="Probabilidad",AC333,""))),"")</f>
        <v/>
      </c>
      <c r="AD334" s="149" t="str">
        <f t="shared" si="5"/>
        <v/>
      </c>
      <c r="AE334" s="629"/>
      <c r="AF334" s="168"/>
      <c r="AG334" s="204"/>
      <c r="AH334" s="194"/>
      <c r="AI334" s="278"/>
      <c r="AJ334" s="291"/>
      <c r="AK334" s="291"/>
      <c r="AL334" s="237"/>
      <c r="AM334" s="241"/>
      <c r="AN334" s="242"/>
      <c r="AO334" s="192"/>
      <c r="AP334" s="241"/>
      <c r="AQ334" s="242"/>
      <c r="AR334" s="241"/>
      <c r="AS334" s="242"/>
      <c r="AT334" s="192"/>
      <c r="AU334" s="241"/>
      <c r="AV334" s="242"/>
      <c r="AW334" s="241"/>
      <c r="AX334" s="242"/>
      <c r="AY334" s="192"/>
      <c r="AZ334" s="241"/>
      <c r="BA334" s="242"/>
      <c r="BB334" s="156"/>
      <c r="BC334" s="157"/>
      <c r="BD334" s="157"/>
      <c r="BE334" s="157"/>
      <c r="BF334" s="157"/>
    </row>
    <row r="335" spans="1:58" ht="159.75" customHeight="1" x14ac:dyDescent="0.2">
      <c r="A335" s="667"/>
      <c r="B335" s="649"/>
      <c r="C335" s="629"/>
      <c r="D335" s="629"/>
      <c r="E335" s="629"/>
      <c r="F335" s="629"/>
      <c r="G335" s="629"/>
      <c r="H335" s="629"/>
      <c r="I335" s="629"/>
      <c r="J335" s="629"/>
      <c r="K335" s="629"/>
      <c r="L335" s="629"/>
      <c r="M335" s="629"/>
      <c r="N335" s="629"/>
      <c r="O335" s="629"/>
      <c r="P335" s="194"/>
      <c r="Q335" s="144"/>
      <c r="R335" s="145" t="str">
        <f t="shared" si="0"/>
        <v/>
      </c>
      <c r="S335" s="146"/>
      <c r="T335" s="146"/>
      <c r="U335" s="147" t="str">
        <f t="shared" si="1"/>
        <v/>
      </c>
      <c r="V335" s="146"/>
      <c r="W335" s="146"/>
      <c r="X335" s="146"/>
      <c r="Y335" s="148" t="str">
        <f>IFERROR(IF(AND(R334="Probabilidad",R335="Probabilidad"),(AA334-(+AA334*U335)),IF(R335="Probabilidad",(J333-(+J333*U335)),IF(R335="Impacto",AA334,""))),"")</f>
        <v/>
      </c>
      <c r="Z335" s="149" t="str">
        <f t="shared" si="2"/>
        <v/>
      </c>
      <c r="AA335" s="147" t="str">
        <f t="shared" si="3"/>
        <v/>
      </c>
      <c r="AB335" s="149" t="str">
        <f t="shared" si="4"/>
        <v/>
      </c>
      <c r="AC335" s="147" t="str">
        <f t="shared" ref="AC335:AC338" si="88">IFERROR(IF(AND(R334="Impacto",R335="Impacto"),(AC334-(+AC334*U335)),IF(AND(R334="Probabilidad",R335="Impacto"),(AC333-(+AC333*U335)),IF(R335="Probabilidad",AC334,""))),"")</f>
        <v/>
      </c>
      <c r="AD335" s="149" t="str">
        <f t="shared" si="5"/>
        <v/>
      </c>
      <c r="AE335" s="629"/>
      <c r="AF335" s="194"/>
      <c r="AG335" s="192"/>
      <c r="AH335" s="193"/>
      <c r="AI335" s="278"/>
      <c r="AJ335" s="193"/>
      <c r="AK335" s="193"/>
      <c r="AL335" s="193"/>
      <c r="AM335" s="241"/>
      <c r="AN335" s="242"/>
      <c r="AO335" s="192"/>
      <c r="AP335" s="241"/>
      <c r="AQ335" s="242"/>
      <c r="AR335" s="241"/>
      <c r="AS335" s="242"/>
      <c r="AT335" s="192"/>
      <c r="AU335" s="241"/>
      <c r="AV335" s="242"/>
      <c r="AW335" s="241"/>
      <c r="AX335" s="242"/>
      <c r="AY335" s="192"/>
      <c r="AZ335" s="241"/>
      <c r="BA335" s="242"/>
      <c r="BB335" s="156"/>
      <c r="BC335" s="157"/>
      <c r="BD335" s="157"/>
      <c r="BE335" s="157"/>
      <c r="BF335" s="157"/>
    </row>
    <row r="336" spans="1:58" ht="159.75" customHeight="1" x14ac:dyDescent="0.2">
      <c r="A336" s="667"/>
      <c r="B336" s="649"/>
      <c r="C336" s="629"/>
      <c r="D336" s="629"/>
      <c r="E336" s="629"/>
      <c r="F336" s="629"/>
      <c r="G336" s="629"/>
      <c r="H336" s="629"/>
      <c r="I336" s="629"/>
      <c r="J336" s="629"/>
      <c r="K336" s="629"/>
      <c r="L336" s="629"/>
      <c r="M336" s="629"/>
      <c r="N336" s="629"/>
      <c r="O336" s="629"/>
      <c r="P336" s="194"/>
      <c r="Q336" s="144"/>
      <c r="R336" s="145" t="str">
        <f t="shared" si="0"/>
        <v/>
      </c>
      <c r="S336" s="146"/>
      <c r="T336" s="146"/>
      <c r="U336" s="147" t="str">
        <f t="shared" si="1"/>
        <v/>
      </c>
      <c r="V336" s="146"/>
      <c r="W336" s="146"/>
      <c r="X336" s="146"/>
      <c r="Y336" s="148" t="str">
        <f>IFERROR(IF(AND(R335="Probabilidad",R336="Probabilidad"),(AA335-(+AA335*U336)),IF(R336="Probabilidad",(J333-(+J333*U336)),IF(R336="Impacto",AA335,""))),"")</f>
        <v/>
      </c>
      <c r="Z336" s="149" t="str">
        <f t="shared" si="2"/>
        <v/>
      </c>
      <c r="AA336" s="147" t="str">
        <f t="shared" si="3"/>
        <v/>
      </c>
      <c r="AB336" s="149" t="str">
        <f t="shared" si="4"/>
        <v/>
      </c>
      <c r="AC336" s="147" t="str">
        <f t="shared" si="88"/>
        <v/>
      </c>
      <c r="AD336" s="149" t="str">
        <f t="shared" si="5"/>
        <v/>
      </c>
      <c r="AE336" s="629"/>
      <c r="AF336" s="194"/>
      <c r="AG336" s="192"/>
      <c r="AH336" s="193"/>
      <c r="AI336" s="278"/>
      <c r="AJ336" s="193"/>
      <c r="AK336" s="193"/>
      <c r="AL336" s="193"/>
      <c r="AM336" s="241"/>
      <c r="AN336" s="242"/>
      <c r="AO336" s="192"/>
      <c r="AP336" s="241"/>
      <c r="AQ336" s="242"/>
      <c r="AR336" s="241"/>
      <c r="AS336" s="242"/>
      <c r="AT336" s="192"/>
      <c r="AU336" s="241"/>
      <c r="AV336" s="242"/>
      <c r="AW336" s="241"/>
      <c r="AX336" s="242"/>
      <c r="AY336" s="192"/>
      <c r="AZ336" s="241"/>
      <c r="BA336" s="242"/>
      <c r="BB336" s="157"/>
      <c r="BC336" s="157"/>
      <c r="BD336" s="157"/>
      <c r="BE336" s="157"/>
      <c r="BF336" s="157"/>
    </row>
    <row r="337" spans="1:58" ht="159.75" customHeight="1" x14ac:dyDescent="0.2">
      <c r="A337" s="667"/>
      <c r="B337" s="649"/>
      <c r="C337" s="629"/>
      <c r="D337" s="629"/>
      <c r="E337" s="629"/>
      <c r="F337" s="629"/>
      <c r="G337" s="629"/>
      <c r="H337" s="629"/>
      <c r="I337" s="629"/>
      <c r="J337" s="629"/>
      <c r="K337" s="629"/>
      <c r="L337" s="629"/>
      <c r="M337" s="629"/>
      <c r="N337" s="629"/>
      <c r="O337" s="629"/>
      <c r="P337" s="194"/>
      <c r="Q337" s="144"/>
      <c r="R337" s="145" t="str">
        <f t="shared" si="0"/>
        <v/>
      </c>
      <c r="S337" s="146"/>
      <c r="T337" s="146"/>
      <c r="U337" s="147" t="str">
        <f t="shared" si="1"/>
        <v/>
      </c>
      <c r="V337" s="146"/>
      <c r="W337" s="146"/>
      <c r="X337" s="146"/>
      <c r="Y337" s="148" t="str">
        <f>IFERROR(IF(AND(R336="Probabilidad",R337="Probabilidad"),(AA336-(+AA336*U337)),IF(R337="Probabilidad",(J333-(+J333*U337)),IF(R337="Impacto",AA336,""))),"")</f>
        <v/>
      </c>
      <c r="Z337" s="149" t="str">
        <f t="shared" si="2"/>
        <v/>
      </c>
      <c r="AA337" s="147" t="str">
        <f t="shared" si="3"/>
        <v/>
      </c>
      <c r="AB337" s="149" t="str">
        <f t="shared" si="4"/>
        <v/>
      </c>
      <c r="AC337" s="147" t="str">
        <f t="shared" si="88"/>
        <v/>
      </c>
      <c r="AD337" s="149" t="str">
        <f t="shared" si="5"/>
        <v/>
      </c>
      <c r="AE337" s="629"/>
      <c r="AF337" s="194"/>
      <c r="AG337" s="192"/>
      <c r="AH337" s="193"/>
      <c r="AI337" s="278"/>
      <c r="AJ337" s="193"/>
      <c r="AK337" s="193"/>
      <c r="AL337" s="193"/>
      <c r="AM337" s="241"/>
      <c r="AN337" s="242"/>
      <c r="AO337" s="192"/>
      <c r="AP337" s="241"/>
      <c r="AQ337" s="242"/>
      <c r="AR337" s="241"/>
      <c r="AS337" s="242"/>
      <c r="AT337" s="192"/>
      <c r="AU337" s="241"/>
      <c r="AV337" s="242"/>
      <c r="AW337" s="241"/>
      <c r="AX337" s="242"/>
      <c r="AY337" s="192"/>
      <c r="AZ337" s="241"/>
      <c r="BA337" s="242"/>
      <c r="BB337" s="157"/>
      <c r="BC337" s="157"/>
      <c r="BD337" s="157"/>
      <c r="BE337" s="157"/>
      <c r="BF337" s="157"/>
    </row>
    <row r="338" spans="1:58" ht="159.75" customHeight="1" x14ac:dyDescent="0.2">
      <c r="A338" s="668"/>
      <c r="B338" s="650"/>
      <c r="C338" s="640"/>
      <c r="D338" s="640"/>
      <c r="E338" s="640"/>
      <c r="F338" s="640"/>
      <c r="G338" s="640"/>
      <c r="H338" s="640"/>
      <c r="I338" s="640"/>
      <c r="J338" s="640"/>
      <c r="K338" s="640"/>
      <c r="L338" s="640"/>
      <c r="M338" s="640"/>
      <c r="N338" s="640"/>
      <c r="O338" s="640"/>
      <c r="P338" s="205"/>
      <c r="Q338" s="168"/>
      <c r="R338" s="169" t="str">
        <f t="shared" si="0"/>
        <v/>
      </c>
      <c r="S338" s="170"/>
      <c r="T338" s="170"/>
      <c r="U338" s="171" t="str">
        <f t="shared" si="1"/>
        <v/>
      </c>
      <c r="V338" s="170"/>
      <c r="W338" s="170"/>
      <c r="X338" s="170"/>
      <c r="Y338" s="172" t="str">
        <f>IFERROR(IF(AND(R337="Probabilidad",R338="Probabilidad"),(AA337-(+AA337*U338)),IF(R338="Probabilidad",(J333-(+J333*U338)),IF(R338="Impacto",AA337,""))),"")</f>
        <v/>
      </c>
      <c r="Z338" s="173" t="str">
        <f t="shared" si="2"/>
        <v/>
      </c>
      <c r="AA338" s="171" t="str">
        <f t="shared" si="3"/>
        <v/>
      </c>
      <c r="AB338" s="173" t="str">
        <f t="shared" si="4"/>
        <v/>
      </c>
      <c r="AC338" s="171" t="str">
        <f t="shared" si="88"/>
        <v/>
      </c>
      <c r="AD338" s="173" t="str">
        <f t="shared" si="5"/>
        <v/>
      </c>
      <c r="AE338" s="640"/>
      <c r="AF338" s="205"/>
      <c r="AG338" s="171"/>
      <c r="AH338" s="209"/>
      <c r="AI338" s="205"/>
      <c r="AJ338" s="209"/>
      <c r="AK338" s="209"/>
      <c r="AL338" s="198"/>
      <c r="AM338" s="241"/>
      <c r="AN338" s="242"/>
      <c r="AO338" s="192"/>
      <c r="AP338" s="241"/>
      <c r="AQ338" s="242"/>
      <c r="AR338" s="241"/>
      <c r="AS338" s="242"/>
      <c r="AT338" s="192"/>
      <c r="AU338" s="241"/>
      <c r="AV338" s="242"/>
      <c r="AW338" s="241"/>
      <c r="AX338" s="242"/>
      <c r="AY338" s="192"/>
      <c r="AZ338" s="241"/>
      <c r="BA338" s="242"/>
      <c r="BB338" s="157"/>
      <c r="BC338" s="157"/>
      <c r="BD338" s="157"/>
      <c r="BE338" s="157"/>
      <c r="BF338" s="157"/>
    </row>
    <row r="339" spans="1:58" ht="159.75" customHeight="1" x14ac:dyDescent="0.2">
      <c r="A339" s="666"/>
      <c r="B339" s="660"/>
      <c r="C339" s="661"/>
      <c r="D339" s="651"/>
      <c r="E339" s="651"/>
      <c r="F339" s="651"/>
      <c r="G339" s="661"/>
      <c r="H339" s="651"/>
      <c r="I339" s="641" t="str">
        <f>IF(H339&lt;=0,"",IF(H339&lt;=2,"Muy Baja",IF(H339&lt;=24,"Baja",IF(H339&lt;=500,"Media",IF(H339&lt;=5000,"Alta","Muy Alta")))))</f>
        <v/>
      </c>
      <c r="J339" s="639" t="str">
        <f>IF(I339="","",IF(I339="Muy Baja",0.2,IF(I339="Baja",0.4,IF(I339="Media",0.6,IF(I339="Alta",0.8,IF(I339="Muy Alta",1,))))))</f>
        <v/>
      </c>
      <c r="K339" s="654"/>
      <c r="L339" s="639">
        <f>IF(NOT(ISERROR(MATCH(K339,'[1]Tabla Impacto'!$B$221:$B$223,0))),'[1]Tabla Impacto'!$F$223&amp;"Por favor no seleccionar los criterios de impacto(Afectación Económica o presupuestal y Pérdida Reputacional)",K339)</f>
        <v>0</v>
      </c>
      <c r="M339" s="662" t="str">
        <f>IF(OR(K339='Tabla Impacto'!$C$11,K339='Tabla Impacto'!$D$11),"Leve",IF(OR(K339='Tabla Impacto'!$C$12,K339='Tabla Impacto'!$D$12),"Menor",IF(OR(K339='Tabla Impacto'!$C$13,K339='Tabla Impacto'!$D$13),"Moderado",IF(OR(K339='Tabla Impacto'!$C$14,K339='Tabla Impacto'!$D$14),"Mayor",IF(OR(K339='Tabla Impacto'!$C$15,K339='Tabla Impacto'!$D$15),"Catastrófico","")))))</f>
        <v/>
      </c>
      <c r="N339" s="639" t="str">
        <f>IF(M339="","",IF(M339="Leve",0.2,IF(M339="Menor",0.4,IF(M339="Moderado",0.6,IF(M339="Mayor",0.8,IF(M339="Catastrófico",1,))))))</f>
        <v/>
      </c>
      <c r="O339" s="641" t="str">
        <f>IF(OR(AND(I339="Muy Baja",M339="Leve"),AND(I339="Muy Baja",M339="Menor"),AND(I339="Baja",M339="Leve")),"Bajo",IF(OR(AND(I339="Muy baja",M339="Moderado"),AND(I339="Baja",M339="Menor"),AND(I339="Baja",M339="Moderado"),AND(I339="Media",M339="Leve"),AND(I339="Media",M339="Menor"),AND(I339="Media",M339="Moderado"),AND(I339="Alta",M339="Leve"),AND(I339="Alta",M339="Menor")),"Moderado",IF(OR(AND(I339="Muy Baja",M339="Mayor"),AND(I339="Baja",M339="Mayor"),AND(I339="Media",M339="Mayor"),AND(I339="Alta",M339="Moderado"),AND(I339="Alta",M339="Mayor"),AND(I339="Muy Alta",M339="Leve"),AND(I339="Muy Alta",M339="Menor"),AND(I339="Muy Alta",M339="Moderado"),AND(I339="Muy Alta",M339="Mayor")),"Alto",IF(OR(AND(I339="Muy Baja",M339="Catastrófico"),AND(I339="Baja",M339="Catastrófico"),AND(I339="Media",M339="Catastrófico"),AND(I339="Alta",M339="Catastrófico"),AND(I339="Muy Alta",M339="Catastrófico")),"Extremo",""))))</f>
        <v/>
      </c>
      <c r="P339" s="127"/>
      <c r="Q339" s="126"/>
      <c r="R339" s="145" t="str">
        <f t="shared" si="0"/>
        <v/>
      </c>
      <c r="S339" s="146"/>
      <c r="T339" s="146"/>
      <c r="U339" s="147" t="str">
        <f t="shared" si="1"/>
        <v/>
      </c>
      <c r="V339" s="146"/>
      <c r="W339" s="146"/>
      <c r="X339" s="146"/>
      <c r="Y339" s="148" t="str">
        <f>IFERROR(IF(R339="Probabilidad",(J339-(+J339*U339)),IF(R339="Impacto",J339,"")),"")</f>
        <v/>
      </c>
      <c r="Z339" s="149" t="str">
        <f t="shared" si="2"/>
        <v/>
      </c>
      <c r="AA339" s="147" t="str">
        <f t="shared" si="3"/>
        <v/>
      </c>
      <c r="AB339" s="149" t="str">
        <f t="shared" si="4"/>
        <v/>
      </c>
      <c r="AC339" s="147" t="str">
        <f>IFERROR(IF(R339="Impacto",(N339-(+N339*U339)),IF(R339="Probabilidad",N339,"")),"")</f>
        <v/>
      </c>
      <c r="AD339" s="149" t="str">
        <f t="shared" si="5"/>
        <v/>
      </c>
      <c r="AE339" s="656"/>
      <c r="AF339" s="144"/>
      <c r="AG339" s="237"/>
      <c r="AH339" s="194"/>
      <c r="AI339" s="278"/>
      <c r="AJ339" s="249"/>
      <c r="AK339" s="249"/>
      <c r="AL339" s="240"/>
      <c r="AM339" s="140"/>
      <c r="AN339" s="138"/>
      <c r="AO339" s="139"/>
      <c r="AP339" s="140"/>
      <c r="AQ339" s="138"/>
      <c r="AR339" s="140"/>
      <c r="AS339" s="138"/>
      <c r="AT339" s="139"/>
      <c r="AU339" s="140"/>
      <c r="AV339" s="138"/>
      <c r="AW339" s="140"/>
      <c r="AX339" s="138"/>
      <c r="AY339" s="139"/>
      <c r="AZ339" s="140"/>
      <c r="BA339" s="138"/>
      <c r="BB339" s="156"/>
      <c r="BC339" s="156"/>
      <c r="BD339" s="157"/>
      <c r="BE339" s="157"/>
      <c r="BF339" s="157"/>
    </row>
    <row r="340" spans="1:58" ht="159.75" customHeight="1" x14ac:dyDescent="0.2">
      <c r="A340" s="667"/>
      <c r="B340" s="649"/>
      <c r="C340" s="629"/>
      <c r="D340" s="629"/>
      <c r="E340" s="629"/>
      <c r="F340" s="629"/>
      <c r="G340" s="629"/>
      <c r="H340" s="629"/>
      <c r="I340" s="629"/>
      <c r="J340" s="629"/>
      <c r="K340" s="629"/>
      <c r="L340" s="629"/>
      <c r="M340" s="629"/>
      <c r="N340" s="629"/>
      <c r="O340" s="629"/>
      <c r="P340" s="194"/>
      <c r="Q340" s="144"/>
      <c r="R340" s="145" t="str">
        <f t="shared" si="0"/>
        <v/>
      </c>
      <c r="S340" s="146"/>
      <c r="T340" s="146"/>
      <c r="U340" s="147" t="str">
        <f t="shared" si="1"/>
        <v/>
      </c>
      <c r="V340" s="146"/>
      <c r="W340" s="146"/>
      <c r="X340" s="146"/>
      <c r="Y340" s="148" t="str">
        <f>IFERROR(IF(AND(R339="Probabilidad",R340="Probabilidad"),(AA339-(+AA339*U340)),IF(R340="Probabilidad",(J339-(+J339*U340)),IF(R340="Impacto",AA339,""))),"")</f>
        <v/>
      </c>
      <c r="Z340" s="149" t="str">
        <f t="shared" si="2"/>
        <v/>
      </c>
      <c r="AA340" s="147" t="str">
        <f t="shared" si="3"/>
        <v/>
      </c>
      <c r="AB340" s="149" t="str">
        <f t="shared" si="4"/>
        <v/>
      </c>
      <c r="AC340" s="147" t="str">
        <f>IFERROR(IF(AND(R339="Impacto",R340="Impacto"),(AC339-(+AC339*U340)),IF(R340="Impacto",($N$63-(+$N$63*U340)),IF(R340="Probabilidad",AC339,""))),"")</f>
        <v/>
      </c>
      <c r="AD340" s="149" t="str">
        <f t="shared" si="5"/>
        <v/>
      </c>
      <c r="AE340" s="629"/>
      <c r="AF340" s="168"/>
      <c r="AG340" s="204"/>
      <c r="AH340" s="194"/>
      <c r="AI340" s="278"/>
      <c r="AJ340" s="291"/>
      <c r="AK340" s="291"/>
      <c r="AL340" s="237"/>
      <c r="AM340" s="241"/>
      <c r="AN340" s="242"/>
      <c r="AO340" s="192"/>
      <c r="AP340" s="241"/>
      <c r="AQ340" s="242"/>
      <c r="AR340" s="241"/>
      <c r="AS340" s="242"/>
      <c r="AT340" s="192"/>
      <c r="AU340" s="241"/>
      <c r="AV340" s="242"/>
      <c r="AW340" s="241"/>
      <c r="AX340" s="242"/>
      <c r="AY340" s="192"/>
      <c r="AZ340" s="241"/>
      <c r="BA340" s="242"/>
      <c r="BB340" s="157"/>
      <c r="BC340" s="157"/>
      <c r="BD340" s="157"/>
      <c r="BE340" s="157"/>
      <c r="BF340" s="157"/>
    </row>
    <row r="341" spans="1:58" ht="159.75" customHeight="1" x14ac:dyDescent="0.2">
      <c r="A341" s="667"/>
      <c r="B341" s="649"/>
      <c r="C341" s="629"/>
      <c r="D341" s="629"/>
      <c r="E341" s="629"/>
      <c r="F341" s="629"/>
      <c r="G341" s="629"/>
      <c r="H341" s="629"/>
      <c r="I341" s="629"/>
      <c r="J341" s="629"/>
      <c r="K341" s="629"/>
      <c r="L341" s="629"/>
      <c r="M341" s="629"/>
      <c r="N341" s="629"/>
      <c r="O341" s="629"/>
      <c r="P341" s="194"/>
      <c r="Q341" s="144"/>
      <c r="R341" s="145" t="str">
        <f t="shared" si="0"/>
        <v/>
      </c>
      <c r="S341" s="146"/>
      <c r="T341" s="146"/>
      <c r="U341" s="147" t="str">
        <f t="shared" si="1"/>
        <v/>
      </c>
      <c r="V341" s="146"/>
      <c r="W341" s="146"/>
      <c r="X341" s="146"/>
      <c r="Y341" s="148" t="str">
        <f>IFERROR(IF(AND(R340="Probabilidad",R341="Probabilidad"),(AA340-(+AA340*U341)),IF(R341="Probabilidad",(J339-(+J339*U341)),IF(R341="Impacto",AA340,""))),"")</f>
        <v/>
      </c>
      <c r="Z341" s="149" t="str">
        <f t="shared" si="2"/>
        <v/>
      </c>
      <c r="AA341" s="147" t="str">
        <f t="shared" si="3"/>
        <v/>
      </c>
      <c r="AB341" s="149" t="str">
        <f t="shared" si="4"/>
        <v/>
      </c>
      <c r="AC341" s="147" t="str">
        <f t="shared" ref="AC341:AC344" si="89">IFERROR(IF(AND(R340="Impacto",R341="Impacto"),(AC340-(+AC340*U341)),IF(AND(R340="Probabilidad",R341="Impacto"),(AC339-(+AC339*U341)),IF(R341="Probabilidad",AC340,""))),"")</f>
        <v/>
      </c>
      <c r="AD341" s="149" t="str">
        <f t="shared" si="5"/>
        <v/>
      </c>
      <c r="AE341" s="629"/>
      <c r="AF341" s="194"/>
      <c r="AG341" s="192"/>
      <c r="AH341" s="193"/>
      <c r="AI341" s="278"/>
      <c r="AJ341" s="193"/>
      <c r="AK341" s="193"/>
      <c r="AL341" s="193"/>
      <c r="AM341" s="241"/>
      <c r="AN341" s="242"/>
      <c r="AO341" s="192"/>
      <c r="AP341" s="241"/>
      <c r="AQ341" s="242"/>
      <c r="AR341" s="241"/>
      <c r="AS341" s="242"/>
      <c r="AT341" s="192"/>
      <c r="AU341" s="241"/>
      <c r="AV341" s="242"/>
      <c r="AW341" s="241"/>
      <c r="AX341" s="242"/>
      <c r="AY341" s="192"/>
      <c r="AZ341" s="241"/>
      <c r="BA341" s="242"/>
      <c r="BB341" s="157"/>
      <c r="BC341" s="157"/>
      <c r="BD341" s="157"/>
      <c r="BE341" s="157"/>
      <c r="BF341" s="157"/>
    </row>
    <row r="342" spans="1:58" ht="159.75" customHeight="1" x14ac:dyDescent="0.2">
      <c r="A342" s="667"/>
      <c r="B342" s="649"/>
      <c r="C342" s="629"/>
      <c r="D342" s="629"/>
      <c r="E342" s="629"/>
      <c r="F342" s="629"/>
      <c r="G342" s="629"/>
      <c r="H342" s="629"/>
      <c r="I342" s="629"/>
      <c r="J342" s="629"/>
      <c r="K342" s="629"/>
      <c r="L342" s="629"/>
      <c r="M342" s="629"/>
      <c r="N342" s="629"/>
      <c r="O342" s="629"/>
      <c r="P342" s="194"/>
      <c r="Q342" s="144"/>
      <c r="R342" s="145" t="str">
        <f t="shared" si="0"/>
        <v/>
      </c>
      <c r="S342" s="146"/>
      <c r="T342" s="146"/>
      <c r="U342" s="147" t="str">
        <f t="shared" si="1"/>
        <v/>
      </c>
      <c r="V342" s="146"/>
      <c r="W342" s="146"/>
      <c r="X342" s="146"/>
      <c r="Y342" s="148" t="str">
        <f>IFERROR(IF(AND(R341="Probabilidad",R342="Probabilidad"),(AA341-(+AA341*U342)),IF(R342="Probabilidad",(J339-(+J339*U342)),IF(R342="Impacto",AA341,""))),"")</f>
        <v/>
      </c>
      <c r="Z342" s="149" t="str">
        <f t="shared" si="2"/>
        <v/>
      </c>
      <c r="AA342" s="147" t="str">
        <f t="shared" si="3"/>
        <v/>
      </c>
      <c r="AB342" s="149" t="str">
        <f t="shared" si="4"/>
        <v/>
      </c>
      <c r="AC342" s="147" t="str">
        <f t="shared" si="89"/>
        <v/>
      </c>
      <c r="AD342" s="149" t="str">
        <f t="shared" si="5"/>
        <v/>
      </c>
      <c r="AE342" s="629"/>
      <c r="AF342" s="194"/>
      <c r="AG342" s="192"/>
      <c r="AH342" s="193"/>
      <c r="AI342" s="278"/>
      <c r="AJ342" s="193"/>
      <c r="AK342" s="193"/>
      <c r="AL342" s="193"/>
      <c r="AM342" s="241"/>
      <c r="AN342" s="242"/>
      <c r="AO342" s="192"/>
      <c r="AP342" s="241"/>
      <c r="AQ342" s="242"/>
      <c r="AR342" s="241"/>
      <c r="AS342" s="242"/>
      <c r="AT342" s="192"/>
      <c r="AU342" s="241"/>
      <c r="AV342" s="242"/>
      <c r="AW342" s="241"/>
      <c r="AX342" s="242"/>
      <c r="AY342" s="192"/>
      <c r="AZ342" s="241"/>
      <c r="BA342" s="242"/>
      <c r="BB342" s="157"/>
      <c r="BC342" s="157"/>
      <c r="BD342" s="157"/>
      <c r="BE342" s="157"/>
      <c r="BF342" s="157"/>
    </row>
    <row r="343" spans="1:58" ht="159.75" customHeight="1" x14ac:dyDescent="0.2">
      <c r="A343" s="667"/>
      <c r="B343" s="649"/>
      <c r="C343" s="629"/>
      <c r="D343" s="629"/>
      <c r="E343" s="629"/>
      <c r="F343" s="629"/>
      <c r="G343" s="629"/>
      <c r="H343" s="629"/>
      <c r="I343" s="629"/>
      <c r="J343" s="629"/>
      <c r="K343" s="629"/>
      <c r="L343" s="629"/>
      <c r="M343" s="629"/>
      <c r="N343" s="629"/>
      <c r="O343" s="629"/>
      <c r="P343" s="194"/>
      <c r="Q343" s="144"/>
      <c r="R343" s="145" t="str">
        <f t="shared" si="0"/>
        <v/>
      </c>
      <c r="S343" s="146"/>
      <c r="T343" s="146"/>
      <c r="U343" s="147" t="str">
        <f t="shared" si="1"/>
        <v/>
      </c>
      <c r="V343" s="146"/>
      <c r="W343" s="146"/>
      <c r="X343" s="146"/>
      <c r="Y343" s="148" t="str">
        <f>IFERROR(IF(AND(R342="Probabilidad",R343="Probabilidad"),(AA342-(+AA342*U343)),IF(R343="Probabilidad",(J339-(+J339*U343)),IF(R343="Impacto",AA342,""))),"")</f>
        <v/>
      </c>
      <c r="Z343" s="149" t="str">
        <f t="shared" si="2"/>
        <v/>
      </c>
      <c r="AA343" s="147" t="str">
        <f t="shared" si="3"/>
        <v/>
      </c>
      <c r="AB343" s="149" t="str">
        <f t="shared" si="4"/>
        <v/>
      </c>
      <c r="AC343" s="147" t="str">
        <f t="shared" si="89"/>
        <v/>
      </c>
      <c r="AD343" s="149" t="str">
        <f t="shared" si="5"/>
        <v/>
      </c>
      <c r="AE343" s="629"/>
      <c r="AF343" s="194"/>
      <c r="AG343" s="192"/>
      <c r="AH343" s="193"/>
      <c r="AI343" s="278"/>
      <c r="AJ343" s="193"/>
      <c r="AK343" s="193"/>
      <c r="AL343" s="193"/>
      <c r="AM343" s="241"/>
      <c r="AN343" s="242"/>
      <c r="AO343" s="192"/>
      <c r="AP343" s="241"/>
      <c r="AQ343" s="242"/>
      <c r="AR343" s="241"/>
      <c r="AS343" s="242"/>
      <c r="AT343" s="192"/>
      <c r="AU343" s="241"/>
      <c r="AV343" s="242"/>
      <c r="AW343" s="241"/>
      <c r="AX343" s="242"/>
      <c r="AY343" s="192"/>
      <c r="AZ343" s="241"/>
      <c r="BA343" s="242"/>
      <c r="BB343" s="157"/>
      <c r="BC343" s="157"/>
      <c r="BD343" s="157"/>
      <c r="BE343" s="157"/>
      <c r="BF343" s="157"/>
    </row>
    <row r="344" spans="1:58" ht="159.75" customHeight="1" x14ac:dyDescent="0.2">
      <c r="A344" s="668"/>
      <c r="B344" s="650"/>
      <c r="C344" s="640"/>
      <c r="D344" s="640"/>
      <c r="E344" s="640"/>
      <c r="F344" s="640"/>
      <c r="G344" s="640"/>
      <c r="H344" s="640"/>
      <c r="I344" s="640"/>
      <c r="J344" s="640"/>
      <c r="K344" s="640"/>
      <c r="L344" s="640"/>
      <c r="M344" s="640"/>
      <c r="N344" s="640"/>
      <c r="O344" s="640"/>
      <c r="P344" s="205"/>
      <c r="Q344" s="168"/>
      <c r="R344" s="169" t="str">
        <f t="shared" si="0"/>
        <v/>
      </c>
      <c r="S344" s="170"/>
      <c r="T344" s="170"/>
      <c r="U344" s="171" t="str">
        <f t="shared" si="1"/>
        <v/>
      </c>
      <c r="V344" s="170"/>
      <c r="W344" s="170"/>
      <c r="X344" s="170"/>
      <c r="Y344" s="172" t="str">
        <f>IFERROR(IF(AND(R343="Probabilidad",R344="Probabilidad"),(AA343-(+AA343*U344)),IF(R344="Probabilidad",(J339-(+J339*U344)),IF(R344="Impacto",AA343,""))),"")</f>
        <v/>
      </c>
      <c r="Z344" s="173" t="str">
        <f t="shared" si="2"/>
        <v/>
      </c>
      <c r="AA344" s="171" t="str">
        <f t="shared" si="3"/>
        <v/>
      </c>
      <c r="AB344" s="173" t="str">
        <f t="shared" si="4"/>
        <v/>
      </c>
      <c r="AC344" s="171" t="str">
        <f t="shared" si="89"/>
        <v/>
      </c>
      <c r="AD344" s="173" t="str">
        <f t="shared" si="5"/>
        <v/>
      </c>
      <c r="AE344" s="640"/>
      <c r="AF344" s="205"/>
      <c r="AG344" s="171"/>
      <c r="AH344" s="209"/>
      <c r="AI344" s="205"/>
      <c r="AJ344" s="209"/>
      <c r="AK344" s="209"/>
      <c r="AL344" s="198"/>
      <c r="AM344" s="241"/>
      <c r="AN344" s="242"/>
      <c r="AO344" s="192"/>
      <c r="AP344" s="241"/>
      <c r="AQ344" s="242"/>
      <c r="AR344" s="241"/>
      <c r="AS344" s="242"/>
      <c r="AT344" s="192"/>
      <c r="AU344" s="241"/>
      <c r="AV344" s="242"/>
      <c r="AW344" s="241"/>
      <c r="AX344" s="242"/>
      <c r="AY344" s="192"/>
      <c r="AZ344" s="241"/>
      <c r="BA344" s="242"/>
      <c r="BB344" s="157"/>
      <c r="BC344" s="157"/>
      <c r="BD344" s="157"/>
      <c r="BE344" s="157"/>
      <c r="BF344" s="157"/>
    </row>
    <row r="345" spans="1:58" ht="159.75" customHeight="1" x14ac:dyDescent="0.2">
      <c r="A345" s="666"/>
      <c r="B345" s="660"/>
      <c r="C345" s="661"/>
      <c r="D345" s="651"/>
      <c r="E345" s="651"/>
      <c r="F345" s="651"/>
      <c r="G345" s="661"/>
      <c r="H345" s="651"/>
      <c r="I345" s="641" t="str">
        <f>IF(H345&lt;=0,"",IF(H345&lt;=2,"Muy Baja",IF(H345&lt;=24,"Baja",IF(H345&lt;=500,"Media",IF(H345&lt;=5000,"Alta","Muy Alta")))))</f>
        <v/>
      </c>
      <c r="J345" s="639" t="str">
        <f>IF(I345="","",IF(I345="Muy Baja",0.2,IF(I345="Baja",0.4,IF(I345="Media",0.6,IF(I345="Alta",0.8,IF(I345="Muy Alta",1,))))))</f>
        <v/>
      </c>
      <c r="K345" s="654"/>
      <c r="L345" s="639">
        <f>IF(NOT(ISERROR(MATCH(K345,'[1]Tabla Impacto'!$B$221:$B$223,0))),'[1]Tabla Impacto'!$F$223&amp;"Por favor no seleccionar los criterios de impacto(Afectación Económica o presupuestal y Pérdida Reputacional)",K345)</f>
        <v>0</v>
      </c>
      <c r="M345" s="662" t="str">
        <f>IF(OR(K345='Tabla Impacto'!$C$11,K345='Tabla Impacto'!$D$11),"Leve",IF(OR(K345='Tabla Impacto'!$C$12,K345='Tabla Impacto'!$D$12),"Menor",IF(OR(K345='Tabla Impacto'!$C$13,K345='Tabla Impacto'!$D$13),"Moderado",IF(OR(K345='Tabla Impacto'!$C$14,K345='Tabla Impacto'!$D$14),"Mayor",IF(OR(K345='Tabla Impacto'!$C$15,K345='Tabla Impacto'!$D$15),"Catastrófico","")))))</f>
        <v/>
      </c>
      <c r="N345" s="639" t="str">
        <f>IF(M345="","",IF(M345="Leve",0.2,IF(M345="Menor",0.4,IF(M345="Moderado",0.6,IF(M345="Mayor",0.8,IF(M345="Catastrófico",1,))))))</f>
        <v/>
      </c>
      <c r="O345" s="641" t="str">
        <f>IF(OR(AND(I345="Muy Baja",M345="Leve"),AND(I345="Muy Baja",M345="Menor"),AND(I345="Baja",M345="Leve")),"Bajo",IF(OR(AND(I345="Muy baja",M345="Moderado"),AND(I345="Baja",M345="Menor"),AND(I345="Baja",M345="Moderado"),AND(I345="Media",M345="Leve"),AND(I345="Media",M345="Menor"),AND(I345="Media",M345="Moderado"),AND(I345="Alta",M345="Leve"),AND(I345="Alta",M345="Menor")),"Moderado",IF(OR(AND(I345="Muy Baja",M345="Mayor"),AND(I345="Baja",M345="Mayor"),AND(I345="Media",M345="Mayor"),AND(I345="Alta",M345="Moderado"),AND(I345="Alta",M345="Mayor"),AND(I345="Muy Alta",M345="Leve"),AND(I345="Muy Alta",M345="Menor"),AND(I345="Muy Alta",M345="Moderado"),AND(I345="Muy Alta",M345="Mayor")),"Alto",IF(OR(AND(I345="Muy Baja",M345="Catastrófico"),AND(I345="Baja",M345="Catastrófico"),AND(I345="Media",M345="Catastrófico"),AND(I345="Alta",M345="Catastrófico"),AND(I345="Muy Alta",M345="Catastrófico")),"Extremo",""))))</f>
        <v/>
      </c>
      <c r="P345" s="127"/>
      <c r="Q345" s="126"/>
      <c r="R345" s="145" t="str">
        <f t="shared" si="0"/>
        <v/>
      </c>
      <c r="S345" s="146"/>
      <c r="T345" s="146"/>
      <c r="U345" s="147" t="str">
        <f t="shared" si="1"/>
        <v/>
      </c>
      <c r="V345" s="146"/>
      <c r="W345" s="146"/>
      <c r="X345" s="146"/>
      <c r="Y345" s="148" t="str">
        <f>IFERROR(IF(R345="Probabilidad",(J345-(+J345*U345)),IF(R345="Impacto",J345,"")),"")</f>
        <v/>
      </c>
      <c r="Z345" s="149" t="str">
        <f t="shared" si="2"/>
        <v/>
      </c>
      <c r="AA345" s="147" t="str">
        <f t="shared" si="3"/>
        <v/>
      </c>
      <c r="AB345" s="149" t="str">
        <f t="shared" si="4"/>
        <v/>
      </c>
      <c r="AC345" s="147" t="str">
        <f>IFERROR(IF(R345="Impacto",(N345-(+N345*U345)),IF(R345="Probabilidad",N345,"")),"")</f>
        <v/>
      </c>
      <c r="AD345" s="149" t="str">
        <f t="shared" si="5"/>
        <v/>
      </c>
      <c r="AE345" s="656"/>
      <c r="AF345" s="144"/>
      <c r="AG345" s="237"/>
      <c r="AH345" s="194"/>
      <c r="AI345" s="278"/>
      <c r="AJ345" s="249"/>
      <c r="AK345" s="249"/>
      <c r="AL345" s="240"/>
      <c r="AM345" s="140"/>
      <c r="AN345" s="138"/>
      <c r="AO345" s="139"/>
      <c r="AP345" s="140"/>
      <c r="AQ345" s="138"/>
      <c r="AR345" s="140"/>
      <c r="AS345" s="138"/>
      <c r="AT345" s="139"/>
      <c r="AU345" s="140"/>
      <c r="AV345" s="138"/>
      <c r="AW345" s="140"/>
      <c r="AX345" s="138"/>
      <c r="AY345" s="139"/>
      <c r="AZ345" s="140"/>
      <c r="BA345" s="138"/>
      <c r="BB345" s="156"/>
      <c r="BC345" s="156"/>
      <c r="BD345" s="157"/>
      <c r="BE345" s="157"/>
      <c r="BF345" s="157"/>
    </row>
    <row r="346" spans="1:58" ht="159.75" customHeight="1" x14ac:dyDescent="0.2">
      <c r="A346" s="667"/>
      <c r="B346" s="649"/>
      <c r="C346" s="629"/>
      <c r="D346" s="629"/>
      <c r="E346" s="629"/>
      <c r="F346" s="629"/>
      <c r="G346" s="629"/>
      <c r="H346" s="629"/>
      <c r="I346" s="629"/>
      <c r="J346" s="629"/>
      <c r="K346" s="629"/>
      <c r="L346" s="629"/>
      <c r="M346" s="629"/>
      <c r="N346" s="629"/>
      <c r="O346" s="629"/>
      <c r="P346" s="194"/>
      <c r="Q346" s="144"/>
      <c r="R346" s="145" t="str">
        <f t="shared" si="0"/>
        <v/>
      </c>
      <c r="S346" s="146"/>
      <c r="T346" s="146"/>
      <c r="U346" s="147" t="str">
        <f t="shared" si="1"/>
        <v/>
      </c>
      <c r="V346" s="146"/>
      <c r="W346" s="146"/>
      <c r="X346" s="146"/>
      <c r="Y346" s="148" t="str">
        <f>IFERROR(IF(AND(R345="Probabilidad",R346="Probabilidad"),(AA345-(+AA345*U346)),IF(R346="Probabilidad",(J345-(+J345*U346)),IF(R346="Impacto",AA345,""))),"")</f>
        <v/>
      </c>
      <c r="Z346" s="149" t="str">
        <f t="shared" si="2"/>
        <v/>
      </c>
      <c r="AA346" s="147" t="str">
        <f t="shared" si="3"/>
        <v/>
      </c>
      <c r="AB346" s="149" t="str">
        <f t="shared" si="4"/>
        <v/>
      </c>
      <c r="AC346" s="147" t="str">
        <f>IFERROR(IF(AND(R345="Impacto",R346="Impacto"),(AC345-(+AC345*U346)),IF(R346="Impacto",($N$63-(+$N$63*U346)),IF(R346="Probabilidad",AC345,""))),"")</f>
        <v/>
      </c>
      <c r="AD346" s="149" t="str">
        <f t="shared" si="5"/>
        <v/>
      </c>
      <c r="AE346" s="629"/>
      <c r="AF346" s="168"/>
      <c r="AG346" s="204"/>
      <c r="AH346" s="194"/>
      <c r="AI346" s="278"/>
      <c r="AJ346" s="291"/>
      <c r="AK346" s="291"/>
      <c r="AL346" s="237"/>
      <c r="AM346" s="241"/>
      <c r="AN346" s="242"/>
      <c r="AO346" s="192"/>
      <c r="AP346" s="241"/>
      <c r="AQ346" s="242"/>
      <c r="AR346" s="241"/>
      <c r="AS346" s="242"/>
      <c r="AT346" s="192"/>
      <c r="AU346" s="241"/>
      <c r="AV346" s="242"/>
      <c r="AW346" s="241"/>
      <c r="AX346" s="242"/>
      <c r="AY346" s="192"/>
      <c r="AZ346" s="241"/>
      <c r="BA346" s="242"/>
      <c r="BB346" s="157"/>
      <c r="BC346" s="157"/>
      <c r="BD346" s="157"/>
      <c r="BE346" s="157"/>
      <c r="BF346" s="157"/>
    </row>
    <row r="347" spans="1:58" ht="159.75" customHeight="1" x14ac:dyDescent="0.2">
      <c r="A347" s="667"/>
      <c r="B347" s="649"/>
      <c r="C347" s="629"/>
      <c r="D347" s="629"/>
      <c r="E347" s="629"/>
      <c r="F347" s="629"/>
      <c r="G347" s="629"/>
      <c r="H347" s="629"/>
      <c r="I347" s="629"/>
      <c r="J347" s="629"/>
      <c r="K347" s="629"/>
      <c r="L347" s="629"/>
      <c r="M347" s="629"/>
      <c r="N347" s="629"/>
      <c r="O347" s="629"/>
      <c r="P347" s="194"/>
      <c r="Q347" s="144"/>
      <c r="R347" s="145" t="str">
        <f t="shared" si="0"/>
        <v/>
      </c>
      <c r="S347" s="146"/>
      <c r="T347" s="146"/>
      <c r="U347" s="147" t="str">
        <f t="shared" si="1"/>
        <v/>
      </c>
      <c r="V347" s="146"/>
      <c r="W347" s="146"/>
      <c r="X347" s="146"/>
      <c r="Y347" s="148" t="str">
        <f>IFERROR(IF(AND(R346="Probabilidad",R347="Probabilidad"),(AA346-(+AA346*U347)),IF(R347="Probabilidad",(J345-(+J345*U347)),IF(R347="Impacto",AA346,""))),"")</f>
        <v/>
      </c>
      <c r="Z347" s="149" t="str">
        <f t="shared" si="2"/>
        <v/>
      </c>
      <c r="AA347" s="147" t="str">
        <f t="shared" si="3"/>
        <v/>
      </c>
      <c r="AB347" s="149" t="str">
        <f t="shared" si="4"/>
        <v/>
      </c>
      <c r="AC347" s="147" t="str">
        <f t="shared" ref="AC347:AC350" si="90">IFERROR(IF(AND(R346="Impacto",R347="Impacto"),(AC346-(+AC346*U347)),IF(AND(R346="Probabilidad",R347="Impacto"),(AC345-(+AC345*U347)),IF(R347="Probabilidad",AC346,""))),"")</f>
        <v/>
      </c>
      <c r="AD347" s="149" t="str">
        <f t="shared" si="5"/>
        <v/>
      </c>
      <c r="AE347" s="629"/>
      <c r="AF347" s="194"/>
      <c r="AG347" s="192"/>
      <c r="AH347" s="193"/>
      <c r="AI347" s="278"/>
      <c r="AJ347" s="193"/>
      <c r="AK347" s="193"/>
      <c r="AL347" s="193"/>
      <c r="AM347" s="241"/>
      <c r="AN347" s="242"/>
      <c r="AO347" s="192"/>
      <c r="AP347" s="241"/>
      <c r="AQ347" s="242"/>
      <c r="AR347" s="241"/>
      <c r="AS347" s="242"/>
      <c r="AT347" s="192"/>
      <c r="AU347" s="241"/>
      <c r="AV347" s="242"/>
      <c r="AW347" s="241"/>
      <c r="AX347" s="242"/>
      <c r="AY347" s="192"/>
      <c r="AZ347" s="241"/>
      <c r="BA347" s="242"/>
      <c r="BB347" s="157"/>
      <c r="BC347" s="157"/>
      <c r="BD347" s="157"/>
      <c r="BE347" s="157"/>
      <c r="BF347" s="157"/>
    </row>
    <row r="348" spans="1:58" ht="159.75" customHeight="1" x14ac:dyDescent="0.2">
      <c r="A348" s="667"/>
      <c r="B348" s="649"/>
      <c r="C348" s="629"/>
      <c r="D348" s="629"/>
      <c r="E348" s="629"/>
      <c r="F348" s="629"/>
      <c r="G348" s="629"/>
      <c r="H348" s="629"/>
      <c r="I348" s="629"/>
      <c r="J348" s="629"/>
      <c r="K348" s="629"/>
      <c r="L348" s="629"/>
      <c r="M348" s="629"/>
      <c r="N348" s="629"/>
      <c r="O348" s="629"/>
      <c r="P348" s="194"/>
      <c r="Q348" s="144"/>
      <c r="R348" s="145" t="str">
        <f t="shared" si="0"/>
        <v/>
      </c>
      <c r="S348" s="146"/>
      <c r="T348" s="146"/>
      <c r="U348" s="147" t="str">
        <f t="shared" si="1"/>
        <v/>
      </c>
      <c r="V348" s="146"/>
      <c r="W348" s="146"/>
      <c r="X348" s="146"/>
      <c r="Y348" s="148" t="str">
        <f>IFERROR(IF(AND(R347="Probabilidad",R348="Probabilidad"),(AA347-(+AA347*U348)),IF(R348="Probabilidad",(J345-(+J345*U348)),IF(R348="Impacto",AA347,""))),"")</f>
        <v/>
      </c>
      <c r="Z348" s="149" t="str">
        <f t="shared" si="2"/>
        <v/>
      </c>
      <c r="AA348" s="147" t="str">
        <f t="shared" si="3"/>
        <v/>
      </c>
      <c r="AB348" s="149" t="str">
        <f t="shared" si="4"/>
        <v/>
      </c>
      <c r="AC348" s="147" t="str">
        <f t="shared" si="90"/>
        <v/>
      </c>
      <c r="AD348" s="149" t="str">
        <f t="shared" si="5"/>
        <v/>
      </c>
      <c r="AE348" s="629"/>
      <c r="AF348" s="194"/>
      <c r="AG348" s="192"/>
      <c r="AH348" s="193"/>
      <c r="AI348" s="278"/>
      <c r="AJ348" s="193"/>
      <c r="AK348" s="193"/>
      <c r="AL348" s="193"/>
      <c r="AM348" s="241"/>
      <c r="AN348" s="242"/>
      <c r="AO348" s="192"/>
      <c r="AP348" s="241"/>
      <c r="AQ348" s="242"/>
      <c r="AR348" s="241"/>
      <c r="AS348" s="242"/>
      <c r="AT348" s="192"/>
      <c r="AU348" s="241"/>
      <c r="AV348" s="242"/>
      <c r="AW348" s="241"/>
      <c r="AX348" s="242"/>
      <c r="AY348" s="192"/>
      <c r="AZ348" s="241"/>
      <c r="BA348" s="242"/>
      <c r="BB348" s="157"/>
      <c r="BC348" s="157"/>
      <c r="BD348" s="157"/>
      <c r="BE348" s="157"/>
      <c r="BF348" s="157"/>
    </row>
    <row r="349" spans="1:58" ht="159.75" customHeight="1" x14ac:dyDescent="0.2">
      <c r="A349" s="667"/>
      <c r="B349" s="649"/>
      <c r="C349" s="629"/>
      <c r="D349" s="629"/>
      <c r="E349" s="629"/>
      <c r="F349" s="629"/>
      <c r="G349" s="629"/>
      <c r="H349" s="629"/>
      <c r="I349" s="629"/>
      <c r="J349" s="629"/>
      <c r="K349" s="629"/>
      <c r="L349" s="629"/>
      <c r="M349" s="629"/>
      <c r="N349" s="629"/>
      <c r="O349" s="629"/>
      <c r="P349" s="194"/>
      <c r="Q349" s="144"/>
      <c r="R349" s="145" t="str">
        <f t="shared" si="0"/>
        <v/>
      </c>
      <c r="S349" s="146"/>
      <c r="T349" s="146"/>
      <c r="U349" s="147" t="str">
        <f t="shared" si="1"/>
        <v/>
      </c>
      <c r="V349" s="146"/>
      <c r="W349" s="146"/>
      <c r="X349" s="146"/>
      <c r="Y349" s="148" t="str">
        <f>IFERROR(IF(AND(R348="Probabilidad",R349="Probabilidad"),(AA348-(+AA348*U349)),IF(R349="Probabilidad",(J345-(+J345*U349)),IF(R349="Impacto",AA348,""))),"")</f>
        <v/>
      </c>
      <c r="Z349" s="149" t="str">
        <f t="shared" si="2"/>
        <v/>
      </c>
      <c r="AA349" s="147" t="str">
        <f t="shared" si="3"/>
        <v/>
      </c>
      <c r="AB349" s="149" t="str">
        <f t="shared" si="4"/>
        <v/>
      </c>
      <c r="AC349" s="147" t="str">
        <f t="shared" si="90"/>
        <v/>
      </c>
      <c r="AD349" s="149" t="str">
        <f t="shared" si="5"/>
        <v/>
      </c>
      <c r="AE349" s="629"/>
      <c r="AF349" s="194"/>
      <c r="AG349" s="192"/>
      <c r="AH349" s="193"/>
      <c r="AI349" s="278"/>
      <c r="AJ349" s="193"/>
      <c r="AK349" s="193"/>
      <c r="AL349" s="193"/>
      <c r="AM349" s="241"/>
      <c r="AN349" s="242"/>
      <c r="AO349" s="192"/>
      <c r="AP349" s="241"/>
      <c r="AQ349" s="242"/>
      <c r="AR349" s="241"/>
      <c r="AS349" s="242"/>
      <c r="AT349" s="192"/>
      <c r="AU349" s="241"/>
      <c r="AV349" s="242"/>
      <c r="AW349" s="241"/>
      <c r="AX349" s="242"/>
      <c r="AY349" s="192"/>
      <c r="AZ349" s="241"/>
      <c r="BA349" s="242"/>
      <c r="BB349" s="157"/>
      <c r="BC349" s="157"/>
      <c r="BD349" s="157"/>
      <c r="BE349" s="157"/>
      <c r="BF349" s="157"/>
    </row>
    <row r="350" spans="1:58" ht="159.75" customHeight="1" x14ac:dyDescent="0.2">
      <c r="A350" s="668"/>
      <c r="B350" s="650"/>
      <c r="C350" s="640"/>
      <c r="D350" s="640"/>
      <c r="E350" s="640"/>
      <c r="F350" s="640"/>
      <c r="G350" s="640"/>
      <c r="H350" s="640"/>
      <c r="I350" s="640"/>
      <c r="J350" s="640"/>
      <c r="K350" s="640"/>
      <c r="L350" s="640"/>
      <c r="M350" s="640"/>
      <c r="N350" s="640"/>
      <c r="O350" s="640"/>
      <c r="P350" s="205"/>
      <c r="Q350" s="168"/>
      <c r="R350" s="169" t="str">
        <f t="shared" si="0"/>
        <v/>
      </c>
      <c r="S350" s="170"/>
      <c r="T350" s="170"/>
      <c r="U350" s="171" t="str">
        <f t="shared" si="1"/>
        <v/>
      </c>
      <c r="V350" s="170"/>
      <c r="W350" s="170"/>
      <c r="X350" s="170"/>
      <c r="Y350" s="172" t="str">
        <f>IFERROR(IF(AND(R349="Probabilidad",R350="Probabilidad"),(AA349-(+AA349*U350)),IF(R350="Probabilidad",(J345-(+J345*U350)),IF(R350="Impacto",AA349,""))),"")</f>
        <v/>
      </c>
      <c r="Z350" s="173" t="str">
        <f t="shared" si="2"/>
        <v/>
      </c>
      <c r="AA350" s="171" t="str">
        <f t="shared" si="3"/>
        <v/>
      </c>
      <c r="AB350" s="173" t="str">
        <f t="shared" si="4"/>
        <v/>
      </c>
      <c r="AC350" s="171" t="str">
        <f t="shared" si="90"/>
        <v/>
      </c>
      <c r="AD350" s="173" t="str">
        <f t="shared" si="5"/>
        <v/>
      </c>
      <c r="AE350" s="640"/>
      <c r="AF350" s="205"/>
      <c r="AG350" s="171"/>
      <c r="AH350" s="209"/>
      <c r="AI350" s="205"/>
      <c r="AJ350" s="209"/>
      <c r="AK350" s="209"/>
      <c r="AL350" s="198"/>
      <c r="AM350" s="241"/>
      <c r="AN350" s="242"/>
      <c r="AO350" s="192"/>
      <c r="AP350" s="241"/>
      <c r="AQ350" s="242"/>
      <c r="AR350" s="241"/>
      <c r="AS350" s="242"/>
      <c r="AT350" s="192"/>
      <c r="AU350" s="241"/>
      <c r="AV350" s="242"/>
      <c r="AW350" s="241"/>
      <c r="AX350" s="242"/>
      <c r="AY350" s="192"/>
      <c r="AZ350" s="241"/>
      <c r="BA350" s="242"/>
      <c r="BB350" s="157"/>
      <c r="BC350" s="157"/>
      <c r="BD350" s="157"/>
      <c r="BE350" s="157"/>
      <c r="BF350" s="157"/>
    </row>
    <row r="351" spans="1:58" ht="159.75" customHeight="1" x14ac:dyDescent="0.2">
      <c r="A351" s="666"/>
      <c r="B351" s="660"/>
      <c r="C351" s="661"/>
      <c r="D351" s="651"/>
      <c r="E351" s="651"/>
      <c r="F351" s="651"/>
      <c r="G351" s="661"/>
      <c r="H351" s="651"/>
      <c r="I351" s="641" t="str">
        <f>IF(H351&lt;=0,"",IF(H351&lt;=2,"Muy Baja",IF(H351&lt;=24,"Baja",IF(H351&lt;=500,"Media",IF(H351&lt;=5000,"Alta","Muy Alta")))))</f>
        <v/>
      </c>
      <c r="J351" s="639" t="str">
        <f>IF(I351="","",IF(I351="Muy Baja",0.2,IF(I351="Baja",0.4,IF(I351="Media",0.6,IF(I351="Alta",0.8,IF(I351="Muy Alta",1,))))))</f>
        <v/>
      </c>
      <c r="K351" s="654"/>
      <c r="L351" s="639">
        <f>IF(NOT(ISERROR(MATCH(K351,'[1]Tabla Impacto'!$B$221:$B$223,0))),'[1]Tabla Impacto'!$F$223&amp;"Por favor no seleccionar los criterios de impacto(Afectación Económica o presupuestal y Pérdida Reputacional)",K351)</f>
        <v>0</v>
      </c>
      <c r="M351" s="662" t="str">
        <f>IF(OR(K351='Tabla Impacto'!$C$11,K351='Tabla Impacto'!$D$11),"Leve",IF(OR(K351='Tabla Impacto'!$C$12,K351='Tabla Impacto'!$D$12),"Menor",IF(OR(K351='Tabla Impacto'!$C$13,K351='Tabla Impacto'!$D$13),"Moderado",IF(OR(K351='Tabla Impacto'!$C$14,K351='Tabla Impacto'!$D$14),"Mayor",IF(OR(K351='Tabla Impacto'!$C$15,K351='Tabla Impacto'!$D$15),"Catastrófico","")))))</f>
        <v/>
      </c>
      <c r="N351" s="639" t="str">
        <f>IF(M351="","",IF(M351="Leve",0.2,IF(M351="Menor",0.4,IF(M351="Moderado",0.6,IF(M351="Mayor",0.8,IF(M351="Catastrófico",1,))))))</f>
        <v/>
      </c>
      <c r="O351" s="641" t="str">
        <f>IF(OR(AND(I351="Muy Baja",M351="Leve"),AND(I351="Muy Baja",M351="Menor"),AND(I351="Baja",M351="Leve")),"Bajo",IF(OR(AND(I351="Muy baja",M351="Moderado"),AND(I351="Baja",M351="Menor"),AND(I351="Baja",M351="Moderado"),AND(I351="Media",M351="Leve"),AND(I351="Media",M351="Menor"),AND(I351="Media",M351="Moderado"),AND(I351="Alta",M351="Leve"),AND(I351="Alta",M351="Menor")),"Moderado",IF(OR(AND(I351="Muy Baja",M351="Mayor"),AND(I351="Baja",M351="Mayor"),AND(I351="Media",M351="Mayor"),AND(I351="Alta",M351="Moderado"),AND(I351="Alta",M351="Mayor"),AND(I351="Muy Alta",M351="Leve"),AND(I351="Muy Alta",M351="Menor"),AND(I351="Muy Alta",M351="Moderado"),AND(I351="Muy Alta",M351="Mayor")),"Alto",IF(OR(AND(I351="Muy Baja",M351="Catastrófico"),AND(I351="Baja",M351="Catastrófico"),AND(I351="Media",M351="Catastrófico"),AND(I351="Alta",M351="Catastrófico"),AND(I351="Muy Alta",M351="Catastrófico")),"Extremo",""))))</f>
        <v/>
      </c>
      <c r="P351" s="127"/>
      <c r="Q351" s="126"/>
      <c r="R351" s="145" t="str">
        <f t="shared" si="0"/>
        <v/>
      </c>
      <c r="S351" s="146"/>
      <c r="T351" s="146"/>
      <c r="U351" s="147" t="str">
        <f t="shared" si="1"/>
        <v/>
      </c>
      <c r="V351" s="146"/>
      <c r="W351" s="146"/>
      <c r="X351" s="146"/>
      <c r="Y351" s="148" t="str">
        <f>IFERROR(IF(R351="Probabilidad",(J351-(+J351*U351)),IF(R351="Impacto",J351,"")),"")</f>
        <v/>
      </c>
      <c r="Z351" s="149" t="str">
        <f t="shared" si="2"/>
        <v/>
      </c>
      <c r="AA351" s="147" t="str">
        <f t="shared" si="3"/>
        <v/>
      </c>
      <c r="AB351" s="149" t="str">
        <f t="shared" si="4"/>
        <v/>
      </c>
      <c r="AC351" s="147" t="str">
        <f>IFERROR(IF(R351="Impacto",(N351-(+N351*U351)),IF(R351="Probabilidad",N351,"")),"")</f>
        <v/>
      </c>
      <c r="AD351" s="149" t="str">
        <f t="shared" si="5"/>
        <v/>
      </c>
      <c r="AE351" s="656"/>
      <c r="AF351" s="144"/>
      <c r="AG351" s="237"/>
      <c r="AH351" s="194"/>
      <c r="AI351" s="278"/>
      <c r="AJ351" s="249"/>
      <c r="AK351" s="249"/>
      <c r="AL351" s="240"/>
      <c r="AM351" s="140"/>
      <c r="AN351" s="138"/>
      <c r="AO351" s="139"/>
      <c r="AP351" s="140"/>
      <c r="AQ351" s="138"/>
      <c r="AR351" s="140"/>
      <c r="AS351" s="138"/>
      <c r="AT351" s="139"/>
      <c r="AU351" s="140"/>
      <c r="AV351" s="138"/>
      <c r="AW351" s="140"/>
      <c r="AX351" s="138"/>
      <c r="AY351" s="139"/>
      <c r="AZ351" s="140"/>
      <c r="BA351" s="138"/>
      <c r="BB351" s="156"/>
      <c r="BC351" s="156"/>
      <c r="BD351" s="157"/>
      <c r="BE351" s="157"/>
      <c r="BF351" s="157"/>
    </row>
    <row r="352" spans="1:58" ht="159.75" customHeight="1" x14ac:dyDescent="0.2">
      <c r="A352" s="667"/>
      <c r="B352" s="649"/>
      <c r="C352" s="629"/>
      <c r="D352" s="629"/>
      <c r="E352" s="629"/>
      <c r="F352" s="629"/>
      <c r="G352" s="629"/>
      <c r="H352" s="629"/>
      <c r="I352" s="629"/>
      <c r="J352" s="629"/>
      <c r="K352" s="629"/>
      <c r="L352" s="629"/>
      <c r="M352" s="629"/>
      <c r="N352" s="629"/>
      <c r="O352" s="629"/>
      <c r="P352" s="194"/>
      <c r="Q352" s="144"/>
      <c r="R352" s="145" t="str">
        <f t="shared" si="0"/>
        <v/>
      </c>
      <c r="S352" s="146"/>
      <c r="T352" s="146"/>
      <c r="U352" s="147" t="str">
        <f t="shared" si="1"/>
        <v/>
      </c>
      <c r="V352" s="146"/>
      <c r="W352" s="146"/>
      <c r="X352" s="146"/>
      <c r="Y352" s="148" t="str">
        <f>IFERROR(IF(AND(R351="Probabilidad",R352="Probabilidad"),(AA351-(+AA351*U352)),IF(R352="Probabilidad",(J351-(+J351*U352)),IF(R352="Impacto",AA351,""))),"")</f>
        <v/>
      </c>
      <c r="Z352" s="149" t="str">
        <f t="shared" si="2"/>
        <v/>
      </c>
      <c r="AA352" s="147" t="str">
        <f t="shared" si="3"/>
        <v/>
      </c>
      <c r="AB352" s="149" t="str">
        <f t="shared" si="4"/>
        <v/>
      </c>
      <c r="AC352" s="147" t="str">
        <f>IFERROR(IF(AND(R351="Impacto",R352="Impacto"),(AC351-(+AC351*U352)),IF(R352="Impacto",($N$63-(+$N$63*U352)),IF(R352="Probabilidad",AC351,""))),"")</f>
        <v/>
      </c>
      <c r="AD352" s="149" t="str">
        <f t="shared" si="5"/>
        <v/>
      </c>
      <c r="AE352" s="629"/>
      <c r="AF352" s="168"/>
      <c r="AG352" s="204"/>
      <c r="AH352" s="194"/>
      <c r="AI352" s="278"/>
      <c r="AJ352" s="291"/>
      <c r="AK352" s="291"/>
      <c r="AL352" s="237"/>
      <c r="AM352" s="241"/>
      <c r="AN352" s="242"/>
      <c r="AO352" s="192"/>
      <c r="AP352" s="241"/>
      <c r="AQ352" s="242"/>
      <c r="AR352" s="241"/>
      <c r="AS352" s="242"/>
      <c r="AT352" s="192"/>
      <c r="AU352" s="241"/>
      <c r="AV352" s="242"/>
      <c r="AW352" s="241"/>
      <c r="AX352" s="242"/>
      <c r="AY352" s="192"/>
      <c r="AZ352" s="241"/>
      <c r="BA352" s="242"/>
      <c r="BB352" s="157"/>
      <c r="BC352" s="157"/>
      <c r="BD352" s="157"/>
      <c r="BE352" s="157"/>
      <c r="BF352" s="157"/>
    </row>
    <row r="353" spans="1:58" ht="159.75" customHeight="1" x14ac:dyDescent="0.2">
      <c r="A353" s="667"/>
      <c r="B353" s="649"/>
      <c r="C353" s="629"/>
      <c r="D353" s="629"/>
      <c r="E353" s="629"/>
      <c r="F353" s="629"/>
      <c r="G353" s="629"/>
      <c r="H353" s="629"/>
      <c r="I353" s="629"/>
      <c r="J353" s="629"/>
      <c r="K353" s="629"/>
      <c r="L353" s="629"/>
      <c r="M353" s="629"/>
      <c r="N353" s="629"/>
      <c r="O353" s="629"/>
      <c r="P353" s="194"/>
      <c r="Q353" s="144"/>
      <c r="R353" s="145" t="str">
        <f t="shared" si="0"/>
        <v/>
      </c>
      <c r="S353" s="146"/>
      <c r="T353" s="146"/>
      <c r="U353" s="147" t="str">
        <f t="shared" si="1"/>
        <v/>
      </c>
      <c r="V353" s="146"/>
      <c r="W353" s="146"/>
      <c r="X353" s="146"/>
      <c r="Y353" s="148" t="str">
        <f>IFERROR(IF(AND(R352="Probabilidad",R353="Probabilidad"),(AA352-(+AA352*U353)),IF(R353="Probabilidad",(J351-(+J351*U353)),IF(R353="Impacto",AA352,""))),"")</f>
        <v/>
      </c>
      <c r="Z353" s="149" t="str">
        <f t="shared" si="2"/>
        <v/>
      </c>
      <c r="AA353" s="147" t="str">
        <f t="shared" si="3"/>
        <v/>
      </c>
      <c r="AB353" s="149" t="str">
        <f t="shared" si="4"/>
        <v/>
      </c>
      <c r="AC353" s="147" t="str">
        <f t="shared" ref="AC353:AC356" si="91">IFERROR(IF(AND(R352="Impacto",R353="Impacto"),(AC352-(+AC352*U353)),IF(AND(R352="Probabilidad",R353="Impacto"),(AC351-(+AC351*U353)),IF(R353="Probabilidad",AC352,""))),"")</f>
        <v/>
      </c>
      <c r="AD353" s="149" t="str">
        <f t="shared" si="5"/>
        <v/>
      </c>
      <c r="AE353" s="629"/>
      <c r="AF353" s="194"/>
      <c r="AG353" s="192"/>
      <c r="AH353" s="193"/>
      <c r="AI353" s="278"/>
      <c r="AJ353" s="193"/>
      <c r="AK353" s="193"/>
      <c r="AL353" s="193"/>
      <c r="AM353" s="241"/>
      <c r="AN353" s="242"/>
      <c r="AO353" s="192"/>
      <c r="AP353" s="241"/>
      <c r="AQ353" s="242"/>
      <c r="AR353" s="241"/>
      <c r="AS353" s="242"/>
      <c r="AT353" s="192"/>
      <c r="AU353" s="241"/>
      <c r="AV353" s="242"/>
      <c r="AW353" s="241"/>
      <c r="AX353" s="242"/>
      <c r="AY353" s="192"/>
      <c r="AZ353" s="241"/>
      <c r="BA353" s="242"/>
      <c r="BB353" s="157"/>
      <c r="BC353" s="157"/>
      <c r="BD353" s="157"/>
      <c r="BE353" s="157"/>
      <c r="BF353" s="157"/>
    </row>
    <row r="354" spans="1:58" ht="159.75" customHeight="1" x14ac:dyDescent="0.2">
      <c r="A354" s="667"/>
      <c r="B354" s="649"/>
      <c r="C354" s="629"/>
      <c r="D354" s="629"/>
      <c r="E354" s="629"/>
      <c r="F354" s="629"/>
      <c r="G354" s="629"/>
      <c r="H354" s="629"/>
      <c r="I354" s="629"/>
      <c r="J354" s="629"/>
      <c r="K354" s="629"/>
      <c r="L354" s="629"/>
      <c r="M354" s="629"/>
      <c r="N354" s="629"/>
      <c r="O354" s="629"/>
      <c r="P354" s="194"/>
      <c r="Q354" s="144"/>
      <c r="R354" s="145" t="str">
        <f t="shared" si="0"/>
        <v/>
      </c>
      <c r="S354" s="146"/>
      <c r="T354" s="146"/>
      <c r="U354" s="147" t="str">
        <f t="shared" si="1"/>
        <v/>
      </c>
      <c r="V354" s="146"/>
      <c r="W354" s="146"/>
      <c r="X354" s="146"/>
      <c r="Y354" s="148" t="str">
        <f>IFERROR(IF(AND(R353="Probabilidad",R354="Probabilidad"),(AA353-(+AA353*U354)),IF(R354="Probabilidad",(J351-(+J351*U354)),IF(R354="Impacto",AA353,""))),"")</f>
        <v/>
      </c>
      <c r="Z354" s="149" t="str">
        <f t="shared" si="2"/>
        <v/>
      </c>
      <c r="AA354" s="147" t="str">
        <f t="shared" si="3"/>
        <v/>
      </c>
      <c r="AB354" s="149" t="str">
        <f t="shared" si="4"/>
        <v/>
      </c>
      <c r="AC354" s="147" t="str">
        <f t="shared" si="91"/>
        <v/>
      </c>
      <c r="AD354" s="149" t="str">
        <f t="shared" si="5"/>
        <v/>
      </c>
      <c r="AE354" s="629"/>
      <c r="AF354" s="194"/>
      <c r="AG354" s="192"/>
      <c r="AH354" s="193"/>
      <c r="AI354" s="278"/>
      <c r="AJ354" s="193"/>
      <c r="AK354" s="193"/>
      <c r="AL354" s="193"/>
      <c r="AM354" s="241"/>
      <c r="AN354" s="242"/>
      <c r="AO354" s="192"/>
      <c r="AP354" s="241"/>
      <c r="AQ354" s="242"/>
      <c r="AR354" s="241"/>
      <c r="AS354" s="242"/>
      <c r="AT354" s="192"/>
      <c r="AU354" s="241"/>
      <c r="AV354" s="242"/>
      <c r="AW354" s="241"/>
      <c r="AX354" s="242"/>
      <c r="AY354" s="192"/>
      <c r="AZ354" s="241"/>
      <c r="BA354" s="242"/>
      <c r="BB354" s="157"/>
      <c r="BC354" s="157"/>
      <c r="BD354" s="157"/>
      <c r="BE354" s="157"/>
      <c r="BF354" s="157"/>
    </row>
    <row r="355" spans="1:58" ht="159.75" customHeight="1" x14ac:dyDescent="0.2">
      <c r="A355" s="667"/>
      <c r="B355" s="649"/>
      <c r="C355" s="629"/>
      <c r="D355" s="629"/>
      <c r="E355" s="629"/>
      <c r="F355" s="629"/>
      <c r="G355" s="629"/>
      <c r="H355" s="629"/>
      <c r="I355" s="629"/>
      <c r="J355" s="629"/>
      <c r="K355" s="629"/>
      <c r="L355" s="629"/>
      <c r="M355" s="629"/>
      <c r="N355" s="629"/>
      <c r="O355" s="629"/>
      <c r="P355" s="194"/>
      <c r="Q355" s="144"/>
      <c r="R355" s="145" t="str">
        <f t="shared" si="0"/>
        <v/>
      </c>
      <c r="S355" s="146"/>
      <c r="T355" s="146"/>
      <c r="U355" s="147" t="str">
        <f t="shared" si="1"/>
        <v/>
      </c>
      <c r="V355" s="146"/>
      <c r="W355" s="146"/>
      <c r="X355" s="146"/>
      <c r="Y355" s="148" t="str">
        <f>IFERROR(IF(AND(R354="Probabilidad",R355="Probabilidad"),(AA354-(+AA354*U355)),IF(R355="Probabilidad",(J351-(+J351*U355)),IF(R355="Impacto",AA354,""))),"")</f>
        <v/>
      </c>
      <c r="Z355" s="149" t="str">
        <f t="shared" si="2"/>
        <v/>
      </c>
      <c r="AA355" s="147" t="str">
        <f t="shared" si="3"/>
        <v/>
      </c>
      <c r="AB355" s="149" t="str">
        <f t="shared" si="4"/>
        <v/>
      </c>
      <c r="AC355" s="147" t="str">
        <f t="shared" si="91"/>
        <v/>
      </c>
      <c r="AD355" s="149" t="str">
        <f t="shared" si="5"/>
        <v/>
      </c>
      <c r="AE355" s="629"/>
      <c r="AF355" s="194"/>
      <c r="AG355" s="192"/>
      <c r="AH355" s="193"/>
      <c r="AI355" s="278"/>
      <c r="AJ355" s="193"/>
      <c r="AK355" s="193"/>
      <c r="AL355" s="193"/>
      <c r="AM355" s="241"/>
      <c r="AN355" s="242"/>
      <c r="AO355" s="192"/>
      <c r="AP355" s="241"/>
      <c r="AQ355" s="242"/>
      <c r="AR355" s="241"/>
      <c r="AS355" s="242"/>
      <c r="AT355" s="192"/>
      <c r="AU355" s="241"/>
      <c r="AV355" s="242"/>
      <c r="AW355" s="241"/>
      <c r="AX355" s="242"/>
      <c r="AY355" s="192"/>
      <c r="AZ355" s="241"/>
      <c r="BA355" s="242"/>
      <c r="BB355" s="157"/>
      <c r="BC355" s="157"/>
      <c r="BD355" s="157"/>
      <c r="BE355" s="157"/>
      <c r="BF355" s="157"/>
    </row>
    <row r="356" spans="1:58" ht="159.75" customHeight="1" x14ac:dyDescent="0.2">
      <c r="A356" s="668"/>
      <c r="B356" s="650"/>
      <c r="C356" s="640"/>
      <c r="D356" s="640"/>
      <c r="E356" s="640"/>
      <c r="F356" s="640"/>
      <c r="G356" s="640"/>
      <c r="H356" s="640"/>
      <c r="I356" s="640"/>
      <c r="J356" s="640"/>
      <c r="K356" s="640"/>
      <c r="L356" s="640"/>
      <c r="M356" s="640"/>
      <c r="N356" s="640"/>
      <c r="O356" s="640"/>
      <c r="P356" s="205"/>
      <c r="Q356" s="168"/>
      <c r="R356" s="169" t="str">
        <f t="shared" si="0"/>
        <v/>
      </c>
      <c r="S356" s="170"/>
      <c r="T356" s="170"/>
      <c r="U356" s="171" t="str">
        <f t="shared" si="1"/>
        <v/>
      </c>
      <c r="V356" s="170"/>
      <c r="W356" s="170"/>
      <c r="X356" s="170"/>
      <c r="Y356" s="172" t="str">
        <f>IFERROR(IF(AND(R355="Probabilidad",R356="Probabilidad"),(AA355-(+AA355*U356)),IF(R356="Probabilidad",(J351-(+J351*U356)),IF(R356="Impacto",AA355,""))),"")</f>
        <v/>
      </c>
      <c r="Z356" s="173" t="str">
        <f t="shared" si="2"/>
        <v/>
      </c>
      <c r="AA356" s="171" t="str">
        <f t="shared" si="3"/>
        <v/>
      </c>
      <c r="AB356" s="173" t="str">
        <f t="shared" si="4"/>
        <v/>
      </c>
      <c r="AC356" s="171" t="str">
        <f t="shared" si="91"/>
        <v/>
      </c>
      <c r="AD356" s="173" t="str">
        <f t="shared" si="5"/>
        <v/>
      </c>
      <c r="AE356" s="640"/>
      <c r="AF356" s="205"/>
      <c r="AG356" s="171"/>
      <c r="AH356" s="209"/>
      <c r="AI356" s="205"/>
      <c r="AJ356" s="209"/>
      <c r="AK356" s="209"/>
      <c r="AL356" s="198"/>
      <c r="AM356" s="241"/>
      <c r="AN356" s="242"/>
      <c r="AO356" s="192"/>
      <c r="AP356" s="241"/>
      <c r="AQ356" s="242"/>
      <c r="AR356" s="241"/>
      <c r="AS356" s="242"/>
      <c r="AT356" s="192"/>
      <c r="AU356" s="241"/>
      <c r="AV356" s="242"/>
      <c r="AW356" s="241"/>
      <c r="AX356" s="242"/>
      <c r="AY356" s="192"/>
      <c r="AZ356" s="241"/>
      <c r="BA356" s="242"/>
      <c r="BB356" s="157"/>
      <c r="BC356" s="157"/>
      <c r="BD356" s="157"/>
      <c r="BE356" s="157"/>
      <c r="BF356" s="157"/>
    </row>
    <row r="357" spans="1:58" ht="159.75" customHeight="1" x14ac:dyDescent="0.2">
      <c r="A357" s="666"/>
      <c r="B357" s="660"/>
      <c r="C357" s="661"/>
      <c r="D357" s="651"/>
      <c r="E357" s="651"/>
      <c r="F357" s="651"/>
      <c r="G357" s="661"/>
      <c r="H357" s="651"/>
      <c r="I357" s="641" t="str">
        <f>IF(H357&lt;=0,"",IF(H357&lt;=2,"Muy Baja",IF(H357&lt;=24,"Baja",IF(H357&lt;=500,"Media",IF(H357&lt;=5000,"Alta","Muy Alta")))))</f>
        <v/>
      </c>
      <c r="J357" s="639" t="str">
        <f>IF(I357="","",IF(I357="Muy Baja",0.2,IF(I357="Baja",0.4,IF(I357="Media",0.6,IF(I357="Alta",0.8,IF(I357="Muy Alta",1,))))))</f>
        <v/>
      </c>
      <c r="K357" s="654"/>
      <c r="L357" s="639">
        <f>IF(NOT(ISERROR(MATCH(K357,'[1]Tabla Impacto'!$B$221:$B$223,0))),'[1]Tabla Impacto'!$F$223&amp;"Por favor no seleccionar los criterios de impacto(Afectación Económica o presupuestal y Pérdida Reputacional)",K357)</f>
        <v>0</v>
      </c>
      <c r="M357" s="662" t="str">
        <f>IF(OR(K357='Tabla Impacto'!$C$11,K357='Tabla Impacto'!$D$11),"Leve",IF(OR(K357='Tabla Impacto'!$C$12,K357='Tabla Impacto'!$D$12),"Menor",IF(OR(K357='Tabla Impacto'!$C$13,K357='Tabla Impacto'!$D$13),"Moderado",IF(OR(K357='Tabla Impacto'!$C$14,K357='Tabla Impacto'!$D$14),"Mayor",IF(OR(K357='Tabla Impacto'!$C$15,K357='Tabla Impacto'!$D$15),"Catastrófico","")))))</f>
        <v/>
      </c>
      <c r="N357" s="639" t="str">
        <f>IF(M357="","",IF(M357="Leve",0.2,IF(M357="Menor",0.4,IF(M357="Moderado",0.6,IF(M357="Mayor",0.8,IF(M357="Catastrófico",1,))))))</f>
        <v/>
      </c>
      <c r="O357" s="641" t="str">
        <f>IF(OR(AND(I357="Muy Baja",M357="Leve"),AND(I357="Muy Baja",M357="Menor"),AND(I357="Baja",M357="Leve")),"Bajo",IF(OR(AND(I357="Muy baja",M357="Moderado"),AND(I357="Baja",M357="Menor"),AND(I357="Baja",M357="Moderado"),AND(I357="Media",M357="Leve"),AND(I357="Media",M357="Menor"),AND(I357="Media",M357="Moderado"),AND(I357="Alta",M357="Leve"),AND(I357="Alta",M357="Menor")),"Moderado",IF(OR(AND(I357="Muy Baja",M357="Mayor"),AND(I357="Baja",M357="Mayor"),AND(I357="Media",M357="Mayor"),AND(I357="Alta",M357="Moderado"),AND(I357="Alta",M357="Mayor"),AND(I357="Muy Alta",M357="Leve"),AND(I357="Muy Alta",M357="Menor"),AND(I357="Muy Alta",M357="Moderado"),AND(I357="Muy Alta",M357="Mayor")),"Alto",IF(OR(AND(I357="Muy Baja",M357="Catastrófico"),AND(I357="Baja",M357="Catastrófico"),AND(I357="Media",M357="Catastrófico"),AND(I357="Alta",M357="Catastrófico"),AND(I357="Muy Alta",M357="Catastrófico")),"Extremo",""))))</f>
        <v/>
      </c>
      <c r="P357" s="127"/>
      <c r="Q357" s="126"/>
      <c r="R357" s="145" t="str">
        <f t="shared" si="0"/>
        <v/>
      </c>
      <c r="S357" s="146"/>
      <c r="T357" s="146"/>
      <c r="U357" s="147" t="str">
        <f t="shared" si="1"/>
        <v/>
      </c>
      <c r="V357" s="146"/>
      <c r="W357" s="146"/>
      <c r="X357" s="146"/>
      <c r="Y357" s="148" t="str">
        <f>IFERROR(IF(R357="Probabilidad",(J357-(+J357*U357)),IF(R357="Impacto",J357,"")),"")</f>
        <v/>
      </c>
      <c r="Z357" s="149" t="str">
        <f t="shared" si="2"/>
        <v/>
      </c>
      <c r="AA357" s="147" t="str">
        <f t="shared" si="3"/>
        <v/>
      </c>
      <c r="AB357" s="149" t="str">
        <f t="shared" si="4"/>
        <v/>
      </c>
      <c r="AC357" s="147" t="str">
        <f>IFERROR(IF(R357="Impacto",(N357-(+N357*U357)),IF(R357="Probabilidad",N357,"")),"")</f>
        <v/>
      </c>
      <c r="AD357" s="149" t="str">
        <f t="shared" si="5"/>
        <v/>
      </c>
      <c r="AE357" s="656"/>
      <c r="AF357" s="144"/>
      <c r="AG357" s="237"/>
      <c r="AH357" s="194"/>
      <c r="AI357" s="278"/>
      <c r="AJ357" s="249"/>
      <c r="AK357" s="249"/>
      <c r="AL357" s="240"/>
      <c r="AM357" s="140"/>
      <c r="AN357" s="138"/>
      <c r="AO357" s="139"/>
      <c r="AP357" s="140"/>
      <c r="AQ357" s="138"/>
      <c r="AR357" s="140"/>
      <c r="AS357" s="138"/>
      <c r="AT357" s="139"/>
      <c r="AU357" s="140"/>
      <c r="AV357" s="138"/>
      <c r="AW357" s="140"/>
      <c r="AX357" s="138"/>
      <c r="AY357" s="139"/>
      <c r="AZ357" s="140"/>
      <c r="BA357" s="138"/>
      <c r="BB357" s="156"/>
      <c r="BC357" s="156"/>
      <c r="BD357" s="157"/>
      <c r="BE357" s="157"/>
      <c r="BF357" s="157"/>
    </row>
    <row r="358" spans="1:58" ht="159.75" customHeight="1" x14ac:dyDescent="0.2">
      <c r="A358" s="667"/>
      <c r="B358" s="649"/>
      <c r="C358" s="629"/>
      <c r="D358" s="629"/>
      <c r="E358" s="629"/>
      <c r="F358" s="629"/>
      <c r="G358" s="629"/>
      <c r="H358" s="629"/>
      <c r="I358" s="629"/>
      <c r="J358" s="629"/>
      <c r="K358" s="629"/>
      <c r="L358" s="629"/>
      <c r="M358" s="629"/>
      <c r="N358" s="629"/>
      <c r="O358" s="629"/>
      <c r="P358" s="194"/>
      <c r="Q358" s="144"/>
      <c r="R358" s="145" t="str">
        <f t="shared" si="0"/>
        <v/>
      </c>
      <c r="S358" s="146"/>
      <c r="T358" s="146"/>
      <c r="U358" s="147" t="str">
        <f t="shared" si="1"/>
        <v/>
      </c>
      <c r="V358" s="146"/>
      <c r="W358" s="146"/>
      <c r="X358" s="146"/>
      <c r="Y358" s="148" t="str">
        <f>IFERROR(IF(AND(R357="Probabilidad",R358="Probabilidad"),(AA357-(+AA357*U358)),IF(R358="Probabilidad",(J357-(+J357*U358)),IF(R358="Impacto",AA357,""))),"")</f>
        <v/>
      </c>
      <c r="Z358" s="149" t="str">
        <f t="shared" si="2"/>
        <v/>
      </c>
      <c r="AA358" s="147" t="str">
        <f t="shared" si="3"/>
        <v/>
      </c>
      <c r="AB358" s="149" t="str">
        <f t="shared" si="4"/>
        <v/>
      </c>
      <c r="AC358" s="147" t="str">
        <f>IFERROR(IF(AND(R357="Impacto",R358="Impacto"),(AC357-(+AC357*U358)),IF(R358="Impacto",($N$63-(+$N$63*U358)),IF(R358="Probabilidad",AC357,""))),"")</f>
        <v/>
      </c>
      <c r="AD358" s="149" t="str">
        <f t="shared" si="5"/>
        <v/>
      </c>
      <c r="AE358" s="629"/>
      <c r="AF358" s="168"/>
      <c r="AG358" s="204"/>
      <c r="AH358" s="194"/>
      <c r="AI358" s="278"/>
      <c r="AJ358" s="291"/>
      <c r="AK358" s="291"/>
      <c r="AL358" s="237"/>
      <c r="AM358" s="241"/>
      <c r="AN358" s="242"/>
      <c r="AO358" s="192"/>
      <c r="AP358" s="241"/>
      <c r="AQ358" s="242"/>
      <c r="AR358" s="241"/>
      <c r="AS358" s="242"/>
      <c r="AT358" s="192"/>
      <c r="AU358" s="241"/>
      <c r="AV358" s="242"/>
      <c r="AW358" s="241"/>
      <c r="AX358" s="242"/>
      <c r="AY358" s="192"/>
      <c r="AZ358" s="241"/>
      <c r="BA358" s="242"/>
      <c r="BB358" s="157"/>
      <c r="BC358" s="157"/>
      <c r="BD358" s="157"/>
      <c r="BE358" s="157"/>
      <c r="BF358" s="157"/>
    </row>
    <row r="359" spans="1:58" ht="159.75" customHeight="1" x14ac:dyDescent="0.2">
      <c r="A359" s="667"/>
      <c r="B359" s="649"/>
      <c r="C359" s="629"/>
      <c r="D359" s="629"/>
      <c r="E359" s="629"/>
      <c r="F359" s="629"/>
      <c r="G359" s="629"/>
      <c r="H359" s="629"/>
      <c r="I359" s="629"/>
      <c r="J359" s="629"/>
      <c r="K359" s="629"/>
      <c r="L359" s="629"/>
      <c r="M359" s="629"/>
      <c r="N359" s="629"/>
      <c r="O359" s="629"/>
      <c r="P359" s="194"/>
      <c r="Q359" s="144"/>
      <c r="R359" s="145" t="str">
        <f t="shared" si="0"/>
        <v/>
      </c>
      <c r="S359" s="146"/>
      <c r="T359" s="146"/>
      <c r="U359" s="147" t="str">
        <f t="shared" si="1"/>
        <v/>
      </c>
      <c r="V359" s="146"/>
      <c r="W359" s="146"/>
      <c r="X359" s="146"/>
      <c r="Y359" s="148" t="str">
        <f>IFERROR(IF(AND(R358="Probabilidad",R359="Probabilidad"),(AA358-(+AA358*U359)),IF(R359="Probabilidad",(J357-(+J357*U359)),IF(R359="Impacto",AA358,""))),"")</f>
        <v/>
      </c>
      <c r="Z359" s="149" t="str">
        <f t="shared" si="2"/>
        <v/>
      </c>
      <c r="AA359" s="147" t="str">
        <f t="shared" si="3"/>
        <v/>
      </c>
      <c r="AB359" s="149" t="str">
        <f t="shared" si="4"/>
        <v/>
      </c>
      <c r="AC359" s="147" t="str">
        <f t="shared" ref="AC359:AC362" si="92">IFERROR(IF(AND(R358="Impacto",R359="Impacto"),(AC358-(+AC358*U359)),IF(AND(R358="Probabilidad",R359="Impacto"),(AC357-(+AC357*U359)),IF(R359="Probabilidad",AC358,""))),"")</f>
        <v/>
      </c>
      <c r="AD359" s="149" t="str">
        <f t="shared" si="5"/>
        <v/>
      </c>
      <c r="AE359" s="629"/>
      <c r="AF359" s="194"/>
      <c r="AG359" s="192"/>
      <c r="AH359" s="193"/>
      <c r="AI359" s="278"/>
      <c r="AJ359" s="193"/>
      <c r="AK359" s="193"/>
      <c r="AL359" s="193"/>
      <c r="AM359" s="241"/>
      <c r="AN359" s="242"/>
      <c r="AO359" s="192"/>
      <c r="AP359" s="241"/>
      <c r="AQ359" s="242"/>
      <c r="AR359" s="241"/>
      <c r="AS359" s="242"/>
      <c r="AT359" s="192"/>
      <c r="AU359" s="241"/>
      <c r="AV359" s="242"/>
      <c r="AW359" s="241"/>
      <c r="AX359" s="242"/>
      <c r="AY359" s="192"/>
      <c r="AZ359" s="241"/>
      <c r="BA359" s="242"/>
      <c r="BB359" s="157"/>
      <c r="BC359" s="157"/>
      <c r="BD359" s="157"/>
      <c r="BE359" s="157"/>
      <c r="BF359" s="157"/>
    </row>
    <row r="360" spans="1:58" ht="159.75" customHeight="1" x14ac:dyDescent="0.2">
      <c r="A360" s="667"/>
      <c r="B360" s="649"/>
      <c r="C360" s="629"/>
      <c r="D360" s="629"/>
      <c r="E360" s="629"/>
      <c r="F360" s="629"/>
      <c r="G360" s="629"/>
      <c r="H360" s="629"/>
      <c r="I360" s="629"/>
      <c r="J360" s="629"/>
      <c r="K360" s="629"/>
      <c r="L360" s="629"/>
      <c r="M360" s="629"/>
      <c r="N360" s="629"/>
      <c r="O360" s="629"/>
      <c r="P360" s="194"/>
      <c r="Q360" s="144"/>
      <c r="R360" s="145" t="str">
        <f t="shared" si="0"/>
        <v/>
      </c>
      <c r="S360" s="146"/>
      <c r="T360" s="146"/>
      <c r="U360" s="147" t="str">
        <f t="shared" si="1"/>
        <v/>
      </c>
      <c r="V360" s="146"/>
      <c r="W360" s="146"/>
      <c r="X360" s="146"/>
      <c r="Y360" s="148" t="str">
        <f>IFERROR(IF(AND(R359="Probabilidad",R360="Probabilidad"),(AA359-(+AA359*U360)),IF(R360="Probabilidad",(J357-(+J357*U360)),IF(R360="Impacto",AA359,""))),"")</f>
        <v/>
      </c>
      <c r="Z360" s="149" t="str">
        <f t="shared" si="2"/>
        <v/>
      </c>
      <c r="AA360" s="147" t="str">
        <f t="shared" si="3"/>
        <v/>
      </c>
      <c r="AB360" s="149" t="str">
        <f t="shared" si="4"/>
        <v/>
      </c>
      <c r="AC360" s="147" t="str">
        <f t="shared" si="92"/>
        <v/>
      </c>
      <c r="AD360" s="149" t="str">
        <f t="shared" si="5"/>
        <v/>
      </c>
      <c r="AE360" s="629"/>
      <c r="AF360" s="194"/>
      <c r="AG360" s="192"/>
      <c r="AH360" s="193"/>
      <c r="AI360" s="278"/>
      <c r="AJ360" s="193"/>
      <c r="AK360" s="193"/>
      <c r="AL360" s="193"/>
      <c r="AM360" s="241"/>
      <c r="AN360" s="242"/>
      <c r="AO360" s="192"/>
      <c r="AP360" s="241"/>
      <c r="AQ360" s="242"/>
      <c r="AR360" s="241"/>
      <c r="AS360" s="242"/>
      <c r="AT360" s="192"/>
      <c r="AU360" s="241"/>
      <c r="AV360" s="242"/>
      <c r="AW360" s="241"/>
      <c r="AX360" s="242"/>
      <c r="AY360" s="192"/>
      <c r="AZ360" s="241"/>
      <c r="BA360" s="242"/>
      <c r="BB360" s="157"/>
      <c r="BC360" s="157"/>
      <c r="BD360" s="157"/>
      <c r="BE360" s="157"/>
      <c r="BF360" s="157"/>
    </row>
    <row r="361" spans="1:58" ht="159.75" customHeight="1" x14ac:dyDescent="0.2">
      <c r="A361" s="667"/>
      <c r="B361" s="649"/>
      <c r="C361" s="629"/>
      <c r="D361" s="629"/>
      <c r="E361" s="629"/>
      <c r="F361" s="629"/>
      <c r="G361" s="629"/>
      <c r="H361" s="629"/>
      <c r="I361" s="629"/>
      <c r="J361" s="629"/>
      <c r="K361" s="629"/>
      <c r="L361" s="629"/>
      <c r="M361" s="629"/>
      <c r="N361" s="629"/>
      <c r="O361" s="629"/>
      <c r="P361" s="194"/>
      <c r="Q361" s="144"/>
      <c r="R361" s="145" t="str">
        <f t="shared" si="0"/>
        <v/>
      </c>
      <c r="S361" s="146"/>
      <c r="T361" s="146"/>
      <c r="U361" s="147" t="str">
        <f t="shared" si="1"/>
        <v/>
      </c>
      <c r="V361" s="146"/>
      <c r="W361" s="146"/>
      <c r="X361" s="146"/>
      <c r="Y361" s="148" t="str">
        <f>IFERROR(IF(AND(R360="Probabilidad",R361="Probabilidad"),(AA360-(+AA360*U361)),IF(R361="Probabilidad",(J357-(+J357*U361)),IF(R361="Impacto",AA360,""))),"")</f>
        <v/>
      </c>
      <c r="Z361" s="149" t="str">
        <f t="shared" si="2"/>
        <v/>
      </c>
      <c r="AA361" s="147" t="str">
        <f t="shared" si="3"/>
        <v/>
      </c>
      <c r="AB361" s="149" t="str">
        <f t="shared" si="4"/>
        <v/>
      </c>
      <c r="AC361" s="147" t="str">
        <f t="shared" si="92"/>
        <v/>
      </c>
      <c r="AD361" s="149" t="str">
        <f t="shared" si="5"/>
        <v/>
      </c>
      <c r="AE361" s="629"/>
      <c r="AF361" s="194"/>
      <c r="AG361" s="192"/>
      <c r="AH361" s="193"/>
      <c r="AI361" s="278"/>
      <c r="AJ361" s="193"/>
      <c r="AK361" s="193"/>
      <c r="AL361" s="193"/>
      <c r="AM361" s="241"/>
      <c r="AN361" s="242"/>
      <c r="AO361" s="192"/>
      <c r="AP361" s="241"/>
      <c r="AQ361" s="242"/>
      <c r="AR361" s="241"/>
      <c r="AS361" s="242"/>
      <c r="AT361" s="192"/>
      <c r="AU361" s="241"/>
      <c r="AV361" s="242"/>
      <c r="AW361" s="241"/>
      <c r="AX361" s="242"/>
      <c r="AY361" s="192"/>
      <c r="AZ361" s="241"/>
      <c r="BA361" s="242"/>
      <c r="BB361" s="157"/>
      <c r="BC361" s="157"/>
      <c r="BD361" s="157"/>
      <c r="BE361" s="157"/>
      <c r="BF361" s="157"/>
    </row>
    <row r="362" spans="1:58" ht="159.75" customHeight="1" x14ac:dyDescent="0.2">
      <c r="A362" s="668"/>
      <c r="B362" s="650"/>
      <c r="C362" s="640"/>
      <c r="D362" s="640"/>
      <c r="E362" s="640"/>
      <c r="F362" s="640"/>
      <c r="G362" s="640"/>
      <c r="H362" s="640"/>
      <c r="I362" s="640"/>
      <c r="J362" s="640"/>
      <c r="K362" s="640"/>
      <c r="L362" s="640"/>
      <c r="M362" s="640"/>
      <c r="N362" s="640"/>
      <c r="O362" s="640"/>
      <c r="P362" s="205"/>
      <c r="Q362" s="168"/>
      <c r="R362" s="169" t="str">
        <f t="shared" si="0"/>
        <v/>
      </c>
      <c r="S362" s="170"/>
      <c r="T362" s="170"/>
      <c r="U362" s="171" t="str">
        <f t="shared" si="1"/>
        <v/>
      </c>
      <c r="V362" s="170"/>
      <c r="W362" s="170"/>
      <c r="X362" s="170"/>
      <c r="Y362" s="172" t="str">
        <f>IFERROR(IF(AND(R361="Probabilidad",R362="Probabilidad"),(AA361-(+AA361*U362)),IF(R362="Probabilidad",(J357-(+J357*U362)),IF(R362="Impacto",AA361,""))),"")</f>
        <v/>
      </c>
      <c r="Z362" s="173" t="str">
        <f t="shared" si="2"/>
        <v/>
      </c>
      <c r="AA362" s="171" t="str">
        <f t="shared" si="3"/>
        <v/>
      </c>
      <c r="AB362" s="173" t="str">
        <f t="shared" si="4"/>
        <v/>
      </c>
      <c r="AC362" s="171" t="str">
        <f t="shared" si="92"/>
        <v/>
      </c>
      <c r="AD362" s="173" t="str">
        <f t="shared" si="5"/>
        <v/>
      </c>
      <c r="AE362" s="640"/>
      <c r="AF362" s="205"/>
      <c r="AG362" s="171"/>
      <c r="AH362" s="209"/>
      <c r="AI362" s="205"/>
      <c r="AJ362" s="209"/>
      <c r="AK362" s="209"/>
      <c r="AL362" s="198"/>
      <c r="AM362" s="241"/>
      <c r="AN362" s="242"/>
      <c r="AO362" s="192"/>
      <c r="AP362" s="241"/>
      <c r="AQ362" s="242"/>
      <c r="AR362" s="241"/>
      <c r="AS362" s="242"/>
      <c r="AT362" s="192"/>
      <c r="AU362" s="241"/>
      <c r="AV362" s="242"/>
      <c r="AW362" s="241"/>
      <c r="AX362" s="242"/>
      <c r="AY362" s="192"/>
      <c r="AZ362" s="241"/>
      <c r="BA362" s="242"/>
      <c r="BB362" s="157"/>
      <c r="BC362" s="157"/>
      <c r="BD362" s="157"/>
      <c r="BE362" s="157"/>
      <c r="BF362" s="157"/>
    </row>
    <row r="363" spans="1:58" ht="159.75" customHeight="1" x14ac:dyDescent="0.2">
      <c r="A363" s="666"/>
      <c r="B363" s="660"/>
      <c r="C363" s="661"/>
      <c r="D363" s="651"/>
      <c r="E363" s="651"/>
      <c r="F363" s="651"/>
      <c r="G363" s="661"/>
      <c r="H363" s="651"/>
      <c r="I363" s="641" t="str">
        <f>IF(H363&lt;=0,"",IF(H363&lt;=2,"Muy Baja",IF(H363&lt;=24,"Baja",IF(H363&lt;=500,"Media",IF(H363&lt;=5000,"Alta","Muy Alta")))))</f>
        <v/>
      </c>
      <c r="J363" s="639" t="str">
        <f>IF(I363="","",IF(I363="Muy Baja",0.2,IF(I363="Baja",0.4,IF(I363="Media",0.6,IF(I363="Alta",0.8,IF(I363="Muy Alta",1,))))))</f>
        <v/>
      </c>
      <c r="K363" s="654"/>
      <c r="L363" s="639">
        <f>IF(NOT(ISERROR(MATCH(K363,'[1]Tabla Impacto'!$B$221:$B$223,0))),'[1]Tabla Impacto'!$F$223&amp;"Por favor no seleccionar los criterios de impacto(Afectación Económica o presupuestal y Pérdida Reputacional)",K363)</f>
        <v>0</v>
      </c>
      <c r="M363" s="662" t="str">
        <f>IF(OR(K363='Tabla Impacto'!$C$11,K363='Tabla Impacto'!$D$11),"Leve",IF(OR(K363='Tabla Impacto'!$C$12,K363='Tabla Impacto'!$D$12),"Menor",IF(OR(K363='Tabla Impacto'!$C$13,K363='Tabla Impacto'!$D$13),"Moderado",IF(OR(K363='Tabla Impacto'!$C$14,K363='Tabla Impacto'!$D$14),"Mayor",IF(OR(K363='Tabla Impacto'!$C$15,K363='Tabla Impacto'!$D$15),"Catastrófico","")))))</f>
        <v/>
      </c>
      <c r="N363" s="639" t="str">
        <f>IF(M363="","",IF(M363="Leve",0.2,IF(M363="Menor",0.4,IF(M363="Moderado",0.6,IF(M363="Mayor",0.8,IF(M363="Catastrófico",1,))))))</f>
        <v/>
      </c>
      <c r="O363" s="641" t="str">
        <f>IF(OR(AND(I363="Muy Baja",M363="Leve"),AND(I363="Muy Baja",M363="Menor"),AND(I363="Baja",M363="Leve")),"Bajo",IF(OR(AND(I363="Muy baja",M363="Moderado"),AND(I363="Baja",M363="Menor"),AND(I363="Baja",M363="Moderado"),AND(I363="Media",M363="Leve"),AND(I363="Media",M363="Menor"),AND(I363="Media",M363="Moderado"),AND(I363="Alta",M363="Leve"),AND(I363="Alta",M363="Menor")),"Moderado",IF(OR(AND(I363="Muy Baja",M363="Mayor"),AND(I363="Baja",M363="Mayor"),AND(I363="Media",M363="Mayor"),AND(I363="Alta",M363="Moderado"),AND(I363="Alta",M363="Mayor"),AND(I363="Muy Alta",M363="Leve"),AND(I363="Muy Alta",M363="Menor"),AND(I363="Muy Alta",M363="Moderado"),AND(I363="Muy Alta",M363="Mayor")),"Alto",IF(OR(AND(I363="Muy Baja",M363="Catastrófico"),AND(I363="Baja",M363="Catastrófico"),AND(I363="Media",M363="Catastrófico"),AND(I363="Alta",M363="Catastrófico"),AND(I363="Muy Alta",M363="Catastrófico")),"Extremo",""))))</f>
        <v/>
      </c>
      <c r="P363" s="127"/>
      <c r="Q363" s="126"/>
      <c r="R363" s="145" t="str">
        <f t="shared" si="0"/>
        <v/>
      </c>
      <c r="S363" s="146"/>
      <c r="T363" s="146"/>
      <c r="U363" s="147" t="str">
        <f t="shared" si="1"/>
        <v/>
      </c>
      <c r="V363" s="146"/>
      <c r="W363" s="146"/>
      <c r="X363" s="146"/>
      <c r="Y363" s="148" t="str">
        <f>IFERROR(IF(R363="Probabilidad",(J363-(+J363*U363)),IF(R363="Impacto",J363,"")),"")</f>
        <v/>
      </c>
      <c r="Z363" s="149" t="str">
        <f t="shared" si="2"/>
        <v/>
      </c>
      <c r="AA363" s="147" t="str">
        <f t="shared" si="3"/>
        <v/>
      </c>
      <c r="AB363" s="149" t="str">
        <f t="shared" si="4"/>
        <v/>
      </c>
      <c r="AC363" s="147" t="str">
        <f>IFERROR(IF(R363="Impacto",(N363-(+N363*U363)),IF(R363="Probabilidad",N363,"")),"")</f>
        <v/>
      </c>
      <c r="AD363" s="149" t="str">
        <f t="shared" si="5"/>
        <v/>
      </c>
      <c r="AE363" s="656"/>
      <c r="AF363" s="144"/>
      <c r="AG363" s="237"/>
      <c r="AH363" s="194"/>
      <c r="AI363" s="278"/>
      <c r="AJ363" s="249"/>
      <c r="AK363" s="249"/>
      <c r="AL363" s="240"/>
      <c r="AM363" s="140"/>
      <c r="AN363" s="138"/>
      <c r="AO363" s="139"/>
      <c r="AP363" s="140"/>
      <c r="AQ363" s="138"/>
      <c r="AR363" s="140"/>
      <c r="AS363" s="138"/>
      <c r="AT363" s="139"/>
      <c r="AU363" s="140"/>
      <c r="AV363" s="138"/>
      <c r="AW363" s="140"/>
      <c r="AX363" s="138"/>
      <c r="AY363" s="139"/>
      <c r="AZ363" s="140"/>
      <c r="BA363" s="138"/>
      <c r="BB363" s="156"/>
      <c r="BC363" s="156"/>
      <c r="BD363" s="157"/>
      <c r="BE363" s="157"/>
      <c r="BF363" s="157"/>
    </row>
    <row r="364" spans="1:58" ht="159.75" customHeight="1" x14ac:dyDescent="0.2">
      <c r="A364" s="667"/>
      <c r="B364" s="649"/>
      <c r="C364" s="629"/>
      <c r="D364" s="629"/>
      <c r="E364" s="629"/>
      <c r="F364" s="629"/>
      <c r="G364" s="629"/>
      <c r="H364" s="629"/>
      <c r="I364" s="629"/>
      <c r="J364" s="629"/>
      <c r="K364" s="629"/>
      <c r="L364" s="629"/>
      <c r="M364" s="629"/>
      <c r="N364" s="629"/>
      <c r="O364" s="629"/>
      <c r="P364" s="194"/>
      <c r="Q364" s="144"/>
      <c r="R364" s="145" t="str">
        <f t="shared" si="0"/>
        <v/>
      </c>
      <c r="S364" s="146"/>
      <c r="T364" s="146"/>
      <c r="U364" s="147" t="str">
        <f t="shared" si="1"/>
        <v/>
      </c>
      <c r="V364" s="146"/>
      <c r="W364" s="146"/>
      <c r="X364" s="146"/>
      <c r="Y364" s="148" t="str">
        <f>IFERROR(IF(AND(R363="Probabilidad",R364="Probabilidad"),(AA363-(+AA363*U364)),IF(R364="Probabilidad",(J363-(+J363*U364)),IF(R364="Impacto",AA363,""))),"")</f>
        <v/>
      </c>
      <c r="Z364" s="149" t="str">
        <f t="shared" si="2"/>
        <v/>
      </c>
      <c r="AA364" s="147" t="str">
        <f t="shared" si="3"/>
        <v/>
      </c>
      <c r="AB364" s="149" t="str">
        <f t="shared" si="4"/>
        <v/>
      </c>
      <c r="AC364" s="147" t="str">
        <f>IFERROR(IF(AND(R363="Impacto",R364="Impacto"),(AC363-(+AC363*U364)),IF(R364="Impacto",($N$63-(+$N$63*U364)),IF(R364="Probabilidad",AC363,""))),"")</f>
        <v/>
      </c>
      <c r="AD364" s="149" t="str">
        <f t="shared" si="5"/>
        <v/>
      </c>
      <c r="AE364" s="629"/>
      <c r="AF364" s="168"/>
      <c r="AG364" s="204"/>
      <c r="AH364" s="194"/>
      <c r="AI364" s="278"/>
      <c r="AJ364" s="291"/>
      <c r="AK364" s="291"/>
      <c r="AL364" s="237"/>
      <c r="AM364" s="241"/>
      <c r="AN364" s="242"/>
      <c r="AO364" s="192"/>
      <c r="AP364" s="241"/>
      <c r="AQ364" s="242"/>
      <c r="AR364" s="241"/>
      <c r="AS364" s="242"/>
      <c r="AT364" s="192"/>
      <c r="AU364" s="241"/>
      <c r="AV364" s="242"/>
      <c r="AW364" s="241"/>
      <c r="AX364" s="242"/>
      <c r="AY364" s="192"/>
      <c r="AZ364" s="241"/>
      <c r="BA364" s="242"/>
      <c r="BB364" s="157"/>
      <c r="BC364" s="157"/>
      <c r="BD364" s="157"/>
      <c r="BE364" s="157"/>
      <c r="BF364" s="157"/>
    </row>
    <row r="365" spans="1:58" ht="159.75" customHeight="1" x14ac:dyDescent="0.2">
      <c r="A365" s="667"/>
      <c r="B365" s="649"/>
      <c r="C365" s="629"/>
      <c r="D365" s="629"/>
      <c r="E365" s="629"/>
      <c r="F365" s="629"/>
      <c r="G365" s="629"/>
      <c r="H365" s="629"/>
      <c r="I365" s="629"/>
      <c r="J365" s="629"/>
      <c r="K365" s="629"/>
      <c r="L365" s="629"/>
      <c r="M365" s="629"/>
      <c r="N365" s="629"/>
      <c r="O365" s="629"/>
      <c r="P365" s="194"/>
      <c r="Q365" s="144"/>
      <c r="R365" s="145" t="str">
        <f t="shared" si="0"/>
        <v/>
      </c>
      <c r="S365" s="146"/>
      <c r="T365" s="146"/>
      <c r="U365" s="147" t="str">
        <f t="shared" si="1"/>
        <v/>
      </c>
      <c r="V365" s="146"/>
      <c r="W365" s="146"/>
      <c r="X365" s="146"/>
      <c r="Y365" s="148" t="str">
        <f>IFERROR(IF(AND(R364="Probabilidad",R365="Probabilidad"),(AA364-(+AA364*U365)),IF(R365="Probabilidad",(J363-(+J363*U365)),IF(R365="Impacto",AA364,""))),"")</f>
        <v/>
      </c>
      <c r="Z365" s="149" t="str">
        <f t="shared" si="2"/>
        <v/>
      </c>
      <c r="AA365" s="147" t="str">
        <f t="shared" si="3"/>
        <v/>
      </c>
      <c r="AB365" s="149" t="str">
        <f t="shared" si="4"/>
        <v/>
      </c>
      <c r="AC365" s="147" t="str">
        <f t="shared" ref="AC365:AC368" si="93">IFERROR(IF(AND(R364="Impacto",R365="Impacto"),(AC364-(+AC364*U365)),IF(AND(R364="Probabilidad",R365="Impacto"),(AC363-(+AC363*U365)),IF(R365="Probabilidad",AC364,""))),"")</f>
        <v/>
      </c>
      <c r="AD365" s="149" t="str">
        <f t="shared" si="5"/>
        <v/>
      </c>
      <c r="AE365" s="629"/>
      <c r="AF365" s="194"/>
      <c r="AG365" s="192"/>
      <c r="AH365" s="193"/>
      <c r="AI365" s="278"/>
      <c r="AJ365" s="193"/>
      <c r="AK365" s="193"/>
      <c r="AL365" s="193"/>
      <c r="AM365" s="241"/>
      <c r="AN365" s="242"/>
      <c r="AO365" s="192"/>
      <c r="AP365" s="241"/>
      <c r="AQ365" s="242"/>
      <c r="AR365" s="241"/>
      <c r="AS365" s="242"/>
      <c r="AT365" s="192"/>
      <c r="AU365" s="241"/>
      <c r="AV365" s="242"/>
      <c r="AW365" s="241"/>
      <c r="AX365" s="242"/>
      <c r="AY365" s="192"/>
      <c r="AZ365" s="241"/>
      <c r="BA365" s="242"/>
      <c r="BB365" s="157"/>
      <c r="BC365" s="157"/>
      <c r="BD365" s="157"/>
      <c r="BE365" s="157"/>
      <c r="BF365" s="157"/>
    </row>
    <row r="366" spans="1:58" ht="159.75" customHeight="1" x14ac:dyDescent="0.2">
      <c r="A366" s="667"/>
      <c r="B366" s="649"/>
      <c r="C366" s="629"/>
      <c r="D366" s="629"/>
      <c r="E366" s="629"/>
      <c r="F366" s="629"/>
      <c r="G366" s="629"/>
      <c r="H366" s="629"/>
      <c r="I366" s="629"/>
      <c r="J366" s="629"/>
      <c r="K366" s="629"/>
      <c r="L366" s="629"/>
      <c r="M366" s="629"/>
      <c r="N366" s="629"/>
      <c r="O366" s="629"/>
      <c r="P366" s="194"/>
      <c r="Q366" s="144"/>
      <c r="R366" s="145" t="str">
        <f t="shared" si="0"/>
        <v/>
      </c>
      <c r="S366" s="146"/>
      <c r="T366" s="146"/>
      <c r="U366" s="147" t="str">
        <f t="shared" si="1"/>
        <v/>
      </c>
      <c r="V366" s="146"/>
      <c r="W366" s="146"/>
      <c r="X366" s="146"/>
      <c r="Y366" s="148" t="str">
        <f>IFERROR(IF(AND(R365="Probabilidad",R366="Probabilidad"),(AA365-(+AA365*U366)),IF(R366="Probabilidad",(J363-(+J363*U366)),IF(R366="Impacto",AA365,""))),"")</f>
        <v/>
      </c>
      <c r="Z366" s="149" t="str">
        <f t="shared" si="2"/>
        <v/>
      </c>
      <c r="AA366" s="147" t="str">
        <f t="shared" si="3"/>
        <v/>
      </c>
      <c r="AB366" s="149" t="str">
        <f t="shared" si="4"/>
        <v/>
      </c>
      <c r="AC366" s="147" t="str">
        <f t="shared" si="93"/>
        <v/>
      </c>
      <c r="AD366" s="149" t="str">
        <f t="shared" si="5"/>
        <v/>
      </c>
      <c r="AE366" s="629"/>
      <c r="AF366" s="194"/>
      <c r="AG366" s="192"/>
      <c r="AH366" s="193"/>
      <c r="AI366" s="278"/>
      <c r="AJ366" s="193"/>
      <c r="AK366" s="193"/>
      <c r="AL366" s="193"/>
      <c r="AM366" s="241"/>
      <c r="AN366" s="242"/>
      <c r="AO366" s="192"/>
      <c r="AP366" s="241"/>
      <c r="AQ366" s="242"/>
      <c r="AR366" s="241"/>
      <c r="AS366" s="242"/>
      <c r="AT366" s="192"/>
      <c r="AU366" s="241"/>
      <c r="AV366" s="242"/>
      <c r="AW366" s="241"/>
      <c r="AX366" s="242"/>
      <c r="AY366" s="192"/>
      <c r="AZ366" s="241"/>
      <c r="BA366" s="242"/>
      <c r="BB366" s="157"/>
      <c r="BC366" s="157"/>
      <c r="BD366" s="157"/>
      <c r="BE366" s="157"/>
      <c r="BF366" s="157"/>
    </row>
    <row r="367" spans="1:58" ht="159.75" customHeight="1" x14ac:dyDescent="0.2">
      <c r="A367" s="667"/>
      <c r="B367" s="649"/>
      <c r="C367" s="629"/>
      <c r="D367" s="629"/>
      <c r="E367" s="629"/>
      <c r="F367" s="629"/>
      <c r="G367" s="629"/>
      <c r="H367" s="629"/>
      <c r="I367" s="629"/>
      <c r="J367" s="629"/>
      <c r="K367" s="629"/>
      <c r="L367" s="629"/>
      <c r="M367" s="629"/>
      <c r="N367" s="629"/>
      <c r="O367" s="629"/>
      <c r="P367" s="194"/>
      <c r="Q367" s="144"/>
      <c r="R367" s="145" t="str">
        <f t="shared" si="0"/>
        <v/>
      </c>
      <c r="S367" s="146"/>
      <c r="T367" s="146"/>
      <c r="U367" s="147" t="str">
        <f t="shared" si="1"/>
        <v/>
      </c>
      <c r="V367" s="146"/>
      <c r="W367" s="146"/>
      <c r="X367" s="146"/>
      <c r="Y367" s="148" t="str">
        <f>IFERROR(IF(AND(R366="Probabilidad",R367="Probabilidad"),(AA366-(+AA366*U367)),IF(R367="Probabilidad",(J363-(+J363*U367)),IF(R367="Impacto",AA366,""))),"")</f>
        <v/>
      </c>
      <c r="Z367" s="149" t="str">
        <f t="shared" si="2"/>
        <v/>
      </c>
      <c r="AA367" s="147" t="str">
        <f t="shared" si="3"/>
        <v/>
      </c>
      <c r="AB367" s="149" t="str">
        <f t="shared" si="4"/>
        <v/>
      </c>
      <c r="AC367" s="147" t="str">
        <f t="shared" si="93"/>
        <v/>
      </c>
      <c r="AD367" s="149" t="str">
        <f t="shared" si="5"/>
        <v/>
      </c>
      <c r="AE367" s="629"/>
      <c r="AF367" s="194"/>
      <c r="AG367" s="192"/>
      <c r="AH367" s="193"/>
      <c r="AI367" s="278"/>
      <c r="AJ367" s="193"/>
      <c r="AK367" s="193"/>
      <c r="AL367" s="193"/>
      <c r="AM367" s="241"/>
      <c r="AN367" s="242"/>
      <c r="AO367" s="192"/>
      <c r="AP367" s="241"/>
      <c r="AQ367" s="242"/>
      <c r="AR367" s="241"/>
      <c r="AS367" s="242"/>
      <c r="AT367" s="192"/>
      <c r="AU367" s="241"/>
      <c r="AV367" s="242"/>
      <c r="AW367" s="241"/>
      <c r="AX367" s="242"/>
      <c r="AY367" s="192"/>
      <c r="AZ367" s="241"/>
      <c r="BA367" s="242"/>
      <c r="BB367" s="157"/>
      <c r="BC367" s="157"/>
      <c r="BD367" s="157"/>
      <c r="BE367" s="157"/>
      <c r="BF367" s="157"/>
    </row>
    <row r="368" spans="1:58" ht="159.75" customHeight="1" x14ac:dyDescent="0.2">
      <c r="A368" s="668"/>
      <c r="B368" s="650"/>
      <c r="C368" s="640"/>
      <c r="D368" s="640"/>
      <c r="E368" s="640"/>
      <c r="F368" s="640"/>
      <c r="G368" s="640"/>
      <c r="H368" s="640"/>
      <c r="I368" s="640"/>
      <c r="J368" s="640"/>
      <c r="K368" s="640"/>
      <c r="L368" s="640"/>
      <c r="M368" s="640"/>
      <c r="N368" s="640"/>
      <c r="O368" s="640"/>
      <c r="P368" s="205"/>
      <c r="Q368" s="168"/>
      <c r="R368" s="169" t="str">
        <f t="shared" si="0"/>
        <v/>
      </c>
      <c r="S368" s="170"/>
      <c r="T368" s="170"/>
      <c r="U368" s="171" t="str">
        <f t="shared" si="1"/>
        <v/>
      </c>
      <c r="V368" s="170"/>
      <c r="W368" s="170"/>
      <c r="X368" s="170"/>
      <c r="Y368" s="172" t="str">
        <f>IFERROR(IF(AND(R367="Probabilidad",R368="Probabilidad"),(AA367-(+AA367*U368)),IF(R368="Probabilidad",(J363-(+J363*U368)),IF(R368="Impacto",AA367,""))),"")</f>
        <v/>
      </c>
      <c r="Z368" s="173" t="str">
        <f t="shared" si="2"/>
        <v/>
      </c>
      <c r="AA368" s="171" t="str">
        <f t="shared" si="3"/>
        <v/>
      </c>
      <c r="AB368" s="173" t="str">
        <f t="shared" si="4"/>
        <v/>
      </c>
      <c r="AC368" s="171" t="str">
        <f t="shared" si="93"/>
        <v/>
      </c>
      <c r="AD368" s="173" t="str">
        <f t="shared" si="5"/>
        <v/>
      </c>
      <c r="AE368" s="640"/>
      <c r="AF368" s="205"/>
      <c r="AG368" s="171"/>
      <c r="AH368" s="209"/>
      <c r="AI368" s="205"/>
      <c r="AJ368" s="209"/>
      <c r="AK368" s="209"/>
      <c r="AL368" s="198"/>
      <c r="AM368" s="241"/>
      <c r="AN368" s="242"/>
      <c r="AO368" s="192"/>
      <c r="AP368" s="241"/>
      <c r="AQ368" s="242"/>
      <c r="AR368" s="241"/>
      <c r="AS368" s="242"/>
      <c r="AT368" s="192"/>
      <c r="AU368" s="241"/>
      <c r="AV368" s="242"/>
      <c r="AW368" s="241"/>
      <c r="AX368" s="242"/>
      <c r="AY368" s="192"/>
      <c r="AZ368" s="241"/>
      <c r="BA368" s="242"/>
      <c r="BB368" s="157"/>
      <c r="BC368" s="157"/>
      <c r="BD368" s="157"/>
      <c r="BE368" s="157"/>
      <c r="BF368" s="157"/>
    </row>
    <row r="369" spans="1:58" ht="159.75" customHeight="1" x14ac:dyDescent="0.2">
      <c r="A369" s="666"/>
      <c r="B369" s="660"/>
      <c r="C369" s="661"/>
      <c r="D369" s="651"/>
      <c r="E369" s="651"/>
      <c r="F369" s="651"/>
      <c r="G369" s="661"/>
      <c r="H369" s="651"/>
      <c r="I369" s="641" t="str">
        <f>IF(H369&lt;=0,"",IF(H369&lt;=2,"Muy Baja",IF(H369&lt;=24,"Baja",IF(H369&lt;=500,"Media",IF(H369&lt;=5000,"Alta","Muy Alta")))))</f>
        <v/>
      </c>
      <c r="J369" s="639" t="str">
        <f>IF(I369="","",IF(I369="Muy Baja",0.2,IF(I369="Baja",0.4,IF(I369="Media",0.6,IF(I369="Alta",0.8,IF(I369="Muy Alta",1,))))))</f>
        <v/>
      </c>
      <c r="K369" s="654"/>
      <c r="L369" s="639">
        <f>IF(NOT(ISERROR(MATCH(K369,'[1]Tabla Impacto'!$B$221:$B$223,0))),'[1]Tabla Impacto'!$F$223&amp;"Por favor no seleccionar los criterios de impacto(Afectación Económica o presupuestal y Pérdida Reputacional)",K369)</f>
        <v>0</v>
      </c>
      <c r="M369" s="662" t="str">
        <f>IF(OR(K369='Tabla Impacto'!$C$11,K369='Tabla Impacto'!$D$11),"Leve",IF(OR(K369='Tabla Impacto'!$C$12,K369='Tabla Impacto'!$D$12),"Menor",IF(OR(K369='Tabla Impacto'!$C$13,K369='Tabla Impacto'!$D$13),"Moderado",IF(OR(K369='Tabla Impacto'!$C$14,K369='Tabla Impacto'!$D$14),"Mayor",IF(OR(K369='Tabla Impacto'!$C$15,K369='Tabla Impacto'!$D$15),"Catastrófico","")))))</f>
        <v/>
      </c>
      <c r="N369" s="639" t="str">
        <f>IF(M369="","",IF(M369="Leve",0.2,IF(M369="Menor",0.4,IF(M369="Moderado",0.6,IF(M369="Mayor",0.8,IF(M369="Catastrófico",1,))))))</f>
        <v/>
      </c>
      <c r="O369" s="641" t="str">
        <f>IF(OR(AND(I369="Muy Baja",M369="Leve"),AND(I369="Muy Baja",M369="Menor"),AND(I369="Baja",M369="Leve")),"Bajo",IF(OR(AND(I369="Muy baja",M369="Moderado"),AND(I369="Baja",M369="Menor"),AND(I369="Baja",M369="Moderado"),AND(I369="Media",M369="Leve"),AND(I369="Media",M369="Menor"),AND(I369="Media",M369="Moderado"),AND(I369="Alta",M369="Leve"),AND(I369="Alta",M369="Menor")),"Moderado",IF(OR(AND(I369="Muy Baja",M369="Mayor"),AND(I369="Baja",M369="Mayor"),AND(I369="Media",M369="Mayor"),AND(I369="Alta",M369="Moderado"),AND(I369="Alta",M369="Mayor"),AND(I369="Muy Alta",M369="Leve"),AND(I369="Muy Alta",M369="Menor"),AND(I369="Muy Alta",M369="Moderado"),AND(I369="Muy Alta",M369="Mayor")),"Alto",IF(OR(AND(I369="Muy Baja",M369="Catastrófico"),AND(I369="Baja",M369="Catastrófico"),AND(I369="Media",M369="Catastrófico"),AND(I369="Alta",M369="Catastrófico"),AND(I369="Muy Alta",M369="Catastrófico")),"Extremo",""))))</f>
        <v/>
      </c>
      <c r="P369" s="127"/>
      <c r="Q369" s="126"/>
      <c r="R369" s="145" t="str">
        <f t="shared" si="0"/>
        <v/>
      </c>
      <c r="S369" s="146"/>
      <c r="T369" s="146"/>
      <c r="U369" s="147" t="str">
        <f t="shared" si="1"/>
        <v/>
      </c>
      <c r="V369" s="146"/>
      <c r="W369" s="146"/>
      <c r="X369" s="146"/>
      <c r="Y369" s="148" t="str">
        <f>IFERROR(IF(R369="Probabilidad",(J369-(+J369*U369)),IF(R369="Impacto",J369,"")),"")</f>
        <v/>
      </c>
      <c r="Z369" s="149" t="str">
        <f t="shared" si="2"/>
        <v/>
      </c>
      <c r="AA369" s="147" t="str">
        <f t="shared" si="3"/>
        <v/>
      </c>
      <c r="AB369" s="149" t="str">
        <f t="shared" si="4"/>
        <v/>
      </c>
      <c r="AC369" s="147" t="str">
        <f>IFERROR(IF(R369="Impacto",(N369-(+N369*U369)),IF(R369="Probabilidad",N369,"")),"")</f>
        <v/>
      </c>
      <c r="AD369" s="149" t="str">
        <f t="shared" si="5"/>
        <v/>
      </c>
      <c r="AE369" s="656"/>
      <c r="AF369" s="144"/>
      <c r="AG369" s="237"/>
      <c r="AH369" s="194"/>
      <c r="AI369" s="278"/>
      <c r="AJ369" s="249"/>
      <c r="AK369" s="249"/>
      <c r="AL369" s="240"/>
      <c r="AM369" s="140"/>
      <c r="AN369" s="138"/>
      <c r="AO369" s="139"/>
      <c r="AP369" s="140"/>
      <c r="AQ369" s="138"/>
      <c r="AR369" s="140"/>
      <c r="AS369" s="138"/>
      <c r="AT369" s="139"/>
      <c r="AU369" s="140"/>
      <c r="AV369" s="138"/>
      <c r="AW369" s="140"/>
      <c r="AX369" s="138"/>
      <c r="AY369" s="139"/>
      <c r="AZ369" s="140"/>
      <c r="BA369" s="138"/>
      <c r="BB369" s="156"/>
      <c r="BC369" s="156"/>
      <c r="BD369" s="157"/>
      <c r="BE369" s="157"/>
      <c r="BF369" s="157"/>
    </row>
    <row r="370" spans="1:58" ht="159.75" customHeight="1" x14ac:dyDescent="0.2">
      <c r="A370" s="667"/>
      <c r="B370" s="649"/>
      <c r="C370" s="629"/>
      <c r="D370" s="629"/>
      <c r="E370" s="629"/>
      <c r="F370" s="629"/>
      <c r="G370" s="629"/>
      <c r="H370" s="629"/>
      <c r="I370" s="629"/>
      <c r="J370" s="629"/>
      <c r="K370" s="629"/>
      <c r="L370" s="629"/>
      <c r="M370" s="629"/>
      <c r="N370" s="629"/>
      <c r="O370" s="629"/>
      <c r="P370" s="194"/>
      <c r="Q370" s="144"/>
      <c r="R370" s="145" t="str">
        <f t="shared" si="0"/>
        <v/>
      </c>
      <c r="S370" s="146"/>
      <c r="T370" s="146"/>
      <c r="U370" s="147" t="str">
        <f t="shared" si="1"/>
        <v/>
      </c>
      <c r="V370" s="146"/>
      <c r="W370" s="146"/>
      <c r="X370" s="146"/>
      <c r="Y370" s="148" t="str">
        <f>IFERROR(IF(AND(R369="Probabilidad",R370="Probabilidad"),(AA369-(+AA369*U370)),IF(R370="Probabilidad",(J369-(+J369*U370)),IF(R370="Impacto",AA369,""))),"")</f>
        <v/>
      </c>
      <c r="Z370" s="149" t="str">
        <f t="shared" si="2"/>
        <v/>
      </c>
      <c r="AA370" s="147" t="str">
        <f t="shared" si="3"/>
        <v/>
      </c>
      <c r="AB370" s="149" t="str">
        <f t="shared" si="4"/>
        <v/>
      </c>
      <c r="AC370" s="147" t="str">
        <f>IFERROR(IF(AND(R369="Impacto",R370="Impacto"),(AC369-(+AC369*U370)),IF(R370="Impacto",($N$63-(+$N$63*U370)),IF(R370="Probabilidad",AC369,""))),"")</f>
        <v/>
      </c>
      <c r="AD370" s="149" t="str">
        <f t="shared" si="5"/>
        <v/>
      </c>
      <c r="AE370" s="629"/>
      <c r="AF370" s="168"/>
      <c r="AG370" s="204"/>
      <c r="AH370" s="194"/>
      <c r="AI370" s="278"/>
      <c r="AJ370" s="291"/>
      <c r="AK370" s="291"/>
      <c r="AL370" s="237"/>
      <c r="AM370" s="241"/>
      <c r="AN370" s="242"/>
      <c r="AO370" s="192"/>
      <c r="AP370" s="241"/>
      <c r="AQ370" s="242"/>
      <c r="AR370" s="241"/>
      <c r="AS370" s="242"/>
      <c r="AT370" s="192"/>
      <c r="AU370" s="241"/>
      <c r="AV370" s="242"/>
      <c r="AW370" s="241"/>
      <c r="AX370" s="242"/>
      <c r="AY370" s="192"/>
      <c r="AZ370" s="241"/>
      <c r="BA370" s="242"/>
      <c r="BB370" s="157"/>
      <c r="BC370" s="157"/>
      <c r="BD370" s="157"/>
      <c r="BE370" s="157"/>
      <c r="BF370" s="157"/>
    </row>
    <row r="371" spans="1:58" ht="159.75" customHeight="1" x14ac:dyDescent="0.2">
      <c r="A371" s="667"/>
      <c r="B371" s="649"/>
      <c r="C371" s="629"/>
      <c r="D371" s="629"/>
      <c r="E371" s="629"/>
      <c r="F371" s="629"/>
      <c r="G371" s="629"/>
      <c r="H371" s="629"/>
      <c r="I371" s="629"/>
      <c r="J371" s="629"/>
      <c r="K371" s="629"/>
      <c r="L371" s="629"/>
      <c r="M371" s="629"/>
      <c r="N371" s="629"/>
      <c r="O371" s="629"/>
      <c r="P371" s="194"/>
      <c r="Q371" s="144"/>
      <c r="R371" s="145" t="str">
        <f t="shared" si="0"/>
        <v/>
      </c>
      <c r="S371" s="146"/>
      <c r="T371" s="146"/>
      <c r="U371" s="147" t="str">
        <f t="shared" si="1"/>
        <v/>
      </c>
      <c r="V371" s="146"/>
      <c r="W371" s="146"/>
      <c r="X371" s="146"/>
      <c r="Y371" s="148" t="str">
        <f>IFERROR(IF(AND(R370="Probabilidad",R371="Probabilidad"),(AA370-(+AA370*U371)),IF(R371="Probabilidad",(J369-(+J369*U371)),IF(R371="Impacto",AA370,""))),"")</f>
        <v/>
      </c>
      <c r="Z371" s="149" t="str">
        <f t="shared" si="2"/>
        <v/>
      </c>
      <c r="AA371" s="147" t="str">
        <f t="shared" si="3"/>
        <v/>
      </c>
      <c r="AB371" s="149" t="str">
        <f t="shared" si="4"/>
        <v/>
      </c>
      <c r="AC371" s="147" t="str">
        <f t="shared" ref="AC371:AC374" si="94">IFERROR(IF(AND(R370="Impacto",R371="Impacto"),(AC370-(+AC370*U371)),IF(AND(R370="Probabilidad",R371="Impacto"),(AC369-(+AC369*U371)),IF(R371="Probabilidad",AC370,""))),"")</f>
        <v/>
      </c>
      <c r="AD371" s="149" t="str">
        <f t="shared" si="5"/>
        <v/>
      </c>
      <c r="AE371" s="629"/>
      <c r="AF371" s="194"/>
      <c r="AG371" s="192"/>
      <c r="AH371" s="193"/>
      <c r="AI371" s="278"/>
      <c r="AJ371" s="193"/>
      <c r="AK371" s="193"/>
      <c r="AL371" s="193"/>
      <c r="AM371" s="241"/>
      <c r="AN371" s="242"/>
      <c r="AO371" s="192"/>
      <c r="AP371" s="241"/>
      <c r="AQ371" s="242"/>
      <c r="AR371" s="241"/>
      <c r="AS371" s="242"/>
      <c r="AT371" s="192"/>
      <c r="AU371" s="241"/>
      <c r="AV371" s="242"/>
      <c r="AW371" s="241"/>
      <c r="AX371" s="242"/>
      <c r="AY371" s="192"/>
      <c r="AZ371" s="241"/>
      <c r="BA371" s="242"/>
      <c r="BB371" s="157"/>
      <c r="BC371" s="157"/>
      <c r="BD371" s="157"/>
      <c r="BE371" s="157"/>
      <c r="BF371" s="157"/>
    </row>
    <row r="372" spans="1:58" ht="159.75" customHeight="1" x14ac:dyDescent="0.2">
      <c r="A372" s="667"/>
      <c r="B372" s="649"/>
      <c r="C372" s="629"/>
      <c r="D372" s="629"/>
      <c r="E372" s="629"/>
      <c r="F372" s="629"/>
      <c r="G372" s="629"/>
      <c r="H372" s="629"/>
      <c r="I372" s="629"/>
      <c r="J372" s="629"/>
      <c r="K372" s="629"/>
      <c r="L372" s="629"/>
      <c r="M372" s="629"/>
      <c r="N372" s="629"/>
      <c r="O372" s="629"/>
      <c r="P372" s="194"/>
      <c r="Q372" s="144"/>
      <c r="R372" s="145" t="str">
        <f t="shared" si="0"/>
        <v/>
      </c>
      <c r="S372" s="146"/>
      <c r="T372" s="146"/>
      <c r="U372" s="147" t="str">
        <f t="shared" si="1"/>
        <v/>
      </c>
      <c r="V372" s="146"/>
      <c r="W372" s="146"/>
      <c r="X372" s="146"/>
      <c r="Y372" s="148" t="str">
        <f>IFERROR(IF(AND(R371="Probabilidad",R372="Probabilidad"),(AA371-(+AA371*U372)),IF(R372="Probabilidad",(J369-(+J369*U372)),IF(R372="Impacto",AA371,""))),"")</f>
        <v/>
      </c>
      <c r="Z372" s="149" t="str">
        <f t="shared" si="2"/>
        <v/>
      </c>
      <c r="AA372" s="147" t="str">
        <f t="shared" si="3"/>
        <v/>
      </c>
      <c r="AB372" s="149" t="str">
        <f t="shared" si="4"/>
        <v/>
      </c>
      <c r="AC372" s="147" t="str">
        <f t="shared" si="94"/>
        <v/>
      </c>
      <c r="AD372" s="149" t="str">
        <f t="shared" si="5"/>
        <v/>
      </c>
      <c r="AE372" s="629"/>
      <c r="AF372" s="194"/>
      <c r="AG372" s="192"/>
      <c r="AH372" s="193"/>
      <c r="AI372" s="278"/>
      <c r="AJ372" s="193"/>
      <c r="AK372" s="193"/>
      <c r="AL372" s="193"/>
      <c r="AM372" s="241"/>
      <c r="AN372" s="242"/>
      <c r="AO372" s="192"/>
      <c r="AP372" s="241"/>
      <c r="AQ372" s="242"/>
      <c r="AR372" s="241"/>
      <c r="AS372" s="242"/>
      <c r="AT372" s="192"/>
      <c r="AU372" s="241"/>
      <c r="AV372" s="242"/>
      <c r="AW372" s="241"/>
      <c r="AX372" s="242"/>
      <c r="AY372" s="192"/>
      <c r="AZ372" s="241"/>
      <c r="BA372" s="242"/>
      <c r="BB372" s="157"/>
      <c r="BC372" s="157"/>
      <c r="BD372" s="157"/>
      <c r="BE372" s="157"/>
      <c r="BF372" s="157"/>
    </row>
    <row r="373" spans="1:58" ht="159.75" customHeight="1" x14ac:dyDescent="0.2">
      <c r="A373" s="667"/>
      <c r="B373" s="649"/>
      <c r="C373" s="629"/>
      <c r="D373" s="629"/>
      <c r="E373" s="629"/>
      <c r="F373" s="629"/>
      <c r="G373" s="629"/>
      <c r="H373" s="629"/>
      <c r="I373" s="629"/>
      <c r="J373" s="629"/>
      <c r="K373" s="629"/>
      <c r="L373" s="629"/>
      <c r="M373" s="629"/>
      <c r="N373" s="629"/>
      <c r="O373" s="629"/>
      <c r="P373" s="194"/>
      <c r="Q373" s="144"/>
      <c r="R373" s="145" t="str">
        <f t="shared" si="0"/>
        <v/>
      </c>
      <c r="S373" s="146"/>
      <c r="T373" s="146"/>
      <c r="U373" s="147" t="str">
        <f t="shared" si="1"/>
        <v/>
      </c>
      <c r="V373" s="146"/>
      <c r="W373" s="146"/>
      <c r="X373" s="146"/>
      <c r="Y373" s="148" t="str">
        <f>IFERROR(IF(AND(R372="Probabilidad",R373="Probabilidad"),(AA372-(+AA372*U373)),IF(R373="Probabilidad",(J369-(+J369*U373)),IF(R373="Impacto",AA372,""))),"")</f>
        <v/>
      </c>
      <c r="Z373" s="149" t="str">
        <f t="shared" si="2"/>
        <v/>
      </c>
      <c r="AA373" s="147" t="str">
        <f t="shared" si="3"/>
        <v/>
      </c>
      <c r="AB373" s="149" t="str">
        <f t="shared" si="4"/>
        <v/>
      </c>
      <c r="AC373" s="147" t="str">
        <f t="shared" si="94"/>
        <v/>
      </c>
      <c r="AD373" s="149" t="str">
        <f t="shared" si="5"/>
        <v/>
      </c>
      <c r="AE373" s="629"/>
      <c r="AF373" s="194"/>
      <c r="AG373" s="192"/>
      <c r="AH373" s="193"/>
      <c r="AI373" s="278"/>
      <c r="AJ373" s="193"/>
      <c r="AK373" s="193"/>
      <c r="AL373" s="193"/>
      <c r="AM373" s="241"/>
      <c r="AN373" s="242"/>
      <c r="AO373" s="192"/>
      <c r="AP373" s="241"/>
      <c r="AQ373" s="242"/>
      <c r="AR373" s="241"/>
      <c r="AS373" s="242"/>
      <c r="AT373" s="192"/>
      <c r="AU373" s="241"/>
      <c r="AV373" s="242"/>
      <c r="AW373" s="241"/>
      <c r="AX373" s="242"/>
      <c r="AY373" s="192"/>
      <c r="AZ373" s="241"/>
      <c r="BA373" s="242"/>
      <c r="BB373" s="157"/>
      <c r="BC373" s="157"/>
      <c r="BD373" s="157"/>
      <c r="BE373" s="157"/>
      <c r="BF373" s="157"/>
    </row>
    <row r="374" spans="1:58" ht="159.75" customHeight="1" x14ac:dyDescent="0.2">
      <c r="A374" s="668"/>
      <c r="B374" s="650"/>
      <c r="C374" s="640"/>
      <c r="D374" s="640"/>
      <c r="E374" s="640"/>
      <c r="F374" s="640"/>
      <c r="G374" s="640"/>
      <c r="H374" s="640"/>
      <c r="I374" s="640"/>
      <c r="J374" s="640"/>
      <c r="K374" s="640"/>
      <c r="L374" s="640"/>
      <c r="M374" s="640"/>
      <c r="N374" s="640"/>
      <c r="O374" s="640"/>
      <c r="P374" s="205"/>
      <c r="Q374" s="168"/>
      <c r="R374" s="169" t="str">
        <f t="shared" si="0"/>
        <v/>
      </c>
      <c r="S374" s="170"/>
      <c r="T374" s="170"/>
      <c r="U374" s="171" t="str">
        <f t="shared" si="1"/>
        <v/>
      </c>
      <c r="V374" s="170"/>
      <c r="W374" s="170"/>
      <c r="X374" s="170"/>
      <c r="Y374" s="172" t="str">
        <f>IFERROR(IF(AND(R373="Probabilidad",R374="Probabilidad"),(AA373-(+AA373*U374)),IF(R374="Probabilidad",(J369-(+J369*U374)),IF(R374="Impacto",AA373,""))),"")</f>
        <v/>
      </c>
      <c r="Z374" s="173" t="str">
        <f t="shared" si="2"/>
        <v/>
      </c>
      <c r="AA374" s="171" t="str">
        <f t="shared" si="3"/>
        <v/>
      </c>
      <c r="AB374" s="173" t="str">
        <f t="shared" si="4"/>
        <v/>
      </c>
      <c r="AC374" s="171" t="str">
        <f t="shared" si="94"/>
        <v/>
      </c>
      <c r="AD374" s="173" t="str">
        <f t="shared" si="5"/>
        <v/>
      </c>
      <c r="AE374" s="640"/>
      <c r="AF374" s="205"/>
      <c r="AG374" s="171"/>
      <c r="AH374" s="209"/>
      <c r="AI374" s="205"/>
      <c r="AJ374" s="209"/>
      <c r="AK374" s="209"/>
      <c r="AL374" s="198"/>
      <c r="AM374" s="241"/>
      <c r="AN374" s="242"/>
      <c r="AO374" s="192"/>
      <c r="AP374" s="241"/>
      <c r="AQ374" s="242"/>
      <c r="AR374" s="241"/>
      <c r="AS374" s="242"/>
      <c r="AT374" s="192"/>
      <c r="AU374" s="241"/>
      <c r="AV374" s="242"/>
      <c r="AW374" s="241"/>
      <c r="AX374" s="242"/>
      <c r="AY374" s="192"/>
      <c r="AZ374" s="241"/>
      <c r="BA374" s="242"/>
      <c r="BB374" s="157"/>
      <c r="BC374" s="157"/>
      <c r="BD374" s="157"/>
      <c r="BE374" s="157"/>
      <c r="BF374" s="157"/>
    </row>
    <row r="375" spans="1:58" ht="159.75" customHeight="1" x14ac:dyDescent="0.2">
      <c r="A375" s="666"/>
      <c r="B375" s="660"/>
      <c r="C375" s="661"/>
      <c r="D375" s="651"/>
      <c r="E375" s="651"/>
      <c r="F375" s="651"/>
      <c r="G375" s="661"/>
      <c r="H375" s="651"/>
      <c r="I375" s="641" t="str">
        <f>IF(H375&lt;=0,"",IF(H375&lt;=2,"Muy Baja",IF(H375&lt;=24,"Baja",IF(H375&lt;=500,"Media",IF(H375&lt;=5000,"Alta","Muy Alta")))))</f>
        <v/>
      </c>
      <c r="J375" s="639" t="str">
        <f>IF(I375="","",IF(I375="Muy Baja",0.2,IF(I375="Baja",0.4,IF(I375="Media",0.6,IF(I375="Alta",0.8,IF(I375="Muy Alta",1,))))))</f>
        <v/>
      </c>
      <c r="K375" s="654"/>
      <c r="L375" s="639">
        <f>IF(NOT(ISERROR(MATCH(K375,'[1]Tabla Impacto'!$B$221:$B$223,0))),'[1]Tabla Impacto'!$F$223&amp;"Por favor no seleccionar los criterios de impacto(Afectación Económica o presupuestal y Pérdida Reputacional)",K375)</f>
        <v>0</v>
      </c>
      <c r="M375" s="662" t="str">
        <f>IF(OR(K375='Tabla Impacto'!$C$11,K375='Tabla Impacto'!$D$11),"Leve",IF(OR(K375='Tabla Impacto'!$C$12,K375='Tabla Impacto'!$D$12),"Menor",IF(OR(K375='Tabla Impacto'!$C$13,K375='Tabla Impacto'!$D$13),"Moderado",IF(OR(K375='Tabla Impacto'!$C$14,K375='Tabla Impacto'!$D$14),"Mayor",IF(OR(K375='Tabla Impacto'!$C$15,K375='Tabla Impacto'!$D$15),"Catastrófico","")))))</f>
        <v/>
      </c>
      <c r="N375" s="639" t="str">
        <f>IF(M375="","",IF(M375="Leve",0.2,IF(M375="Menor",0.4,IF(M375="Moderado",0.6,IF(M375="Mayor",0.8,IF(M375="Catastrófico",1,))))))</f>
        <v/>
      </c>
      <c r="O375" s="641" t="str">
        <f>IF(OR(AND(I375="Muy Baja",M375="Leve"),AND(I375="Muy Baja",M375="Menor"),AND(I375="Baja",M375="Leve")),"Bajo",IF(OR(AND(I375="Muy baja",M375="Moderado"),AND(I375="Baja",M375="Menor"),AND(I375="Baja",M375="Moderado"),AND(I375="Media",M375="Leve"),AND(I375="Media",M375="Menor"),AND(I375="Media",M375="Moderado"),AND(I375="Alta",M375="Leve"),AND(I375="Alta",M375="Menor")),"Moderado",IF(OR(AND(I375="Muy Baja",M375="Mayor"),AND(I375="Baja",M375="Mayor"),AND(I375="Media",M375="Mayor"),AND(I375="Alta",M375="Moderado"),AND(I375="Alta",M375="Mayor"),AND(I375="Muy Alta",M375="Leve"),AND(I375="Muy Alta",M375="Menor"),AND(I375="Muy Alta",M375="Moderado"),AND(I375="Muy Alta",M375="Mayor")),"Alto",IF(OR(AND(I375="Muy Baja",M375="Catastrófico"),AND(I375="Baja",M375="Catastrófico"),AND(I375="Media",M375="Catastrófico"),AND(I375="Alta",M375="Catastrófico"),AND(I375="Muy Alta",M375="Catastrófico")),"Extremo",""))))</f>
        <v/>
      </c>
      <c r="P375" s="127"/>
      <c r="Q375" s="126"/>
      <c r="R375" s="145" t="str">
        <f t="shared" si="0"/>
        <v/>
      </c>
      <c r="S375" s="146"/>
      <c r="T375" s="146"/>
      <c r="U375" s="147" t="str">
        <f t="shared" si="1"/>
        <v/>
      </c>
      <c r="V375" s="146"/>
      <c r="W375" s="146"/>
      <c r="X375" s="146"/>
      <c r="Y375" s="148" t="str">
        <f>IFERROR(IF(R375="Probabilidad",(J375-(+J375*U375)),IF(R375="Impacto",J375,"")),"")</f>
        <v/>
      </c>
      <c r="Z375" s="149" t="str">
        <f t="shared" si="2"/>
        <v/>
      </c>
      <c r="AA375" s="147" t="str">
        <f t="shared" si="3"/>
        <v/>
      </c>
      <c r="AB375" s="149" t="str">
        <f t="shared" si="4"/>
        <v/>
      </c>
      <c r="AC375" s="147" t="str">
        <f>IFERROR(IF(R375="Impacto",(N375-(+N375*U375)),IF(R375="Probabilidad",N375,"")),"")</f>
        <v/>
      </c>
      <c r="AD375" s="149" t="str">
        <f t="shared" si="5"/>
        <v/>
      </c>
      <c r="AE375" s="656"/>
      <c r="AF375" s="144"/>
      <c r="AG375" s="237"/>
      <c r="AH375" s="194"/>
      <c r="AI375" s="278"/>
      <c r="AJ375" s="249"/>
      <c r="AK375" s="249"/>
      <c r="AL375" s="240"/>
      <c r="AM375" s="140"/>
      <c r="AN375" s="138"/>
      <c r="AO375" s="139"/>
      <c r="AP375" s="140"/>
      <c r="AQ375" s="138"/>
      <c r="AR375" s="140"/>
      <c r="AS375" s="138"/>
      <c r="AT375" s="139"/>
      <c r="AU375" s="140"/>
      <c r="AV375" s="138"/>
      <c r="AW375" s="140"/>
      <c r="AX375" s="138"/>
      <c r="AY375" s="139"/>
      <c r="AZ375" s="140"/>
      <c r="BA375" s="138"/>
      <c r="BB375" s="156"/>
      <c r="BC375" s="156"/>
      <c r="BD375" s="157"/>
      <c r="BE375" s="157"/>
      <c r="BF375" s="157"/>
    </row>
    <row r="376" spans="1:58" ht="159.75" customHeight="1" x14ac:dyDescent="0.2">
      <c r="A376" s="667"/>
      <c r="B376" s="649"/>
      <c r="C376" s="629"/>
      <c r="D376" s="629"/>
      <c r="E376" s="629"/>
      <c r="F376" s="629"/>
      <c r="G376" s="629"/>
      <c r="H376" s="629"/>
      <c r="I376" s="629"/>
      <c r="J376" s="629"/>
      <c r="K376" s="629"/>
      <c r="L376" s="629"/>
      <c r="M376" s="629"/>
      <c r="N376" s="629"/>
      <c r="O376" s="629"/>
      <c r="P376" s="194"/>
      <c r="Q376" s="144"/>
      <c r="R376" s="145" t="str">
        <f t="shared" si="0"/>
        <v/>
      </c>
      <c r="S376" s="146"/>
      <c r="T376" s="146"/>
      <c r="U376" s="147" t="str">
        <f t="shared" si="1"/>
        <v/>
      </c>
      <c r="V376" s="146"/>
      <c r="W376" s="146"/>
      <c r="X376" s="146"/>
      <c r="Y376" s="148" t="str">
        <f>IFERROR(IF(AND(R375="Probabilidad",R376="Probabilidad"),(AA375-(+AA375*U376)),IF(R376="Probabilidad",(J375-(+J375*U376)),IF(R376="Impacto",AA375,""))),"")</f>
        <v/>
      </c>
      <c r="Z376" s="149" t="str">
        <f t="shared" si="2"/>
        <v/>
      </c>
      <c r="AA376" s="147" t="str">
        <f t="shared" si="3"/>
        <v/>
      </c>
      <c r="AB376" s="149" t="str">
        <f t="shared" si="4"/>
        <v/>
      </c>
      <c r="AC376" s="147" t="str">
        <f>IFERROR(IF(AND(R375="Impacto",R376="Impacto"),(AC375-(+AC375*U376)),IF(R376="Impacto",($N$63-(+$N$63*U376)),IF(R376="Probabilidad",AC375,""))),"")</f>
        <v/>
      </c>
      <c r="AD376" s="149" t="str">
        <f t="shared" si="5"/>
        <v/>
      </c>
      <c r="AE376" s="629"/>
      <c r="AF376" s="168"/>
      <c r="AG376" s="204"/>
      <c r="AH376" s="194"/>
      <c r="AI376" s="278"/>
      <c r="AJ376" s="291"/>
      <c r="AK376" s="291"/>
      <c r="AL376" s="237"/>
      <c r="AM376" s="241"/>
      <c r="AN376" s="242"/>
      <c r="AO376" s="192"/>
      <c r="AP376" s="241"/>
      <c r="AQ376" s="242"/>
      <c r="AR376" s="241"/>
      <c r="AS376" s="242"/>
      <c r="AT376" s="192"/>
      <c r="AU376" s="241"/>
      <c r="AV376" s="242"/>
      <c r="AW376" s="241"/>
      <c r="AX376" s="242"/>
      <c r="AY376" s="192"/>
      <c r="AZ376" s="241"/>
      <c r="BA376" s="242"/>
      <c r="BB376" s="157"/>
      <c r="BC376" s="157"/>
      <c r="BD376" s="157"/>
      <c r="BE376" s="157"/>
      <c r="BF376" s="157"/>
    </row>
    <row r="377" spans="1:58" ht="159.75" customHeight="1" x14ac:dyDescent="0.2">
      <c r="A377" s="667"/>
      <c r="B377" s="649"/>
      <c r="C377" s="629"/>
      <c r="D377" s="629"/>
      <c r="E377" s="629"/>
      <c r="F377" s="629"/>
      <c r="G377" s="629"/>
      <c r="H377" s="629"/>
      <c r="I377" s="629"/>
      <c r="J377" s="629"/>
      <c r="K377" s="629"/>
      <c r="L377" s="629"/>
      <c r="M377" s="629"/>
      <c r="N377" s="629"/>
      <c r="O377" s="629"/>
      <c r="P377" s="194"/>
      <c r="Q377" s="144"/>
      <c r="R377" s="145" t="str">
        <f t="shared" si="0"/>
        <v/>
      </c>
      <c r="S377" s="146"/>
      <c r="T377" s="146"/>
      <c r="U377" s="147" t="str">
        <f t="shared" si="1"/>
        <v/>
      </c>
      <c r="V377" s="146"/>
      <c r="W377" s="146"/>
      <c r="X377" s="146"/>
      <c r="Y377" s="148" t="str">
        <f>IFERROR(IF(AND(R376="Probabilidad",R377="Probabilidad"),(AA376-(+AA376*U377)),IF(R377="Probabilidad",(J375-(+J375*U377)),IF(R377="Impacto",AA376,""))),"")</f>
        <v/>
      </c>
      <c r="Z377" s="149" t="str">
        <f t="shared" si="2"/>
        <v/>
      </c>
      <c r="AA377" s="147" t="str">
        <f t="shared" si="3"/>
        <v/>
      </c>
      <c r="AB377" s="149" t="str">
        <f t="shared" si="4"/>
        <v/>
      </c>
      <c r="AC377" s="147" t="str">
        <f t="shared" ref="AC377:AC380" si="95">IFERROR(IF(AND(R376="Impacto",R377="Impacto"),(AC376-(+AC376*U377)),IF(AND(R376="Probabilidad",R377="Impacto"),(AC375-(+AC375*U377)),IF(R377="Probabilidad",AC376,""))),"")</f>
        <v/>
      </c>
      <c r="AD377" s="149" t="str">
        <f t="shared" si="5"/>
        <v/>
      </c>
      <c r="AE377" s="629"/>
      <c r="AF377" s="194"/>
      <c r="AG377" s="192"/>
      <c r="AH377" s="193"/>
      <c r="AI377" s="278"/>
      <c r="AJ377" s="193"/>
      <c r="AK377" s="193"/>
      <c r="AL377" s="193"/>
      <c r="AM377" s="241"/>
      <c r="AN377" s="242"/>
      <c r="AO377" s="192"/>
      <c r="AP377" s="241"/>
      <c r="AQ377" s="242"/>
      <c r="AR377" s="241"/>
      <c r="AS377" s="242"/>
      <c r="AT377" s="192"/>
      <c r="AU377" s="241"/>
      <c r="AV377" s="242"/>
      <c r="AW377" s="241"/>
      <c r="AX377" s="242"/>
      <c r="AY377" s="192"/>
      <c r="AZ377" s="241"/>
      <c r="BA377" s="242"/>
      <c r="BB377" s="157"/>
      <c r="BC377" s="157"/>
      <c r="BD377" s="157"/>
      <c r="BE377" s="157"/>
      <c r="BF377" s="157"/>
    </row>
    <row r="378" spans="1:58" ht="159.75" customHeight="1" x14ac:dyDescent="0.2">
      <c r="A378" s="667"/>
      <c r="B378" s="649"/>
      <c r="C378" s="629"/>
      <c r="D378" s="629"/>
      <c r="E378" s="629"/>
      <c r="F378" s="629"/>
      <c r="G378" s="629"/>
      <c r="H378" s="629"/>
      <c r="I378" s="629"/>
      <c r="J378" s="629"/>
      <c r="K378" s="629"/>
      <c r="L378" s="629"/>
      <c r="M378" s="629"/>
      <c r="N378" s="629"/>
      <c r="O378" s="629"/>
      <c r="P378" s="194"/>
      <c r="Q378" s="144"/>
      <c r="R378" s="145" t="str">
        <f t="shared" si="0"/>
        <v/>
      </c>
      <c r="S378" s="146"/>
      <c r="T378" s="146"/>
      <c r="U378" s="147" t="str">
        <f t="shared" si="1"/>
        <v/>
      </c>
      <c r="V378" s="146"/>
      <c r="W378" s="146"/>
      <c r="X378" s="146"/>
      <c r="Y378" s="148" t="str">
        <f>IFERROR(IF(AND(R377="Probabilidad",R378="Probabilidad"),(AA377-(+AA377*U378)),IF(R378="Probabilidad",(J375-(+J375*U378)),IF(R378="Impacto",AA377,""))),"")</f>
        <v/>
      </c>
      <c r="Z378" s="149" t="str">
        <f t="shared" si="2"/>
        <v/>
      </c>
      <c r="AA378" s="147" t="str">
        <f t="shared" si="3"/>
        <v/>
      </c>
      <c r="AB378" s="149" t="str">
        <f t="shared" si="4"/>
        <v/>
      </c>
      <c r="AC378" s="147" t="str">
        <f t="shared" si="95"/>
        <v/>
      </c>
      <c r="AD378" s="149" t="str">
        <f t="shared" si="5"/>
        <v/>
      </c>
      <c r="AE378" s="629"/>
      <c r="AF378" s="194"/>
      <c r="AG378" s="192"/>
      <c r="AH378" s="193"/>
      <c r="AI378" s="278"/>
      <c r="AJ378" s="193"/>
      <c r="AK378" s="193"/>
      <c r="AL378" s="193"/>
      <c r="AM378" s="241"/>
      <c r="AN378" s="242"/>
      <c r="AO378" s="192"/>
      <c r="AP378" s="241"/>
      <c r="AQ378" s="242"/>
      <c r="AR378" s="241"/>
      <c r="AS378" s="242"/>
      <c r="AT378" s="192"/>
      <c r="AU378" s="241"/>
      <c r="AV378" s="242"/>
      <c r="AW378" s="241"/>
      <c r="AX378" s="242"/>
      <c r="AY378" s="192"/>
      <c r="AZ378" s="241"/>
      <c r="BA378" s="242"/>
      <c r="BB378" s="157"/>
      <c r="BC378" s="157"/>
      <c r="BD378" s="157"/>
      <c r="BE378" s="157"/>
      <c r="BF378" s="157"/>
    </row>
    <row r="379" spans="1:58" ht="159.75" customHeight="1" x14ac:dyDescent="0.2">
      <c r="A379" s="667"/>
      <c r="B379" s="649"/>
      <c r="C379" s="629"/>
      <c r="D379" s="629"/>
      <c r="E379" s="629"/>
      <c r="F379" s="629"/>
      <c r="G379" s="629"/>
      <c r="H379" s="629"/>
      <c r="I379" s="629"/>
      <c r="J379" s="629"/>
      <c r="K379" s="629"/>
      <c r="L379" s="629"/>
      <c r="M379" s="629"/>
      <c r="N379" s="629"/>
      <c r="O379" s="629"/>
      <c r="P379" s="194"/>
      <c r="Q379" s="144"/>
      <c r="R379" s="145" t="str">
        <f t="shared" si="0"/>
        <v/>
      </c>
      <c r="S379" s="146"/>
      <c r="T379" s="146"/>
      <c r="U379" s="147" t="str">
        <f t="shared" si="1"/>
        <v/>
      </c>
      <c r="V379" s="146"/>
      <c r="W379" s="146"/>
      <c r="X379" s="146"/>
      <c r="Y379" s="148" t="str">
        <f>IFERROR(IF(AND(R378="Probabilidad",R379="Probabilidad"),(AA378-(+AA378*U379)),IF(R379="Probabilidad",(J375-(+J375*U379)),IF(R379="Impacto",AA378,""))),"")</f>
        <v/>
      </c>
      <c r="Z379" s="149" t="str">
        <f t="shared" si="2"/>
        <v/>
      </c>
      <c r="AA379" s="147" t="str">
        <f t="shared" si="3"/>
        <v/>
      </c>
      <c r="AB379" s="149" t="str">
        <f t="shared" si="4"/>
        <v/>
      </c>
      <c r="AC379" s="147" t="str">
        <f t="shared" si="95"/>
        <v/>
      </c>
      <c r="AD379" s="149" t="str">
        <f t="shared" si="5"/>
        <v/>
      </c>
      <c r="AE379" s="629"/>
      <c r="AF379" s="194"/>
      <c r="AG379" s="192"/>
      <c r="AH379" s="193"/>
      <c r="AI379" s="278"/>
      <c r="AJ379" s="193"/>
      <c r="AK379" s="193"/>
      <c r="AL379" s="193"/>
      <c r="AM379" s="241"/>
      <c r="AN379" s="242"/>
      <c r="AO379" s="192"/>
      <c r="AP379" s="241"/>
      <c r="AQ379" s="242"/>
      <c r="AR379" s="241"/>
      <c r="AS379" s="242"/>
      <c r="AT379" s="192"/>
      <c r="AU379" s="241"/>
      <c r="AV379" s="242"/>
      <c r="AW379" s="241"/>
      <c r="AX379" s="242"/>
      <c r="AY379" s="192"/>
      <c r="AZ379" s="241"/>
      <c r="BA379" s="242"/>
      <c r="BB379" s="157"/>
      <c r="BC379" s="157"/>
      <c r="BD379" s="157"/>
      <c r="BE379" s="157"/>
      <c r="BF379" s="157"/>
    </row>
    <row r="380" spans="1:58" ht="159.75" customHeight="1" x14ac:dyDescent="0.2">
      <c r="A380" s="668"/>
      <c r="B380" s="650"/>
      <c r="C380" s="640"/>
      <c r="D380" s="640"/>
      <c r="E380" s="640"/>
      <c r="F380" s="640"/>
      <c r="G380" s="640"/>
      <c r="H380" s="640"/>
      <c r="I380" s="640"/>
      <c r="J380" s="640"/>
      <c r="K380" s="640"/>
      <c r="L380" s="640"/>
      <c r="M380" s="640"/>
      <c r="N380" s="640"/>
      <c r="O380" s="640"/>
      <c r="P380" s="205"/>
      <c r="Q380" s="168"/>
      <c r="R380" s="169" t="str">
        <f t="shared" si="0"/>
        <v/>
      </c>
      <c r="S380" s="170"/>
      <c r="T380" s="170"/>
      <c r="U380" s="171" t="str">
        <f t="shared" si="1"/>
        <v/>
      </c>
      <c r="V380" s="170"/>
      <c r="W380" s="170"/>
      <c r="X380" s="170"/>
      <c r="Y380" s="172" t="str">
        <f>IFERROR(IF(AND(R379="Probabilidad",R380="Probabilidad"),(AA379-(+AA379*U380)),IF(R380="Probabilidad",(J375-(+J375*U380)),IF(R380="Impacto",AA379,""))),"")</f>
        <v/>
      </c>
      <c r="Z380" s="173" t="str">
        <f t="shared" si="2"/>
        <v/>
      </c>
      <c r="AA380" s="171" t="str">
        <f t="shared" si="3"/>
        <v/>
      </c>
      <c r="AB380" s="173" t="str">
        <f t="shared" si="4"/>
        <v/>
      </c>
      <c r="AC380" s="171" t="str">
        <f t="shared" si="95"/>
        <v/>
      </c>
      <c r="AD380" s="173" t="str">
        <f t="shared" si="5"/>
        <v/>
      </c>
      <c r="AE380" s="640"/>
      <c r="AF380" s="205"/>
      <c r="AG380" s="171"/>
      <c r="AH380" s="209"/>
      <c r="AI380" s="205"/>
      <c r="AJ380" s="209"/>
      <c r="AK380" s="209"/>
      <c r="AL380" s="198"/>
      <c r="AM380" s="241"/>
      <c r="AN380" s="242"/>
      <c r="AO380" s="192"/>
      <c r="AP380" s="241"/>
      <c r="AQ380" s="242"/>
      <c r="AR380" s="241"/>
      <c r="AS380" s="242"/>
      <c r="AT380" s="192"/>
      <c r="AU380" s="241"/>
      <c r="AV380" s="242"/>
      <c r="AW380" s="241"/>
      <c r="AX380" s="242"/>
      <c r="AY380" s="192"/>
      <c r="AZ380" s="241"/>
      <c r="BA380" s="242"/>
      <c r="BB380" s="157"/>
      <c r="BC380" s="157"/>
      <c r="BD380" s="157"/>
      <c r="BE380" s="157"/>
      <c r="BF380" s="157"/>
    </row>
    <row r="381" spans="1:58" ht="159.75" customHeight="1" x14ac:dyDescent="0.2">
      <c r="A381" s="666"/>
      <c r="B381" s="660"/>
      <c r="C381" s="661"/>
      <c r="D381" s="651"/>
      <c r="E381" s="651"/>
      <c r="F381" s="651"/>
      <c r="G381" s="661"/>
      <c r="H381" s="651"/>
      <c r="I381" s="641" t="str">
        <f>IF(H381&lt;=0,"",IF(H381&lt;=2,"Muy Baja",IF(H381&lt;=24,"Baja",IF(H381&lt;=500,"Media",IF(H381&lt;=5000,"Alta","Muy Alta")))))</f>
        <v/>
      </c>
      <c r="J381" s="639" t="str">
        <f>IF(I381="","",IF(I381="Muy Baja",0.2,IF(I381="Baja",0.4,IF(I381="Media",0.6,IF(I381="Alta",0.8,IF(I381="Muy Alta",1,))))))</f>
        <v/>
      </c>
      <c r="K381" s="654"/>
      <c r="L381" s="639">
        <f>IF(NOT(ISERROR(MATCH(K381,'[1]Tabla Impacto'!$B$221:$B$223,0))),'[1]Tabla Impacto'!$F$223&amp;"Por favor no seleccionar los criterios de impacto(Afectación Económica o presupuestal y Pérdida Reputacional)",K381)</f>
        <v>0</v>
      </c>
      <c r="M381" s="662" t="str">
        <f>IF(OR(K381='Tabla Impacto'!$C$11,K381='Tabla Impacto'!$D$11),"Leve",IF(OR(K381='Tabla Impacto'!$C$12,K381='Tabla Impacto'!$D$12),"Menor",IF(OR(K381='Tabla Impacto'!$C$13,K381='Tabla Impacto'!$D$13),"Moderado",IF(OR(K381='Tabla Impacto'!$C$14,K381='Tabla Impacto'!$D$14),"Mayor",IF(OR(K381='Tabla Impacto'!$C$15,K381='Tabla Impacto'!$D$15),"Catastrófico","")))))</f>
        <v/>
      </c>
      <c r="N381" s="639" t="str">
        <f>IF(M381="","",IF(M381="Leve",0.2,IF(M381="Menor",0.4,IF(M381="Moderado",0.6,IF(M381="Mayor",0.8,IF(M381="Catastrófico",1,))))))</f>
        <v/>
      </c>
      <c r="O381" s="641" t="str">
        <f>IF(OR(AND(I381="Muy Baja",M381="Leve"),AND(I381="Muy Baja",M381="Menor"),AND(I381="Baja",M381="Leve")),"Bajo",IF(OR(AND(I381="Muy baja",M381="Moderado"),AND(I381="Baja",M381="Menor"),AND(I381="Baja",M381="Moderado"),AND(I381="Media",M381="Leve"),AND(I381="Media",M381="Menor"),AND(I381="Media",M381="Moderado"),AND(I381="Alta",M381="Leve"),AND(I381="Alta",M381="Menor")),"Moderado",IF(OR(AND(I381="Muy Baja",M381="Mayor"),AND(I381="Baja",M381="Mayor"),AND(I381="Media",M381="Mayor"),AND(I381="Alta",M381="Moderado"),AND(I381="Alta",M381="Mayor"),AND(I381="Muy Alta",M381="Leve"),AND(I381="Muy Alta",M381="Menor"),AND(I381="Muy Alta",M381="Moderado"),AND(I381="Muy Alta",M381="Mayor")),"Alto",IF(OR(AND(I381="Muy Baja",M381="Catastrófico"),AND(I381="Baja",M381="Catastrófico"),AND(I381="Media",M381="Catastrófico"),AND(I381="Alta",M381="Catastrófico"),AND(I381="Muy Alta",M381="Catastrófico")),"Extremo",""))))</f>
        <v/>
      </c>
      <c r="P381" s="127"/>
      <c r="Q381" s="126"/>
      <c r="R381" s="145" t="str">
        <f t="shared" si="0"/>
        <v/>
      </c>
      <c r="S381" s="146"/>
      <c r="T381" s="146"/>
      <c r="U381" s="147" t="str">
        <f t="shared" si="1"/>
        <v/>
      </c>
      <c r="V381" s="146"/>
      <c r="W381" s="146"/>
      <c r="X381" s="146"/>
      <c r="Y381" s="148" t="str">
        <f>IFERROR(IF(R381="Probabilidad",(J381-(+J381*U381)),IF(R381="Impacto",J381,"")),"")</f>
        <v/>
      </c>
      <c r="Z381" s="149" t="str">
        <f t="shared" si="2"/>
        <v/>
      </c>
      <c r="AA381" s="147" t="str">
        <f t="shared" si="3"/>
        <v/>
      </c>
      <c r="AB381" s="149" t="str">
        <f t="shared" si="4"/>
        <v/>
      </c>
      <c r="AC381" s="147" t="str">
        <f>IFERROR(IF(R381="Impacto",(N381-(+N381*U381)),IF(R381="Probabilidad",N381,"")),"")</f>
        <v/>
      </c>
      <c r="AD381" s="149" t="str">
        <f t="shared" si="5"/>
        <v/>
      </c>
      <c r="AE381" s="656"/>
      <c r="AF381" s="144"/>
      <c r="AG381" s="237"/>
      <c r="AH381" s="194"/>
      <c r="AI381" s="278"/>
      <c r="AJ381" s="249"/>
      <c r="AK381" s="249"/>
      <c r="AL381" s="240"/>
      <c r="AM381" s="140"/>
      <c r="AN381" s="138"/>
      <c r="AO381" s="139"/>
      <c r="AP381" s="140"/>
      <c r="AQ381" s="138"/>
      <c r="AR381" s="140"/>
      <c r="AS381" s="138"/>
      <c r="AT381" s="139"/>
      <c r="AU381" s="140"/>
      <c r="AV381" s="138"/>
      <c r="AW381" s="140"/>
      <c r="AX381" s="138"/>
      <c r="AY381" s="139"/>
      <c r="AZ381" s="140"/>
      <c r="BA381" s="138"/>
      <c r="BB381" s="156"/>
      <c r="BC381" s="156"/>
      <c r="BD381" s="157"/>
      <c r="BE381" s="157"/>
      <c r="BF381" s="157"/>
    </row>
    <row r="382" spans="1:58" ht="159.75" customHeight="1" x14ac:dyDescent="0.2">
      <c r="A382" s="667"/>
      <c r="B382" s="649"/>
      <c r="C382" s="629"/>
      <c r="D382" s="629"/>
      <c r="E382" s="629"/>
      <c r="F382" s="629"/>
      <c r="G382" s="629"/>
      <c r="H382" s="629"/>
      <c r="I382" s="629"/>
      <c r="J382" s="629"/>
      <c r="K382" s="629"/>
      <c r="L382" s="629"/>
      <c r="M382" s="629"/>
      <c r="N382" s="629"/>
      <c r="O382" s="629"/>
      <c r="P382" s="194"/>
      <c r="Q382" s="144"/>
      <c r="R382" s="145" t="str">
        <f t="shared" si="0"/>
        <v/>
      </c>
      <c r="S382" s="146"/>
      <c r="T382" s="146"/>
      <c r="U382" s="147" t="str">
        <f t="shared" si="1"/>
        <v/>
      </c>
      <c r="V382" s="146"/>
      <c r="W382" s="146"/>
      <c r="X382" s="146"/>
      <c r="Y382" s="148" t="str">
        <f>IFERROR(IF(AND(R381="Probabilidad",R382="Probabilidad"),(AA381-(+AA381*U382)),IF(R382="Probabilidad",(J381-(+J381*U382)),IF(R382="Impacto",AA381,""))),"")</f>
        <v/>
      </c>
      <c r="Z382" s="149" t="str">
        <f t="shared" si="2"/>
        <v/>
      </c>
      <c r="AA382" s="147" t="str">
        <f t="shared" si="3"/>
        <v/>
      </c>
      <c r="AB382" s="149" t="str">
        <f t="shared" si="4"/>
        <v/>
      </c>
      <c r="AC382" s="147" t="str">
        <f>IFERROR(IF(AND(R381="Impacto",R382="Impacto"),(AC381-(+AC381*U382)),IF(R382="Impacto",($N$63-(+$N$63*U382)),IF(R382="Probabilidad",AC381,""))),"")</f>
        <v/>
      </c>
      <c r="AD382" s="149" t="str">
        <f t="shared" si="5"/>
        <v/>
      </c>
      <c r="AE382" s="629"/>
      <c r="AF382" s="168"/>
      <c r="AG382" s="204"/>
      <c r="AH382" s="194"/>
      <c r="AI382" s="278"/>
      <c r="AJ382" s="291"/>
      <c r="AK382" s="291"/>
      <c r="AL382" s="237"/>
      <c r="AM382" s="241"/>
      <c r="AN382" s="242"/>
      <c r="AO382" s="192"/>
      <c r="AP382" s="241"/>
      <c r="AQ382" s="242"/>
      <c r="AR382" s="241"/>
      <c r="AS382" s="242"/>
      <c r="AT382" s="192"/>
      <c r="AU382" s="241"/>
      <c r="AV382" s="242"/>
      <c r="AW382" s="241"/>
      <c r="AX382" s="242"/>
      <c r="AY382" s="192"/>
      <c r="AZ382" s="241"/>
      <c r="BA382" s="242"/>
      <c r="BB382" s="157"/>
      <c r="BC382" s="157"/>
      <c r="BD382" s="157"/>
      <c r="BE382" s="157"/>
      <c r="BF382" s="157"/>
    </row>
    <row r="383" spans="1:58" ht="159.75" customHeight="1" x14ac:dyDescent="0.2">
      <c r="A383" s="667"/>
      <c r="B383" s="649"/>
      <c r="C383" s="629"/>
      <c r="D383" s="629"/>
      <c r="E383" s="629"/>
      <c r="F383" s="629"/>
      <c r="G383" s="629"/>
      <c r="H383" s="629"/>
      <c r="I383" s="629"/>
      <c r="J383" s="629"/>
      <c r="K383" s="629"/>
      <c r="L383" s="629"/>
      <c r="M383" s="629"/>
      <c r="N383" s="629"/>
      <c r="O383" s="629"/>
      <c r="P383" s="194"/>
      <c r="Q383" s="144"/>
      <c r="R383" s="145" t="str">
        <f t="shared" si="0"/>
        <v/>
      </c>
      <c r="S383" s="146"/>
      <c r="T383" s="146"/>
      <c r="U383" s="147" t="str">
        <f t="shared" si="1"/>
        <v/>
      </c>
      <c r="V383" s="146"/>
      <c r="W383" s="146"/>
      <c r="X383" s="146"/>
      <c r="Y383" s="148" t="str">
        <f>IFERROR(IF(AND(R382="Probabilidad",R383="Probabilidad"),(AA382-(+AA382*U383)),IF(R383="Probabilidad",(J381-(+J381*U383)),IF(R383="Impacto",AA382,""))),"")</f>
        <v/>
      </c>
      <c r="Z383" s="149" t="str">
        <f t="shared" si="2"/>
        <v/>
      </c>
      <c r="AA383" s="147" t="str">
        <f t="shared" si="3"/>
        <v/>
      </c>
      <c r="AB383" s="149" t="str">
        <f t="shared" si="4"/>
        <v/>
      </c>
      <c r="AC383" s="147" t="str">
        <f t="shared" ref="AC383:AC386" si="96">IFERROR(IF(AND(R382="Impacto",R383="Impacto"),(AC382-(+AC382*U383)),IF(AND(R382="Probabilidad",R383="Impacto"),(AC381-(+AC381*U383)),IF(R383="Probabilidad",AC382,""))),"")</f>
        <v/>
      </c>
      <c r="AD383" s="149" t="str">
        <f t="shared" si="5"/>
        <v/>
      </c>
      <c r="AE383" s="629"/>
      <c r="AF383" s="194"/>
      <c r="AG383" s="192"/>
      <c r="AH383" s="193"/>
      <c r="AI383" s="278"/>
      <c r="AJ383" s="193"/>
      <c r="AK383" s="193"/>
      <c r="AL383" s="193"/>
      <c r="AM383" s="241"/>
      <c r="AN383" s="242"/>
      <c r="AO383" s="192"/>
      <c r="AP383" s="241"/>
      <c r="AQ383" s="242"/>
      <c r="AR383" s="241"/>
      <c r="AS383" s="242"/>
      <c r="AT383" s="192"/>
      <c r="AU383" s="241"/>
      <c r="AV383" s="242"/>
      <c r="AW383" s="241"/>
      <c r="AX383" s="242"/>
      <c r="AY383" s="192"/>
      <c r="AZ383" s="241"/>
      <c r="BA383" s="242"/>
      <c r="BB383" s="157"/>
      <c r="BC383" s="157"/>
      <c r="BD383" s="157"/>
      <c r="BE383" s="157"/>
      <c r="BF383" s="157"/>
    </row>
    <row r="384" spans="1:58" ht="159.75" customHeight="1" x14ac:dyDescent="0.2">
      <c r="A384" s="667"/>
      <c r="B384" s="649"/>
      <c r="C384" s="629"/>
      <c r="D384" s="629"/>
      <c r="E384" s="629"/>
      <c r="F384" s="629"/>
      <c r="G384" s="629"/>
      <c r="H384" s="629"/>
      <c r="I384" s="629"/>
      <c r="J384" s="629"/>
      <c r="K384" s="629"/>
      <c r="L384" s="629"/>
      <c r="M384" s="629"/>
      <c r="N384" s="629"/>
      <c r="O384" s="629"/>
      <c r="P384" s="194"/>
      <c r="Q384" s="144"/>
      <c r="R384" s="145" t="str">
        <f t="shared" si="0"/>
        <v/>
      </c>
      <c r="S384" s="146"/>
      <c r="T384" s="146"/>
      <c r="U384" s="147" t="str">
        <f t="shared" si="1"/>
        <v/>
      </c>
      <c r="V384" s="146"/>
      <c r="W384" s="146"/>
      <c r="X384" s="146"/>
      <c r="Y384" s="148" t="str">
        <f>IFERROR(IF(AND(R383="Probabilidad",R384="Probabilidad"),(AA383-(+AA383*U384)),IF(R384="Probabilidad",(J381-(+J381*U384)),IF(R384="Impacto",AA383,""))),"")</f>
        <v/>
      </c>
      <c r="Z384" s="149" t="str">
        <f t="shared" si="2"/>
        <v/>
      </c>
      <c r="AA384" s="147" t="str">
        <f t="shared" si="3"/>
        <v/>
      </c>
      <c r="AB384" s="149" t="str">
        <f t="shared" si="4"/>
        <v/>
      </c>
      <c r="AC384" s="147" t="str">
        <f t="shared" si="96"/>
        <v/>
      </c>
      <c r="AD384" s="149" t="str">
        <f t="shared" si="5"/>
        <v/>
      </c>
      <c r="AE384" s="629"/>
      <c r="AF384" s="194"/>
      <c r="AG384" s="192"/>
      <c r="AH384" s="193"/>
      <c r="AI384" s="278"/>
      <c r="AJ384" s="193"/>
      <c r="AK384" s="193"/>
      <c r="AL384" s="193"/>
      <c r="AM384" s="241"/>
      <c r="AN384" s="242"/>
      <c r="AO384" s="192"/>
      <c r="AP384" s="241"/>
      <c r="AQ384" s="242"/>
      <c r="AR384" s="241"/>
      <c r="AS384" s="242"/>
      <c r="AT384" s="192"/>
      <c r="AU384" s="241"/>
      <c r="AV384" s="242"/>
      <c r="AW384" s="241"/>
      <c r="AX384" s="242"/>
      <c r="AY384" s="192"/>
      <c r="AZ384" s="241"/>
      <c r="BA384" s="242"/>
      <c r="BB384" s="157"/>
      <c r="BC384" s="157"/>
      <c r="BD384" s="157"/>
      <c r="BE384" s="157"/>
      <c r="BF384" s="157"/>
    </row>
    <row r="385" spans="1:58" ht="159.75" customHeight="1" x14ac:dyDescent="0.2">
      <c r="A385" s="667"/>
      <c r="B385" s="649"/>
      <c r="C385" s="629"/>
      <c r="D385" s="629"/>
      <c r="E385" s="629"/>
      <c r="F385" s="629"/>
      <c r="G385" s="629"/>
      <c r="H385" s="629"/>
      <c r="I385" s="629"/>
      <c r="J385" s="629"/>
      <c r="K385" s="629"/>
      <c r="L385" s="629"/>
      <c r="M385" s="629"/>
      <c r="N385" s="629"/>
      <c r="O385" s="629"/>
      <c r="P385" s="194"/>
      <c r="Q385" s="144"/>
      <c r="R385" s="145" t="str">
        <f t="shared" si="0"/>
        <v/>
      </c>
      <c r="S385" s="146"/>
      <c r="T385" s="146"/>
      <c r="U385" s="147" t="str">
        <f t="shared" si="1"/>
        <v/>
      </c>
      <c r="V385" s="146"/>
      <c r="W385" s="146"/>
      <c r="X385" s="146"/>
      <c r="Y385" s="148" t="str">
        <f>IFERROR(IF(AND(R384="Probabilidad",R385="Probabilidad"),(AA384-(+AA384*U385)),IF(R385="Probabilidad",(J381-(+J381*U385)),IF(R385="Impacto",AA384,""))),"")</f>
        <v/>
      </c>
      <c r="Z385" s="149" t="str">
        <f t="shared" si="2"/>
        <v/>
      </c>
      <c r="AA385" s="147" t="str">
        <f t="shared" si="3"/>
        <v/>
      </c>
      <c r="AB385" s="149" t="str">
        <f t="shared" si="4"/>
        <v/>
      </c>
      <c r="AC385" s="147" t="str">
        <f t="shared" si="96"/>
        <v/>
      </c>
      <c r="AD385" s="149" t="str">
        <f t="shared" si="5"/>
        <v/>
      </c>
      <c r="AE385" s="629"/>
      <c r="AF385" s="194"/>
      <c r="AG385" s="192"/>
      <c r="AH385" s="193"/>
      <c r="AI385" s="278"/>
      <c r="AJ385" s="193"/>
      <c r="AK385" s="193"/>
      <c r="AL385" s="193"/>
      <c r="AM385" s="241"/>
      <c r="AN385" s="242"/>
      <c r="AO385" s="192"/>
      <c r="AP385" s="241"/>
      <c r="AQ385" s="242"/>
      <c r="AR385" s="241"/>
      <c r="AS385" s="242"/>
      <c r="AT385" s="192"/>
      <c r="AU385" s="241"/>
      <c r="AV385" s="242"/>
      <c r="AW385" s="241"/>
      <c r="AX385" s="242"/>
      <c r="AY385" s="192"/>
      <c r="AZ385" s="241"/>
      <c r="BA385" s="242"/>
      <c r="BB385" s="157"/>
      <c r="BC385" s="157"/>
      <c r="BD385" s="157"/>
      <c r="BE385" s="157"/>
      <c r="BF385" s="157"/>
    </row>
    <row r="386" spans="1:58" ht="159.75" customHeight="1" x14ac:dyDescent="0.2">
      <c r="A386" s="668"/>
      <c r="B386" s="650"/>
      <c r="C386" s="640"/>
      <c r="D386" s="640"/>
      <c r="E386" s="640"/>
      <c r="F386" s="640"/>
      <c r="G386" s="640"/>
      <c r="H386" s="640"/>
      <c r="I386" s="640"/>
      <c r="J386" s="640"/>
      <c r="K386" s="640"/>
      <c r="L386" s="640"/>
      <c r="M386" s="640"/>
      <c r="N386" s="640"/>
      <c r="O386" s="640"/>
      <c r="P386" s="205"/>
      <c r="Q386" s="168"/>
      <c r="R386" s="169" t="str">
        <f t="shared" si="0"/>
        <v/>
      </c>
      <c r="S386" s="170"/>
      <c r="T386" s="170"/>
      <c r="U386" s="171" t="str">
        <f t="shared" si="1"/>
        <v/>
      </c>
      <c r="V386" s="170"/>
      <c r="W386" s="170"/>
      <c r="X386" s="170"/>
      <c r="Y386" s="172" t="str">
        <f>IFERROR(IF(AND(R385="Probabilidad",R386="Probabilidad"),(AA385-(+AA385*U386)),IF(R386="Probabilidad",(J381-(+J381*U386)),IF(R386="Impacto",AA385,""))),"")</f>
        <v/>
      </c>
      <c r="Z386" s="173" t="str">
        <f t="shared" si="2"/>
        <v/>
      </c>
      <c r="AA386" s="171" t="str">
        <f t="shared" si="3"/>
        <v/>
      </c>
      <c r="AB386" s="173" t="str">
        <f t="shared" si="4"/>
        <v/>
      </c>
      <c r="AC386" s="171" t="str">
        <f t="shared" si="96"/>
        <v/>
      </c>
      <c r="AD386" s="173" t="str">
        <f t="shared" si="5"/>
        <v/>
      </c>
      <c r="AE386" s="640"/>
      <c r="AF386" s="205"/>
      <c r="AG386" s="171"/>
      <c r="AH386" s="209"/>
      <c r="AI386" s="205"/>
      <c r="AJ386" s="209"/>
      <c r="AK386" s="209"/>
      <c r="AL386" s="198"/>
      <c r="AM386" s="241"/>
      <c r="AN386" s="242"/>
      <c r="AO386" s="192"/>
      <c r="AP386" s="241"/>
      <c r="AQ386" s="242"/>
      <c r="AR386" s="241"/>
      <c r="AS386" s="242"/>
      <c r="AT386" s="192"/>
      <c r="AU386" s="241"/>
      <c r="AV386" s="242"/>
      <c r="AW386" s="241"/>
      <c r="AX386" s="242"/>
      <c r="AY386" s="192"/>
      <c r="AZ386" s="241"/>
      <c r="BA386" s="242"/>
      <c r="BB386" s="157"/>
      <c r="BC386" s="157"/>
      <c r="BD386" s="157"/>
      <c r="BE386" s="157"/>
      <c r="BF386" s="157"/>
    </row>
    <row r="387" spans="1:58" ht="16.5" customHeight="1" x14ac:dyDescent="0.3">
      <c r="A387" s="301"/>
      <c r="B387" s="302"/>
      <c r="C387" s="301"/>
      <c r="D387" s="301"/>
      <c r="E387" s="301"/>
      <c r="F387" s="121"/>
      <c r="G387" s="303"/>
      <c r="H387" s="121"/>
      <c r="I387" s="121"/>
      <c r="J387" s="121"/>
      <c r="K387" s="121"/>
      <c r="L387" s="121"/>
      <c r="M387" s="121"/>
      <c r="N387" s="121"/>
      <c r="O387" s="121"/>
      <c r="P387" s="121"/>
      <c r="Q387" s="121"/>
      <c r="R387" s="121"/>
      <c r="S387" s="121"/>
      <c r="T387" s="121"/>
      <c r="U387" s="121"/>
      <c r="V387" s="121"/>
      <c r="W387" s="121"/>
      <c r="X387" s="121"/>
      <c r="Y387" s="121"/>
      <c r="Z387" s="121"/>
      <c r="AA387" s="121"/>
      <c r="AB387" s="121"/>
      <c r="AC387" s="121"/>
      <c r="AD387" s="121"/>
      <c r="AE387" s="121"/>
      <c r="AF387" s="121"/>
      <c r="AG387" s="304"/>
      <c r="AH387" s="121"/>
      <c r="AI387" s="516"/>
      <c r="AJ387" s="121"/>
      <c r="AK387" s="121"/>
      <c r="AL387" s="121"/>
      <c r="AM387" s="305"/>
      <c r="AN387" s="306"/>
      <c r="AO387" s="307"/>
      <c r="AP387" s="305"/>
      <c r="AQ387" s="306"/>
      <c r="AR387" s="305"/>
      <c r="AS387" s="306"/>
      <c r="AT387" s="307"/>
      <c r="AU387" s="305"/>
      <c r="AV387" s="306"/>
      <c r="AW387" s="305"/>
      <c r="AX387" s="306"/>
      <c r="AY387" s="307"/>
      <c r="AZ387" s="305"/>
      <c r="BA387" s="306"/>
      <c r="BB387" s="121"/>
      <c r="BC387" s="121"/>
      <c r="BD387" s="121"/>
      <c r="BE387" s="121"/>
      <c r="BF387" s="121"/>
    </row>
    <row r="388" spans="1:58" ht="16.5" customHeight="1" x14ac:dyDescent="0.3">
      <c r="A388" s="301"/>
      <c r="B388" s="302"/>
      <c r="C388" s="301"/>
      <c r="D388" s="301"/>
      <c r="E388" s="301"/>
      <c r="F388" s="121"/>
      <c r="G388" s="303"/>
      <c r="H388" s="121"/>
      <c r="I388" s="121"/>
      <c r="J388" s="121"/>
      <c r="K388" s="121"/>
      <c r="L388" s="121"/>
      <c r="M388" s="121"/>
      <c r="N388" s="121"/>
      <c r="O388" s="121"/>
      <c r="P388" s="121"/>
      <c r="Q388" s="121"/>
      <c r="R388" s="121"/>
      <c r="S388" s="121"/>
      <c r="T388" s="121"/>
      <c r="U388" s="121"/>
      <c r="V388" s="121"/>
      <c r="W388" s="121"/>
      <c r="X388" s="121"/>
      <c r="Y388" s="121"/>
      <c r="Z388" s="121"/>
      <c r="AA388" s="121"/>
      <c r="AB388" s="121"/>
      <c r="AC388" s="121"/>
      <c r="AD388" s="121"/>
      <c r="AE388" s="121"/>
      <c r="AF388" s="121"/>
      <c r="AG388" s="304"/>
      <c r="AH388" s="121"/>
      <c r="AI388" s="516"/>
      <c r="AJ388" s="121"/>
      <c r="AK388" s="121"/>
      <c r="AL388" s="121"/>
      <c r="AM388" s="305"/>
      <c r="AN388" s="306"/>
      <c r="AO388" s="307"/>
      <c r="AP388" s="305"/>
      <c r="AQ388" s="306"/>
      <c r="AR388" s="305"/>
      <c r="AS388" s="306"/>
      <c r="AT388" s="307"/>
      <c r="AU388" s="305"/>
      <c r="AV388" s="306"/>
      <c r="AW388" s="305"/>
      <c r="AX388" s="306"/>
      <c r="AY388" s="307"/>
      <c r="AZ388" s="305"/>
      <c r="BA388" s="306"/>
      <c r="BB388" s="121"/>
      <c r="BC388" s="121"/>
      <c r="BD388" s="121"/>
      <c r="BE388" s="121"/>
      <c r="BF388" s="121"/>
    </row>
    <row r="389" spans="1:58" ht="16.5" customHeight="1" x14ac:dyDescent="0.3">
      <c r="A389" s="301"/>
      <c r="B389" s="302"/>
      <c r="C389" s="301"/>
      <c r="D389" s="301"/>
      <c r="E389" s="301"/>
      <c r="F389" s="121"/>
      <c r="G389" s="303"/>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c r="AD389" s="121"/>
      <c r="AE389" s="121"/>
      <c r="AF389" s="121"/>
      <c r="AG389" s="304"/>
      <c r="AH389" s="121"/>
      <c r="AI389" s="516"/>
      <c r="AJ389" s="121"/>
      <c r="AK389" s="121"/>
      <c r="AL389" s="121"/>
      <c r="AM389" s="305"/>
      <c r="AN389" s="306"/>
      <c r="AO389" s="307"/>
      <c r="AP389" s="305"/>
      <c r="AQ389" s="306"/>
      <c r="AR389" s="305"/>
      <c r="AS389" s="306"/>
      <c r="AT389" s="307"/>
      <c r="AU389" s="305"/>
      <c r="AV389" s="306"/>
      <c r="AW389" s="305"/>
      <c r="AX389" s="306"/>
      <c r="AY389" s="307"/>
      <c r="AZ389" s="305"/>
      <c r="BA389" s="306"/>
      <c r="BB389" s="121"/>
      <c r="BC389" s="121"/>
      <c r="BD389" s="121"/>
      <c r="BE389" s="121"/>
      <c r="BF389" s="121"/>
    </row>
    <row r="390" spans="1:58" ht="159.75" customHeight="1" x14ac:dyDescent="0.2">
      <c r="A390" s="666"/>
      <c r="B390" s="660"/>
      <c r="C390" s="661"/>
      <c r="D390" s="651"/>
      <c r="E390" s="651"/>
      <c r="F390" s="651"/>
      <c r="G390" s="661"/>
      <c r="H390" s="651"/>
      <c r="I390" s="641" t="str">
        <f>IF(H390&lt;=0,"",IF(H390&lt;=2,"Muy Baja",IF(H390&lt;=24,"Baja",IF(H390&lt;=500,"Media",IF(H390&lt;=5000,"Alta","Muy Alta")))))</f>
        <v/>
      </c>
      <c r="J390" s="639" t="str">
        <f>IF(I390="","",IF(I390="Muy Baja",0.2,IF(I390="Baja",0.4,IF(I390="Media",0.6,IF(I390="Alta",0.8,IF(I390="Muy Alta",1,))))))</f>
        <v/>
      </c>
      <c r="K390" s="654"/>
      <c r="L390" s="639">
        <f>IF(NOT(ISERROR(MATCH(K390,'[1]Tabla Impacto'!$B$221:$B$223,0))),'[1]Tabla Impacto'!$F$223&amp;"Por favor no seleccionar los criterios de impacto(Afectación Económica o presupuestal y Pérdida Reputacional)",K390)</f>
        <v>0</v>
      </c>
      <c r="M390" s="662" t="str">
        <f>IF(OR(K390='Tabla Impacto'!$C$11,K390='Tabla Impacto'!$D$11),"Leve",IF(OR(K390='Tabla Impacto'!$C$12,K390='Tabla Impacto'!$D$12),"Menor",IF(OR(K390='Tabla Impacto'!$C$13,K390='Tabla Impacto'!$D$13),"Moderado",IF(OR(K390='Tabla Impacto'!$C$14,K390='Tabla Impacto'!$D$14),"Mayor",IF(OR(K390='Tabla Impacto'!$C$15,K390='Tabla Impacto'!$D$15),"Catastrófico","")))))</f>
        <v/>
      </c>
      <c r="N390" s="639" t="str">
        <f>IF(M390="","",IF(M390="Leve",0.2,IF(M390="Menor",0.4,IF(M390="Moderado",0.6,IF(M390="Mayor",0.8,IF(M390="Catastrófico",1,))))))</f>
        <v/>
      </c>
      <c r="O390" s="641" t="str">
        <f>IF(OR(AND(I390="Muy Baja",M390="Leve"),AND(I390="Muy Baja",M390="Menor"),AND(I390="Baja",M390="Leve")),"Bajo",IF(OR(AND(I390="Muy baja",M390="Moderado"),AND(I390="Baja",M390="Menor"),AND(I390="Baja",M390="Moderado"),AND(I390="Media",M390="Leve"),AND(I390="Media",M390="Menor"),AND(I390="Media",M390="Moderado"),AND(I390="Alta",M390="Leve"),AND(I390="Alta",M390="Menor")),"Moderado",IF(OR(AND(I390="Muy Baja",M390="Mayor"),AND(I390="Baja",M390="Mayor"),AND(I390="Media",M390="Mayor"),AND(I390="Alta",M390="Moderado"),AND(I390="Alta",M390="Mayor"),AND(I390="Muy Alta",M390="Leve"),AND(I390="Muy Alta",M390="Menor"),AND(I390="Muy Alta",M390="Moderado"),AND(I390="Muy Alta",M390="Mayor")),"Alto",IF(OR(AND(I390="Muy Baja",M390="Catastrófico"),AND(I390="Baja",M390="Catastrófico"),AND(I390="Media",M390="Catastrófico"),AND(I390="Alta",M390="Catastrófico"),AND(I390="Muy Alta",M390="Catastrófico")),"Extremo",""))))</f>
        <v/>
      </c>
      <c r="P390" s="127"/>
      <c r="Q390" s="126"/>
      <c r="R390" s="145" t="str">
        <f t="shared" ref="R390:R395" si="97">IF(OR(S390="Preventivo",S390="Detectivo"),"Probabilidad",IF(S390="Correctivo","Impacto",""))</f>
        <v/>
      </c>
      <c r="S390" s="146"/>
      <c r="T390" s="146"/>
      <c r="U390" s="147" t="str">
        <f t="shared" ref="U390:U395" si="98">IF(AND(S390="Preventivo",T390="Automático"),"50%",IF(AND(S390="Preventivo",T390="Manual"),"40%",IF(AND(S390="Detectivo",T390="Automático"),"40%",IF(AND(S390="Detectivo",T390="Manual"),"30%",IF(AND(S390="Correctivo",T390="Automático"),"35%",IF(AND(S390="Correctivo",T390="Manual"),"25%",""))))))</f>
        <v/>
      </c>
      <c r="V390" s="146"/>
      <c r="W390" s="146"/>
      <c r="X390" s="146"/>
      <c r="Y390" s="148" t="str">
        <f>IFERROR(IF(R390="Probabilidad",(J390-(+J390*U390)),IF(R390="Impacto",J390,"")),"")</f>
        <v/>
      </c>
      <c r="Z390" s="149" t="str">
        <f t="shared" ref="Z390:Z395" si="99">IFERROR(IF(Y390="","",IF(Y390&lt;=0.2,"Muy Baja",IF(Y390&lt;=0.4,"Baja",IF(Y390&lt;=0.6,"Media",IF(Y390&lt;=0.8,"Alta","Muy Alta"))))),"")</f>
        <v/>
      </c>
      <c r="AA390" s="147" t="str">
        <f t="shared" ref="AA390:AA395" si="100">+Y390</f>
        <v/>
      </c>
      <c r="AB390" s="149" t="str">
        <f t="shared" ref="AB390:AB395" si="101">IFERROR(IF(AC390="","",IF(AC390&lt;=0.2,"Leve",IF(AC390&lt;=0.4,"Menor",IF(AC390&lt;=0.6,"Moderado",IF(AC390&lt;=0.8,"Mayor","Catastrófico"))))),"")</f>
        <v/>
      </c>
      <c r="AC390" s="147" t="str">
        <f>IFERROR(IF(R390="Impacto",(N390-(+N390*U390)),IF(R390="Probabilidad",N390,"")),"")</f>
        <v/>
      </c>
      <c r="AD390" s="149" t="str">
        <f t="shared" ref="AD390:AD395" si="102">IFERROR(IF(OR(AND(Z390="Muy Baja",AB390="Leve"),AND(Z390="Muy Baja",AB390="Menor"),AND(Z390="Baja",AB390="Leve")),"Bajo",IF(OR(AND(Z390="Muy baja",AB390="Moderado"),AND(Z390="Baja",AB390="Menor"),AND(Z390="Baja",AB390="Moderado"),AND(Z390="Media",AB390="Leve"),AND(Z390="Media",AB390="Menor"),AND(Z390="Media",AB390="Moderado"),AND(Z390="Alta",AB390="Leve"),AND(Z390="Alta",AB390="Menor")),"Moderado",IF(OR(AND(Z390="Muy Baja",AB390="Mayor"),AND(Z390="Baja",AB390="Mayor"),AND(Z390="Media",AB390="Mayor"),AND(Z390="Alta",AB390="Moderado"),AND(Z390="Alta",AB390="Mayor"),AND(Z390="Muy Alta",AB390="Leve"),AND(Z390="Muy Alta",AB390="Menor"),AND(Z390="Muy Alta",AB390="Moderado"),AND(Z390="Muy Alta",AB390="Mayor")),"Alto",IF(OR(AND(Z390="Muy Baja",AB390="Catastrófico"),AND(Z390="Baja",AB390="Catastrófico"),AND(Z390="Media",AB390="Catastrófico"),AND(Z390="Alta",AB390="Catastrófico"),AND(Z390="Muy Alta",AB390="Catastrófico")),"Extremo","")))),"")</f>
        <v/>
      </c>
      <c r="AE390" s="656"/>
      <c r="AF390" s="144"/>
      <c r="AG390" s="237"/>
      <c r="AH390" s="194"/>
      <c r="AI390" s="278"/>
      <c r="AJ390" s="249"/>
      <c r="AK390" s="249"/>
      <c r="AL390" s="240"/>
      <c r="AM390" s="140"/>
      <c r="AN390" s="138"/>
      <c r="AO390" s="139"/>
      <c r="AP390" s="140"/>
      <c r="AQ390" s="138"/>
      <c r="AR390" s="140"/>
      <c r="AS390" s="138"/>
      <c r="AT390" s="139"/>
      <c r="AU390" s="140"/>
      <c r="AV390" s="138"/>
      <c r="AW390" s="140"/>
      <c r="AX390" s="138"/>
      <c r="AY390" s="139"/>
      <c r="AZ390" s="140"/>
      <c r="BA390" s="138"/>
      <c r="BB390" s="156"/>
      <c r="BC390" s="156"/>
      <c r="BD390" s="157"/>
      <c r="BE390" s="157"/>
      <c r="BF390" s="157"/>
    </row>
    <row r="391" spans="1:58" ht="159.75" customHeight="1" x14ac:dyDescent="0.2">
      <c r="A391" s="667"/>
      <c r="B391" s="649"/>
      <c r="C391" s="629"/>
      <c r="D391" s="629"/>
      <c r="E391" s="629"/>
      <c r="F391" s="629"/>
      <c r="G391" s="629"/>
      <c r="H391" s="629"/>
      <c r="I391" s="629"/>
      <c r="J391" s="629"/>
      <c r="K391" s="629"/>
      <c r="L391" s="629"/>
      <c r="M391" s="629"/>
      <c r="N391" s="629"/>
      <c r="O391" s="629"/>
      <c r="P391" s="194"/>
      <c r="Q391" s="144"/>
      <c r="R391" s="145" t="str">
        <f t="shared" si="97"/>
        <v/>
      </c>
      <c r="S391" s="146"/>
      <c r="T391" s="146"/>
      <c r="U391" s="147" t="str">
        <f t="shared" si="98"/>
        <v/>
      </c>
      <c r="V391" s="146"/>
      <c r="W391" s="146"/>
      <c r="X391" s="146"/>
      <c r="Y391" s="148" t="str">
        <f>IFERROR(IF(AND(R390="Probabilidad",R391="Probabilidad"),(AA390-(+AA390*U391)),IF(R391="Probabilidad",(J390-(+J390*U391)),IF(R391="Impacto",AA390,""))),"")</f>
        <v/>
      </c>
      <c r="Z391" s="149" t="str">
        <f t="shared" si="99"/>
        <v/>
      </c>
      <c r="AA391" s="147" t="str">
        <f t="shared" si="100"/>
        <v/>
      </c>
      <c r="AB391" s="149" t="str">
        <f t="shared" si="101"/>
        <v/>
      </c>
      <c r="AC391" s="147" t="str">
        <f>IFERROR(IF(AND(R390="Impacto",R391="Impacto"),(AC390-(+AC390*U391)),IF(R391="Impacto",($N$63-(+$N$63*U391)),IF(R391="Probabilidad",AC390,""))),"")</f>
        <v/>
      </c>
      <c r="AD391" s="149" t="str">
        <f t="shared" si="102"/>
        <v/>
      </c>
      <c r="AE391" s="629"/>
      <c r="AF391" s="168"/>
      <c r="AG391" s="204"/>
      <c r="AH391" s="194"/>
      <c r="AI391" s="278"/>
      <c r="AJ391" s="291"/>
      <c r="AK391" s="291"/>
      <c r="AL391" s="237"/>
      <c r="AM391" s="241"/>
      <c r="AN391" s="242"/>
      <c r="AO391" s="192"/>
      <c r="AP391" s="241"/>
      <c r="AQ391" s="242"/>
      <c r="AR391" s="241"/>
      <c r="AS391" s="242"/>
      <c r="AT391" s="192"/>
      <c r="AU391" s="241"/>
      <c r="AV391" s="242"/>
      <c r="AW391" s="241"/>
      <c r="AX391" s="242"/>
      <c r="AY391" s="192"/>
      <c r="AZ391" s="241"/>
      <c r="BA391" s="242"/>
      <c r="BB391" s="157"/>
      <c r="BC391" s="157"/>
      <c r="BD391" s="157"/>
      <c r="BE391" s="157"/>
      <c r="BF391" s="157"/>
    </row>
    <row r="392" spans="1:58" ht="159.75" customHeight="1" x14ac:dyDescent="0.2">
      <c r="A392" s="667"/>
      <c r="B392" s="649"/>
      <c r="C392" s="629"/>
      <c r="D392" s="629"/>
      <c r="E392" s="629"/>
      <c r="F392" s="629"/>
      <c r="G392" s="629"/>
      <c r="H392" s="629"/>
      <c r="I392" s="629"/>
      <c r="J392" s="629"/>
      <c r="K392" s="629"/>
      <c r="L392" s="629"/>
      <c r="M392" s="629"/>
      <c r="N392" s="629"/>
      <c r="O392" s="629"/>
      <c r="P392" s="194"/>
      <c r="Q392" s="144"/>
      <c r="R392" s="145" t="str">
        <f t="shared" si="97"/>
        <v/>
      </c>
      <c r="S392" s="146"/>
      <c r="T392" s="146"/>
      <c r="U392" s="147" t="str">
        <f t="shared" si="98"/>
        <v/>
      </c>
      <c r="V392" s="146"/>
      <c r="W392" s="146"/>
      <c r="X392" s="146"/>
      <c r="Y392" s="148" t="str">
        <f>IFERROR(IF(AND(R391="Probabilidad",R392="Probabilidad"),(AA391-(+AA391*U392)),IF(R392="Probabilidad",(J390-(+J390*U392)),IF(R392="Impacto",AA391,""))),"")</f>
        <v/>
      </c>
      <c r="Z392" s="149" t="str">
        <f t="shared" si="99"/>
        <v/>
      </c>
      <c r="AA392" s="147" t="str">
        <f t="shared" si="100"/>
        <v/>
      </c>
      <c r="AB392" s="149" t="str">
        <f t="shared" si="101"/>
        <v/>
      </c>
      <c r="AC392" s="147" t="str">
        <f t="shared" ref="AC392:AC395" si="103">IFERROR(IF(AND(R391="Impacto",R392="Impacto"),(AC391-(+AC391*U392)),IF(AND(R391="Probabilidad",R392="Impacto"),(AC390-(+AC390*U392)),IF(R392="Probabilidad",AC391,""))),"")</f>
        <v/>
      </c>
      <c r="AD392" s="149" t="str">
        <f t="shared" si="102"/>
        <v/>
      </c>
      <c r="AE392" s="629"/>
      <c r="AF392" s="194"/>
      <c r="AG392" s="192"/>
      <c r="AH392" s="193"/>
      <c r="AI392" s="278"/>
      <c r="AJ392" s="193"/>
      <c r="AK392" s="193"/>
      <c r="AL392" s="193"/>
      <c r="AM392" s="241"/>
      <c r="AN392" s="242"/>
      <c r="AO392" s="192"/>
      <c r="AP392" s="241"/>
      <c r="AQ392" s="242"/>
      <c r="AR392" s="241"/>
      <c r="AS392" s="242"/>
      <c r="AT392" s="192"/>
      <c r="AU392" s="241"/>
      <c r="AV392" s="242"/>
      <c r="AW392" s="241"/>
      <c r="AX392" s="242"/>
      <c r="AY392" s="192"/>
      <c r="AZ392" s="241"/>
      <c r="BA392" s="242"/>
      <c r="BB392" s="157"/>
      <c r="BC392" s="157"/>
      <c r="BD392" s="157"/>
      <c r="BE392" s="157"/>
      <c r="BF392" s="157"/>
    </row>
    <row r="393" spans="1:58" ht="159.75" customHeight="1" x14ac:dyDescent="0.2">
      <c r="A393" s="667"/>
      <c r="B393" s="649"/>
      <c r="C393" s="629"/>
      <c r="D393" s="629"/>
      <c r="E393" s="629"/>
      <c r="F393" s="629"/>
      <c r="G393" s="629"/>
      <c r="H393" s="629"/>
      <c r="I393" s="629"/>
      <c r="J393" s="629"/>
      <c r="K393" s="629"/>
      <c r="L393" s="629"/>
      <c r="M393" s="629"/>
      <c r="N393" s="629"/>
      <c r="O393" s="629"/>
      <c r="P393" s="194"/>
      <c r="Q393" s="144"/>
      <c r="R393" s="145" t="str">
        <f t="shared" si="97"/>
        <v/>
      </c>
      <c r="S393" s="146"/>
      <c r="T393" s="146"/>
      <c r="U393" s="147" t="str">
        <f t="shared" si="98"/>
        <v/>
      </c>
      <c r="V393" s="146"/>
      <c r="W393" s="146"/>
      <c r="X393" s="146"/>
      <c r="Y393" s="148" t="str">
        <f>IFERROR(IF(AND(R392="Probabilidad",R393="Probabilidad"),(AA392-(+AA392*U393)),IF(R393="Probabilidad",(J390-(+J390*U393)),IF(R393="Impacto",AA392,""))),"")</f>
        <v/>
      </c>
      <c r="Z393" s="149" t="str">
        <f t="shared" si="99"/>
        <v/>
      </c>
      <c r="AA393" s="147" t="str">
        <f t="shared" si="100"/>
        <v/>
      </c>
      <c r="AB393" s="149" t="str">
        <f t="shared" si="101"/>
        <v/>
      </c>
      <c r="AC393" s="147" t="str">
        <f t="shared" si="103"/>
        <v/>
      </c>
      <c r="AD393" s="149" t="str">
        <f t="shared" si="102"/>
        <v/>
      </c>
      <c r="AE393" s="629"/>
      <c r="AF393" s="194"/>
      <c r="AG393" s="192"/>
      <c r="AH393" s="193"/>
      <c r="AI393" s="278"/>
      <c r="AJ393" s="193"/>
      <c r="AK393" s="193"/>
      <c r="AL393" s="193"/>
      <c r="AM393" s="241"/>
      <c r="AN393" s="242"/>
      <c r="AO393" s="192"/>
      <c r="AP393" s="241"/>
      <c r="AQ393" s="242"/>
      <c r="AR393" s="241"/>
      <c r="AS393" s="242"/>
      <c r="AT393" s="192"/>
      <c r="AU393" s="241"/>
      <c r="AV393" s="242"/>
      <c r="AW393" s="241"/>
      <c r="AX393" s="242"/>
      <c r="AY393" s="192"/>
      <c r="AZ393" s="241"/>
      <c r="BA393" s="242"/>
      <c r="BB393" s="157"/>
      <c r="BC393" s="157"/>
      <c r="BD393" s="157"/>
      <c r="BE393" s="157"/>
      <c r="BF393" s="157"/>
    </row>
    <row r="394" spans="1:58" ht="159.75" customHeight="1" x14ac:dyDescent="0.2">
      <c r="A394" s="667"/>
      <c r="B394" s="649"/>
      <c r="C394" s="629"/>
      <c r="D394" s="629"/>
      <c r="E394" s="629"/>
      <c r="F394" s="629"/>
      <c r="G394" s="629"/>
      <c r="H394" s="629"/>
      <c r="I394" s="629"/>
      <c r="J394" s="629"/>
      <c r="K394" s="629"/>
      <c r="L394" s="629"/>
      <c r="M394" s="629"/>
      <c r="N394" s="629"/>
      <c r="O394" s="629"/>
      <c r="P394" s="194"/>
      <c r="Q394" s="144"/>
      <c r="R394" s="145" t="str">
        <f t="shared" si="97"/>
        <v/>
      </c>
      <c r="S394" s="146"/>
      <c r="T394" s="146"/>
      <c r="U394" s="147" t="str">
        <f t="shared" si="98"/>
        <v/>
      </c>
      <c r="V394" s="146"/>
      <c r="W394" s="146"/>
      <c r="X394" s="146"/>
      <c r="Y394" s="148" t="str">
        <f>IFERROR(IF(AND(R393="Probabilidad",R394="Probabilidad"),(AA393-(+AA393*U394)),IF(R394="Probabilidad",(J390-(+J390*U394)),IF(R394="Impacto",AA393,""))),"")</f>
        <v/>
      </c>
      <c r="Z394" s="149" t="str">
        <f t="shared" si="99"/>
        <v/>
      </c>
      <c r="AA394" s="147" t="str">
        <f t="shared" si="100"/>
        <v/>
      </c>
      <c r="AB394" s="149" t="str">
        <f t="shared" si="101"/>
        <v/>
      </c>
      <c r="AC394" s="147" t="str">
        <f t="shared" si="103"/>
        <v/>
      </c>
      <c r="AD394" s="149" t="str">
        <f t="shared" si="102"/>
        <v/>
      </c>
      <c r="AE394" s="629"/>
      <c r="AF394" s="194"/>
      <c r="AG394" s="192"/>
      <c r="AH394" s="193"/>
      <c r="AI394" s="278"/>
      <c r="AJ394" s="193"/>
      <c r="AK394" s="193"/>
      <c r="AL394" s="193"/>
      <c r="AM394" s="241"/>
      <c r="AN394" s="242"/>
      <c r="AO394" s="192"/>
      <c r="AP394" s="241"/>
      <c r="AQ394" s="242"/>
      <c r="AR394" s="241"/>
      <c r="AS394" s="242"/>
      <c r="AT394" s="192"/>
      <c r="AU394" s="241"/>
      <c r="AV394" s="242"/>
      <c r="AW394" s="241"/>
      <c r="AX394" s="242"/>
      <c r="AY394" s="192"/>
      <c r="AZ394" s="241"/>
      <c r="BA394" s="242"/>
      <c r="BB394" s="157"/>
      <c r="BC394" s="157"/>
      <c r="BD394" s="157"/>
      <c r="BE394" s="157"/>
      <c r="BF394" s="157"/>
    </row>
    <row r="395" spans="1:58" ht="159.75" customHeight="1" x14ac:dyDescent="0.2">
      <c r="A395" s="668"/>
      <c r="B395" s="650"/>
      <c r="C395" s="640"/>
      <c r="D395" s="640"/>
      <c r="E395" s="640"/>
      <c r="F395" s="640"/>
      <c r="G395" s="640"/>
      <c r="H395" s="640"/>
      <c r="I395" s="640"/>
      <c r="J395" s="640"/>
      <c r="K395" s="640"/>
      <c r="L395" s="640"/>
      <c r="M395" s="640"/>
      <c r="N395" s="640"/>
      <c r="O395" s="640"/>
      <c r="P395" s="205"/>
      <c r="Q395" s="168"/>
      <c r="R395" s="169" t="str">
        <f t="shared" si="97"/>
        <v/>
      </c>
      <c r="S395" s="170"/>
      <c r="T395" s="170"/>
      <c r="U395" s="171" t="str">
        <f t="shared" si="98"/>
        <v/>
      </c>
      <c r="V395" s="170"/>
      <c r="W395" s="170"/>
      <c r="X395" s="170"/>
      <c r="Y395" s="172" t="str">
        <f>IFERROR(IF(AND(R394="Probabilidad",R395="Probabilidad"),(AA394-(+AA394*U395)),IF(R395="Probabilidad",(J390-(+J390*U395)),IF(R395="Impacto",AA394,""))),"")</f>
        <v/>
      </c>
      <c r="Z395" s="173" t="str">
        <f t="shared" si="99"/>
        <v/>
      </c>
      <c r="AA395" s="171" t="str">
        <f t="shared" si="100"/>
        <v/>
      </c>
      <c r="AB395" s="173" t="str">
        <f t="shared" si="101"/>
        <v/>
      </c>
      <c r="AC395" s="171" t="str">
        <f t="shared" si="103"/>
        <v/>
      </c>
      <c r="AD395" s="173" t="str">
        <f t="shared" si="102"/>
        <v/>
      </c>
      <c r="AE395" s="640"/>
      <c r="AF395" s="205"/>
      <c r="AG395" s="171"/>
      <c r="AH395" s="209"/>
      <c r="AI395" s="205"/>
      <c r="AJ395" s="209"/>
      <c r="AK395" s="209"/>
      <c r="AL395" s="198"/>
      <c r="AM395" s="241"/>
      <c r="AN395" s="242"/>
      <c r="AO395" s="192"/>
      <c r="AP395" s="241"/>
      <c r="AQ395" s="242"/>
      <c r="AR395" s="241"/>
      <c r="AS395" s="242"/>
      <c r="AT395" s="192"/>
      <c r="AU395" s="241"/>
      <c r="AV395" s="242"/>
      <c r="AW395" s="241"/>
      <c r="AX395" s="242"/>
      <c r="AY395" s="192"/>
      <c r="AZ395" s="241"/>
      <c r="BA395" s="242"/>
      <c r="BB395" s="157"/>
      <c r="BC395" s="157"/>
      <c r="BD395" s="157"/>
      <c r="BE395" s="157"/>
      <c r="BF395" s="157"/>
    </row>
    <row r="396" spans="1:58" ht="16.5" customHeight="1" x14ac:dyDescent="0.3">
      <c r="A396" s="301"/>
      <c r="B396" s="302"/>
      <c r="C396" s="301"/>
      <c r="D396" s="301"/>
      <c r="E396" s="301"/>
      <c r="F396" s="121"/>
      <c r="G396" s="303"/>
      <c r="H396" s="121"/>
      <c r="I396" s="121"/>
      <c r="J396" s="121"/>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304"/>
      <c r="AH396" s="121"/>
      <c r="AI396" s="516"/>
      <c r="AJ396" s="121"/>
      <c r="AK396" s="121"/>
      <c r="AL396" s="121"/>
      <c r="AM396" s="305"/>
      <c r="AN396" s="306"/>
      <c r="AO396" s="307"/>
      <c r="AP396" s="305"/>
      <c r="AQ396" s="306"/>
      <c r="AR396" s="305"/>
      <c r="AS396" s="306"/>
      <c r="AT396" s="307"/>
      <c r="AU396" s="305"/>
      <c r="AV396" s="306"/>
      <c r="AW396" s="305"/>
      <c r="AX396" s="306"/>
      <c r="AY396" s="307"/>
      <c r="AZ396" s="305"/>
      <c r="BA396" s="306"/>
      <c r="BB396" s="121"/>
      <c r="BC396" s="121"/>
      <c r="BD396" s="121"/>
      <c r="BE396" s="121"/>
      <c r="BF396" s="121"/>
    </row>
    <row r="397" spans="1:58" ht="16.5" customHeight="1" x14ac:dyDescent="0.3">
      <c r="A397" s="301"/>
      <c r="B397" s="302"/>
      <c r="C397" s="301"/>
      <c r="D397" s="301"/>
      <c r="E397" s="301"/>
      <c r="F397" s="121"/>
      <c r="G397" s="303"/>
      <c r="H397" s="121"/>
      <c r="I397" s="121"/>
      <c r="J397" s="121"/>
      <c r="K397" s="121"/>
      <c r="L397" s="121"/>
      <c r="M397" s="121"/>
      <c r="N397" s="121"/>
      <c r="O397" s="121"/>
      <c r="P397" s="121"/>
      <c r="Q397" s="121"/>
      <c r="R397" s="121"/>
      <c r="S397" s="121"/>
      <c r="T397" s="121"/>
      <c r="U397" s="121"/>
      <c r="V397" s="121"/>
      <c r="W397" s="121"/>
      <c r="X397" s="121"/>
      <c r="Y397" s="121"/>
      <c r="Z397" s="121"/>
      <c r="AA397" s="121"/>
      <c r="AB397" s="121"/>
      <c r="AC397" s="121"/>
      <c r="AD397" s="121"/>
      <c r="AE397" s="121"/>
      <c r="AF397" s="121"/>
      <c r="AG397" s="304"/>
      <c r="AH397" s="121"/>
      <c r="AI397" s="516"/>
      <c r="AJ397" s="121"/>
      <c r="AK397" s="121"/>
      <c r="AL397" s="121"/>
      <c r="AM397" s="305"/>
      <c r="AN397" s="306"/>
      <c r="AO397" s="307"/>
      <c r="AP397" s="305"/>
      <c r="AQ397" s="306"/>
      <c r="AR397" s="305"/>
      <c r="AS397" s="306"/>
      <c r="AT397" s="307"/>
      <c r="AU397" s="305"/>
      <c r="AV397" s="306"/>
      <c r="AW397" s="305"/>
      <c r="AX397" s="306"/>
      <c r="AY397" s="307"/>
      <c r="AZ397" s="305"/>
      <c r="BA397" s="306"/>
      <c r="BB397" s="121"/>
      <c r="BC397" s="121"/>
      <c r="BD397" s="121"/>
      <c r="BE397" s="121"/>
      <c r="BF397" s="121"/>
    </row>
    <row r="398" spans="1:58" ht="16.5" customHeight="1" x14ac:dyDescent="0.3">
      <c r="A398" s="301"/>
      <c r="B398" s="302"/>
      <c r="C398" s="301"/>
      <c r="D398" s="301"/>
      <c r="E398" s="301"/>
      <c r="F398" s="121"/>
      <c r="G398" s="303"/>
      <c r="H398" s="121"/>
      <c r="I398" s="121"/>
      <c r="J398" s="121"/>
      <c r="K398" s="121"/>
      <c r="L398" s="121"/>
      <c r="M398" s="121"/>
      <c r="N398" s="121"/>
      <c r="O398" s="121"/>
      <c r="P398" s="121"/>
      <c r="Q398" s="121"/>
      <c r="R398" s="121"/>
      <c r="S398" s="121"/>
      <c r="T398" s="121"/>
      <c r="U398" s="121"/>
      <c r="V398" s="121"/>
      <c r="W398" s="121"/>
      <c r="X398" s="121"/>
      <c r="Y398" s="121"/>
      <c r="Z398" s="121"/>
      <c r="AA398" s="121"/>
      <c r="AB398" s="121"/>
      <c r="AC398" s="121"/>
      <c r="AD398" s="121"/>
      <c r="AE398" s="121"/>
      <c r="AF398" s="121"/>
      <c r="AG398" s="304"/>
      <c r="AH398" s="121"/>
      <c r="AI398" s="516"/>
      <c r="AJ398" s="121"/>
      <c r="AK398" s="121"/>
      <c r="AL398" s="121"/>
      <c r="AM398" s="305"/>
      <c r="AN398" s="306"/>
      <c r="AO398" s="307"/>
      <c r="AP398" s="305"/>
      <c r="AQ398" s="306"/>
      <c r="AR398" s="305"/>
      <c r="AS398" s="306"/>
      <c r="AT398" s="307"/>
      <c r="AU398" s="305"/>
      <c r="AV398" s="306"/>
      <c r="AW398" s="305"/>
      <c r="AX398" s="306"/>
      <c r="AY398" s="307"/>
      <c r="AZ398" s="305"/>
      <c r="BA398" s="306"/>
      <c r="BB398" s="121"/>
      <c r="BC398" s="121"/>
      <c r="BD398" s="121"/>
      <c r="BE398" s="121"/>
      <c r="BF398" s="121"/>
    </row>
    <row r="399" spans="1:58" ht="16.5" customHeight="1" x14ac:dyDescent="0.3">
      <c r="A399" s="301"/>
      <c r="B399" s="302"/>
      <c r="C399" s="301"/>
      <c r="D399" s="301"/>
      <c r="E399" s="301"/>
      <c r="F399" s="121"/>
      <c r="G399" s="303"/>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21"/>
      <c r="AG399" s="304"/>
      <c r="AH399" s="121"/>
      <c r="AI399" s="516"/>
      <c r="AJ399" s="121"/>
      <c r="AK399" s="121"/>
      <c r="AL399" s="121"/>
      <c r="AM399" s="305"/>
      <c r="AN399" s="306"/>
      <c r="AO399" s="307"/>
      <c r="AP399" s="305"/>
      <c r="AQ399" s="306"/>
      <c r="AR399" s="305"/>
      <c r="AS399" s="306"/>
      <c r="AT399" s="307"/>
      <c r="AU399" s="305"/>
      <c r="AV399" s="306"/>
      <c r="AW399" s="305"/>
      <c r="AX399" s="306"/>
      <c r="AY399" s="307"/>
      <c r="AZ399" s="305"/>
      <c r="BA399" s="306"/>
      <c r="BB399" s="121"/>
      <c r="BC399" s="121"/>
      <c r="BD399" s="121"/>
      <c r="BE399" s="121"/>
      <c r="BF399" s="121"/>
    </row>
    <row r="400" spans="1:58" ht="16.5" customHeight="1" x14ac:dyDescent="0.3">
      <c r="A400" s="301"/>
      <c r="B400" s="302"/>
      <c r="C400" s="301"/>
      <c r="D400" s="301"/>
      <c r="E400" s="301"/>
      <c r="F400" s="121"/>
      <c r="G400" s="303"/>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304"/>
      <c r="AH400" s="121"/>
      <c r="AI400" s="516"/>
      <c r="AJ400" s="121"/>
      <c r="AK400" s="121"/>
      <c r="AL400" s="121"/>
      <c r="AM400" s="305"/>
      <c r="AN400" s="306"/>
      <c r="AO400" s="307"/>
      <c r="AP400" s="305"/>
      <c r="AQ400" s="306"/>
      <c r="AR400" s="305"/>
      <c r="AS400" s="306"/>
      <c r="AT400" s="307"/>
      <c r="AU400" s="305"/>
      <c r="AV400" s="306"/>
      <c r="AW400" s="305"/>
      <c r="AX400" s="306"/>
      <c r="AY400" s="307"/>
      <c r="AZ400" s="305"/>
      <c r="BA400" s="306"/>
      <c r="BB400" s="121"/>
      <c r="BC400" s="121"/>
      <c r="BD400" s="121"/>
      <c r="BE400" s="121"/>
      <c r="BF400" s="121"/>
    </row>
    <row r="401" spans="1:58" ht="16.5" customHeight="1" x14ac:dyDescent="0.3">
      <c r="A401" s="301"/>
      <c r="B401" s="302"/>
      <c r="C401" s="301"/>
      <c r="D401" s="301"/>
      <c r="E401" s="301"/>
      <c r="F401" s="121"/>
      <c r="G401" s="303"/>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21"/>
      <c r="AG401" s="304"/>
      <c r="AH401" s="121"/>
      <c r="AI401" s="516"/>
      <c r="AJ401" s="121"/>
      <c r="AK401" s="121"/>
      <c r="AL401" s="121"/>
      <c r="AM401" s="305"/>
      <c r="AN401" s="306"/>
      <c r="AO401" s="307"/>
      <c r="AP401" s="305"/>
      <c r="AQ401" s="306"/>
      <c r="AR401" s="305"/>
      <c r="AS401" s="306"/>
      <c r="AT401" s="307"/>
      <c r="AU401" s="305"/>
      <c r="AV401" s="306"/>
      <c r="AW401" s="305"/>
      <c r="AX401" s="306"/>
      <c r="AY401" s="307"/>
      <c r="AZ401" s="305"/>
      <c r="BA401" s="306"/>
      <c r="BB401" s="121"/>
      <c r="BC401" s="121"/>
      <c r="BD401" s="121"/>
      <c r="BE401" s="121"/>
      <c r="BF401" s="121"/>
    </row>
    <row r="402" spans="1:58" ht="16.5" customHeight="1" x14ac:dyDescent="0.3">
      <c r="A402" s="301"/>
      <c r="B402" s="302"/>
      <c r="C402" s="301"/>
      <c r="D402" s="301"/>
      <c r="E402" s="301"/>
      <c r="F402" s="121"/>
      <c r="G402" s="303"/>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21"/>
      <c r="AG402" s="304"/>
      <c r="AH402" s="121"/>
      <c r="AI402" s="516"/>
      <c r="AJ402" s="121"/>
      <c r="AK402" s="121"/>
      <c r="AL402" s="121"/>
      <c r="AM402" s="305"/>
      <c r="AN402" s="306"/>
      <c r="AO402" s="307"/>
      <c r="AP402" s="305"/>
      <c r="AQ402" s="306"/>
      <c r="AR402" s="305"/>
      <c r="AS402" s="306"/>
      <c r="AT402" s="307"/>
      <c r="AU402" s="305"/>
      <c r="AV402" s="306"/>
      <c r="AW402" s="305"/>
      <c r="AX402" s="306"/>
      <c r="AY402" s="307"/>
      <c r="AZ402" s="305"/>
      <c r="BA402" s="306"/>
      <c r="BB402" s="121"/>
      <c r="BC402" s="121"/>
      <c r="BD402" s="121"/>
      <c r="BE402" s="121"/>
      <c r="BF402" s="121"/>
    </row>
    <row r="403" spans="1:58" ht="16.5" customHeight="1" x14ac:dyDescent="0.3">
      <c r="A403" s="301"/>
      <c r="B403" s="302"/>
      <c r="C403" s="301"/>
      <c r="D403" s="301"/>
      <c r="E403" s="301"/>
      <c r="F403" s="121"/>
      <c r="G403" s="303"/>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21"/>
      <c r="AG403" s="304"/>
      <c r="AH403" s="121"/>
      <c r="AI403" s="516"/>
      <c r="AJ403" s="121"/>
      <c r="AK403" s="121"/>
      <c r="AL403" s="121"/>
      <c r="AM403" s="305"/>
      <c r="AN403" s="306"/>
      <c r="AO403" s="307"/>
      <c r="AP403" s="305"/>
      <c r="AQ403" s="306"/>
      <c r="AR403" s="305"/>
      <c r="AS403" s="306"/>
      <c r="AT403" s="307"/>
      <c r="AU403" s="305"/>
      <c r="AV403" s="306"/>
      <c r="AW403" s="305"/>
      <c r="AX403" s="306"/>
      <c r="AY403" s="307"/>
      <c r="AZ403" s="305"/>
      <c r="BA403" s="306"/>
      <c r="BB403" s="121"/>
      <c r="BC403" s="121"/>
      <c r="BD403" s="121"/>
      <c r="BE403" s="121"/>
      <c r="BF403" s="121"/>
    </row>
    <row r="404" spans="1:58" ht="16.5" customHeight="1" x14ac:dyDescent="0.3">
      <c r="A404" s="301"/>
      <c r="B404" s="302"/>
      <c r="C404" s="301"/>
      <c r="D404" s="301"/>
      <c r="E404" s="301"/>
      <c r="F404" s="121"/>
      <c r="G404" s="303"/>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304"/>
      <c r="AH404" s="121"/>
      <c r="AI404" s="516"/>
      <c r="AJ404" s="121"/>
      <c r="AK404" s="121"/>
      <c r="AL404" s="121"/>
      <c r="AM404" s="305"/>
      <c r="AN404" s="306"/>
      <c r="AO404" s="307"/>
      <c r="AP404" s="305"/>
      <c r="AQ404" s="306"/>
      <c r="AR404" s="305"/>
      <c r="AS404" s="306"/>
      <c r="AT404" s="307"/>
      <c r="AU404" s="305"/>
      <c r="AV404" s="306"/>
      <c r="AW404" s="305"/>
      <c r="AX404" s="306"/>
      <c r="AY404" s="307"/>
      <c r="AZ404" s="305"/>
      <c r="BA404" s="306"/>
      <c r="BB404" s="121"/>
      <c r="BC404" s="121"/>
      <c r="BD404" s="121"/>
      <c r="BE404" s="121"/>
      <c r="BF404" s="121"/>
    </row>
    <row r="405" spans="1:58" ht="16.5" customHeight="1" x14ac:dyDescent="0.3">
      <c r="A405" s="301"/>
      <c r="B405" s="302"/>
      <c r="C405" s="301"/>
      <c r="D405" s="301"/>
      <c r="E405" s="301"/>
      <c r="F405" s="121"/>
      <c r="G405" s="303"/>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21"/>
      <c r="AG405" s="304"/>
      <c r="AH405" s="121"/>
      <c r="AI405" s="516"/>
      <c r="AJ405" s="121"/>
      <c r="AK405" s="121"/>
      <c r="AL405" s="121"/>
      <c r="AM405" s="305"/>
      <c r="AN405" s="306"/>
      <c r="AO405" s="307"/>
      <c r="AP405" s="305"/>
      <c r="AQ405" s="306"/>
      <c r="AR405" s="305"/>
      <c r="AS405" s="306"/>
      <c r="AT405" s="307"/>
      <c r="AU405" s="305"/>
      <c r="AV405" s="306"/>
      <c r="AW405" s="305"/>
      <c r="AX405" s="306"/>
      <c r="AY405" s="307"/>
      <c r="AZ405" s="305"/>
      <c r="BA405" s="306"/>
      <c r="BB405" s="121"/>
      <c r="BC405" s="121"/>
      <c r="BD405" s="121"/>
      <c r="BE405" s="121"/>
      <c r="BF405" s="121"/>
    </row>
    <row r="406" spans="1:58" ht="16.5" customHeight="1" x14ac:dyDescent="0.3">
      <c r="A406" s="301"/>
      <c r="B406" s="302"/>
      <c r="C406" s="301"/>
      <c r="D406" s="301"/>
      <c r="E406" s="301"/>
      <c r="F406" s="121"/>
      <c r="G406" s="303"/>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21"/>
      <c r="AG406" s="304"/>
      <c r="AH406" s="121"/>
      <c r="AI406" s="516"/>
      <c r="AJ406" s="121"/>
      <c r="AK406" s="121"/>
      <c r="AL406" s="121"/>
      <c r="AM406" s="305"/>
      <c r="AN406" s="306"/>
      <c r="AO406" s="307"/>
      <c r="AP406" s="305"/>
      <c r="AQ406" s="306"/>
      <c r="AR406" s="305"/>
      <c r="AS406" s="306"/>
      <c r="AT406" s="307"/>
      <c r="AU406" s="305"/>
      <c r="AV406" s="306"/>
      <c r="AW406" s="305"/>
      <c r="AX406" s="306"/>
      <c r="AY406" s="307"/>
      <c r="AZ406" s="305"/>
      <c r="BA406" s="306"/>
      <c r="BB406" s="121"/>
      <c r="BC406" s="121"/>
      <c r="BD406" s="121"/>
      <c r="BE406" s="121"/>
      <c r="BF406" s="121"/>
    </row>
    <row r="407" spans="1:58" ht="16.5" customHeight="1" x14ac:dyDescent="0.3">
      <c r="A407" s="301"/>
      <c r="B407" s="302"/>
      <c r="C407" s="301"/>
      <c r="D407" s="301"/>
      <c r="E407" s="301"/>
      <c r="F407" s="121"/>
      <c r="G407" s="303"/>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304"/>
      <c r="AH407" s="121"/>
      <c r="AI407" s="516"/>
      <c r="AJ407" s="121"/>
      <c r="AK407" s="121"/>
      <c r="AL407" s="121"/>
      <c r="AM407" s="305"/>
      <c r="AN407" s="306"/>
      <c r="AO407" s="307"/>
      <c r="AP407" s="305"/>
      <c r="AQ407" s="306"/>
      <c r="AR407" s="305"/>
      <c r="AS407" s="306"/>
      <c r="AT407" s="307"/>
      <c r="AU407" s="305"/>
      <c r="AV407" s="306"/>
      <c r="AW407" s="305"/>
      <c r="AX407" s="306"/>
      <c r="AY407" s="307"/>
      <c r="AZ407" s="305"/>
      <c r="BA407" s="306"/>
      <c r="BB407" s="121"/>
      <c r="BC407" s="121"/>
      <c r="BD407" s="121"/>
      <c r="BE407" s="121"/>
      <c r="BF407" s="121"/>
    </row>
    <row r="408" spans="1:58" ht="16.5" customHeight="1" x14ac:dyDescent="0.3">
      <c r="A408" s="301"/>
      <c r="B408" s="302"/>
      <c r="C408" s="301"/>
      <c r="D408" s="301"/>
      <c r="E408" s="301"/>
      <c r="F408" s="121"/>
      <c r="G408" s="303"/>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21"/>
      <c r="AG408" s="304"/>
      <c r="AH408" s="121"/>
      <c r="AI408" s="516"/>
      <c r="AJ408" s="121"/>
      <c r="AK408" s="121"/>
      <c r="AL408" s="121"/>
      <c r="AM408" s="305"/>
      <c r="AN408" s="306"/>
      <c r="AO408" s="307"/>
      <c r="AP408" s="305"/>
      <c r="AQ408" s="306"/>
      <c r="AR408" s="305"/>
      <c r="AS408" s="306"/>
      <c r="AT408" s="307"/>
      <c r="AU408" s="305"/>
      <c r="AV408" s="306"/>
      <c r="AW408" s="305"/>
      <c r="AX408" s="306"/>
      <c r="AY408" s="307"/>
      <c r="AZ408" s="305"/>
      <c r="BA408" s="306"/>
      <c r="BB408" s="121"/>
      <c r="BC408" s="121"/>
      <c r="BD408" s="121"/>
      <c r="BE408" s="121"/>
      <c r="BF408" s="121"/>
    </row>
    <row r="409" spans="1:58" ht="16.5" customHeight="1" x14ac:dyDescent="0.3">
      <c r="A409" s="301"/>
      <c r="B409" s="302"/>
      <c r="C409" s="301"/>
      <c r="D409" s="301"/>
      <c r="E409" s="301"/>
      <c r="F409" s="121"/>
      <c r="G409" s="303"/>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21"/>
      <c r="AG409" s="304"/>
      <c r="AH409" s="121"/>
      <c r="AI409" s="516"/>
      <c r="AJ409" s="121"/>
      <c r="AK409" s="121"/>
      <c r="AL409" s="121"/>
      <c r="AM409" s="305"/>
      <c r="AN409" s="306"/>
      <c r="AO409" s="307"/>
      <c r="AP409" s="305"/>
      <c r="AQ409" s="306"/>
      <c r="AR409" s="305"/>
      <c r="AS409" s="306"/>
      <c r="AT409" s="307"/>
      <c r="AU409" s="305"/>
      <c r="AV409" s="306"/>
      <c r="AW409" s="305"/>
      <c r="AX409" s="306"/>
      <c r="AY409" s="307"/>
      <c r="AZ409" s="305"/>
      <c r="BA409" s="306"/>
      <c r="BB409" s="121"/>
      <c r="BC409" s="121"/>
      <c r="BD409" s="121"/>
      <c r="BE409" s="121"/>
      <c r="BF409" s="121"/>
    </row>
    <row r="410" spans="1:58" ht="16.5" customHeight="1" x14ac:dyDescent="0.3">
      <c r="A410" s="301"/>
      <c r="B410" s="302"/>
      <c r="C410" s="301"/>
      <c r="D410" s="301"/>
      <c r="E410" s="301"/>
      <c r="F410" s="121"/>
      <c r="G410" s="303"/>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21"/>
      <c r="AG410" s="304"/>
      <c r="AH410" s="121"/>
      <c r="AI410" s="516"/>
      <c r="AJ410" s="121"/>
      <c r="AK410" s="121"/>
      <c r="AL410" s="121"/>
      <c r="AM410" s="305"/>
      <c r="AN410" s="306"/>
      <c r="AO410" s="307"/>
      <c r="AP410" s="305"/>
      <c r="AQ410" s="306"/>
      <c r="AR410" s="305"/>
      <c r="AS410" s="306"/>
      <c r="AT410" s="307"/>
      <c r="AU410" s="305"/>
      <c r="AV410" s="306"/>
      <c r="AW410" s="305"/>
      <c r="AX410" s="306"/>
      <c r="AY410" s="307"/>
      <c r="AZ410" s="305"/>
      <c r="BA410" s="306"/>
      <c r="BB410" s="121"/>
      <c r="BC410" s="121"/>
      <c r="BD410" s="121"/>
      <c r="BE410" s="121"/>
      <c r="BF410" s="121"/>
    </row>
    <row r="411" spans="1:58" ht="16.5" customHeight="1" x14ac:dyDescent="0.3">
      <c r="A411" s="301"/>
      <c r="B411" s="302"/>
      <c r="C411" s="301"/>
      <c r="D411" s="301"/>
      <c r="E411" s="301"/>
      <c r="F411" s="121"/>
      <c r="G411" s="303"/>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21"/>
      <c r="AG411" s="304"/>
      <c r="AH411" s="121"/>
      <c r="AI411" s="516"/>
      <c r="AJ411" s="121"/>
      <c r="AK411" s="121"/>
      <c r="AL411" s="121"/>
      <c r="AM411" s="305"/>
      <c r="AN411" s="306"/>
      <c r="AO411" s="307"/>
      <c r="AP411" s="305"/>
      <c r="AQ411" s="306"/>
      <c r="AR411" s="305"/>
      <c r="AS411" s="306"/>
      <c r="AT411" s="307"/>
      <c r="AU411" s="305"/>
      <c r="AV411" s="306"/>
      <c r="AW411" s="305"/>
      <c r="AX411" s="306"/>
      <c r="AY411" s="307"/>
      <c r="AZ411" s="305"/>
      <c r="BA411" s="306"/>
      <c r="BB411" s="121"/>
      <c r="BC411" s="121"/>
      <c r="BD411" s="121"/>
      <c r="BE411" s="121"/>
      <c r="BF411" s="121"/>
    </row>
    <row r="412" spans="1:58" ht="16.5" customHeight="1" x14ac:dyDescent="0.3">
      <c r="A412" s="301"/>
      <c r="B412" s="302"/>
      <c r="C412" s="301"/>
      <c r="D412" s="301"/>
      <c r="E412" s="301"/>
      <c r="F412" s="121"/>
      <c r="G412" s="303"/>
      <c r="H412" s="121"/>
      <c r="I412" s="121"/>
      <c r="J412" s="121"/>
      <c r="K412" s="121"/>
      <c r="L412" s="121"/>
      <c r="M412" s="121"/>
      <c r="N412" s="121"/>
      <c r="O412" s="121"/>
      <c r="P412" s="121"/>
      <c r="Q412" s="121"/>
      <c r="R412" s="121"/>
      <c r="S412" s="121"/>
      <c r="T412" s="121"/>
      <c r="U412" s="121"/>
      <c r="V412" s="121"/>
      <c r="W412" s="121"/>
      <c r="X412" s="121"/>
      <c r="Y412" s="121"/>
      <c r="Z412" s="121"/>
      <c r="AA412" s="121"/>
      <c r="AB412" s="121"/>
      <c r="AC412" s="121"/>
      <c r="AD412" s="121"/>
      <c r="AE412" s="121"/>
      <c r="AF412" s="121"/>
      <c r="AG412" s="304"/>
      <c r="AH412" s="121"/>
      <c r="AI412" s="516"/>
      <c r="AJ412" s="121"/>
      <c r="AK412" s="121"/>
      <c r="AL412" s="121"/>
      <c r="AM412" s="305"/>
      <c r="AN412" s="306"/>
      <c r="AO412" s="307"/>
      <c r="AP412" s="305"/>
      <c r="AQ412" s="306"/>
      <c r="AR412" s="305"/>
      <c r="AS412" s="306"/>
      <c r="AT412" s="307"/>
      <c r="AU412" s="305"/>
      <c r="AV412" s="306"/>
      <c r="AW412" s="305"/>
      <c r="AX412" s="306"/>
      <c r="AY412" s="307"/>
      <c r="AZ412" s="305"/>
      <c r="BA412" s="306"/>
      <c r="BB412" s="121"/>
      <c r="BC412" s="121"/>
      <c r="BD412" s="121"/>
      <c r="BE412" s="121"/>
      <c r="BF412" s="121"/>
    </row>
    <row r="413" spans="1:58" ht="16.5" customHeight="1" x14ac:dyDescent="0.3">
      <c r="A413" s="301"/>
      <c r="B413" s="302"/>
      <c r="C413" s="301"/>
      <c r="D413" s="301"/>
      <c r="E413" s="301"/>
      <c r="F413" s="121"/>
      <c r="G413" s="303"/>
      <c r="H413" s="121"/>
      <c r="I413" s="121"/>
      <c r="J413" s="121"/>
      <c r="K413" s="121"/>
      <c r="L413" s="121"/>
      <c r="M413" s="121"/>
      <c r="N413" s="121"/>
      <c r="O413" s="121"/>
      <c r="P413" s="121"/>
      <c r="Q413" s="121"/>
      <c r="R413" s="121"/>
      <c r="S413" s="121"/>
      <c r="T413" s="121"/>
      <c r="U413" s="121"/>
      <c r="V413" s="121"/>
      <c r="W413" s="121"/>
      <c r="X413" s="121"/>
      <c r="Y413" s="121"/>
      <c r="Z413" s="121"/>
      <c r="AA413" s="121"/>
      <c r="AB413" s="121"/>
      <c r="AC413" s="121"/>
      <c r="AD413" s="121"/>
      <c r="AE413" s="121"/>
      <c r="AF413" s="121"/>
      <c r="AG413" s="304"/>
      <c r="AH413" s="121"/>
      <c r="AI413" s="516"/>
      <c r="AJ413" s="121"/>
      <c r="AK413" s="121"/>
      <c r="AL413" s="121"/>
      <c r="AM413" s="305"/>
      <c r="AN413" s="306"/>
      <c r="AO413" s="307"/>
      <c r="AP413" s="305"/>
      <c r="AQ413" s="306"/>
      <c r="AR413" s="305"/>
      <c r="AS413" s="306"/>
      <c r="AT413" s="307"/>
      <c r="AU413" s="305"/>
      <c r="AV413" s="306"/>
      <c r="AW413" s="305"/>
      <c r="AX413" s="306"/>
      <c r="AY413" s="307"/>
      <c r="AZ413" s="305"/>
      <c r="BA413" s="306"/>
      <c r="BB413" s="121"/>
      <c r="BC413" s="121"/>
      <c r="BD413" s="121"/>
      <c r="BE413" s="121"/>
      <c r="BF413" s="121"/>
    </row>
    <row r="414" spans="1:58" ht="16.5" customHeight="1" x14ac:dyDescent="0.3">
      <c r="A414" s="301"/>
      <c r="B414" s="302"/>
      <c r="C414" s="301"/>
      <c r="D414" s="301"/>
      <c r="E414" s="301"/>
      <c r="F414" s="121"/>
      <c r="G414" s="303"/>
      <c r="H414" s="121"/>
      <c r="I414" s="121"/>
      <c r="J414" s="121"/>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304"/>
      <c r="AH414" s="121"/>
      <c r="AI414" s="516"/>
      <c r="AJ414" s="121"/>
      <c r="AK414" s="121"/>
      <c r="AL414" s="121"/>
      <c r="AM414" s="305"/>
      <c r="AN414" s="306"/>
      <c r="AO414" s="307"/>
      <c r="AP414" s="305"/>
      <c r="AQ414" s="306"/>
      <c r="AR414" s="305"/>
      <c r="AS414" s="306"/>
      <c r="AT414" s="307"/>
      <c r="AU414" s="305"/>
      <c r="AV414" s="306"/>
      <c r="AW414" s="305"/>
      <c r="AX414" s="306"/>
      <c r="AY414" s="307"/>
      <c r="AZ414" s="305"/>
      <c r="BA414" s="306"/>
      <c r="BB414" s="121"/>
      <c r="BC414" s="121"/>
      <c r="BD414" s="121"/>
      <c r="BE414" s="121"/>
      <c r="BF414" s="121"/>
    </row>
    <row r="415" spans="1:58" ht="16.5" customHeight="1" x14ac:dyDescent="0.3">
      <c r="A415" s="301"/>
      <c r="B415" s="302"/>
      <c r="C415" s="301"/>
      <c r="D415" s="301"/>
      <c r="E415" s="301"/>
      <c r="F415" s="121"/>
      <c r="G415" s="303"/>
      <c r="H415" s="121"/>
      <c r="I415" s="121"/>
      <c r="J415" s="121"/>
      <c r="K415" s="121"/>
      <c r="L415" s="121"/>
      <c r="M415" s="121"/>
      <c r="N415" s="121"/>
      <c r="O415" s="121"/>
      <c r="P415" s="121"/>
      <c r="Q415" s="121"/>
      <c r="R415" s="121"/>
      <c r="S415" s="121"/>
      <c r="T415" s="121"/>
      <c r="U415" s="121"/>
      <c r="V415" s="121"/>
      <c r="W415" s="121"/>
      <c r="X415" s="121"/>
      <c r="Y415" s="121"/>
      <c r="Z415" s="121"/>
      <c r="AA415" s="121"/>
      <c r="AB415" s="121"/>
      <c r="AC415" s="121"/>
      <c r="AD415" s="121"/>
      <c r="AE415" s="121"/>
      <c r="AF415" s="121"/>
      <c r="AG415" s="304"/>
      <c r="AH415" s="121"/>
      <c r="AI415" s="516"/>
      <c r="AJ415" s="121"/>
      <c r="AK415" s="121"/>
      <c r="AL415" s="121"/>
      <c r="AM415" s="305"/>
      <c r="AN415" s="306"/>
      <c r="AO415" s="307"/>
      <c r="AP415" s="305"/>
      <c r="AQ415" s="306"/>
      <c r="AR415" s="305"/>
      <c r="AS415" s="306"/>
      <c r="AT415" s="307"/>
      <c r="AU415" s="305"/>
      <c r="AV415" s="306"/>
      <c r="AW415" s="305"/>
      <c r="AX415" s="306"/>
      <c r="AY415" s="307"/>
      <c r="AZ415" s="305"/>
      <c r="BA415" s="306"/>
      <c r="BB415" s="121"/>
      <c r="BC415" s="121"/>
      <c r="BD415" s="121"/>
      <c r="BE415" s="121"/>
      <c r="BF415" s="121"/>
    </row>
    <row r="416" spans="1:58" ht="16.5" customHeight="1" x14ac:dyDescent="0.3">
      <c r="A416" s="301"/>
      <c r="B416" s="302"/>
      <c r="C416" s="301"/>
      <c r="D416" s="301"/>
      <c r="E416" s="301"/>
      <c r="F416" s="121"/>
      <c r="G416" s="303"/>
      <c r="H416" s="121"/>
      <c r="I416" s="121"/>
      <c r="J416" s="121"/>
      <c r="K416" s="121"/>
      <c r="L416" s="121"/>
      <c r="M416" s="121"/>
      <c r="N416" s="121"/>
      <c r="O416" s="121"/>
      <c r="P416" s="121"/>
      <c r="Q416" s="121"/>
      <c r="R416" s="121"/>
      <c r="S416" s="121"/>
      <c r="T416" s="121"/>
      <c r="U416" s="121"/>
      <c r="V416" s="121"/>
      <c r="W416" s="121"/>
      <c r="X416" s="121"/>
      <c r="Y416" s="121"/>
      <c r="Z416" s="121"/>
      <c r="AA416" s="121"/>
      <c r="AB416" s="121"/>
      <c r="AC416" s="121"/>
      <c r="AD416" s="121"/>
      <c r="AE416" s="121"/>
      <c r="AF416" s="121"/>
      <c r="AG416" s="304"/>
      <c r="AH416" s="121"/>
      <c r="AI416" s="516"/>
      <c r="AJ416" s="121"/>
      <c r="AK416" s="121"/>
      <c r="AL416" s="121"/>
      <c r="AM416" s="305"/>
      <c r="AN416" s="306"/>
      <c r="AO416" s="307"/>
      <c r="AP416" s="305"/>
      <c r="AQ416" s="306"/>
      <c r="AR416" s="305"/>
      <c r="AS416" s="306"/>
      <c r="AT416" s="307"/>
      <c r="AU416" s="305"/>
      <c r="AV416" s="306"/>
      <c r="AW416" s="305"/>
      <c r="AX416" s="306"/>
      <c r="AY416" s="307"/>
      <c r="AZ416" s="305"/>
      <c r="BA416" s="306"/>
      <c r="BB416" s="121"/>
      <c r="BC416" s="121"/>
      <c r="BD416" s="121"/>
      <c r="BE416" s="121"/>
      <c r="BF416" s="121"/>
    </row>
    <row r="417" spans="1:58" ht="16.5" customHeight="1" x14ac:dyDescent="0.3">
      <c r="A417" s="301"/>
      <c r="B417" s="302"/>
      <c r="C417" s="301"/>
      <c r="D417" s="301"/>
      <c r="E417" s="301"/>
      <c r="F417" s="121"/>
      <c r="G417" s="303"/>
      <c r="H417" s="121"/>
      <c r="I417" s="121"/>
      <c r="J417" s="121"/>
      <c r="K417" s="121"/>
      <c r="L417" s="121"/>
      <c r="M417" s="121"/>
      <c r="N417" s="121"/>
      <c r="O417" s="121"/>
      <c r="P417" s="121"/>
      <c r="Q417" s="121"/>
      <c r="R417" s="121"/>
      <c r="S417" s="121"/>
      <c r="T417" s="121"/>
      <c r="U417" s="121"/>
      <c r="V417" s="121"/>
      <c r="W417" s="121"/>
      <c r="X417" s="121"/>
      <c r="Y417" s="121"/>
      <c r="Z417" s="121"/>
      <c r="AA417" s="121"/>
      <c r="AB417" s="121"/>
      <c r="AC417" s="121"/>
      <c r="AD417" s="121"/>
      <c r="AE417" s="121"/>
      <c r="AF417" s="121"/>
      <c r="AG417" s="304"/>
      <c r="AH417" s="121"/>
      <c r="AI417" s="516"/>
      <c r="AJ417" s="121"/>
      <c r="AK417" s="121"/>
      <c r="AL417" s="121"/>
      <c r="AM417" s="305"/>
      <c r="AN417" s="306"/>
      <c r="AO417" s="307"/>
      <c r="AP417" s="305"/>
      <c r="AQ417" s="306"/>
      <c r="AR417" s="305"/>
      <c r="AS417" s="306"/>
      <c r="AT417" s="307"/>
      <c r="AU417" s="305"/>
      <c r="AV417" s="306"/>
      <c r="AW417" s="305"/>
      <c r="AX417" s="306"/>
      <c r="AY417" s="307"/>
      <c r="AZ417" s="305"/>
      <c r="BA417" s="306"/>
      <c r="BB417" s="121"/>
      <c r="BC417" s="121"/>
      <c r="BD417" s="121"/>
      <c r="BE417" s="121"/>
      <c r="BF417" s="121"/>
    </row>
    <row r="418" spans="1:58" ht="16.5" customHeight="1" x14ac:dyDescent="0.3">
      <c r="A418" s="301"/>
      <c r="B418" s="302"/>
      <c r="C418" s="301"/>
      <c r="D418" s="301"/>
      <c r="E418" s="301"/>
      <c r="F418" s="121"/>
      <c r="G418" s="303"/>
      <c r="H418" s="121"/>
      <c r="I418" s="121"/>
      <c r="J418" s="121"/>
      <c r="K418" s="121"/>
      <c r="L418" s="121"/>
      <c r="M418" s="121"/>
      <c r="N418" s="121"/>
      <c r="O418" s="121"/>
      <c r="P418" s="121"/>
      <c r="Q418" s="121"/>
      <c r="R418" s="121"/>
      <c r="S418" s="121"/>
      <c r="T418" s="121"/>
      <c r="U418" s="121"/>
      <c r="V418" s="121"/>
      <c r="W418" s="121"/>
      <c r="X418" s="121"/>
      <c r="Y418" s="121"/>
      <c r="Z418" s="121"/>
      <c r="AA418" s="121"/>
      <c r="AB418" s="121"/>
      <c r="AC418" s="121"/>
      <c r="AD418" s="121"/>
      <c r="AE418" s="121"/>
      <c r="AF418" s="121"/>
      <c r="AG418" s="304"/>
      <c r="AH418" s="121"/>
      <c r="AI418" s="516"/>
      <c r="AJ418" s="121"/>
      <c r="AK418" s="121"/>
      <c r="AL418" s="121"/>
      <c r="AM418" s="305"/>
      <c r="AN418" s="306"/>
      <c r="AO418" s="307"/>
      <c r="AP418" s="305"/>
      <c r="AQ418" s="306"/>
      <c r="AR418" s="305"/>
      <c r="AS418" s="306"/>
      <c r="AT418" s="307"/>
      <c r="AU418" s="305"/>
      <c r="AV418" s="306"/>
      <c r="AW418" s="305"/>
      <c r="AX418" s="306"/>
      <c r="AY418" s="307"/>
      <c r="AZ418" s="305"/>
      <c r="BA418" s="306"/>
      <c r="BB418" s="121"/>
      <c r="BC418" s="121"/>
      <c r="BD418" s="121"/>
      <c r="BE418" s="121"/>
      <c r="BF418" s="121"/>
    </row>
    <row r="419" spans="1:58" ht="16.5" customHeight="1" x14ac:dyDescent="0.3">
      <c r="A419" s="301"/>
      <c r="B419" s="302"/>
      <c r="C419" s="301"/>
      <c r="D419" s="301"/>
      <c r="E419" s="301"/>
      <c r="F419" s="121"/>
      <c r="G419" s="303"/>
      <c r="H419" s="121"/>
      <c r="I419" s="121"/>
      <c r="J419" s="121"/>
      <c r="K419" s="121"/>
      <c r="L419" s="121"/>
      <c r="M419" s="121"/>
      <c r="N419" s="121"/>
      <c r="O419" s="121"/>
      <c r="P419" s="121"/>
      <c r="Q419" s="121"/>
      <c r="R419" s="121"/>
      <c r="S419" s="121"/>
      <c r="T419" s="121"/>
      <c r="U419" s="121"/>
      <c r="V419" s="121"/>
      <c r="W419" s="121"/>
      <c r="X419" s="121"/>
      <c r="Y419" s="121"/>
      <c r="Z419" s="121"/>
      <c r="AA419" s="121"/>
      <c r="AB419" s="121"/>
      <c r="AC419" s="121"/>
      <c r="AD419" s="121"/>
      <c r="AE419" s="121"/>
      <c r="AF419" s="121"/>
      <c r="AG419" s="304"/>
      <c r="AH419" s="121"/>
      <c r="AI419" s="516"/>
      <c r="AJ419" s="121"/>
      <c r="AK419" s="121"/>
      <c r="AL419" s="121"/>
      <c r="AM419" s="305"/>
      <c r="AN419" s="306"/>
      <c r="AO419" s="307"/>
      <c r="AP419" s="305"/>
      <c r="AQ419" s="306"/>
      <c r="AR419" s="305"/>
      <c r="AS419" s="306"/>
      <c r="AT419" s="307"/>
      <c r="AU419" s="305"/>
      <c r="AV419" s="306"/>
      <c r="AW419" s="305"/>
      <c r="AX419" s="306"/>
      <c r="AY419" s="307"/>
      <c r="AZ419" s="305"/>
      <c r="BA419" s="306"/>
      <c r="BB419" s="121"/>
      <c r="BC419" s="121"/>
      <c r="BD419" s="121"/>
      <c r="BE419" s="121"/>
      <c r="BF419" s="121"/>
    </row>
    <row r="420" spans="1:58" ht="16.5" customHeight="1" x14ac:dyDescent="0.3">
      <c r="A420" s="301"/>
      <c r="B420" s="302"/>
      <c r="C420" s="301"/>
      <c r="D420" s="301"/>
      <c r="E420" s="301"/>
      <c r="F420" s="121"/>
      <c r="G420" s="303"/>
      <c r="H420" s="121"/>
      <c r="I420" s="121"/>
      <c r="J420" s="121"/>
      <c r="K420" s="121"/>
      <c r="L420" s="121"/>
      <c r="M420" s="121"/>
      <c r="N420" s="121"/>
      <c r="O420" s="121"/>
      <c r="P420" s="121"/>
      <c r="Q420" s="121"/>
      <c r="R420" s="121"/>
      <c r="S420" s="121"/>
      <c r="T420" s="121"/>
      <c r="U420" s="121"/>
      <c r="V420" s="121"/>
      <c r="W420" s="121"/>
      <c r="X420" s="121"/>
      <c r="Y420" s="121"/>
      <c r="Z420" s="121"/>
      <c r="AA420" s="121"/>
      <c r="AB420" s="121"/>
      <c r="AC420" s="121"/>
      <c r="AD420" s="121"/>
      <c r="AE420" s="121"/>
      <c r="AF420" s="121"/>
      <c r="AG420" s="304"/>
      <c r="AH420" s="121"/>
      <c r="AI420" s="516"/>
      <c r="AJ420" s="121"/>
      <c r="AK420" s="121"/>
      <c r="AL420" s="121"/>
      <c r="AM420" s="305"/>
      <c r="AN420" s="306"/>
      <c r="AO420" s="307"/>
      <c r="AP420" s="305"/>
      <c r="AQ420" s="306"/>
      <c r="AR420" s="305"/>
      <c r="AS420" s="306"/>
      <c r="AT420" s="307"/>
      <c r="AU420" s="305"/>
      <c r="AV420" s="306"/>
      <c r="AW420" s="305"/>
      <c r="AX420" s="306"/>
      <c r="AY420" s="307"/>
      <c r="AZ420" s="305"/>
      <c r="BA420" s="306"/>
      <c r="BB420" s="121"/>
      <c r="BC420" s="121"/>
      <c r="BD420" s="121"/>
      <c r="BE420" s="121"/>
      <c r="BF420" s="121"/>
    </row>
    <row r="421" spans="1:58" ht="16.5" customHeight="1" x14ac:dyDescent="0.3">
      <c r="A421" s="301"/>
      <c r="B421" s="302"/>
      <c r="C421" s="301"/>
      <c r="D421" s="301"/>
      <c r="E421" s="301"/>
      <c r="F421" s="121"/>
      <c r="G421" s="303"/>
      <c r="H421" s="121"/>
      <c r="I421" s="121"/>
      <c r="J421" s="121"/>
      <c r="K421" s="121"/>
      <c r="L421" s="121"/>
      <c r="M421" s="121"/>
      <c r="N421" s="121"/>
      <c r="O421" s="121"/>
      <c r="P421" s="121"/>
      <c r="Q421" s="121"/>
      <c r="R421" s="121"/>
      <c r="S421" s="121"/>
      <c r="T421" s="121"/>
      <c r="U421" s="121"/>
      <c r="V421" s="121"/>
      <c r="W421" s="121"/>
      <c r="X421" s="121"/>
      <c r="Y421" s="121"/>
      <c r="Z421" s="121"/>
      <c r="AA421" s="121"/>
      <c r="AB421" s="121"/>
      <c r="AC421" s="121"/>
      <c r="AD421" s="121"/>
      <c r="AE421" s="121"/>
      <c r="AF421" s="121"/>
      <c r="AG421" s="304"/>
      <c r="AH421" s="121"/>
      <c r="AI421" s="516"/>
      <c r="AJ421" s="121"/>
      <c r="AK421" s="121"/>
      <c r="AL421" s="121"/>
      <c r="AM421" s="305"/>
      <c r="AN421" s="306"/>
      <c r="AO421" s="307"/>
      <c r="AP421" s="305"/>
      <c r="AQ421" s="306"/>
      <c r="AR421" s="305"/>
      <c r="AS421" s="306"/>
      <c r="AT421" s="307"/>
      <c r="AU421" s="305"/>
      <c r="AV421" s="306"/>
      <c r="AW421" s="305"/>
      <c r="AX421" s="306"/>
      <c r="AY421" s="307"/>
      <c r="AZ421" s="305"/>
      <c r="BA421" s="306"/>
      <c r="BB421" s="121"/>
      <c r="BC421" s="121"/>
      <c r="BD421" s="121"/>
      <c r="BE421" s="121"/>
      <c r="BF421" s="121"/>
    </row>
    <row r="422" spans="1:58" ht="16.5" customHeight="1" x14ac:dyDescent="0.3">
      <c r="A422" s="301"/>
      <c r="B422" s="302"/>
      <c r="C422" s="301"/>
      <c r="D422" s="301"/>
      <c r="E422" s="301"/>
      <c r="F422" s="121"/>
      <c r="G422" s="303"/>
      <c r="H422" s="121"/>
      <c r="I422" s="121"/>
      <c r="J422" s="121"/>
      <c r="K422" s="121"/>
      <c r="L422" s="121"/>
      <c r="M422" s="121"/>
      <c r="N422" s="121"/>
      <c r="O422" s="121"/>
      <c r="P422" s="121"/>
      <c r="Q422" s="121"/>
      <c r="R422" s="121"/>
      <c r="S422" s="121"/>
      <c r="T422" s="121"/>
      <c r="U422" s="121"/>
      <c r="V422" s="121"/>
      <c r="W422" s="121"/>
      <c r="X422" s="121"/>
      <c r="Y422" s="121"/>
      <c r="Z422" s="121"/>
      <c r="AA422" s="121"/>
      <c r="AB422" s="121"/>
      <c r="AC422" s="121"/>
      <c r="AD422" s="121"/>
      <c r="AE422" s="121"/>
      <c r="AF422" s="121"/>
      <c r="AG422" s="304"/>
      <c r="AH422" s="121"/>
      <c r="AI422" s="516"/>
      <c r="AJ422" s="121"/>
      <c r="AK422" s="121"/>
      <c r="AL422" s="121"/>
      <c r="AM422" s="305"/>
      <c r="AN422" s="306"/>
      <c r="AO422" s="307"/>
      <c r="AP422" s="305"/>
      <c r="AQ422" s="306"/>
      <c r="AR422" s="305"/>
      <c r="AS422" s="306"/>
      <c r="AT422" s="307"/>
      <c r="AU422" s="305"/>
      <c r="AV422" s="306"/>
      <c r="AW422" s="305"/>
      <c r="AX422" s="306"/>
      <c r="AY422" s="307"/>
      <c r="AZ422" s="305"/>
      <c r="BA422" s="306"/>
      <c r="BB422" s="121"/>
      <c r="BC422" s="121"/>
      <c r="BD422" s="121"/>
      <c r="BE422" s="121"/>
      <c r="BF422" s="121"/>
    </row>
    <row r="423" spans="1:58" ht="16.5" customHeight="1" x14ac:dyDescent="0.3">
      <c r="A423" s="301"/>
      <c r="B423" s="302"/>
      <c r="C423" s="301"/>
      <c r="D423" s="301"/>
      <c r="E423" s="301"/>
      <c r="F423" s="121"/>
      <c r="G423" s="303"/>
      <c r="H423" s="121"/>
      <c r="I423" s="121"/>
      <c r="J423" s="121"/>
      <c r="K423" s="121"/>
      <c r="L423" s="121"/>
      <c r="M423" s="121"/>
      <c r="N423" s="121"/>
      <c r="O423" s="121"/>
      <c r="P423" s="121"/>
      <c r="Q423" s="121"/>
      <c r="R423" s="121"/>
      <c r="S423" s="121"/>
      <c r="T423" s="121"/>
      <c r="U423" s="121"/>
      <c r="V423" s="121"/>
      <c r="W423" s="121"/>
      <c r="X423" s="121"/>
      <c r="Y423" s="121"/>
      <c r="Z423" s="121"/>
      <c r="AA423" s="121"/>
      <c r="AB423" s="121"/>
      <c r="AC423" s="121"/>
      <c r="AD423" s="121"/>
      <c r="AE423" s="121"/>
      <c r="AF423" s="121"/>
      <c r="AG423" s="304"/>
      <c r="AH423" s="121"/>
      <c r="AI423" s="516"/>
      <c r="AJ423" s="121"/>
      <c r="AK423" s="121"/>
      <c r="AL423" s="121"/>
      <c r="AM423" s="305"/>
      <c r="AN423" s="306"/>
      <c r="AO423" s="307"/>
      <c r="AP423" s="305"/>
      <c r="AQ423" s="306"/>
      <c r="AR423" s="305"/>
      <c r="AS423" s="306"/>
      <c r="AT423" s="307"/>
      <c r="AU423" s="305"/>
      <c r="AV423" s="306"/>
      <c r="AW423" s="305"/>
      <c r="AX423" s="306"/>
      <c r="AY423" s="307"/>
      <c r="AZ423" s="305"/>
      <c r="BA423" s="306"/>
      <c r="BB423" s="121"/>
      <c r="BC423" s="121"/>
      <c r="BD423" s="121"/>
      <c r="BE423" s="121"/>
      <c r="BF423" s="121"/>
    </row>
    <row r="424" spans="1:58" ht="16.5" customHeight="1" x14ac:dyDescent="0.3">
      <c r="A424" s="301"/>
      <c r="B424" s="302"/>
      <c r="C424" s="301"/>
      <c r="D424" s="301"/>
      <c r="E424" s="301"/>
      <c r="F424" s="121"/>
      <c r="G424" s="303"/>
      <c r="H424" s="121"/>
      <c r="I424" s="121"/>
      <c r="J424" s="121"/>
      <c r="K424" s="121"/>
      <c r="L424" s="121"/>
      <c r="M424" s="121"/>
      <c r="N424" s="121"/>
      <c r="O424" s="121"/>
      <c r="P424" s="121"/>
      <c r="Q424" s="121"/>
      <c r="R424" s="121"/>
      <c r="S424" s="121"/>
      <c r="T424" s="121"/>
      <c r="U424" s="121"/>
      <c r="V424" s="121"/>
      <c r="W424" s="121"/>
      <c r="X424" s="121"/>
      <c r="Y424" s="121"/>
      <c r="Z424" s="121"/>
      <c r="AA424" s="121"/>
      <c r="AB424" s="121"/>
      <c r="AC424" s="121"/>
      <c r="AD424" s="121"/>
      <c r="AE424" s="121"/>
      <c r="AF424" s="121"/>
      <c r="AG424" s="304"/>
      <c r="AH424" s="121"/>
      <c r="AI424" s="516"/>
      <c r="AJ424" s="121"/>
      <c r="AK424" s="121"/>
      <c r="AL424" s="121"/>
      <c r="AM424" s="305"/>
      <c r="AN424" s="306"/>
      <c r="AO424" s="307"/>
      <c r="AP424" s="305"/>
      <c r="AQ424" s="306"/>
      <c r="AR424" s="305"/>
      <c r="AS424" s="306"/>
      <c r="AT424" s="307"/>
      <c r="AU424" s="305"/>
      <c r="AV424" s="306"/>
      <c r="AW424" s="305"/>
      <c r="AX424" s="306"/>
      <c r="AY424" s="307"/>
      <c r="AZ424" s="305"/>
      <c r="BA424" s="306"/>
      <c r="BB424" s="121"/>
      <c r="BC424" s="121"/>
      <c r="BD424" s="121"/>
      <c r="BE424" s="121"/>
      <c r="BF424" s="121"/>
    </row>
    <row r="425" spans="1:58" ht="16.5" customHeight="1" x14ac:dyDescent="0.3">
      <c r="A425" s="301"/>
      <c r="B425" s="302"/>
      <c r="C425" s="301"/>
      <c r="D425" s="301"/>
      <c r="E425" s="301"/>
      <c r="F425" s="121"/>
      <c r="G425" s="303"/>
      <c r="H425" s="121"/>
      <c r="I425" s="121"/>
      <c r="J425" s="121"/>
      <c r="K425" s="121"/>
      <c r="L425" s="121"/>
      <c r="M425" s="121"/>
      <c r="N425" s="121"/>
      <c r="O425" s="121"/>
      <c r="P425" s="121"/>
      <c r="Q425" s="121"/>
      <c r="R425" s="121"/>
      <c r="S425" s="121"/>
      <c r="T425" s="121"/>
      <c r="U425" s="121"/>
      <c r="V425" s="121"/>
      <c r="W425" s="121"/>
      <c r="X425" s="121"/>
      <c r="Y425" s="121"/>
      <c r="Z425" s="121"/>
      <c r="AA425" s="121"/>
      <c r="AB425" s="121"/>
      <c r="AC425" s="121"/>
      <c r="AD425" s="121"/>
      <c r="AE425" s="121"/>
      <c r="AF425" s="121"/>
      <c r="AG425" s="304"/>
      <c r="AH425" s="121"/>
      <c r="AI425" s="516"/>
      <c r="AJ425" s="121"/>
      <c r="AK425" s="121"/>
      <c r="AL425" s="121"/>
      <c r="AM425" s="305"/>
      <c r="AN425" s="306"/>
      <c r="AO425" s="307"/>
      <c r="AP425" s="305"/>
      <c r="AQ425" s="306"/>
      <c r="AR425" s="305"/>
      <c r="AS425" s="306"/>
      <c r="AT425" s="307"/>
      <c r="AU425" s="305"/>
      <c r="AV425" s="306"/>
      <c r="AW425" s="305"/>
      <c r="AX425" s="306"/>
      <c r="AY425" s="307"/>
      <c r="AZ425" s="305"/>
      <c r="BA425" s="306"/>
      <c r="BB425" s="121"/>
      <c r="BC425" s="121"/>
      <c r="BD425" s="121"/>
      <c r="BE425" s="121"/>
      <c r="BF425" s="121"/>
    </row>
    <row r="426" spans="1:58" ht="16.5" customHeight="1" x14ac:dyDescent="0.3">
      <c r="A426" s="301"/>
      <c r="B426" s="302"/>
      <c r="C426" s="301"/>
      <c r="D426" s="301"/>
      <c r="E426" s="301"/>
      <c r="F426" s="121"/>
      <c r="G426" s="303"/>
      <c r="H426" s="121"/>
      <c r="I426" s="121"/>
      <c r="J426" s="121"/>
      <c r="K426" s="121"/>
      <c r="L426" s="121"/>
      <c r="M426" s="121"/>
      <c r="N426" s="121"/>
      <c r="O426" s="121"/>
      <c r="P426" s="121"/>
      <c r="Q426" s="121"/>
      <c r="R426" s="121"/>
      <c r="S426" s="121"/>
      <c r="T426" s="121"/>
      <c r="U426" s="121"/>
      <c r="V426" s="121"/>
      <c r="W426" s="121"/>
      <c r="X426" s="121"/>
      <c r="Y426" s="121"/>
      <c r="Z426" s="121"/>
      <c r="AA426" s="121"/>
      <c r="AB426" s="121"/>
      <c r="AC426" s="121"/>
      <c r="AD426" s="121"/>
      <c r="AE426" s="121"/>
      <c r="AF426" s="121"/>
      <c r="AG426" s="304"/>
      <c r="AH426" s="121"/>
      <c r="AI426" s="516"/>
      <c r="AJ426" s="121"/>
      <c r="AK426" s="121"/>
      <c r="AL426" s="121"/>
      <c r="AM426" s="305"/>
      <c r="AN426" s="306"/>
      <c r="AO426" s="307"/>
      <c r="AP426" s="305"/>
      <c r="AQ426" s="306"/>
      <c r="AR426" s="305"/>
      <c r="AS426" s="306"/>
      <c r="AT426" s="307"/>
      <c r="AU426" s="305"/>
      <c r="AV426" s="306"/>
      <c r="AW426" s="305"/>
      <c r="AX426" s="306"/>
      <c r="AY426" s="307"/>
      <c r="AZ426" s="305"/>
      <c r="BA426" s="306"/>
      <c r="BB426" s="121"/>
      <c r="BC426" s="121"/>
      <c r="BD426" s="121"/>
      <c r="BE426" s="121"/>
      <c r="BF426" s="121"/>
    </row>
    <row r="427" spans="1:58" ht="16.5" customHeight="1" x14ac:dyDescent="0.3">
      <c r="A427" s="301"/>
      <c r="B427" s="302"/>
      <c r="C427" s="301"/>
      <c r="D427" s="301"/>
      <c r="E427" s="301"/>
      <c r="F427" s="121"/>
      <c r="G427" s="303"/>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304"/>
      <c r="AH427" s="121"/>
      <c r="AI427" s="516"/>
      <c r="AJ427" s="121"/>
      <c r="AK427" s="121"/>
      <c r="AL427" s="121"/>
      <c r="AM427" s="305"/>
      <c r="AN427" s="306"/>
      <c r="AO427" s="307"/>
      <c r="AP427" s="305"/>
      <c r="AQ427" s="306"/>
      <c r="AR427" s="305"/>
      <c r="AS427" s="306"/>
      <c r="AT427" s="307"/>
      <c r="AU427" s="305"/>
      <c r="AV427" s="306"/>
      <c r="AW427" s="305"/>
      <c r="AX427" s="306"/>
      <c r="AY427" s="307"/>
      <c r="AZ427" s="305"/>
      <c r="BA427" s="306"/>
      <c r="BB427" s="121"/>
      <c r="BC427" s="121"/>
      <c r="BD427" s="121"/>
      <c r="BE427" s="121"/>
      <c r="BF427" s="121"/>
    </row>
    <row r="428" spans="1:58" ht="16.5" customHeight="1" x14ac:dyDescent="0.3">
      <c r="A428" s="301"/>
      <c r="B428" s="302"/>
      <c r="C428" s="301"/>
      <c r="D428" s="301"/>
      <c r="E428" s="301"/>
      <c r="F428" s="121"/>
      <c r="G428" s="303"/>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304"/>
      <c r="AH428" s="121"/>
      <c r="AI428" s="516"/>
      <c r="AJ428" s="121"/>
      <c r="AK428" s="121"/>
      <c r="AL428" s="121"/>
      <c r="AM428" s="305"/>
      <c r="AN428" s="306"/>
      <c r="AO428" s="307"/>
      <c r="AP428" s="305"/>
      <c r="AQ428" s="306"/>
      <c r="AR428" s="305"/>
      <c r="AS428" s="306"/>
      <c r="AT428" s="307"/>
      <c r="AU428" s="305"/>
      <c r="AV428" s="306"/>
      <c r="AW428" s="305"/>
      <c r="AX428" s="306"/>
      <c r="AY428" s="307"/>
      <c r="AZ428" s="305"/>
      <c r="BA428" s="306"/>
      <c r="BB428" s="121"/>
      <c r="BC428" s="121"/>
      <c r="BD428" s="121"/>
      <c r="BE428" s="121"/>
      <c r="BF428" s="121"/>
    </row>
    <row r="429" spans="1:58" ht="16.5" customHeight="1" x14ac:dyDescent="0.3">
      <c r="A429" s="301"/>
      <c r="B429" s="302"/>
      <c r="C429" s="301"/>
      <c r="D429" s="301"/>
      <c r="E429" s="301"/>
      <c r="F429" s="121"/>
      <c r="G429" s="303"/>
      <c r="H429" s="121"/>
      <c r="I429" s="121"/>
      <c r="J429" s="121"/>
      <c r="K429" s="121"/>
      <c r="L429" s="121"/>
      <c r="M429" s="121"/>
      <c r="N429" s="121"/>
      <c r="O429" s="121"/>
      <c r="P429" s="121"/>
      <c r="Q429" s="121"/>
      <c r="R429" s="121"/>
      <c r="S429" s="121"/>
      <c r="T429" s="121"/>
      <c r="U429" s="121"/>
      <c r="V429" s="121"/>
      <c r="W429" s="121"/>
      <c r="X429" s="121"/>
      <c r="Y429" s="121"/>
      <c r="Z429" s="121"/>
      <c r="AA429" s="121"/>
      <c r="AB429" s="121"/>
      <c r="AC429" s="121"/>
      <c r="AD429" s="121"/>
      <c r="AE429" s="121"/>
      <c r="AF429" s="121"/>
      <c r="AG429" s="304"/>
      <c r="AH429" s="121"/>
      <c r="AI429" s="516"/>
      <c r="AJ429" s="121"/>
      <c r="AK429" s="121"/>
      <c r="AL429" s="121"/>
      <c r="AM429" s="305"/>
      <c r="AN429" s="306"/>
      <c r="AO429" s="307"/>
      <c r="AP429" s="305"/>
      <c r="AQ429" s="306"/>
      <c r="AR429" s="305"/>
      <c r="AS429" s="306"/>
      <c r="AT429" s="307"/>
      <c r="AU429" s="305"/>
      <c r="AV429" s="306"/>
      <c r="AW429" s="305"/>
      <c r="AX429" s="306"/>
      <c r="AY429" s="307"/>
      <c r="AZ429" s="305"/>
      <c r="BA429" s="306"/>
      <c r="BB429" s="121"/>
      <c r="BC429" s="121"/>
      <c r="BD429" s="121"/>
      <c r="BE429" s="121"/>
      <c r="BF429" s="121"/>
    </row>
    <row r="430" spans="1:58" ht="16.5" customHeight="1" x14ac:dyDescent="0.3">
      <c r="A430" s="301"/>
      <c r="B430" s="302"/>
      <c r="C430" s="301"/>
      <c r="D430" s="301"/>
      <c r="E430" s="301"/>
      <c r="F430" s="121"/>
      <c r="G430" s="303"/>
      <c r="H430" s="121"/>
      <c r="I430" s="121"/>
      <c r="J430" s="121"/>
      <c r="K430" s="121"/>
      <c r="L430" s="121"/>
      <c r="M430" s="121"/>
      <c r="N430" s="121"/>
      <c r="O430" s="121"/>
      <c r="P430" s="121"/>
      <c r="Q430" s="121"/>
      <c r="R430" s="121"/>
      <c r="S430" s="121"/>
      <c r="T430" s="121"/>
      <c r="U430" s="121"/>
      <c r="V430" s="121"/>
      <c r="W430" s="121"/>
      <c r="X430" s="121"/>
      <c r="Y430" s="121"/>
      <c r="Z430" s="121"/>
      <c r="AA430" s="121"/>
      <c r="AB430" s="121"/>
      <c r="AC430" s="121"/>
      <c r="AD430" s="121"/>
      <c r="AE430" s="121"/>
      <c r="AF430" s="121"/>
      <c r="AG430" s="304"/>
      <c r="AH430" s="121"/>
      <c r="AI430" s="516"/>
      <c r="AJ430" s="121"/>
      <c r="AK430" s="121"/>
      <c r="AL430" s="121"/>
      <c r="AM430" s="305"/>
      <c r="AN430" s="306"/>
      <c r="AO430" s="307"/>
      <c r="AP430" s="305"/>
      <c r="AQ430" s="306"/>
      <c r="AR430" s="305"/>
      <c r="AS430" s="306"/>
      <c r="AT430" s="307"/>
      <c r="AU430" s="305"/>
      <c r="AV430" s="306"/>
      <c r="AW430" s="305"/>
      <c r="AX430" s="306"/>
      <c r="AY430" s="307"/>
      <c r="AZ430" s="305"/>
      <c r="BA430" s="306"/>
      <c r="BB430" s="121"/>
      <c r="BC430" s="121"/>
      <c r="BD430" s="121"/>
      <c r="BE430" s="121"/>
      <c r="BF430" s="121"/>
    </row>
    <row r="431" spans="1:58" ht="16.5" customHeight="1" x14ac:dyDescent="0.3">
      <c r="A431" s="301"/>
      <c r="B431" s="302"/>
      <c r="C431" s="301"/>
      <c r="D431" s="301"/>
      <c r="E431" s="301"/>
      <c r="F431" s="121"/>
      <c r="G431" s="303"/>
      <c r="H431" s="121"/>
      <c r="I431" s="121"/>
      <c r="J431" s="121"/>
      <c r="K431" s="121"/>
      <c r="L431" s="121"/>
      <c r="M431" s="121"/>
      <c r="N431" s="121"/>
      <c r="O431" s="121"/>
      <c r="P431" s="121"/>
      <c r="Q431" s="121"/>
      <c r="R431" s="121"/>
      <c r="S431" s="121"/>
      <c r="T431" s="121"/>
      <c r="U431" s="121"/>
      <c r="V431" s="121"/>
      <c r="W431" s="121"/>
      <c r="X431" s="121"/>
      <c r="Y431" s="121"/>
      <c r="Z431" s="121"/>
      <c r="AA431" s="121"/>
      <c r="AB431" s="121"/>
      <c r="AC431" s="121"/>
      <c r="AD431" s="121"/>
      <c r="AE431" s="121"/>
      <c r="AF431" s="121"/>
      <c r="AG431" s="304"/>
      <c r="AH431" s="121"/>
      <c r="AI431" s="516"/>
      <c r="AJ431" s="121"/>
      <c r="AK431" s="121"/>
      <c r="AL431" s="121"/>
      <c r="AM431" s="305"/>
      <c r="AN431" s="306"/>
      <c r="AO431" s="307"/>
      <c r="AP431" s="305"/>
      <c r="AQ431" s="306"/>
      <c r="AR431" s="305"/>
      <c r="AS431" s="306"/>
      <c r="AT431" s="307"/>
      <c r="AU431" s="305"/>
      <c r="AV431" s="306"/>
      <c r="AW431" s="305"/>
      <c r="AX431" s="306"/>
      <c r="AY431" s="307"/>
      <c r="AZ431" s="305"/>
      <c r="BA431" s="306"/>
      <c r="BB431" s="121"/>
      <c r="BC431" s="121"/>
      <c r="BD431" s="121"/>
      <c r="BE431" s="121"/>
      <c r="BF431" s="121"/>
    </row>
    <row r="432" spans="1:58" ht="16.5" customHeight="1" x14ac:dyDescent="0.3">
      <c r="A432" s="301"/>
      <c r="B432" s="302"/>
      <c r="C432" s="301"/>
      <c r="D432" s="301"/>
      <c r="E432" s="301"/>
      <c r="F432" s="121"/>
      <c r="G432" s="303"/>
      <c r="H432" s="121"/>
      <c r="I432" s="121"/>
      <c r="J432" s="121"/>
      <c r="K432" s="121"/>
      <c r="L432" s="121"/>
      <c r="M432" s="121"/>
      <c r="N432" s="121"/>
      <c r="O432" s="121"/>
      <c r="P432" s="121"/>
      <c r="Q432" s="121"/>
      <c r="R432" s="121"/>
      <c r="S432" s="121"/>
      <c r="T432" s="121"/>
      <c r="U432" s="121"/>
      <c r="V432" s="121"/>
      <c r="W432" s="121"/>
      <c r="X432" s="121"/>
      <c r="Y432" s="121"/>
      <c r="Z432" s="121"/>
      <c r="AA432" s="121"/>
      <c r="AB432" s="121"/>
      <c r="AC432" s="121"/>
      <c r="AD432" s="121"/>
      <c r="AE432" s="121"/>
      <c r="AF432" s="121"/>
      <c r="AG432" s="304"/>
      <c r="AH432" s="121"/>
      <c r="AI432" s="516"/>
      <c r="AJ432" s="121"/>
      <c r="AK432" s="121"/>
      <c r="AL432" s="121"/>
      <c r="AM432" s="305"/>
      <c r="AN432" s="306"/>
      <c r="AO432" s="307"/>
      <c r="AP432" s="305"/>
      <c r="AQ432" s="306"/>
      <c r="AR432" s="305"/>
      <c r="AS432" s="306"/>
      <c r="AT432" s="307"/>
      <c r="AU432" s="305"/>
      <c r="AV432" s="306"/>
      <c r="AW432" s="305"/>
      <c r="AX432" s="306"/>
      <c r="AY432" s="307"/>
      <c r="AZ432" s="305"/>
      <c r="BA432" s="306"/>
      <c r="BB432" s="121"/>
      <c r="BC432" s="121"/>
      <c r="BD432" s="121"/>
      <c r="BE432" s="121"/>
      <c r="BF432" s="121"/>
    </row>
    <row r="433" spans="1:58" ht="16.5" customHeight="1" x14ac:dyDescent="0.3">
      <c r="A433" s="301"/>
      <c r="B433" s="302"/>
      <c r="C433" s="301"/>
      <c r="D433" s="301"/>
      <c r="E433" s="301"/>
      <c r="F433" s="121"/>
      <c r="G433" s="303"/>
      <c r="H433" s="121"/>
      <c r="I433" s="121"/>
      <c r="J433" s="121"/>
      <c r="K433" s="121"/>
      <c r="L433" s="121"/>
      <c r="M433" s="121"/>
      <c r="N433" s="121"/>
      <c r="O433" s="121"/>
      <c r="P433" s="121"/>
      <c r="Q433" s="121"/>
      <c r="R433" s="121"/>
      <c r="S433" s="121"/>
      <c r="T433" s="121"/>
      <c r="U433" s="121"/>
      <c r="V433" s="121"/>
      <c r="W433" s="121"/>
      <c r="X433" s="121"/>
      <c r="Y433" s="121"/>
      <c r="Z433" s="121"/>
      <c r="AA433" s="121"/>
      <c r="AB433" s="121"/>
      <c r="AC433" s="121"/>
      <c r="AD433" s="121"/>
      <c r="AE433" s="121"/>
      <c r="AF433" s="121"/>
      <c r="AG433" s="304"/>
      <c r="AH433" s="121"/>
      <c r="AI433" s="516"/>
      <c r="AJ433" s="121"/>
      <c r="AK433" s="121"/>
      <c r="AL433" s="121"/>
      <c r="AM433" s="305"/>
      <c r="AN433" s="306"/>
      <c r="AO433" s="307"/>
      <c r="AP433" s="305"/>
      <c r="AQ433" s="306"/>
      <c r="AR433" s="305"/>
      <c r="AS433" s="306"/>
      <c r="AT433" s="307"/>
      <c r="AU433" s="305"/>
      <c r="AV433" s="306"/>
      <c r="AW433" s="305"/>
      <c r="AX433" s="306"/>
      <c r="AY433" s="307"/>
      <c r="AZ433" s="305"/>
      <c r="BA433" s="306"/>
      <c r="BB433" s="121"/>
      <c r="BC433" s="121"/>
      <c r="BD433" s="121"/>
      <c r="BE433" s="121"/>
      <c r="BF433" s="121"/>
    </row>
    <row r="434" spans="1:58" ht="16.5" customHeight="1" x14ac:dyDescent="0.3">
      <c r="A434" s="301"/>
      <c r="B434" s="302"/>
      <c r="C434" s="301"/>
      <c r="D434" s="301"/>
      <c r="E434" s="301"/>
      <c r="F434" s="121"/>
      <c r="G434" s="303"/>
      <c r="H434" s="121"/>
      <c r="I434" s="121"/>
      <c r="J434" s="121"/>
      <c r="K434" s="121"/>
      <c r="L434" s="121"/>
      <c r="M434" s="121"/>
      <c r="N434" s="121"/>
      <c r="O434" s="121"/>
      <c r="P434" s="121"/>
      <c r="Q434" s="121"/>
      <c r="R434" s="121"/>
      <c r="S434" s="121"/>
      <c r="T434" s="121"/>
      <c r="U434" s="121"/>
      <c r="V434" s="121"/>
      <c r="W434" s="121"/>
      <c r="X434" s="121"/>
      <c r="Y434" s="121"/>
      <c r="Z434" s="121"/>
      <c r="AA434" s="121"/>
      <c r="AB434" s="121"/>
      <c r="AC434" s="121"/>
      <c r="AD434" s="121"/>
      <c r="AE434" s="121"/>
      <c r="AF434" s="121"/>
      <c r="AG434" s="304"/>
      <c r="AH434" s="121"/>
      <c r="AI434" s="516"/>
      <c r="AJ434" s="121"/>
      <c r="AK434" s="121"/>
      <c r="AL434" s="121"/>
      <c r="AM434" s="305"/>
      <c r="AN434" s="306"/>
      <c r="AO434" s="307"/>
      <c r="AP434" s="305"/>
      <c r="AQ434" s="306"/>
      <c r="AR434" s="305"/>
      <c r="AS434" s="306"/>
      <c r="AT434" s="307"/>
      <c r="AU434" s="305"/>
      <c r="AV434" s="306"/>
      <c r="AW434" s="305"/>
      <c r="AX434" s="306"/>
      <c r="AY434" s="307"/>
      <c r="AZ434" s="305"/>
      <c r="BA434" s="306"/>
      <c r="BB434" s="121"/>
      <c r="BC434" s="121"/>
      <c r="BD434" s="121"/>
      <c r="BE434" s="121"/>
      <c r="BF434" s="121"/>
    </row>
    <row r="435" spans="1:58" ht="16.5" customHeight="1" x14ac:dyDescent="0.3">
      <c r="A435" s="301"/>
      <c r="B435" s="302"/>
      <c r="C435" s="301"/>
      <c r="D435" s="301"/>
      <c r="E435" s="301"/>
      <c r="F435" s="121"/>
      <c r="G435" s="303"/>
      <c r="H435" s="121"/>
      <c r="I435" s="121"/>
      <c r="J435" s="121"/>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304"/>
      <c r="AH435" s="121"/>
      <c r="AI435" s="516"/>
      <c r="AJ435" s="121"/>
      <c r="AK435" s="121"/>
      <c r="AL435" s="121"/>
      <c r="AM435" s="305"/>
      <c r="AN435" s="306"/>
      <c r="AO435" s="307"/>
      <c r="AP435" s="305"/>
      <c r="AQ435" s="306"/>
      <c r="AR435" s="305"/>
      <c r="AS435" s="306"/>
      <c r="AT435" s="307"/>
      <c r="AU435" s="305"/>
      <c r="AV435" s="306"/>
      <c r="AW435" s="305"/>
      <c r="AX435" s="306"/>
      <c r="AY435" s="307"/>
      <c r="AZ435" s="305"/>
      <c r="BA435" s="306"/>
      <c r="BB435" s="121"/>
      <c r="BC435" s="121"/>
      <c r="BD435" s="121"/>
      <c r="BE435" s="121"/>
      <c r="BF435" s="121"/>
    </row>
    <row r="436" spans="1:58" ht="16.5" customHeight="1" x14ac:dyDescent="0.3">
      <c r="A436" s="301"/>
      <c r="B436" s="302"/>
      <c r="C436" s="301"/>
      <c r="D436" s="301"/>
      <c r="E436" s="301"/>
      <c r="F436" s="121"/>
      <c r="G436" s="303"/>
      <c r="H436" s="121"/>
      <c r="I436" s="121"/>
      <c r="J436" s="121"/>
      <c r="K436" s="121"/>
      <c r="L436" s="121"/>
      <c r="M436" s="121"/>
      <c r="N436" s="121"/>
      <c r="O436" s="121"/>
      <c r="P436" s="121"/>
      <c r="Q436" s="121"/>
      <c r="R436" s="121"/>
      <c r="S436" s="121"/>
      <c r="T436" s="121"/>
      <c r="U436" s="121"/>
      <c r="V436" s="121"/>
      <c r="W436" s="121"/>
      <c r="X436" s="121"/>
      <c r="Y436" s="121"/>
      <c r="Z436" s="121"/>
      <c r="AA436" s="121"/>
      <c r="AB436" s="121"/>
      <c r="AC436" s="121"/>
      <c r="AD436" s="121"/>
      <c r="AE436" s="121"/>
      <c r="AF436" s="121"/>
      <c r="AG436" s="304"/>
      <c r="AH436" s="121"/>
      <c r="AI436" s="516"/>
      <c r="AJ436" s="121"/>
      <c r="AK436" s="121"/>
      <c r="AL436" s="121"/>
      <c r="AM436" s="305"/>
      <c r="AN436" s="306"/>
      <c r="AO436" s="307"/>
      <c r="AP436" s="305"/>
      <c r="AQ436" s="306"/>
      <c r="AR436" s="305"/>
      <c r="AS436" s="306"/>
      <c r="AT436" s="307"/>
      <c r="AU436" s="305"/>
      <c r="AV436" s="306"/>
      <c r="AW436" s="305"/>
      <c r="AX436" s="306"/>
      <c r="AY436" s="307"/>
      <c r="AZ436" s="305"/>
      <c r="BA436" s="306"/>
      <c r="BB436" s="121"/>
      <c r="BC436" s="121"/>
      <c r="BD436" s="121"/>
      <c r="BE436" s="121"/>
      <c r="BF436" s="121"/>
    </row>
    <row r="437" spans="1:58" ht="16.5" customHeight="1" x14ac:dyDescent="0.3">
      <c r="A437" s="301"/>
      <c r="B437" s="302"/>
      <c r="C437" s="301"/>
      <c r="D437" s="301"/>
      <c r="E437" s="301"/>
      <c r="F437" s="121"/>
      <c r="G437" s="303"/>
      <c r="H437" s="121"/>
      <c r="I437" s="121"/>
      <c r="J437" s="121"/>
      <c r="K437" s="121"/>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304"/>
      <c r="AH437" s="121"/>
      <c r="AI437" s="516"/>
      <c r="AJ437" s="121"/>
      <c r="AK437" s="121"/>
      <c r="AL437" s="121"/>
      <c r="AM437" s="305"/>
      <c r="AN437" s="306"/>
      <c r="AO437" s="307"/>
      <c r="AP437" s="305"/>
      <c r="AQ437" s="306"/>
      <c r="AR437" s="305"/>
      <c r="AS437" s="306"/>
      <c r="AT437" s="307"/>
      <c r="AU437" s="305"/>
      <c r="AV437" s="306"/>
      <c r="AW437" s="305"/>
      <c r="AX437" s="306"/>
      <c r="AY437" s="307"/>
      <c r="AZ437" s="305"/>
      <c r="BA437" s="306"/>
      <c r="BB437" s="121"/>
      <c r="BC437" s="121"/>
      <c r="BD437" s="121"/>
      <c r="BE437" s="121"/>
      <c r="BF437" s="121"/>
    </row>
    <row r="438" spans="1:58" ht="16.5" customHeight="1" x14ac:dyDescent="0.3">
      <c r="A438" s="301"/>
      <c r="B438" s="302"/>
      <c r="C438" s="301"/>
      <c r="D438" s="301"/>
      <c r="E438" s="301"/>
      <c r="F438" s="121"/>
      <c r="G438" s="303"/>
      <c r="H438" s="121"/>
      <c r="I438" s="121"/>
      <c r="J438" s="121"/>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304"/>
      <c r="AH438" s="121"/>
      <c r="AI438" s="516"/>
      <c r="AJ438" s="121"/>
      <c r="AK438" s="121"/>
      <c r="AL438" s="121"/>
      <c r="AM438" s="305"/>
      <c r="AN438" s="306"/>
      <c r="AO438" s="307"/>
      <c r="AP438" s="305"/>
      <c r="AQ438" s="306"/>
      <c r="AR438" s="305"/>
      <c r="AS438" s="306"/>
      <c r="AT438" s="307"/>
      <c r="AU438" s="305"/>
      <c r="AV438" s="306"/>
      <c r="AW438" s="305"/>
      <c r="AX438" s="306"/>
      <c r="AY438" s="307"/>
      <c r="AZ438" s="305"/>
      <c r="BA438" s="306"/>
      <c r="BB438" s="121"/>
      <c r="BC438" s="121"/>
      <c r="BD438" s="121"/>
      <c r="BE438" s="121"/>
      <c r="BF438" s="121"/>
    </row>
    <row r="439" spans="1:58" ht="16.5" customHeight="1" x14ac:dyDescent="0.3">
      <c r="A439" s="301"/>
      <c r="B439" s="302"/>
      <c r="C439" s="301"/>
      <c r="D439" s="301"/>
      <c r="E439" s="301"/>
      <c r="F439" s="121"/>
      <c r="G439" s="303"/>
      <c r="H439" s="121"/>
      <c r="I439" s="121"/>
      <c r="J439" s="121"/>
      <c r="K439" s="121"/>
      <c r="L439" s="121"/>
      <c r="M439" s="121"/>
      <c r="N439" s="121"/>
      <c r="O439" s="121"/>
      <c r="P439" s="121"/>
      <c r="Q439" s="121"/>
      <c r="R439" s="121"/>
      <c r="S439" s="121"/>
      <c r="T439" s="121"/>
      <c r="U439" s="121"/>
      <c r="V439" s="121"/>
      <c r="W439" s="121"/>
      <c r="X439" s="121"/>
      <c r="Y439" s="121"/>
      <c r="Z439" s="121"/>
      <c r="AA439" s="121"/>
      <c r="AB439" s="121"/>
      <c r="AC439" s="121"/>
      <c r="AD439" s="121"/>
      <c r="AE439" s="121"/>
      <c r="AF439" s="121"/>
      <c r="AG439" s="304"/>
      <c r="AH439" s="121"/>
      <c r="AI439" s="516"/>
      <c r="AJ439" s="121"/>
      <c r="AK439" s="121"/>
      <c r="AL439" s="121"/>
      <c r="AM439" s="305"/>
      <c r="AN439" s="306"/>
      <c r="AO439" s="307"/>
      <c r="AP439" s="305"/>
      <c r="AQ439" s="306"/>
      <c r="AR439" s="305"/>
      <c r="AS439" s="306"/>
      <c r="AT439" s="307"/>
      <c r="AU439" s="305"/>
      <c r="AV439" s="306"/>
      <c r="AW439" s="305"/>
      <c r="AX439" s="306"/>
      <c r="AY439" s="307"/>
      <c r="AZ439" s="305"/>
      <c r="BA439" s="306"/>
      <c r="BB439" s="121"/>
      <c r="BC439" s="121"/>
      <c r="BD439" s="121"/>
      <c r="BE439" s="121"/>
      <c r="BF439" s="121"/>
    </row>
    <row r="440" spans="1:58" ht="16.5" customHeight="1" x14ac:dyDescent="0.3">
      <c r="A440" s="301"/>
      <c r="B440" s="302"/>
      <c r="C440" s="301"/>
      <c r="D440" s="301"/>
      <c r="E440" s="301"/>
      <c r="F440" s="121"/>
      <c r="G440" s="303"/>
      <c r="H440" s="121"/>
      <c r="I440" s="121"/>
      <c r="J440" s="121"/>
      <c r="K440" s="121"/>
      <c r="L440" s="121"/>
      <c r="M440" s="121"/>
      <c r="N440" s="121"/>
      <c r="O440" s="121"/>
      <c r="P440" s="121"/>
      <c r="Q440" s="121"/>
      <c r="R440" s="121"/>
      <c r="S440" s="121"/>
      <c r="T440" s="121"/>
      <c r="U440" s="121"/>
      <c r="V440" s="121"/>
      <c r="W440" s="121"/>
      <c r="X440" s="121"/>
      <c r="Y440" s="121"/>
      <c r="Z440" s="121"/>
      <c r="AA440" s="121"/>
      <c r="AB440" s="121"/>
      <c r="AC440" s="121"/>
      <c r="AD440" s="121"/>
      <c r="AE440" s="121"/>
      <c r="AF440" s="121"/>
      <c r="AG440" s="304"/>
      <c r="AH440" s="121"/>
      <c r="AI440" s="516"/>
      <c r="AJ440" s="121"/>
      <c r="AK440" s="121"/>
      <c r="AL440" s="121"/>
      <c r="AM440" s="305"/>
      <c r="AN440" s="306"/>
      <c r="AO440" s="307"/>
      <c r="AP440" s="305"/>
      <c r="AQ440" s="306"/>
      <c r="AR440" s="305"/>
      <c r="AS440" s="306"/>
      <c r="AT440" s="307"/>
      <c r="AU440" s="305"/>
      <c r="AV440" s="306"/>
      <c r="AW440" s="305"/>
      <c r="AX440" s="306"/>
      <c r="AY440" s="307"/>
      <c r="AZ440" s="305"/>
      <c r="BA440" s="306"/>
      <c r="BB440" s="121"/>
      <c r="BC440" s="121"/>
      <c r="BD440" s="121"/>
      <c r="BE440" s="121"/>
      <c r="BF440" s="121"/>
    </row>
    <row r="441" spans="1:58" ht="16.5" customHeight="1" x14ac:dyDescent="0.3">
      <c r="A441" s="301"/>
      <c r="B441" s="302"/>
      <c r="C441" s="301"/>
      <c r="D441" s="301"/>
      <c r="E441" s="301"/>
      <c r="F441" s="121"/>
      <c r="G441" s="303"/>
      <c r="H441" s="121"/>
      <c r="I441" s="121"/>
      <c r="J441" s="121"/>
      <c r="K441" s="121"/>
      <c r="L441" s="121"/>
      <c r="M441" s="121"/>
      <c r="N441" s="121"/>
      <c r="O441" s="121"/>
      <c r="P441" s="121"/>
      <c r="Q441" s="121"/>
      <c r="R441" s="121"/>
      <c r="S441" s="121"/>
      <c r="T441" s="121"/>
      <c r="U441" s="121"/>
      <c r="V441" s="121"/>
      <c r="W441" s="121"/>
      <c r="X441" s="121"/>
      <c r="Y441" s="121"/>
      <c r="Z441" s="121"/>
      <c r="AA441" s="121"/>
      <c r="AB441" s="121"/>
      <c r="AC441" s="121"/>
      <c r="AD441" s="121"/>
      <c r="AE441" s="121"/>
      <c r="AF441" s="121"/>
      <c r="AG441" s="304"/>
      <c r="AH441" s="121"/>
      <c r="AI441" s="516"/>
      <c r="AJ441" s="121"/>
      <c r="AK441" s="121"/>
      <c r="AL441" s="121"/>
      <c r="AM441" s="305"/>
      <c r="AN441" s="306"/>
      <c r="AO441" s="307"/>
      <c r="AP441" s="305"/>
      <c r="AQ441" s="306"/>
      <c r="AR441" s="305"/>
      <c r="AS441" s="306"/>
      <c r="AT441" s="307"/>
      <c r="AU441" s="305"/>
      <c r="AV441" s="306"/>
      <c r="AW441" s="305"/>
      <c r="AX441" s="306"/>
      <c r="AY441" s="307"/>
      <c r="AZ441" s="305"/>
      <c r="BA441" s="306"/>
      <c r="BB441" s="121"/>
      <c r="BC441" s="121"/>
      <c r="BD441" s="121"/>
      <c r="BE441" s="121"/>
      <c r="BF441" s="121"/>
    </row>
    <row r="442" spans="1:58" ht="16.5" customHeight="1" x14ac:dyDescent="0.3">
      <c r="A442" s="301"/>
      <c r="B442" s="302"/>
      <c r="C442" s="301"/>
      <c r="D442" s="301"/>
      <c r="E442" s="301"/>
      <c r="F442" s="121"/>
      <c r="G442" s="303"/>
      <c r="H442" s="121"/>
      <c r="I442" s="121"/>
      <c r="J442" s="121"/>
      <c r="K442" s="121"/>
      <c r="L442" s="121"/>
      <c r="M442" s="121"/>
      <c r="N442" s="121"/>
      <c r="O442" s="121"/>
      <c r="P442" s="121"/>
      <c r="Q442" s="121"/>
      <c r="R442" s="121"/>
      <c r="S442" s="121"/>
      <c r="T442" s="121"/>
      <c r="U442" s="121"/>
      <c r="V442" s="121"/>
      <c r="W442" s="121"/>
      <c r="X442" s="121"/>
      <c r="Y442" s="121"/>
      <c r="Z442" s="121"/>
      <c r="AA442" s="121"/>
      <c r="AB442" s="121"/>
      <c r="AC442" s="121"/>
      <c r="AD442" s="121"/>
      <c r="AE442" s="121"/>
      <c r="AF442" s="121"/>
      <c r="AG442" s="304"/>
      <c r="AH442" s="121"/>
      <c r="AI442" s="516"/>
      <c r="AJ442" s="121"/>
      <c r="AK442" s="121"/>
      <c r="AL442" s="121"/>
      <c r="AM442" s="305"/>
      <c r="AN442" s="306"/>
      <c r="AO442" s="307"/>
      <c r="AP442" s="305"/>
      <c r="AQ442" s="306"/>
      <c r="AR442" s="305"/>
      <c r="AS442" s="306"/>
      <c r="AT442" s="307"/>
      <c r="AU442" s="305"/>
      <c r="AV442" s="306"/>
      <c r="AW442" s="305"/>
      <c r="AX442" s="306"/>
      <c r="AY442" s="307"/>
      <c r="AZ442" s="305"/>
      <c r="BA442" s="306"/>
      <c r="BB442" s="121"/>
      <c r="BC442" s="121"/>
      <c r="BD442" s="121"/>
      <c r="BE442" s="121"/>
      <c r="BF442" s="121"/>
    </row>
    <row r="443" spans="1:58" ht="16.5" customHeight="1" x14ac:dyDescent="0.3">
      <c r="A443" s="301"/>
      <c r="B443" s="302"/>
      <c r="C443" s="301"/>
      <c r="D443" s="301"/>
      <c r="E443" s="301"/>
      <c r="F443" s="121"/>
      <c r="G443" s="303"/>
      <c r="H443" s="121"/>
      <c r="I443" s="121"/>
      <c r="J443" s="121"/>
      <c r="K443" s="121"/>
      <c r="L443" s="121"/>
      <c r="M443" s="121"/>
      <c r="N443" s="121"/>
      <c r="O443" s="121"/>
      <c r="P443" s="121"/>
      <c r="Q443" s="121"/>
      <c r="R443" s="121"/>
      <c r="S443" s="121"/>
      <c r="T443" s="121"/>
      <c r="U443" s="121"/>
      <c r="V443" s="121"/>
      <c r="W443" s="121"/>
      <c r="X443" s="121"/>
      <c r="Y443" s="121"/>
      <c r="Z443" s="121"/>
      <c r="AA443" s="121"/>
      <c r="AB443" s="121"/>
      <c r="AC443" s="121"/>
      <c r="AD443" s="121"/>
      <c r="AE443" s="121"/>
      <c r="AF443" s="121"/>
      <c r="AG443" s="304"/>
      <c r="AH443" s="121"/>
      <c r="AI443" s="516"/>
      <c r="AJ443" s="121"/>
      <c r="AK443" s="121"/>
      <c r="AL443" s="121"/>
      <c r="AM443" s="305"/>
      <c r="AN443" s="306"/>
      <c r="AO443" s="307"/>
      <c r="AP443" s="305"/>
      <c r="AQ443" s="306"/>
      <c r="AR443" s="305"/>
      <c r="AS443" s="306"/>
      <c r="AT443" s="307"/>
      <c r="AU443" s="305"/>
      <c r="AV443" s="306"/>
      <c r="AW443" s="305"/>
      <c r="AX443" s="306"/>
      <c r="AY443" s="307"/>
      <c r="AZ443" s="305"/>
      <c r="BA443" s="306"/>
      <c r="BB443" s="121"/>
      <c r="BC443" s="121"/>
      <c r="BD443" s="121"/>
      <c r="BE443" s="121"/>
      <c r="BF443" s="121"/>
    </row>
    <row r="444" spans="1:58" ht="16.5" customHeight="1" x14ac:dyDescent="0.3">
      <c r="A444" s="301"/>
      <c r="B444" s="302"/>
      <c r="C444" s="301"/>
      <c r="D444" s="301"/>
      <c r="E444" s="301"/>
      <c r="F444" s="121"/>
      <c r="G444" s="303"/>
      <c r="H444" s="121"/>
      <c r="I444" s="121"/>
      <c r="J444" s="121"/>
      <c r="K444" s="121"/>
      <c r="L444" s="121"/>
      <c r="M444" s="121"/>
      <c r="N444" s="121"/>
      <c r="O444" s="121"/>
      <c r="P444" s="121"/>
      <c r="Q444" s="121"/>
      <c r="R444" s="121"/>
      <c r="S444" s="121"/>
      <c r="T444" s="121"/>
      <c r="U444" s="121"/>
      <c r="V444" s="121"/>
      <c r="W444" s="121"/>
      <c r="X444" s="121"/>
      <c r="Y444" s="121"/>
      <c r="Z444" s="121"/>
      <c r="AA444" s="121"/>
      <c r="AB444" s="121"/>
      <c r="AC444" s="121"/>
      <c r="AD444" s="121"/>
      <c r="AE444" s="121"/>
      <c r="AF444" s="121"/>
      <c r="AG444" s="304"/>
      <c r="AH444" s="121"/>
      <c r="AI444" s="516"/>
      <c r="AJ444" s="121"/>
      <c r="AK444" s="121"/>
      <c r="AL444" s="121"/>
      <c r="AM444" s="305"/>
      <c r="AN444" s="306"/>
      <c r="AO444" s="307"/>
      <c r="AP444" s="305"/>
      <c r="AQ444" s="306"/>
      <c r="AR444" s="305"/>
      <c r="AS444" s="306"/>
      <c r="AT444" s="307"/>
      <c r="AU444" s="305"/>
      <c r="AV444" s="306"/>
      <c r="AW444" s="305"/>
      <c r="AX444" s="306"/>
      <c r="AY444" s="307"/>
      <c r="AZ444" s="305"/>
      <c r="BA444" s="306"/>
      <c r="BB444" s="121"/>
      <c r="BC444" s="121"/>
      <c r="BD444" s="121"/>
      <c r="BE444" s="121"/>
      <c r="BF444" s="121"/>
    </row>
    <row r="445" spans="1:58" ht="16.5" customHeight="1" x14ac:dyDescent="0.3">
      <c r="A445" s="301"/>
      <c r="B445" s="302"/>
      <c r="C445" s="301"/>
      <c r="D445" s="301"/>
      <c r="E445" s="301"/>
      <c r="F445" s="121"/>
      <c r="G445" s="303"/>
      <c r="H445" s="121"/>
      <c r="I445" s="121"/>
      <c r="J445" s="121"/>
      <c r="K445" s="121"/>
      <c r="L445" s="121"/>
      <c r="M445" s="121"/>
      <c r="N445" s="121"/>
      <c r="O445" s="121"/>
      <c r="P445" s="121"/>
      <c r="Q445" s="121"/>
      <c r="R445" s="121"/>
      <c r="S445" s="121"/>
      <c r="T445" s="121"/>
      <c r="U445" s="121"/>
      <c r="V445" s="121"/>
      <c r="W445" s="121"/>
      <c r="X445" s="121"/>
      <c r="Y445" s="121"/>
      <c r="Z445" s="121"/>
      <c r="AA445" s="121"/>
      <c r="AB445" s="121"/>
      <c r="AC445" s="121"/>
      <c r="AD445" s="121"/>
      <c r="AE445" s="121"/>
      <c r="AF445" s="121"/>
      <c r="AG445" s="304"/>
      <c r="AH445" s="121"/>
      <c r="AI445" s="516"/>
      <c r="AJ445" s="121"/>
      <c r="AK445" s="121"/>
      <c r="AL445" s="121"/>
      <c r="AM445" s="305"/>
      <c r="AN445" s="306"/>
      <c r="AO445" s="307"/>
      <c r="AP445" s="305"/>
      <c r="AQ445" s="306"/>
      <c r="AR445" s="305"/>
      <c r="AS445" s="306"/>
      <c r="AT445" s="307"/>
      <c r="AU445" s="305"/>
      <c r="AV445" s="306"/>
      <c r="AW445" s="305"/>
      <c r="AX445" s="306"/>
      <c r="AY445" s="307"/>
      <c r="AZ445" s="305"/>
      <c r="BA445" s="306"/>
      <c r="BB445" s="121"/>
      <c r="BC445" s="121"/>
      <c r="BD445" s="121"/>
      <c r="BE445" s="121"/>
      <c r="BF445" s="121"/>
    </row>
    <row r="446" spans="1:58" ht="16.5" customHeight="1" x14ac:dyDescent="0.3">
      <c r="A446" s="301"/>
      <c r="B446" s="302"/>
      <c r="C446" s="301"/>
      <c r="D446" s="301"/>
      <c r="E446" s="301"/>
      <c r="F446" s="121"/>
      <c r="G446" s="303"/>
      <c r="H446" s="121"/>
      <c r="I446" s="121"/>
      <c r="J446" s="121"/>
      <c r="K446" s="121"/>
      <c r="L446" s="121"/>
      <c r="M446" s="121"/>
      <c r="N446" s="121"/>
      <c r="O446" s="121"/>
      <c r="P446" s="121"/>
      <c r="Q446" s="121"/>
      <c r="R446" s="121"/>
      <c r="S446" s="121"/>
      <c r="T446" s="121"/>
      <c r="U446" s="121"/>
      <c r="V446" s="121"/>
      <c r="W446" s="121"/>
      <c r="X446" s="121"/>
      <c r="Y446" s="121"/>
      <c r="Z446" s="121"/>
      <c r="AA446" s="121"/>
      <c r="AB446" s="121"/>
      <c r="AC446" s="121"/>
      <c r="AD446" s="121"/>
      <c r="AE446" s="121"/>
      <c r="AF446" s="121"/>
      <c r="AG446" s="304"/>
      <c r="AH446" s="121"/>
      <c r="AI446" s="516"/>
      <c r="AJ446" s="121"/>
      <c r="AK446" s="121"/>
      <c r="AL446" s="121"/>
      <c r="AM446" s="305"/>
      <c r="AN446" s="306"/>
      <c r="AO446" s="307"/>
      <c r="AP446" s="305"/>
      <c r="AQ446" s="306"/>
      <c r="AR446" s="305"/>
      <c r="AS446" s="306"/>
      <c r="AT446" s="307"/>
      <c r="AU446" s="305"/>
      <c r="AV446" s="306"/>
      <c r="AW446" s="305"/>
      <c r="AX446" s="306"/>
      <c r="AY446" s="307"/>
      <c r="AZ446" s="305"/>
      <c r="BA446" s="306"/>
      <c r="BB446" s="121"/>
      <c r="BC446" s="121"/>
      <c r="BD446" s="121"/>
      <c r="BE446" s="121"/>
      <c r="BF446" s="121"/>
    </row>
    <row r="447" spans="1:58" ht="16.5" customHeight="1" x14ac:dyDescent="0.3">
      <c r="A447" s="301"/>
      <c r="B447" s="302"/>
      <c r="C447" s="301"/>
      <c r="D447" s="301"/>
      <c r="E447" s="301"/>
      <c r="F447" s="121"/>
      <c r="G447" s="303"/>
      <c r="H447" s="121"/>
      <c r="I447" s="121"/>
      <c r="J447" s="121"/>
      <c r="K447" s="121"/>
      <c r="L447" s="121"/>
      <c r="M447" s="121"/>
      <c r="N447" s="121"/>
      <c r="O447" s="121"/>
      <c r="P447" s="121"/>
      <c r="Q447" s="121"/>
      <c r="R447" s="121"/>
      <c r="S447" s="121"/>
      <c r="T447" s="121"/>
      <c r="U447" s="121"/>
      <c r="V447" s="121"/>
      <c r="W447" s="121"/>
      <c r="X447" s="121"/>
      <c r="Y447" s="121"/>
      <c r="Z447" s="121"/>
      <c r="AA447" s="121"/>
      <c r="AB447" s="121"/>
      <c r="AC447" s="121"/>
      <c r="AD447" s="121"/>
      <c r="AE447" s="121"/>
      <c r="AF447" s="121"/>
      <c r="AG447" s="304"/>
      <c r="AH447" s="121"/>
      <c r="AI447" s="516"/>
      <c r="AJ447" s="121"/>
      <c r="AK447" s="121"/>
      <c r="AL447" s="121"/>
      <c r="AM447" s="305"/>
      <c r="AN447" s="306"/>
      <c r="AO447" s="307"/>
      <c r="AP447" s="305"/>
      <c r="AQ447" s="306"/>
      <c r="AR447" s="305"/>
      <c r="AS447" s="306"/>
      <c r="AT447" s="307"/>
      <c r="AU447" s="305"/>
      <c r="AV447" s="306"/>
      <c r="AW447" s="305"/>
      <c r="AX447" s="306"/>
      <c r="AY447" s="307"/>
      <c r="AZ447" s="305"/>
      <c r="BA447" s="306"/>
      <c r="BB447" s="121"/>
      <c r="BC447" s="121"/>
      <c r="BD447" s="121"/>
      <c r="BE447" s="121"/>
      <c r="BF447" s="121"/>
    </row>
    <row r="448" spans="1:58" ht="16.5" customHeight="1" x14ac:dyDescent="0.3">
      <c r="A448" s="301"/>
      <c r="B448" s="302"/>
      <c r="C448" s="301"/>
      <c r="D448" s="301"/>
      <c r="E448" s="301"/>
      <c r="F448" s="121"/>
      <c r="G448" s="303"/>
      <c r="H448" s="121"/>
      <c r="I448" s="121"/>
      <c r="J448" s="121"/>
      <c r="K448" s="121"/>
      <c r="L448" s="121"/>
      <c r="M448" s="121"/>
      <c r="N448" s="121"/>
      <c r="O448" s="121"/>
      <c r="P448" s="121"/>
      <c r="Q448" s="121"/>
      <c r="R448" s="121"/>
      <c r="S448" s="121"/>
      <c r="T448" s="121"/>
      <c r="U448" s="121"/>
      <c r="V448" s="121"/>
      <c r="W448" s="121"/>
      <c r="X448" s="121"/>
      <c r="Y448" s="121"/>
      <c r="Z448" s="121"/>
      <c r="AA448" s="121"/>
      <c r="AB448" s="121"/>
      <c r="AC448" s="121"/>
      <c r="AD448" s="121"/>
      <c r="AE448" s="121"/>
      <c r="AF448" s="121"/>
      <c r="AG448" s="304"/>
      <c r="AH448" s="121"/>
      <c r="AI448" s="516"/>
      <c r="AJ448" s="121"/>
      <c r="AK448" s="121"/>
      <c r="AL448" s="121"/>
      <c r="AM448" s="305"/>
      <c r="AN448" s="306"/>
      <c r="AO448" s="307"/>
      <c r="AP448" s="305"/>
      <c r="AQ448" s="306"/>
      <c r="AR448" s="305"/>
      <c r="AS448" s="306"/>
      <c r="AT448" s="307"/>
      <c r="AU448" s="305"/>
      <c r="AV448" s="306"/>
      <c r="AW448" s="305"/>
      <c r="AX448" s="306"/>
      <c r="AY448" s="307"/>
      <c r="AZ448" s="305"/>
      <c r="BA448" s="306"/>
      <c r="BB448" s="121"/>
      <c r="BC448" s="121"/>
      <c r="BD448" s="121"/>
      <c r="BE448" s="121"/>
      <c r="BF448" s="121"/>
    </row>
    <row r="449" spans="1:58" ht="16.5" customHeight="1" x14ac:dyDescent="0.3">
      <c r="A449" s="301"/>
      <c r="B449" s="302"/>
      <c r="C449" s="301"/>
      <c r="D449" s="301"/>
      <c r="E449" s="301"/>
      <c r="F449" s="121"/>
      <c r="G449" s="303"/>
      <c r="H449" s="121"/>
      <c r="I449" s="121"/>
      <c r="J449" s="121"/>
      <c r="K449" s="121"/>
      <c r="L449" s="121"/>
      <c r="M449" s="121"/>
      <c r="N449" s="121"/>
      <c r="O449" s="121"/>
      <c r="P449" s="121"/>
      <c r="Q449" s="121"/>
      <c r="R449" s="121"/>
      <c r="S449" s="121"/>
      <c r="T449" s="121"/>
      <c r="U449" s="121"/>
      <c r="V449" s="121"/>
      <c r="W449" s="121"/>
      <c r="X449" s="121"/>
      <c r="Y449" s="121"/>
      <c r="Z449" s="121"/>
      <c r="AA449" s="121"/>
      <c r="AB449" s="121"/>
      <c r="AC449" s="121"/>
      <c r="AD449" s="121"/>
      <c r="AE449" s="121"/>
      <c r="AF449" s="121"/>
      <c r="AG449" s="304"/>
      <c r="AH449" s="121"/>
      <c r="AI449" s="516"/>
      <c r="AJ449" s="121"/>
      <c r="AK449" s="121"/>
      <c r="AL449" s="121"/>
      <c r="AM449" s="305"/>
      <c r="AN449" s="306"/>
      <c r="AO449" s="307"/>
      <c r="AP449" s="305"/>
      <c r="AQ449" s="306"/>
      <c r="AR449" s="305"/>
      <c r="AS449" s="306"/>
      <c r="AT449" s="307"/>
      <c r="AU449" s="305"/>
      <c r="AV449" s="306"/>
      <c r="AW449" s="305"/>
      <c r="AX449" s="306"/>
      <c r="AY449" s="307"/>
      <c r="AZ449" s="305"/>
      <c r="BA449" s="306"/>
      <c r="BB449" s="121"/>
      <c r="BC449" s="121"/>
      <c r="BD449" s="121"/>
      <c r="BE449" s="121"/>
      <c r="BF449" s="121"/>
    </row>
    <row r="450" spans="1:58" ht="16.5" customHeight="1" x14ac:dyDescent="0.3">
      <c r="A450" s="301"/>
      <c r="B450" s="302"/>
      <c r="C450" s="301"/>
      <c r="D450" s="301"/>
      <c r="E450" s="301"/>
      <c r="F450" s="121"/>
      <c r="G450" s="303"/>
      <c r="H450" s="121"/>
      <c r="I450" s="121"/>
      <c r="J450" s="121"/>
      <c r="K450" s="121"/>
      <c r="L450" s="121"/>
      <c r="M450" s="121"/>
      <c r="N450" s="121"/>
      <c r="O450" s="121"/>
      <c r="P450" s="121"/>
      <c r="Q450" s="121"/>
      <c r="R450" s="121"/>
      <c r="S450" s="121"/>
      <c r="T450" s="121"/>
      <c r="U450" s="121"/>
      <c r="V450" s="121"/>
      <c r="W450" s="121"/>
      <c r="X450" s="121"/>
      <c r="Y450" s="121"/>
      <c r="Z450" s="121"/>
      <c r="AA450" s="121"/>
      <c r="AB450" s="121"/>
      <c r="AC450" s="121"/>
      <c r="AD450" s="121"/>
      <c r="AE450" s="121"/>
      <c r="AF450" s="121"/>
      <c r="AG450" s="304"/>
      <c r="AH450" s="121"/>
      <c r="AI450" s="516"/>
      <c r="AJ450" s="121"/>
      <c r="AK450" s="121"/>
      <c r="AL450" s="121"/>
      <c r="AM450" s="305"/>
      <c r="AN450" s="306"/>
      <c r="AO450" s="307"/>
      <c r="AP450" s="305"/>
      <c r="AQ450" s="306"/>
      <c r="AR450" s="305"/>
      <c r="AS450" s="306"/>
      <c r="AT450" s="307"/>
      <c r="AU450" s="305"/>
      <c r="AV450" s="306"/>
      <c r="AW450" s="305"/>
      <c r="AX450" s="306"/>
      <c r="AY450" s="307"/>
      <c r="AZ450" s="305"/>
      <c r="BA450" s="306"/>
      <c r="BB450" s="121"/>
      <c r="BC450" s="121"/>
      <c r="BD450" s="121"/>
      <c r="BE450" s="121"/>
      <c r="BF450" s="121"/>
    </row>
    <row r="451" spans="1:58" ht="16.5" customHeight="1" x14ac:dyDescent="0.3">
      <c r="A451" s="301"/>
      <c r="B451" s="302"/>
      <c r="C451" s="301"/>
      <c r="D451" s="301"/>
      <c r="E451" s="301"/>
      <c r="F451" s="121"/>
      <c r="G451" s="303"/>
      <c r="H451" s="121"/>
      <c r="I451" s="121"/>
      <c r="J451" s="121"/>
      <c r="K451" s="121"/>
      <c r="L451" s="121"/>
      <c r="M451" s="121"/>
      <c r="N451" s="121"/>
      <c r="O451" s="121"/>
      <c r="P451" s="121"/>
      <c r="Q451" s="121"/>
      <c r="R451" s="121"/>
      <c r="S451" s="121"/>
      <c r="T451" s="121"/>
      <c r="U451" s="121"/>
      <c r="V451" s="121"/>
      <c r="W451" s="121"/>
      <c r="X451" s="121"/>
      <c r="Y451" s="121"/>
      <c r="Z451" s="121"/>
      <c r="AA451" s="121"/>
      <c r="AB451" s="121"/>
      <c r="AC451" s="121"/>
      <c r="AD451" s="121"/>
      <c r="AE451" s="121"/>
      <c r="AF451" s="121"/>
      <c r="AG451" s="304"/>
      <c r="AH451" s="121"/>
      <c r="AI451" s="516"/>
      <c r="AJ451" s="121"/>
      <c r="AK451" s="121"/>
      <c r="AL451" s="121"/>
      <c r="AM451" s="305"/>
      <c r="AN451" s="306"/>
      <c r="AO451" s="307"/>
      <c r="AP451" s="305"/>
      <c r="AQ451" s="306"/>
      <c r="AR451" s="305"/>
      <c r="AS451" s="306"/>
      <c r="AT451" s="307"/>
      <c r="AU451" s="305"/>
      <c r="AV451" s="306"/>
      <c r="AW451" s="305"/>
      <c r="AX451" s="306"/>
      <c r="AY451" s="307"/>
      <c r="AZ451" s="305"/>
      <c r="BA451" s="306"/>
      <c r="BB451" s="121"/>
      <c r="BC451" s="121"/>
      <c r="BD451" s="121"/>
      <c r="BE451" s="121"/>
      <c r="BF451" s="121"/>
    </row>
    <row r="452" spans="1:58" ht="16.5" customHeight="1" x14ac:dyDescent="0.3">
      <c r="A452" s="301"/>
      <c r="B452" s="302"/>
      <c r="C452" s="301"/>
      <c r="D452" s="301"/>
      <c r="E452" s="301"/>
      <c r="F452" s="121"/>
      <c r="G452" s="303"/>
      <c r="H452" s="121"/>
      <c r="I452" s="121"/>
      <c r="J452" s="121"/>
      <c r="K452" s="121"/>
      <c r="L452" s="121"/>
      <c r="M452" s="121"/>
      <c r="N452" s="121"/>
      <c r="O452" s="121"/>
      <c r="P452" s="121"/>
      <c r="Q452" s="121"/>
      <c r="R452" s="121"/>
      <c r="S452" s="121"/>
      <c r="T452" s="121"/>
      <c r="U452" s="121"/>
      <c r="V452" s="121"/>
      <c r="W452" s="121"/>
      <c r="X452" s="121"/>
      <c r="Y452" s="121"/>
      <c r="Z452" s="121"/>
      <c r="AA452" s="121"/>
      <c r="AB452" s="121"/>
      <c r="AC452" s="121"/>
      <c r="AD452" s="121"/>
      <c r="AE452" s="121"/>
      <c r="AF452" s="121"/>
      <c r="AG452" s="304"/>
      <c r="AH452" s="121"/>
      <c r="AI452" s="516"/>
      <c r="AJ452" s="121"/>
      <c r="AK452" s="121"/>
      <c r="AL452" s="121"/>
      <c r="AM452" s="305"/>
      <c r="AN452" s="306"/>
      <c r="AO452" s="307"/>
      <c r="AP452" s="305"/>
      <c r="AQ452" s="306"/>
      <c r="AR452" s="305"/>
      <c r="AS452" s="306"/>
      <c r="AT452" s="307"/>
      <c r="AU452" s="305"/>
      <c r="AV452" s="306"/>
      <c r="AW452" s="305"/>
      <c r="AX452" s="306"/>
      <c r="AY452" s="307"/>
      <c r="AZ452" s="305"/>
      <c r="BA452" s="306"/>
      <c r="BB452" s="121"/>
      <c r="BC452" s="121"/>
      <c r="BD452" s="121"/>
      <c r="BE452" s="121"/>
      <c r="BF452" s="121"/>
    </row>
    <row r="453" spans="1:58" ht="16.5" customHeight="1" x14ac:dyDescent="0.3">
      <c r="A453" s="301"/>
      <c r="B453" s="302"/>
      <c r="C453" s="301"/>
      <c r="D453" s="301"/>
      <c r="E453" s="301"/>
      <c r="F453" s="121"/>
      <c r="G453" s="303"/>
      <c r="H453" s="121"/>
      <c r="I453" s="121"/>
      <c r="J453" s="121"/>
      <c r="K453" s="121"/>
      <c r="L453" s="121"/>
      <c r="M453" s="121"/>
      <c r="N453" s="121"/>
      <c r="O453" s="121"/>
      <c r="P453" s="121"/>
      <c r="Q453" s="121"/>
      <c r="R453" s="121"/>
      <c r="S453" s="121"/>
      <c r="T453" s="121"/>
      <c r="U453" s="121"/>
      <c r="V453" s="121"/>
      <c r="W453" s="121"/>
      <c r="X453" s="121"/>
      <c r="Y453" s="121"/>
      <c r="Z453" s="121"/>
      <c r="AA453" s="121"/>
      <c r="AB453" s="121"/>
      <c r="AC453" s="121"/>
      <c r="AD453" s="121"/>
      <c r="AE453" s="121"/>
      <c r="AF453" s="121"/>
      <c r="AG453" s="304"/>
      <c r="AH453" s="121"/>
      <c r="AI453" s="516"/>
      <c r="AJ453" s="121"/>
      <c r="AK453" s="121"/>
      <c r="AL453" s="121"/>
      <c r="AM453" s="305"/>
      <c r="AN453" s="306"/>
      <c r="AO453" s="307"/>
      <c r="AP453" s="305"/>
      <c r="AQ453" s="306"/>
      <c r="AR453" s="305"/>
      <c r="AS453" s="306"/>
      <c r="AT453" s="307"/>
      <c r="AU453" s="305"/>
      <c r="AV453" s="306"/>
      <c r="AW453" s="305"/>
      <c r="AX453" s="306"/>
      <c r="AY453" s="307"/>
      <c r="AZ453" s="305"/>
      <c r="BA453" s="306"/>
      <c r="BB453" s="121"/>
      <c r="BC453" s="121"/>
      <c r="BD453" s="121"/>
      <c r="BE453" s="121"/>
      <c r="BF453" s="121"/>
    </row>
    <row r="454" spans="1:58" ht="16.5" customHeight="1" x14ac:dyDescent="0.3">
      <c r="A454" s="301"/>
      <c r="B454" s="302"/>
      <c r="C454" s="301"/>
      <c r="D454" s="301"/>
      <c r="E454" s="301"/>
      <c r="F454" s="121"/>
      <c r="G454" s="303"/>
      <c r="H454" s="121"/>
      <c r="I454" s="121"/>
      <c r="J454" s="121"/>
      <c r="K454" s="121"/>
      <c r="L454" s="121"/>
      <c r="M454" s="121"/>
      <c r="N454" s="121"/>
      <c r="O454" s="121"/>
      <c r="P454" s="121"/>
      <c r="Q454" s="121"/>
      <c r="R454" s="121"/>
      <c r="S454" s="121"/>
      <c r="T454" s="121"/>
      <c r="U454" s="121"/>
      <c r="V454" s="121"/>
      <c r="W454" s="121"/>
      <c r="X454" s="121"/>
      <c r="Y454" s="121"/>
      <c r="Z454" s="121"/>
      <c r="AA454" s="121"/>
      <c r="AB454" s="121"/>
      <c r="AC454" s="121"/>
      <c r="AD454" s="121"/>
      <c r="AE454" s="121"/>
      <c r="AF454" s="121"/>
      <c r="AG454" s="304"/>
      <c r="AH454" s="121"/>
      <c r="AI454" s="516"/>
      <c r="AJ454" s="121"/>
      <c r="AK454" s="121"/>
      <c r="AL454" s="121"/>
      <c r="AM454" s="305"/>
      <c r="AN454" s="306"/>
      <c r="AO454" s="307"/>
      <c r="AP454" s="305"/>
      <c r="AQ454" s="306"/>
      <c r="AR454" s="305"/>
      <c r="AS454" s="306"/>
      <c r="AT454" s="307"/>
      <c r="AU454" s="305"/>
      <c r="AV454" s="306"/>
      <c r="AW454" s="305"/>
      <c r="AX454" s="306"/>
      <c r="AY454" s="307"/>
      <c r="AZ454" s="305"/>
      <c r="BA454" s="306"/>
      <c r="BB454" s="121"/>
      <c r="BC454" s="121"/>
      <c r="BD454" s="121"/>
      <c r="BE454" s="121"/>
      <c r="BF454" s="121"/>
    </row>
    <row r="455" spans="1:58" ht="16.5" customHeight="1" x14ac:dyDescent="0.3">
      <c r="A455" s="301"/>
      <c r="B455" s="302"/>
      <c r="C455" s="301"/>
      <c r="D455" s="301"/>
      <c r="E455" s="301"/>
      <c r="F455" s="121"/>
      <c r="G455" s="303"/>
      <c r="H455" s="121"/>
      <c r="I455" s="121"/>
      <c r="J455" s="121"/>
      <c r="K455" s="121"/>
      <c r="L455" s="121"/>
      <c r="M455" s="121"/>
      <c r="N455" s="121"/>
      <c r="O455" s="121"/>
      <c r="P455" s="121"/>
      <c r="Q455" s="121"/>
      <c r="R455" s="121"/>
      <c r="S455" s="121"/>
      <c r="T455" s="121"/>
      <c r="U455" s="121"/>
      <c r="V455" s="121"/>
      <c r="W455" s="121"/>
      <c r="X455" s="121"/>
      <c r="Y455" s="121"/>
      <c r="Z455" s="121"/>
      <c r="AA455" s="121"/>
      <c r="AB455" s="121"/>
      <c r="AC455" s="121"/>
      <c r="AD455" s="121"/>
      <c r="AE455" s="121"/>
      <c r="AF455" s="121"/>
      <c r="AG455" s="304"/>
      <c r="AH455" s="121"/>
      <c r="AI455" s="516"/>
      <c r="AJ455" s="121"/>
      <c r="AK455" s="121"/>
      <c r="AL455" s="121"/>
      <c r="AM455" s="305"/>
      <c r="AN455" s="306"/>
      <c r="AO455" s="307"/>
      <c r="AP455" s="305"/>
      <c r="AQ455" s="306"/>
      <c r="AR455" s="305"/>
      <c r="AS455" s="306"/>
      <c r="AT455" s="307"/>
      <c r="AU455" s="305"/>
      <c r="AV455" s="306"/>
      <c r="AW455" s="305"/>
      <c r="AX455" s="306"/>
      <c r="AY455" s="307"/>
      <c r="AZ455" s="305"/>
      <c r="BA455" s="306"/>
      <c r="BB455" s="121"/>
      <c r="BC455" s="121"/>
      <c r="BD455" s="121"/>
      <c r="BE455" s="121"/>
      <c r="BF455" s="121"/>
    </row>
    <row r="456" spans="1:58" ht="16.5" customHeight="1" x14ac:dyDescent="0.3">
      <c r="A456" s="301"/>
      <c r="B456" s="302"/>
      <c r="C456" s="301"/>
      <c r="D456" s="301"/>
      <c r="E456" s="301"/>
      <c r="F456" s="121"/>
      <c r="G456" s="303"/>
      <c r="H456" s="121"/>
      <c r="I456" s="121"/>
      <c r="J456" s="121"/>
      <c r="K456" s="121"/>
      <c r="L456" s="121"/>
      <c r="M456" s="121"/>
      <c r="N456" s="121"/>
      <c r="O456" s="121"/>
      <c r="P456" s="121"/>
      <c r="Q456" s="121"/>
      <c r="R456" s="121"/>
      <c r="S456" s="121"/>
      <c r="T456" s="121"/>
      <c r="U456" s="121"/>
      <c r="V456" s="121"/>
      <c r="W456" s="121"/>
      <c r="X456" s="121"/>
      <c r="Y456" s="121"/>
      <c r="Z456" s="121"/>
      <c r="AA456" s="121"/>
      <c r="AB456" s="121"/>
      <c r="AC456" s="121"/>
      <c r="AD456" s="121"/>
      <c r="AE456" s="121"/>
      <c r="AF456" s="121"/>
      <c r="AG456" s="304"/>
      <c r="AH456" s="121"/>
      <c r="AI456" s="516"/>
      <c r="AJ456" s="121"/>
      <c r="AK456" s="121"/>
      <c r="AL456" s="121"/>
      <c r="AM456" s="305"/>
      <c r="AN456" s="306"/>
      <c r="AO456" s="307"/>
      <c r="AP456" s="305"/>
      <c r="AQ456" s="306"/>
      <c r="AR456" s="305"/>
      <c r="AS456" s="306"/>
      <c r="AT456" s="307"/>
      <c r="AU456" s="305"/>
      <c r="AV456" s="306"/>
      <c r="AW456" s="305"/>
      <c r="AX456" s="306"/>
      <c r="AY456" s="307"/>
      <c r="AZ456" s="305"/>
      <c r="BA456" s="306"/>
      <c r="BB456" s="121"/>
      <c r="BC456" s="121"/>
      <c r="BD456" s="121"/>
      <c r="BE456" s="121"/>
      <c r="BF456" s="121"/>
    </row>
    <row r="457" spans="1:58" ht="16.5" customHeight="1" x14ac:dyDescent="0.3">
      <c r="A457" s="301"/>
      <c r="B457" s="302"/>
      <c r="C457" s="301"/>
      <c r="D457" s="301"/>
      <c r="E457" s="301"/>
      <c r="F457" s="121"/>
      <c r="G457" s="303"/>
      <c r="H457" s="121"/>
      <c r="I457" s="121"/>
      <c r="J457" s="121"/>
      <c r="K457" s="121"/>
      <c r="L457" s="121"/>
      <c r="M457" s="121"/>
      <c r="N457" s="121"/>
      <c r="O457" s="121"/>
      <c r="P457" s="121"/>
      <c r="Q457" s="121"/>
      <c r="R457" s="121"/>
      <c r="S457" s="121"/>
      <c r="T457" s="121"/>
      <c r="U457" s="121"/>
      <c r="V457" s="121"/>
      <c r="W457" s="121"/>
      <c r="X457" s="121"/>
      <c r="Y457" s="121"/>
      <c r="Z457" s="121"/>
      <c r="AA457" s="121"/>
      <c r="AB457" s="121"/>
      <c r="AC457" s="121"/>
      <c r="AD457" s="121"/>
      <c r="AE457" s="121"/>
      <c r="AF457" s="121"/>
      <c r="AG457" s="304"/>
      <c r="AH457" s="121"/>
      <c r="AI457" s="516"/>
      <c r="AJ457" s="121"/>
      <c r="AK457" s="121"/>
      <c r="AL457" s="121"/>
      <c r="AM457" s="305"/>
      <c r="AN457" s="306"/>
      <c r="AO457" s="307"/>
      <c r="AP457" s="305"/>
      <c r="AQ457" s="306"/>
      <c r="AR457" s="305"/>
      <c r="AS457" s="306"/>
      <c r="AT457" s="307"/>
      <c r="AU457" s="305"/>
      <c r="AV457" s="306"/>
      <c r="AW457" s="305"/>
      <c r="AX457" s="306"/>
      <c r="AY457" s="307"/>
      <c r="AZ457" s="305"/>
      <c r="BA457" s="306"/>
      <c r="BB457" s="121"/>
      <c r="BC457" s="121"/>
      <c r="BD457" s="121"/>
      <c r="BE457" s="121"/>
      <c r="BF457" s="121"/>
    </row>
    <row r="458" spans="1:58" ht="16.5" customHeight="1" x14ac:dyDescent="0.3">
      <c r="A458" s="301"/>
      <c r="B458" s="302"/>
      <c r="C458" s="301"/>
      <c r="D458" s="301"/>
      <c r="E458" s="301"/>
      <c r="F458" s="121"/>
      <c r="G458" s="303"/>
      <c r="H458" s="121"/>
      <c r="I458" s="121"/>
      <c r="J458" s="121"/>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304"/>
      <c r="AH458" s="121"/>
      <c r="AI458" s="516"/>
      <c r="AJ458" s="121"/>
      <c r="AK458" s="121"/>
      <c r="AL458" s="121"/>
      <c r="AM458" s="305"/>
      <c r="AN458" s="306"/>
      <c r="AO458" s="307"/>
      <c r="AP458" s="305"/>
      <c r="AQ458" s="306"/>
      <c r="AR458" s="305"/>
      <c r="AS458" s="306"/>
      <c r="AT458" s="307"/>
      <c r="AU458" s="305"/>
      <c r="AV458" s="306"/>
      <c r="AW458" s="305"/>
      <c r="AX458" s="306"/>
      <c r="AY458" s="307"/>
      <c r="AZ458" s="305"/>
      <c r="BA458" s="306"/>
      <c r="BB458" s="121"/>
      <c r="BC458" s="121"/>
      <c r="BD458" s="121"/>
      <c r="BE458" s="121"/>
      <c r="BF458" s="121"/>
    </row>
    <row r="459" spans="1:58" ht="16.5" customHeight="1" x14ac:dyDescent="0.3">
      <c r="A459" s="301"/>
      <c r="B459" s="302"/>
      <c r="C459" s="301"/>
      <c r="D459" s="301"/>
      <c r="E459" s="301"/>
      <c r="F459" s="121"/>
      <c r="G459" s="303"/>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21"/>
      <c r="AG459" s="304"/>
      <c r="AH459" s="121"/>
      <c r="AI459" s="516"/>
      <c r="AJ459" s="121"/>
      <c r="AK459" s="121"/>
      <c r="AL459" s="121"/>
      <c r="AM459" s="305"/>
      <c r="AN459" s="306"/>
      <c r="AO459" s="307"/>
      <c r="AP459" s="305"/>
      <c r="AQ459" s="306"/>
      <c r="AR459" s="305"/>
      <c r="AS459" s="306"/>
      <c r="AT459" s="307"/>
      <c r="AU459" s="305"/>
      <c r="AV459" s="306"/>
      <c r="AW459" s="305"/>
      <c r="AX459" s="306"/>
      <c r="AY459" s="307"/>
      <c r="AZ459" s="305"/>
      <c r="BA459" s="306"/>
      <c r="BB459" s="121"/>
      <c r="BC459" s="121"/>
      <c r="BD459" s="121"/>
      <c r="BE459" s="121"/>
      <c r="BF459" s="121"/>
    </row>
    <row r="460" spans="1:58" ht="16.5" customHeight="1" x14ac:dyDescent="0.3">
      <c r="A460" s="301"/>
      <c r="B460" s="302"/>
      <c r="C460" s="301"/>
      <c r="D460" s="301"/>
      <c r="E460" s="301"/>
      <c r="F460" s="121"/>
      <c r="G460" s="303"/>
      <c r="H460" s="121"/>
      <c r="I460" s="121"/>
      <c r="J460" s="121"/>
      <c r="K460" s="121"/>
      <c r="L460" s="121"/>
      <c r="M460" s="121"/>
      <c r="N460" s="121"/>
      <c r="O460" s="121"/>
      <c r="P460" s="121"/>
      <c r="Q460" s="121"/>
      <c r="R460" s="121"/>
      <c r="S460" s="121"/>
      <c r="T460" s="121"/>
      <c r="U460" s="121"/>
      <c r="V460" s="121"/>
      <c r="W460" s="121"/>
      <c r="X460" s="121"/>
      <c r="Y460" s="121"/>
      <c r="Z460" s="121"/>
      <c r="AA460" s="121"/>
      <c r="AB460" s="121"/>
      <c r="AC460" s="121"/>
      <c r="AD460" s="121"/>
      <c r="AE460" s="121"/>
      <c r="AF460" s="121"/>
      <c r="AG460" s="304"/>
      <c r="AH460" s="121"/>
      <c r="AI460" s="516"/>
      <c r="AJ460" s="121"/>
      <c r="AK460" s="121"/>
      <c r="AL460" s="121"/>
      <c r="AM460" s="305"/>
      <c r="AN460" s="306"/>
      <c r="AO460" s="307"/>
      <c r="AP460" s="305"/>
      <c r="AQ460" s="306"/>
      <c r="AR460" s="305"/>
      <c r="AS460" s="306"/>
      <c r="AT460" s="307"/>
      <c r="AU460" s="305"/>
      <c r="AV460" s="306"/>
      <c r="AW460" s="305"/>
      <c r="AX460" s="306"/>
      <c r="AY460" s="307"/>
      <c r="AZ460" s="305"/>
      <c r="BA460" s="306"/>
      <c r="BB460" s="121"/>
      <c r="BC460" s="121"/>
      <c r="BD460" s="121"/>
      <c r="BE460" s="121"/>
      <c r="BF460" s="121"/>
    </row>
    <row r="461" spans="1:58" ht="16.5" customHeight="1" x14ac:dyDescent="0.3">
      <c r="A461" s="301"/>
      <c r="B461" s="302"/>
      <c r="C461" s="301"/>
      <c r="D461" s="301"/>
      <c r="E461" s="301"/>
      <c r="F461" s="121"/>
      <c r="G461" s="303"/>
      <c r="H461" s="121"/>
      <c r="I461" s="121"/>
      <c r="J461" s="121"/>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304"/>
      <c r="AH461" s="121"/>
      <c r="AI461" s="516"/>
      <c r="AJ461" s="121"/>
      <c r="AK461" s="121"/>
      <c r="AL461" s="121"/>
      <c r="AM461" s="305"/>
      <c r="AN461" s="306"/>
      <c r="AO461" s="307"/>
      <c r="AP461" s="305"/>
      <c r="AQ461" s="306"/>
      <c r="AR461" s="305"/>
      <c r="AS461" s="306"/>
      <c r="AT461" s="307"/>
      <c r="AU461" s="305"/>
      <c r="AV461" s="306"/>
      <c r="AW461" s="305"/>
      <c r="AX461" s="306"/>
      <c r="AY461" s="307"/>
      <c r="AZ461" s="305"/>
      <c r="BA461" s="306"/>
      <c r="BB461" s="121"/>
      <c r="BC461" s="121"/>
      <c r="BD461" s="121"/>
      <c r="BE461" s="121"/>
      <c r="BF461" s="121"/>
    </row>
    <row r="462" spans="1:58" ht="16.5" customHeight="1" x14ac:dyDescent="0.3">
      <c r="A462" s="301"/>
      <c r="B462" s="302"/>
      <c r="C462" s="301"/>
      <c r="D462" s="301"/>
      <c r="E462" s="301"/>
      <c r="F462" s="121"/>
      <c r="G462" s="303"/>
      <c r="H462" s="121"/>
      <c r="I462" s="121"/>
      <c r="J462" s="121"/>
      <c r="K462" s="121"/>
      <c r="L462" s="121"/>
      <c r="M462" s="121"/>
      <c r="N462" s="121"/>
      <c r="O462" s="121"/>
      <c r="P462" s="121"/>
      <c r="Q462" s="121"/>
      <c r="R462" s="121"/>
      <c r="S462" s="121"/>
      <c r="T462" s="121"/>
      <c r="U462" s="121"/>
      <c r="V462" s="121"/>
      <c r="W462" s="121"/>
      <c r="X462" s="121"/>
      <c r="Y462" s="121"/>
      <c r="Z462" s="121"/>
      <c r="AA462" s="121"/>
      <c r="AB462" s="121"/>
      <c r="AC462" s="121"/>
      <c r="AD462" s="121"/>
      <c r="AE462" s="121"/>
      <c r="AF462" s="121"/>
      <c r="AG462" s="304"/>
      <c r="AH462" s="121"/>
      <c r="AI462" s="516"/>
      <c r="AJ462" s="121"/>
      <c r="AK462" s="121"/>
      <c r="AL462" s="121"/>
      <c r="AM462" s="305"/>
      <c r="AN462" s="306"/>
      <c r="AO462" s="307"/>
      <c r="AP462" s="305"/>
      <c r="AQ462" s="306"/>
      <c r="AR462" s="305"/>
      <c r="AS462" s="306"/>
      <c r="AT462" s="307"/>
      <c r="AU462" s="305"/>
      <c r="AV462" s="306"/>
      <c r="AW462" s="305"/>
      <c r="AX462" s="306"/>
      <c r="AY462" s="307"/>
      <c r="AZ462" s="305"/>
      <c r="BA462" s="306"/>
      <c r="BB462" s="121"/>
      <c r="BC462" s="121"/>
      <c r="BD462" s="121"/>
      <c r="BE462" s="121"/>
      <c r="BF462" s="121"/>
    </row>
    <row r="463" spans="1:58" ht="16.5" customHeight="1" x14ac:dyDescent="0.3">
      <c r="A463" s="301"/>
      <c r="B463" s="302"/>
      <c r="C463" s="301"/>
      <c r="D463" s="301"/>
      <c r="E463" s="301"/>
      <c r="F463" s="121"/>
      <c r="G463" s="303"/>
      <c r="H463" s="121"/>
      <c r="I463" s="121"/>
      <c r="J463" s="121"/>
      <c r="K463" s="121"/>
      <c r="L463" s="121"/>
      <c r="M463" s="121"/>
      <c r="N463" s="121"/>
      <c r="O463" s="121"/>
      <c r="P463" s="121"/>
      <c r="Q463" s="121"/>
      <c r="R463" s="121"/>
      <c r="S463" s="121"/>
      <c r="T463" s="121"/>
      <c r="U463" s="121"/>
      <c r="V463" s="121"/>
      <c r="W463" s="121"/>
      <c r="X463" s="121"/>
      <c r="Y463" s="121"/>
      <c r="Z463" s="121"/>
      <c r="AA463" s="121"/>
      <c r="AB463" s="121"/>
      <c r="AC463" s="121"/>
      <c r="AD463" s="121"/>
      <c r="AE463" s="121"/>
      <c r="AF463" s="121"/>
      <c r="AG463" s="304"/>
      <c r="AH463" s="121"/>
      <c r="AI463" s="516"/>
      <c r="AJ463" s="121"/>
      <c r="AK463" s="121"/>
      <c r="AL463" s="121"/>
      <c r="AM463" s="305"/>
      <c r="AN463" s="306"/>
      <c r="AO463" s="307"/>
      <c r="AP463" s="305"/>
      <c r="AQ463" s="306"/>
      <c r="AR463" s="305"/>
      <c r="AS463" s="306"/>
      <c r="AT463" s="307"/>
      <c r="AU463" s="305"/>
      <c r="AV463" s="306"/>
      <c r="AW463" s="305"/>
      <c r="AX463" s="306"/>
      <c r="AY463" s="307"/>
      <c r="AZ463" s="305"/>
      <c r="BA463" s="306"/>
      <c r="BB463" s="121"/>
      <c r="BC463" s="121"/>
      <c r="BD463" s="121"/>
      <c r="BE463" s="121"/>
      <c r="BF463" s="121"/>
    </row>
    <row r="464" spans="1:58" ht="16.5" customHeight="1" x14ac:dyDescent="0.3">
      <c r="A464" s="301"/>
      <c r="B464" s="302"/>
      <c r="C464" s="301"/>
      <c r="D464" s="301"/>
      <c r="E464" s="301"/>
      <c r="F464" s="121"/>
      <c r="G464" s="303"/>
      <c r="H464" s="121"/>
      <c r="I464" s="121"/>
      <c r="J464" s="121"/>
      <c r="K464" s="121"/>
      <c r="L464" s="121"/>
      <c r="M464" s="121"/>
      <c r="N464" s="121"/>
      <c r="O464" s="121"/>
      <c r="P464" s="121"/>
      <c r="Q464" s="121"/>
      <c r="R464" s="121"/>
      <c r="S464" s="121"/>
      <c r="T464" s="121"/>
      <c r="U464" s="121"/>
      <c r="V464" s="121"/>
      <c r="W464" s="121"/>
      <c r="X464" s="121"/>
      <c r="Y464" s="121"/>
      <c r="Z464" s="121"/>
      <c r="AA464" s="121"/>
      <c r="AB464" s="121"/>
      <c r="AC464" s="121"/>
      <c r="AD464" s="121"/>
      <c r="AE464" s="121"/>
      <c r="AF464" s="121"/>
      <c r="AG464" s="304"/>
      <c r="AH464" s="121"/>
      <c r="AI464" s="516"/>
      <c r="AJ464" s="121"/>
      <c r="AK464" s="121"/>
      <c r="AL464" s="121"/>
      <c r="AM464" s="305"/>
      <c r="AN464" s="306"/>
      <c r="AO464" s="307"/>
      <c r="AP464" s="305"/>
      <c r="AQ464" s="306"/>
      <c r="AR464" s="305"/>
      <c r="AS464" s="306"/>
      <c r="AT464" s="307"/>
      <c r="AU464" s="305"/>
      <c r="AV464" s="306"/>
      <c r="AW464" s="305"/>
      <c r="AX464" s="306"/>
      <c r="AY464" s="307"/>
      <c r="AZ464" s="305"/>
      <c r="BA464" s="306"/>
      <c r="BB464" s="121"/>
      <c r="BC464" s="121"/>
      <c r="BD464" s="121"/>
      <c r="BE464" s="121"/>
      <c r="BF464" s="121"/>
    </row>
    <row r="465" spans="1:58" ht="16.5" customHeight="1" x14ac:dyDescent="0.3">
      <c r="A465" s="301"/>
      <c r="B465" s="302"/>
      <c r="C465" s="301"/>
      <c r="D465" s="301"/>
      <c r="E465" s="301"/>
      <c r="F465" s="121"/>
      <c r="G465" s="303"/>
      <c r="H465" s="121"/>
      <c r="I465" s="121"/>
      <c r="J465" s="121"/>
      <c r="K465" s="121"/>
      <c r="L465" s="121"/>
      <c r="M465" s="121"/>
      <c r="N465" s="121"/>
      <c r="O465" s="121"/>
      <c r="P465" s="121"/>
      <c r="Q465" s="121"/>
      <c r="R465" s="121"/>
      <c r="S465" s="121"/>
      <c r="T465" s="121"/>
      <c r="U465" s="121"/>
      <c r="V465" s="121"/>
      <c r="W465" s="121"/>
      <c r="X465" s="121"/>
      <c r="Y465" s="121"/>
      <c r="Z465" s="121"/>
      <c r="AA465" s="121"/>
      <c r="AB465" s="121"/>
      <c r="AC465" s="121"/>
      <c r="AD465" s="121"/>
      <c r="AE465" s="121"/>
      <c r="AF465" s="121"/>
      <c r="AG465" s="304"/>
      <c r="AH465" s="121"/>
      <c r="AI465" s="516"/>
      <c r="AJ465" s="121"/>
      <c r="AK465" s="121"/>
      <c r="AL465" s="121"/>
      <c r="AM465" s="305"/>
      <c r="AN465" s="306"/>
      <c r="AO465" s="307"/>
      <c r="AP465" s="305"/>
      <c r="AQ465" s="306"/>
      <c r="AR465" s="305"/>
      <c r="AS465" s="306"/>
      <c r="AT465" s="307"/>
      <c r="AU465" s="305"/>
      <c r="AV465" s="306"/>
      <c r="AW465" s="305"/>
      <c r="AX465" s="306"/>
      <c r="AY465" s="307"/>
      <c r="AZ465" s="305"/>
      <c r="BA465" s="306"/>
      <c r="BB465" s="121"/>
      <c r="BC465" s="121"/>
      <c r="BD465" s="121"/>
      <c r="BE465" s="121"/>
      <c r="BF465" s="121"/>
    </row>
    <row r="466" spans="1:58" ht="16.5" customHeight="1" x14ac:dyDescent="0.3">
      <c r="A466" s="301"/>
      <c r="B466" s="302"/>
      <c r="C466" s="301"/>
      <c r="D466" s="301"/>
      <c r="E466" s="301"/>
      <c r="F466" s="121"/>
      <c r="G466" s="303"/>
      <c r="H466" s="121"/>
      <c r="I466" s="121"/>
      <c r="J466" s="121"/>
      <c r="K466" s="121"/>
      <c r="L466" s="121"/>
      <c r="M466" s="121"/>
      <c r="N466" s="121"/>
      <c r="O466" s="121"/>
      <c r="P466" s="121"/>
      <c r="Q466" s="121"/>
      <c r="R466" s="121"/>
      <c r="S466" s="121"/>
      <c r="T466" s="121"/>
      <c r="U466" s="121"/>
      <c r="V466" s="121"/>
      <c r="W466" s="121"/>
      <c r="X466" s="121"/>
      <c r="Y466" s="121"/>
      <c r="Z466" s="121"/>
      <c r="AA466" s="121"/>
      <c r="AB466" s="121"/>
      <c r="AC466" s="121"/>
      <c r="AD466" s="121"/>
      <c r="AE466" s="121"/>
      <c r="AF466" s="121"/>
      <c r="AG466" s="304"/>
      <c r="AH466" s="121"/>
      <c r="AI466" s="516"/>
      <c r="AJ466" s="121"/>
      <c r="AK466" s="121"/>
      <c r="AL466" s="121"/>
      <c r="AM466" s="305"/>
      <c r="AN466" s="306"/>
      <c r="AO466" s="307"/>
      <c r="AP466" s="305"/>
      <c r="AQ466" s="306"/>
      <c r="AR466" s="305"/>
      <c r="AS466" s="306"/>
      <c r="AT466" s="307"/>
      <c r="AU466" s="305"/>
      <c r="AV466" s="306"/>
      <c r="AW466" s="305"/>
      <c r="AX466" s="306"/>
      <c r="AY466" s="307"/>
      <c r="AZ466" s="305"/>
      <c r="BA466" s="306"/>
      <c r="BB466" s="121"/>
      <c r="BC466" s="121"/>
      <c r="BD466" s="121"/>
      <c r="BE466" s="121"/>
      <c r="BF466" s="121"/>
    </row>
    <row r="467" spans="1:58" ht="16.5" customHeight="1" x14ac:dyDescent="0.3">
      <c r="A467" s="301"/>
      <c r="B467" s="302"/>
      <c r="C467" s="301"/>
      <c r="D467" s="301"/>
      <c r="E467" s="301"/>
      <c r="F467" s="121"/>
      <c r="G467" s="303"/>
      <c r="H467" s="121"/>
      <c r="I467" s="121"/>
      <c r="J467" s="121"/>
      <c r="K467" s="121"/>
      <c r="L467" s="121"/>
      <c r="M467" s="121"/>
      <c r="N467" s="121"/>
      <c r="O467" s="121"/>
      <c r="P467" s="121"/>
      <c r="Q467" s="121"/>
      <c r="R467" s="121"/>
      <c r="S467" s="121"/>
      <c r="T467" s="121"/>
      <c r="U467" s="121"/>
      <c r="V467" s="121"/>
      <c r="W467" s="121"/>
      <c r="X467" s="121"/>
      <c r="Y467" s="121"/>
      <c r="Z467" s="121"/>
      <c r="AA467" s="121"/>
      <c r="AB467" s="121"/>
      <c r="AC467" s="121"/>
      <c r="AD467" s="121"/>
      <c r="AE467" s="121"/>
      <c r="AF467" s="121"/>
      <c r="AG467" s="304"/>
      <c r="AH467" s="121"/>
      <c r="AI467" s="516"/>
      <c r="AJ467" s="121"/>
      <c r="AK467" s="121"/>
      <c r="AL467" s="121"/>
      <c r="AM467" s="305"/>
      <c r="AN467" s="306"/>
      <c r="AO467" s="307"/>
      <c r="AP467" s="305"/>
      <c r="AQ467" s="306"/>
      <c r="AR467" s="305"/>
      <c r="AS467" s="306"/>
      <c r="AT467" s="307"/>
      <c r="AU467" s="305"/>
      <c r="AV467" s="306"/>
      <c r="AW467" s="305"/>
      <c r="AX467" s="306"/>
      <c r="AY467" s="307"/>
      <c r="AZ467" s="305"/>
      <c r="BA467" s="306"/>
      <c r="BB467" s="121"/>
      <c r="BC467" s="121"/>
      <c r="BD467" s="121"/>
      <c r="BE467" s="121"/>
      <c r="BF467" s="121"/>
    </row>
    <row r="468" spans="1:58" ht="16.5" customHeight="1" x14ac:dyDescent="0.3">
      <c r="A468" s="301"/>
      <c r="B468" s="302"/>
      <c r="C468" s="301"/>
      <c r="D468" s="301"/>
      <c r="E468" s="301"/>
      <c r="F468" s="121"/>
      <c r="G468" s="303"/>
      <c r="H468" s="121"/>
      <c r="I468" s="121"/>
      <c r="J468" s="121"/>
      <c r="K468" s="121"/>
      <c r="L468" s="121"/>
      <c r="M468" s="121"/>
      <c r="N468" s="121"/>
      <c r="O468" s="121"/>
      <c r="P468" s="121"/>
      <c r="Q468" s="121"/>
      <c r="R468" s="121"/>
      <c r="S468" s="121"/>
      <c r="T468" s="121"/>
      <c r="U468" s="121"/>
      <c r="V468" s="121"/>
      <c r="W468" s="121"/>
      <c r="X468" s="121"/>
      <c r="Y468" s="121"/>
      <c r="Z468" s="121"/>
      <c r="AA468" s="121"/>
      <c r="AB468" s="121"/>
      <c r="AC468" s="121"/>
      <c r="AD468" s="121"/>
      <c r="AE468" s="121"/>
      <c r="AF468" s="121"/>
      <c r="AG468" s="304"/>
      <c r="AH468" s="121"/>
      <c r="AI468" s="516"/>
      <c r="AJ468" s="121"/>
      <c r="AK468" s="121"/>
      <c r="AL468" s="121"/>
      <c r="AM468" s="305"/>
      <c r="AN468" s="306"/>
      <c r="AO468" s="307"/>
      <c r="AP468" s="305"/>
      <c r="AQ468" s="306"/>
      <c r="AR468" s="305"/>
      <c r="AS468" s="306"/>
      <c r="AT468" s="307"/>
      <c r="AU468" s="305"/>
      <c r="AV468" s="306"/>
      <c r="AW468" s="305"/>
      <c r="AX468" s="306"/>
      <c r="AY468" s="307"/>
      <c r="AZ468" s="305"/>
      <c r="BA468" s="306"/>
      <c r="BB468" s="121"/>
      <c r="BC468" s="121"/>
      <c r="BD468" s="121"/>
      <c r="BE468" s="121"/>
      <c r="BF468" s="121"/>
    </row>
    <row r="469" spans="1:58" ht="16.5" customHeight="1" x14ac:dyDescent="0.3">
      <c r="A469" s="301"/>
      <c r="B469" s="302"/>
      <c r="C469" s="301"/>
      <c r="D469" s="301"/>
      <c r="E469" s="301"/>
      <c r="F469" s="121"/>
      <c r="G469" s="303"/>
      <c r="H469" s="121"/>
      <c r="I469" s="121"/>
      <c r="J469" s="121"/>
      <c r="K469" s="121"/>
      <c r="L469" s="121"/>
      <c r="M469" s="121"/>
      <c r="N469" s="121"/>
      <c r="O469" s="121"/>
      <c r="P469" s="121"/>
      <c r="Q469" s="121"/>
      <c r="R469" s="121"/>
      <c r="S469" s="121"/>
      <c r="T469" s="121"/>
      <c r="U469" s="121"/>
      <c r="V469" s="121"/>
      <c r="W469" s="121"/>
      <c r="X469" s="121"/>
      <c r="Y469" s="121"/>
      <c r="Z469" s="121"/>
      <c r="AA469" s="121"/>
      <c r="AB469" s="121"/>
      <c r="AC469" s="121"/>
      <c r="AD469" s="121"/>
      <c r="AE469" s="121"/>
      <c r="AF469" s="121"/>
      <c r="AG469" s="304"/>
      <c r="AH469" s="121"/>
      <c r="AI469" s="516"/>
      <c r="AJ469" s="121"/>
      <c r="AK469" s="121"/>
      <c r="AL469" s="121"/>
      <c r="AM469" s="305"/>
      <c r="AN469" s="306"/>
      <c r="AO469" s="307"/>
      <c r="AP469" s="305"/>
      <c r="AQ469" s="306"/>
      <c r="AR469" s="305"/>
      <c r="AS469" s="306"/>
      <c r="AT469" s="307"/>
      <c r="AU469" s="305"/>
      <c r="AV469" s="306"/>
      <c r="AW469" s="305"/>
      <c r="AX469" s="306"/>
      <c r="AY469" s="307"/>
      <c r="AZ469" s="305"/>
      <c r="BA469" s="306"/>
      <c r="BB469" s="121"/>
      <c r="BC469" s="121"/>
      <c r="BD469" s="121"/>
      <c r="BE469" s="121"/>
      <c r="BF469" s="121"/>
    </row>
    <row r="470" spans="1:58" ht="16.5" customHeight="1" x14ac:dyDescent="0.3">
      <c r="A470" s="301"/>
      <c r="B470" s="302"/>
      <c r="C470" s="301"/>
      <c r="D470" s="301"/>
      <c r="E470" s="301"/>
      <c r="F470" s="121"/>
      <c r="G470" s="303"/>
      <c r="H470" s="121"/>
      <c r="I470" s="121"/>
      <c r="J470" s="121"/>
      <c r="K470" s="121"/>
      <c r="L470" s="121"/>
      <c r="M470" s="121"/>
      <c r="N470" s="121"/>
      <c r="O470" s="121"/>
      <c r="P470" s="121"/>
      <c r="Q470" s="121"/>
      <c r="R470" s="121"/>
      <c r="S470" s="121"/>
      <c r="T470" s="121"/>
      <c r="U470" s="121"/>
      <c r="V470" s="121"/>
      <c r="W470" s="121"/>
      <c r="X470" s="121"/>
      <c r="Y470" s="121"/>
      <c r="Z470" s="121"/>
      <c r="AA470" s="121"/>
      <c r="AB470" s="121"/>
      <c r="AC470" s="121"/>
      <c r="AD470" s="121"/>
      <c r="AE470" s="121"/>
      <c r="AF470" s="121"/>
      <c r="AG470" s="304"/>
      <c r="AH470" s="121"/>
      <c r="AI470" s="516"/>
      <c r="AJ470" s="121"/>
      <c r="AK470" s="121"/>
      <c r="AL470" s="121"/>
      <c r="AM470" s="305"/>
      <c r="AN470" s="306"/>
      <c r="AO470" s="307"/>
      <c r="AP470" s="305"/>
      <c r="AQ470" s="306"/>
      <c r="AR470" s="305"/>
      <c r="AS470" s="306"/>
      <c r="AT470" s="307"/>
      <c r="AU470" s="305"/>
      <c r="AV470" s="306"/>
      <c r="AW470" s="305"/>
      <c r="AX470" s="306"/>
      <c r="AY470" s="307"/>
      <c r="AZ470" s="305"/>
      <c r="BA470" s="306"/>
      <c r="BB470" s="121"/>
      <c r="BC470" s="121"/>
      <c r="BD470" s="121"/>
      <c r="BE470" s="121"/>
      <c r="BF470" s="121"/>
    </row>
    <row r="471" spans="1:58" ht="16.5" customHeight="1" x14ac:dyDescent="0.3">
      <c r="A471" s="301"/>
      <c r="B471" s="302"/>
      <c r="C471" s="301"/>
      <c r="D471" s="301"/>
      <c r="E471" s="301"/>
      <c r="F471" s="121"/>
      <c r="G471" s="303"/>
      <c r="H471" s="121"/>
      <c r="I471" s="121"/>
      <c r="J471" s="121"/>
      <c r="K471" s="121"/>
      <c r="L471" s="121"/>
      <c r="M471" s="121"/>
      <c r="N471" s="121"/>
      <c r="O471" s="121"/>
      <c r="P471" s="121"/>
      <c r="Q471" s="121"/>
      <c r="R471" s="121"/>
      <c r="S471" s="121"/>
      <c r="T471" s="121"/>
      <c r="U471" s="121"/>
      <c r="V471" s="121"/>
      <c r="W471" s="121"/>
      <c r="X471" s="121"/>
      <c r="Y471" s="121"/>
      <c r="Z471" s="121"/>
      <c r="AA471" s="121"/>
      <c r="AB471" s="121"/>
      <c r="AC471" s="121"/>
      <c r="AD471" s="121"/>
      <c r="AE471" s="121"/>
      <c r="AF471" s="121"/>
      <c r="AG471" s="304"/>
      <c r="AH471" s="121"/>
      <c r="AI471" s="516"/>
      <c r="AJ471" s="121"/>
      <c r="AK471" s="121"/>
      <c r="AL471" s="121"/>
      <c r="AM471" s="305"/>
      <c r="AN471" s="306"/>
      <c r="AO471" s="307"/>
      <c r="AP471" s="305"/>
      <c r="AQ471" s="306"/>
      <c r="AR471" s="305"/>
      <c r="AS471" s="306"/>
      <c r="AT471" s="307"/>
      <c r="AU471" s="305"/>
      <c r="AV471" s="306"/>
      <c r="AW471" s="305"/>
      <c r="AX471" s="306"/>
      <c r="AY471" s="307"/>
      <c r="AZ471" s="305"/>
      <c r="BA471" s="306"/>
      <c r="BB471" s="121"/>
      <c r="BC471" s="121"/>
      <c r="BD471" s="121"/>
      <c r="BE471" s="121"/>
      <c r="BF471" s="121"/>
    </row>
    <row r="472" spans="1:58" ht="16.5" customHeight="1" x14ac:dyDescent="0.3">
      <c r="A472" s="301"/>
      <c r="B472" s="302"/>
      <c r="C472" s="301"/>
      <c r="D472" s="301"/>
      <c r="E472" s="301"/>
      <c r="F472" s="121"/>
      <c r="G472" s="303"/>
      <c r="H472" s="121"/>
      <c r="I472" s="121"/>
      <c r="J472" s="121"/>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304"/>
      <c r="AH472" s="121"/>
      <c r="AI472" s="516"/>
      <c r="AJ472" s="121"/>
      <c r="AK472" s="121"/>
      <c r="AL472" s="121"/>
      <c r="AM472" s="305"/>
      <c r="AN472" s="306"/>
      <c r="AO472" s="307"/>
      <c r="AP472" s="305"/>
      <c r="AQ472" s="306"/>
      <c r="AR472" s="305"/>
      <c r="AS472" s="306"/>
      <c r="AT472" s="307"/>
      <c r="AU472" s="305"/>
      <c r="AV472" s="306"/>
      <c r="AW472" s="305"/>
      <c r="AX472" s="306"/>
      <c r="AY472" s="307"/>
      <c r="AZ472" s="305"/>
      <c r="BA472" s="306"/>
      <c r="BB472" s="121"/>
      <c r="BC472" s="121"/>
      <c r="BD472" s="121"/>
      <c r="BE472" s="121"/>
      <c r="BF472" s="121"/>
    </row>
    <row r="473" spans="1:58" ht="16.5" customHeight="1" x14ac:dyDescent="0.3">
      <c r="A473" s="301"/>
      <c r="B473" s="302"/>
      <c r="C473" s="301"/>
      <c r="D473" s="301"/>
      <c r="E473" s="301"/>
      <c r="F473" s="121"/>
      <c r="G473" s="303"/>
      <c r="H473" s="121"/>
      <c r="I473" s="121"/>
      <c r="J473" s="121"/>
      <c r="K473" s="121"/>
      <c r="L473" s="121"/>
      <c r="M473" s="121"/>
      <c r="N473" s="121"/>
      <c r="O473" s="121"/>
      <c r="P473" s="121"/>
      <c r="Q473" s="121"/>
      <c r="R473" s="121"/>
      <c r="S473" s="121"/>
      <c r="T473" s="121"/>
      <c r="U473" s="121"/>
      <c r="V473" s="121"/>
      <c r="W473" s="121"/>
      <c r="X473" s="121"/>
      <c r="Y473" s="121"/>
      <c r="Z473" s="121"/>
      <c r="AA473" s="121"/>
      <c r="AB473" s="121"/>
      <c r="AC473" s="121"/>
      <c r="AD473" s="121"/>
      <c r="AE473" s="121"/>
      <c r="AF473" s="121"/>
      <c r="AG473" s="304"/>
      <c r="AH473" s="121"/>
      <c r="AI473" s="516"/>
      <c r="AJ473" s="121"/>
      <c r="AK473" s="121"/>
      <c r="AL473" s="121"/>
      <c r="AM473" s="305"/>
      <c r="AN473" s="306"/>
      <c r="AO473" s="307"/>
      <c r="AP473" s="305"/>
      <c r="AQ473" s="306"/>
      <c r="AR473" s="305"/>
      <c r="AS473" s="306"/>
      <c r="AT473" s="307"/>
      <c r="AU473" s="305"/>
      <c r="AV473" s="306"/>
      <c r="AW473" s="305"/>
      <c r="AX473" s="306"/>
      <c r="AY473" s="307"/>
      <c r="AZ473" s="305"/>
      <c r="BA473" s="306"/>
      <c r="BB473" s="121"/>
      <c r="BC473" s="121"/>
      <c r="BD473" s="121"/>
      <c r="BE473" s="121"/>
      <c r="BF473" s="121"/>
    </row>
    <row r="474" spans="1:58" ht="16.5" customHeight="1" x14ac:dyDescent="0.3">
      <c r="A474" s="301"/>
      <c r="B474" s="302"/>
      <c r="C474" s="301"/>
      <c r="D474" s="301"/>
      <c r="E474" s="301"/>
      <c r="F474" s="121"/>
      <c r="G474" s="303"/>
      <c r="H474" s="121"/>
      <c r="I474" s="121"/>
      <c r="J474" s="121"/>
      <c r="K474" s="121"/>
      <c r="L474" s="121"/>
      <c r="M474" s="121"/>
      <c r="N474" s="121"/>
      <c r="O474" s="121"/>
      <c r="P474" s="121"/>
      <c r="Q474" s="121"/>
      <c r="R474" s="121"/>
      <c r="S474" s="121"/>
      <c r="T474" s="121"/>
      <c r="U474" s="121"/>
      <c r="V474" s="121"/>
      <c r="W474" s="121"/>
      <c r="X474" s="121"/>
      <c r="Y474" s="121"/>
      <c r="Z474" s="121"/>
      <c r="AA474" s="121"/>
      <c r="AB474" s="121"/>
      <c r="AC474" s="121"/>
      <c r="AD474" s="121"/>
      <c r="AE474" s="121"/>
      <c r="AF474" s="121"/>
      <c r="AG474" s="304"/>
      <c r="AH474" s="121"/>
      <c r="AI474" s="516"/>
      <c r="AJ474" s="121"/>
      <c r="AK474" s="121"/>
      <c r="AL474" s="121"/>
      <c r="AM474" s="305"/>
      <c r="AN474" s="306"/>
      <c r="AO474" s="307"/>
      <c r="AP474" s="305"/>
      <c r="AQ474" s="306"/>
      <c r="AR474" s="305"/>
      <c r="AS474" s="306"/>
      <c r="AT474" s="307"/>
      <c r="AU474" s="305"/>
      <c r="AV474" s="306"/>
      <c r="AW474" s="305"/>
      <c r="AX474" s="306"/>
      <c r="AY474" s="307"/>
      <c r="AZ474" s="305"/>
      <c r="BA474" s="306"/>
      <c r="BB474" s="121"/>
      <c r="BC474" s="121"/>
      <c r="BD474" s="121"/>
      <c r="BE474" s="121"/>
      <c r="BF474" s="121"/>
    </row>
    <row r="475" spans="1:58" ht="16.5" customHeight="1" x14ac:dyDescent="0.3">
      <c r="A475" s="301"/>
      <c r="B475" s="302"/>
      <c r="C475" s="301"/>
      <c r="D475" s="301"/>
      <c r="E475" s="301"/>
      <c r="F475" s="121"/>
      <c r="G475" s="303"/>
      <c r="H475" s="121"/>
      <c r="I475" s="121"/>
      <c r="J475" s="121"/>
      <c r="K475" s="121"/>
      <c r="L475" s="121"/>
      <c r="M475" s="121"/>
      <c r="N475" s="121"/>
      <c r="O475" s="121"/>
      <c r="P475" s="121"/>
      <c r="Q475" s="121"/>
      <c r="R475" s="121"/>
      <c r="S475" s="121"/>
      <c r="T475" s="121"/>
      <c r="U475" s="121"/>
      <c r="V475" s="121"/>
      <c r="W475" s="121"/>
      <c r="X475" s="121"/>
      <c r="Y475" s="121"/>
      <c r="Z475" s="121"/>
      <c r="AA475" s="121"/>
      <c r="AB475" s="121"/>
      <c r="AC475" s="121"/>
      <c r="AD475" s="121"/>
      <c r="AE475" s="121"/>
      <c r="AF475" s="121"/>
      <c r="AG475" s="304"/>
      <c r="AH475" s="121"/>
      <c r="AI475" s="516"/>
      <c r="AJ475" s="121"/>
      <c r="AK475" s="121"/>
      <c r="AL475" s="121"/>
      <c r="AM475" s="305"/>
      <c r="AN475" s="306"/>
      <c r="AO475" s="307"/>
      <c r="AP475" s="305"/>
      <c r="AQ475" s="306"/>
      <c r="AR475" s="305"/>
      <c r="AS475" s="306"/>
      <c r="AT475" s="307"/>
      <c r="AU475" s="305"/>
      <c r="AV475" s="306"/>
      <c r="AW475" s="305"/>
      <c r="AX475" s="306"/>
      <c r="AY475" s="307"/>
      <c r="AZ475" s="305"/>
      <c r="BA475" s="306"/>
      <c r="BB475" s="121"/>
      <c r="BC475" s="121"/>
      <c r="BD475" s="121"/>
      <c r="BE475" s="121"/>
      <c r="BF475" s="121"/>
    </row>
    <row r="476" spans="1:58" ht="16.5" customHeight="1" x14ac:dyDescent="0.3">
      <c r="A476" s="301"/>
      <c r="B476" s="302"/>
      <c r="C476" s="301"/>
      <c r="D476" s="301"/>
      <c r="E476" s="301"/>
      <c r="F476" s="121"/>
      <c r="G476" s="303"/>
      <c r="H476" s="121"/>
      <c r="I476" s="121"/>
      <c r="J476" s="121"/>
      <c r="K476" s="121"/>
      <c r="L476" s="121"/>
      <c r="M476" s="121"/>
      <c r="N476" s="121"/>
      <c r="O476" s="121"/>
      <c r="P476" s="121"/>
      <c r="Q476" s="121"/>
      <c r="R476" s="121"/>
      <c r="S476" s="121"/>
      <c r="T476" s="121"/>
      <c r="U476" s="121"/>
      <c r="V476" s="121"/>
      <c r="W476" s="121"/>
      <c r="X476" s="121"/>
      <c r="Y476" s="121"/>
      <c r="Z476" s="121"/>
      <c r="AA476" s="121"/>
      <c r="AB476" s="121"/>
      <c r="AC476" s="121"/>
      <c r="AD476" s="121"/>
      <c r="AE476" s="121"/>
      <c r="AF476" s="121"/>
      <c r="AG476" s="304"/>
      <c r="AH476" s="121"/>
      <c r="AI476" s="516"/>
      <c r="AJ476" s="121"/>
      <c r="AK476" s="121"/>
      <c r="AL476" s="121"/>
      <c r="AM476" s="305"/>
      <c r="AN476" s="306"/>
      <c r="AO476" s="307"/>
      <c r="AP476" s="305"/>
      <c r="AQ476" s="306"/>
      <c r="AR476" s="305"/>
      <c r="AS476" s="306"/>
      <c r="AT476" s="307"/>
      <c r="AU476" s="305"/>
      <c r="AV476" s="306"/>
      <c r="AW476" s="305"/>
      <c r="AX476" s="306"/>
      <c r="AY476" s="307"/>
      <c r="AZ476" s="305"/>
      <c r="BA476" s="306"/>
      <c r="BB476" s="121"/>
      <c r="BC476" s="121"/>
      <c r="BD476" s="121"/>
      <c r="BE476" s="121"/>
      <c r="BF476" s="121"/>
    </row>
    <row r="477" spans="1:58" ht="16.5" customHeight="1" x14ac:dyDescent="0.3">
      <c r="A477" s="301"/>
      <c r="B477" s="302"/>
      <c r="C477" s="301"/>
      <c r="D477" s="301"/>
      <c r="E477" s="301"/>
      <c r="F477" s="121"/>
      <c r="G477" s="303"/>
      <c r="H477" s="121"/>
      <c r="I477" s="121"/>
      <c r="J477" s="121"/>
      <c r="K477" s="121"/>
      <c r="L477" s="121"/>
      <c r="M477" s="121"/>
      <c r="N477" s="121"/>
      <c r="O477" s="121"/>
      <c r="P477" s="121"/>
      <c r="Q477" s="121"/>
      <c r="R477" s="121"/>
      <c r="S477" s="121"/>
      <c r="T477" s="121"/>
      <c r="U477" s="121"/>
      <c r="V477" s="121"/>
      <c r="W477" s="121"/>
      <c r="X477" s="121"/>
      <c r="Y477" s="121"/>
      <c r="Z477" s="121"/>
      <c r="AA477" s="121"/>
      <c r="AB477" s="121"/>
      <c r="AC477" s="121"/>
      <c r="AD477" s="121"/>
      <c r="AE477" s="121"/>
      <c r="AF477" s="121"/>
      <c r="AG477" s="304"/>
      <c r="AH477" s="121"/>
      <c r="AI477" s="516"/>
      <c r="AJ477" s="121"/>
      <c r="AK477" s="121"/>
      <c r="AL477" s="121"/>
      <c r="AM477" s="305"/>
      <c r="AN477" s="306"/>
      <c r="AO477" s="307"/>
      <c r="AP477" s="305"/>
      <c r="AQ477" s="306"/>
      <c r="AR477" s="305"/>
      <c r="AS477" s="306"/>
      <c r="AT477" s="307"/>
      <c r="AU477" s="305"/>
      <c r="AV477" s="306"/>
      <c r="AW477" s="305"/>
      <c r="AX477" s="306"/>
      <c r="AY477" s="307"/>
      <c r="AZ477" s="305"/>
      <c r="BA477" s="306"/>
      <c r="BB477" s="121"/>
      <c r="BC477" s="121"/>
      <c r="BD477" s="121"/>
      <c r="BE477" s="121"/>
      <c r="BF477" s="121"/>
    </row>
    <row r="478" spans="1:58" ht="16.5" customHeight="1" x14ac:dyDescent="0.3">
      <c r="A478" s="301"/>
      <c r="B478" s="302"/>
      <c r="C478" s="301"/>
      <c r="D478" s="301"/>
      <c r="E478" s="301"/>
      <c r="F478" s="121"/>
      <c r="G478" s="303"/>
      <c r="H478" s="121"/>
      <c r="I478" s="121"/>
      <c r="J478" s="121"/>
      <c r="K478" s="121"/>
      <c r="L478" s="121"/>
      <c r="M478" s="121"/>
      <c r="N478" s="121"/>
      <c r="O478" s="121"/>
      <c r="P478" s="121"/>
      <c r="Q478" s="121"/>
      <c r="R478" s="121"/>
      <c r="S478" s="121"/>
      <c r="T478" s="121"/>
      <c r="U478" s="121"/>
      <c r="V478" s="121"/>
      <c r="W478" s="121"/>
      <c r="X478" s="121"/>
      <c r="Y478" s="121"/>
      <c r="Z478" s="121"/>
      <c r="AA478" s="121"/>
      <c r="AB478" s="121"/>
      <c r="AC478" s="121"/>
      <c r="AD478" s="121"/>
      <c r="AE478" s="121"/>
      <c r="AF478" s="121"/>
      <c r="AG478" s="304"/>
      <c r="AH478" s="121"/>
      <c r="AI478" s="516"/>
      <c r="AJ478" s="121"/>
      <c r="AK478" s="121"/>
      <c r="AL478" s="121"/>
      <c r="AM478" s="305"/>
      <c r="AN478" s="306"/>
      <c r="AO478" s="307"/>
      <c r="AP478" s="305"/>
      <c r="AQ478" s="306"/>
      <c r="AR478" s="305"/>
      <c r="AS478" s="306"/>
      <c r="AT478" s="307"/>
      <c r="AU478" s="305"/>
      <c r="AV478" s="306"/>
      <c r="AW478" s="305"/>
      <c r="AX478" s="306"/>
      <c r="AY478" s="307"/>
      <c r="AZ478" s="305"/>
      <c r="BA478" s="306"/>
      <c r="BB478" s="121"/>
      <c r="BC478" s="121"/>
      <c r="BD478" s="121"/>
      <c r="BE478" s="121"/>
      <c r="BF478" s="121"/>
    </row>
    <row r="479" spans="1:58" ht="16.5" customHeight="1" x14ac:dyDescent="0.3">
      <c r="A479" s="301"/>
      <c r="B479" s="302"/>
      <c r="C479" s="301"/>
      <c r="D479" s="301"/>
      <c r="E479" s="301"/>
      <c r="F479" s="121"/>
      <c r="G479" s="303"/>
      <c r="H479" s="121"/>
      <c r="I479" s="121"/>
      <c r="J479" s="121"/>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304"/>
      <c r="AH479" s="121"/>
      <c r="AI479" s="516"/>
      <c r="AJ479" s="121"/>
      <c r="AK479" s="121"/>
      <c r="AL479" s="121"/>
      <c r="AM479" s="305"/>
      <c r="AN479" s="306"/>
      <c r="AO479" s="307"/>
      <c r="AP479" s="305"/>
      <c r="AQ479" s="306"/>
      <c r="AR479" s="305"/>
      <c r="AS479" s="306"/>
      <c r="AT479" s="307"/>
      <c r="AU479" s="305"/>
      <c r="AV479" s="306"/>
      <c r="AW479" s="305"/>
      <c r="AX479" s="306"/>
      <c r="AY479" s="307"/>
      <c r="AZ479" s="305"/>
      <c r="BA479" s="306"/>
      <c r="BB479" s="121"/>
      <c r="BC479" s="121"/>
      <c r="BD479" s="121"/>
      <c r="BE479" s="121"/>
      <c r="BF479" s="121"/>
    </row>
    <row r="480" spans="1:58" ht="16.5" customHeight="1" x14ac:dyDescent="0.3">
      <c r="A480" s="301"/>
      <c r="B480" s="302"/>
      <c r="C480" s="301"/>
      <c r="D480" s="301"/>
      <c r="E480" s="301"/>
      <c r="F480" s="121"/>
      <c r="G480" s="303"/>
      <c r="H480" s="121"/>
      <c r="I480" s="121"/>
      <c r="J480" s="121"/>
      <c r="K480" s="121"/>
      <c r="L480" s="121"/>
      <c r="M480" s="121"/>
      <c r="N480" s="121"/>
      <c r="O480" s="121"/>
      <c r="P480" s="121"/>
      <c r="Q480" s="121"/>
      <c r="R480" s="121"/>
      <c r="S480" s="121"/>
      <c r="T480" s="121"/>
      <c r="U480" s="121"/>
      <c r="V480" s="121"/>
      <c r="W480" s="121"/>
      <c r="X480" s="121"/>
      <c r="Y480" s="121"/>
      <c r="Z480" s="121"/>
      <c r="AA480" s="121"/>
      <c r="AB480" s="121"/>
      <c r="AC480" s="121"/>
      <c r="AD480" s="121"/>
      <c r="AE480" s="121"/>
      <c r="AF480" s="121"/>
      <c r="AG480" s="304"/>
      <c r="AH480" s="121"/>
      <c r="AI480" s="516"/>
      <c r="AJ480" s="121"/>
      <c r="AK480" s="121"/>
      <c r="AL480" s="121"/>
      <c r="AM480" s="305"/>
      <c r="AN480" s="306"/>
      <c r="AO480" s="307"/>
      <c r="AP480" s="305"/>
      <c r="AQ480" s="306"/>
      <c r="AR480" s="305"/>
      <c r="AS480" s="306"/>
      <c r="AT480" s="307"/>
      <c r="AU480" s="305"/>
      <c r="AV480" s="306"/>
      <c r="AW480" s="305"/>
      <c r="AX480" s="306"/>
      <c r="AY480" s="307"/>
      <c r="AZ480" s="305"/>
      <c r="BA480" s="306"/>
      <c r="BB480" s="121"/>
      <c r="BC480" s="121"/>
      <c r="BD480" s="121"/>
      <c r="BE480" s="121"/>
      <c r="BF480" s="121"/>
    </row>
    <row r="481" spans="1:58" ht="16.5" customHeight="1" x14ac:dyDescent="0.3">
      <c r="A481" s="301"/>
      <c r="B481" s="302"/>
      <c r="C481" s="301"/>
      <c r="D481" s="301"/>
      <c r="E481" s="301"/>
      <c r="F481" s="121"/>
      <c r="G481" s="303"/>
      <c r="H481" s="121"/>
      <c r="I481" s="121"/>
      <c r="J481" s="121"/>
      <c r="K481" s="121"/>
      <c r="L481" s="121"/>
      <c r="M481" s="121"/>
      <c r="N481" s="121"/>
      <c r="O481" s="121"/>
      <c r="P481" s="121"/>
      <c r="Q481" s="121"/>
      <c r="R481" s="121"/>
      <c r="S481" s="121"/>
      <c r="T481" s="121"/>
      <c r="U481" s="121"/>
      <c r="V481" s="121"/>
      <c r="W481" s="121"/>
      <c r="X481" s="121"/>
      <c r="Y481" s="121"/>
      <c r="Z481" s="121"/>
      <c r="AA481" s="121"/>
      <c r="AB481" s="121"/>
      <c r="AC481" s="121"/>
      <c r="AD481" s="121"/>
      <c r="AE481" s="121"/>
      <c r="AF481" s="121"/>
      <c r="AG481" s="304"/>
      <c r="AH481" s="121"/>
      <c r="AI481" s="516"/>
      <c r="AJ481" s="121"/>
      <c r="AK481" s="121"/>
      <c r="AL481" s="121"/>
      <c r="AM481" s="305"/>
      <c r="AN481" s="306"/>
      <c r="AO481" s="307"/>
      <c r="AP481" s="305"/>
      <c r="AQ481" s="306"/>
      <c r="AR481" s="305"/>
      <c r="AS481" s="306"/>
      <c r="AT481" s="307"/>
      <c r="AU481" s="305"/>
      <c r="AV481" s="306"/>
      <c r="AW481" s="305"/>
      <c r="AX481" s="306"/>
      <c r="AY481" s="307"/>
      <c r="AZ481" s="305"/>
      <c r="BA481" s="306"/>
      <c r="BB481" s="121"/>
      <c r="BC481" s="121"/>
      <c r="BD481" s="121"/>
      <c r="BE481" s="121"/>
      <c r="BF481" s="121"/>
    </row>
    <row r="482" spans="1:58" ht="16.5" customHeight="1" x14ac:dyDescent="0.3">
      <c r="A482" s="301"/>
      <c r="B482" s="302"/>
      <c r="C482" s="301"/>
      <c r="D482" s="301"/>
      <c r="E482" s="301"/>
      <c r="F482" s="121"/>
      <c r="G482" s="303"/>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304"/>
      <c r="AH482" s="121"/>
      <c r="AI482" s="516"/>
      <c r="AJ482" s="121"/>
      <c r="AK482" s="121"/>
      <c r="AL482" s="121"/>
      <c r="AM482" s="305"/>
      <c r="AN482" s="306"/>
      <c r="AO482" s="307"/>
      <c r="AP482" s="305"/>
      <c r="AQ482" s="306"/>
      <c r="AR482" s="305"/>
      <c r="AS482" s="306"/>
      <c r="AT482" s="307"/>
      <c r="AU482" s="305"/>
      <c r="AV482" s="306"/>
      <c r="AW482" s="305"/>
      <c r="AX482" s="306"/>
      <c r="AY482" s="307"/>
      <c r="AZ482" s="305"/>
      <c r="BA482" s="306"/>
      <c r="BB482" s="121"/>
      <c r="BC482" s="121"/>
      <c r="BD482" s="121"/>
      <c r="BE482" s="121"/>
      <c r="BF482" s="121"/>
    </row>
    <row r="483" spans="1:58" ht="16.5" customHeight="1" x14ac:dyDescent="0.3">
      <c r="A483" s="301"/>
      <c r="B483" s="302"/>
      <c r="C483" s="301"/>
      <c r="D483" s="301"/>
      <c r="E483" s="301"/>
      <c r="F483" s="121"/>
      <c r="G483" s="303"/>
      <c r="H483" s="121"/>
      <c r="I483" s="121"/>
      <c r="J483" s="121"/>
      <c r="K483" s="121"/>
      <c r="L483" s="121"/>
      <c r="M483" s="121"/>
      <c r="N483" s="121"/>
      <c r="O483" s="121"/>
      <c r="P483" s="121"/>
      <c r="Q483" s="121"/>
      <c r="R483" s="121"/>
      <c r="S483" s="121"/>
      <c r="T483" s="121"/>
      <c r="U483" s="121"/>
      <c r="V483" s="121"/>
      <c r="W483" s="121"/>
      <c r="X483" s="121"/>
      <c r="Y483" s="121"/>
      <c r="Z483" s="121"/>
      <c r="AA483" s="121"/>
      <c r="AB483" s="121"/>
      <c r="AC483" s="121"/>
      <c r="AD483" s="121"/>
      <c r="AE483" s="121"/>
      <c r="AF483" s="121"/>
      <c r="AG483" s="304"/>
      <c r="AH483" s="121"/>
      <c r="AI483" s="516"/>
      <c r="AJ483" s="121"/>
      <c r="AK483" s="121"/>
      <c r="AL483" s="121"/>
      <c r="AM483" s="305"/>
      <c r="AN483" s="306"/>
      <c r="AO483" s="307"/>
      <c r="AP483" s="305"/>
      <c r="AQ483" s="306"/>
      <c r="AR483" s="305"/>
      <c r="AS483" s="306"/>
      <c r="AT483" s="307"/>
      <c r="AU483" s="305"/>
      <c r="AV483" s="306"/>
      <c r="AW483" s="305"/>
      <c r="AX483" s="306"/>
      <c r="AY483" s="307"/>
      <c r="AZ483" s="305"/>
      <c r="BA483" s="306"/>
      <c r="BB483" s="121"/>
      <c r="BC483" s="121"/>
      <c r="BD483" s="121"/>
      <c r="BE483" s="121"/>
      <c r="BF483" s="121"/>
    </row>
    <row r="484" spans="1:58" ht="16.5" customHeight="1" x14ac:dyDescent="0.3">
      <c r="A484" s="301"/>
      <c r="B484" s="302"/>
      <c r="C484" s="301"/>
      <c r="D484" s="301"/>
      <c r="E484" s="301"/>
      <c r="F484" s="121"/>
      <c r="G484" s="303"/>
      <c r="H484" s="121"/>
      <c r="I484" s="121"/>
      <c r="J484" s="121"/>
      <c r="K484" s="121"/>
      <c r="L484" s="121"/>
      <c r="M484" s="121"/>
      <c r="N484" s="121"/>
      <c r="O484" s="121"/>
      <c r="P484" s="121"/>
      <c r="Q484" s="121"/>
      <c r="R484" s="121"/>
      <c r="S484" s="121"/>
      <c r="T484" s="121"/>
      <c r="U484" s="121"/>
      <c r="V484" s="121"/>
      <c r="W484" s="121"/>
      <c r="X484" s="121"/>
      <c r="Y484" s="121"/>
      <c r="Z484" s="121"/>
      <c r="AA484" s="121"/>
      <c r="AB484" s="121"/>
      <c r="AC484" s="121"/>
      <c r="AD484" s="121"/>
      <c r="AE484" s="121"/>
      <c r="AF484" s="121"/>
      <c r="AG484" s="304"/>
      <c r="AH484" s="121"/>
      <c r="AI484" s="516"/>
      <c r="AJ484" s="121"/>
      <c r="AK484" s="121"/>
      <c r="AL484" s="121"/>
      <c r="AM484" s="305"/>
      <c r="AN484" s="306"/>
      <c r="AO484" s="307"/>
      <c r="AP484" s="305"/>
      <c r="AQ484" s="306"/>
      <c r="AR484" s="305"/>
      <c r="AS484" s="306"/>
      <c r="AT484" s="307"/>
      <c r="AU484" s="305"/>
      <c r="AV484" s="306"/>
      <c r="AW484" s="305"/>
      <c r="AX484" s="306"/>
      <c r="AY484" s="307"/>
      <c r="AZ484" s="305"/>
      <c r="BA484" s="306"/>
      <c r="BB484" s="121"/>
      <c r="BC484" s="121"/>
      <c r="BD484" s="121"/>
      <c r="BE484" s="121"/>
      <c r="BF484" s="121"/>
    </row>
    <row r="485" spans="1:58" ht="16.5" customHeight="1" x14ac:dyDescent="0.3">
      <c r="A485" s="301"/>
      <c r="B485" s="302"/>
      <c r="C485" s="301"/>
      <c r="D485" s="301"/>
      <c r="E485" s="301"/>
      <c r="F485" s="121"/>
      <c r="G485" s="303"/>
      <c r="H485" s="121"/>
      <c r="I485" s="121"/>
      <c r="J485" s="121"/>
      <c r="K485" s="121"/>
      <c r="L485" s="121"/>
      <c r="M485" s="121"/>
      <c r="N485" s="121"/>
      <c r="O485" s="121"/>
      <c r="P485" s="121"/>
      <c r="Q485" s="121"/>
      <c r="R485" s="121"/>
      <c r="S485" s="121"/>
      <c r="T485" s="121"/>
      <c r="U485" s="121"/>
      <c r="V485" s="121"/>
      <c r="W485" s="121"/>
      <c r="X485" s="121"/>
      <c r="Y485" s="121"/>
      <c r="Z485" s="121"/>
      <c r="AA485" s="121"/>
      <c r="AB485" s="121"/>
      <c r="AC485" s="121"/>
      <c r="AD485" s="121"/>
      <c r="AE485" s="121"/>
      <c r="AF485" s="121"/>
      <c r="AG485" s="304"/>
      <c r="AH485" s="121"/>
      <c r="AI485" s="516"/>
      <c r="AJ485" s="121"/>
      <c r="AK485" s="121"/>
      <c r="AL485" s="121"/>
      <c r="AM485" s="305"/>
      <c r="AN485" s="306"/>
      <c r="AO485" s="307"/>
      <c r="AP485" s="305"/>
      <c r="AQ485" s="306"/>
      <c r="AR485" s="305"/>
      <c r="AS485" s="306"/>
      <c r="AT485" s="307"/>
      <c r="AU485" s="305"/>
      <c r="AV485" s="306"/>
      <c r="AW485" s="305"/>
      <c r="AX485" s="306"/>
      <c r="AY485" s="307"/>
      <c r="AZ485" s="305"/>
      <c r="BA485" s="306"/>
      <c r="BB485" s="121"/>
      <c r="BC485" s="121"/>
      <c r="BD485" s="121"/>
      <c r="BE485" s="121"/>
      <c r="BF485" s="121"/>
    </row>
    <row r="486" spans="1:58" ht="16.5" customHeight="1" x14ac:dyDescent="0.3">
      <c r="A486" s="301"/>
      <c r="B486" s="302"/>
      <c r="C486" s="301"/>
      <c r="D486" s="301"/>
      <c r="E486" s="301"/>
      <c r="F486" s="121"/>
      <c r="G486" s="303"/>
      <c r="H486" s="121"/>
      <c r="I486" s="121"/>
      <c r="J486" s="121"/>
      <c r="K486" s="121"/>
      <c r="L486" s="121"/>
      <c r="M486" s="121"/>
      <c r="N486" s="121"/>
      <c r="O486" s="121"/>
      <c r="P486" s="121"/>
      <c r="Q486" s="121"/>
      <c r="R486" s="121"/>
      <c r="S486" s="121"/>
      <c r="T486" s="121"/>
      <c r="U486" s="121"/>
      <c r="V486" s="121"/>
      <c r="W486" s="121"/>
      <c r="X486" s="121"/>
      <c r="Y486" s="121"/>
      <c r="Z486" s="121"/>
      <c r="AA486" s="121"/>
      <c r="AB486" s="121"/>
      <c r="AC486" s="121"/>
      <c r="AD486" s="121"/>
      <c r="AE486" s="121"/>
      <c r="AF486" s="121"/>
      <c r="AG486" s="304"/>
      <c r="AH486" s="121"/>
      <c r="AI486" s="516"/>
      <c r="AJ486" s="121"/>
      <c r="AK486" s="121"/>
      <c r="AL486" s="121"/>
      <c r="AM486" s="305"/>
      <c r="AN486" s="306"/>
      <c r="AO486" s="307"/>
      <c r="AP486" s="305"/>
      <c r="AQ486" s="306"/>
      <c r="AR486" s="305"/>
      <c r="AS486" s="306"/>
      <c r="AT486" s="307"/>
      <c r="AU486" s="305"/>
      <c r="AV486" s="306"/>
      <c r="AW486" s="305"/>
      <c r="AX486" s="306"/>
      <c r="AY486" s="307"/>
      <c r="AZ486" s="305"/>
      <c r="BA486" s="306"/>
      <c r="BB486" s="121"/>
      <c r="BC486" s="121"/>
      <c r="BD486" s="121"/>
      <c r="BE486" s="121"/>
      <c r="BF486" s="121"/>
    </row>
    <row r="487" spans="1:58" ht="16.5" customHeight="1" x14ac:dyDescent="0.3">
      <c r="A487" s="301"/>
      <c r="B487" s="302"/>
      <c r="C487" s="301"/>
      <c r="D487" s="301"/>
      <c r="E487" s="301"/>
      <c r="F487" s="121"/>
      <c r="G487" s="303"/>
      <c r="H487" s="121"/>
      <c r="I487" s="121"/>
      <c r="J487" s="121"/>
      <c r="K487" s="121"/>
      <c r="L487" s="121"/>
      <c r="M487" s="121"/>
      <c r="N487" s="121"/>
      <c r="O487" s="121"/>
      <c r="P487" s="121"/>
      <c r="Q487" s="121"/>
      <c r="R487" s="121"/>
      <c r="S487" s="121"/>
      <c r="T487" s="121"/>
      <c r="U487" s="121"/>
      <c r="V487" s="121"/>
      <c r="W487" s="121"/>
      <c r="X487" s="121"/>
      <c r="Y487" s="121"/>
      <c r="Z487" s="121"/>
      <c r="AA487" s="121"/>
      <c r="AB487" s="121"/>
      <c r="AC487" s="121"/>
      <c r="AD487" s="121"/>
      <c r="AE487" s="121"/>
      <c r="AF487" s="121"/>
      <c r="AG487" s="304"/>
      <c r="AH487" s="121"/>
      <c r="AI487" s="516"/>
      <c r="AJ487" s="121"/>
      <c r="AK487" s="121"/>
      <c r="AL487" s="121"/>
      <c r="AM487" s="305"/>
      <c r="AN487" s="306"/>
      <c r="AO487" s="307"/>
      <c r="AP487" s="305"/>
      <c r="AQ487" s="306"/>
      <c r="AR487" s="305"/>
      <c r="AS487" s="306"/>
      <c r="AT487" s="307"/>
      <c r="AU487" s="305"/>
      <c r="AV487" s="306"/>
      <c r="AW487" s="305"/>
      <c r="AX487" s="306"/>
      <c r="AY487" s="307"/>
      <c r="AZ487" s="305"/>
      <c r="BA487" s="306"/>
      <c r="BB487" s="121"/>
      <c r="BC487" s="121"/>
      <c r="BD487" s="121"/>
      <c r="BE487" s="121"/>
      <c r="BF487" s="121"/>
    </row>
    <row r="488" spans="1:58" ht="16.5" customHeight="1" x14ac:dyDescent="0.3">
      <c r="A488" s="301"/>
      <c r="B488" s="302"/>
      <c r="C488" s="301"/>
      <c r="D488" s="301"/>
      <c r="E488" s="301"/>
      <c r="F488" s="121"/>
      <c r="G488" s="303"/>
      <c r="H488" s="121"/>
      <c r="I488" s="121"/>
      <c r="J488" s="121"/>
      <c r="K488" s="121"/>
      <c r="L488" s="121"/>
      <c r="M488" s="121"/>
      <c r="N488" s="121"/>
      <c r="O488" s="121"/>
      <c r="P488" s="121"/>
      <c r="Q488" s="121"/>
      <c r="R488" s="121"/>
      <c r="S488" s="121"/>
      <c r="T488" s="121"/>
      <c r="U488" s="121"/>
      <c r="V488" s="121"/>
      <c r="W488" s="121"/>
      <c r="X488" s="121"/>
      <c r="Y488" s="121"/>
      <c r="Z488" s="121"/>
      <c r="AA488" s="121"/>
      <c r="AB488" s="121"/>
      <c r="AC488" s="121"/>
      <c r="AD488" s="121"/>
      <c r="AE488" s="121"/>
      <c r="AF488" s="121"/>
      <c r="AG488" s="304"/>
      <c r="AH488" s="121"/>
      <c r="AI488" s="516"/>
      <c r="AJ488" s="121"/>
      <c r="AK488" s="121"/>
      <c r="AL488" s="121"/>
      <c r="AM488" s="305"/>
      <c r="AN488" s="306"/>
      <c r="AO488" s="307"/>
      <c r="AP488" s="305"/>
      <c r="AQ488" s="306"/>
      <c r="AR488" s="305"/>
      <c r="AS488" s="306"/>
      <c r="AT488" s="307"/>
      <c r="AU488" s="305"/>
      <c r="AV488" s="306"/>
      <c r="AW488" s="305"/>
      <c r="AX488" s="306"/>
      <c r="AY488" s="307"/>
      <c r="AZ488" s="305"/>
      <c r="BA488" s="306"/>
      <c r="BB488" s="121"/>
      <c r="BC488" s="121"/>
      <c r="BD488" s="121"/>
      <c r="BE488" s="121"/>
      <c r="BF488" s="121"/>
    </row>
    <row r="489" spans="1:58" ht="16.5" customHeight="1" x14ac:dyDescent="0.3">
      <c r="A489" s="301"/>
      <c r="B489" s="302"/>
      <c r="C489" s="301"/>
      <c r="D489" s="301"/>
      <c r="E489" s="301"/>
      <c r="F489" s="121"/>
      <c r="G489" s="303"/>
      <c r="H489" s="121"/>
      <c r="I489" s="121"/>
      <c r="J489" s="121"/>
      <c r="K489" s="121"/>
      <c r="L489" s="121"/>
      <c r="M489" s="121"/>
      <c r="N489" s="121"/>
      <c r="O489" s="121"/>
      <c r="P489" s="121"/>
      <c r="Q489" s="121"/>
      <c r="R489" s="121"/>
      <c r="S489" s="121"/>
      <c r="T489" s="121"/>
      <c r="U489" s="121"/>
      <c r="V489" s="121"/>
      <c r="W489" s="121"/>
      <c r="X489" s="121"/>
      <c r="Y489" s="121"/>
      <c r="Z489" s="121"/>
      <c r="AA489" s="121"/>
      <c r="AB489" s="121"/>
      <c r="AC489" s="121"/>
      <c r="AD489" s="121"/>
      <c r="AE489" s="121"/>
      <c r="AF489" s="121"/>
      <c r="AG489" s="304"/>
      <c r="AH489" s="121"/>
      <c r="AI489" s="516"/>
      <c r="AJ489" s="121"/>
      <c r="AK489" s="121"/>
      <c r="AL489" s="121"/>
      <c r="AM489" s="305"/>
      <c r="AN489" s="306"/>
      <c r="AO489" s="307"/>
      <c r="AP489" s="305"/>
      <c r="AQ489" s="306"/>
      <c r="AR489" s="305"/>
      <c r="AS489" s="306"/>
      <c r="AT489" s="307"/>
      <c r="AU489" s="305"/>
      <c r="AV489" s="306"/>
      <c r="AW489" s="305"/>
      <c r="AX489" s="306"/>
      <c r="AY489" s="307"/>
      <c r="AZ489" s="305"/>
      <c r="BA489" s="306"/>
      <c r="BB489" s="121"/>
      <c r="BC489" s="121"/>
      <c r="BD489" s="121"/>
      <c r="BE489" s="121"/>
      <c r="BF489" s="121"/>
    </row>
    <row r="490" spans="1:58" ht="16.5" customHeight="1" x14ac:dyDescent="0.3">
      <c r="A490" s="301"/>
      <c r="B490" s="302"/>
      <c r="C490" s="301"/>
      <c r="D490" s="301"/>
      <c r="E490" s="301"/>
      <c r="F490" s="121"/>
      <c r="G490" s="303"/>
      <c r="H490" s="121"/>
      <c r="I490" s="121"/>
      <c r="J490" s="121"/>
      <c r="K490" s="121"/>
      <c r="L490" s="121"/>
      <c r="M490" s="121"/>
      <c r="N490" s="121"/>
      <c r="O490" s="121"/>
      <c r="P490" s="121"/>
      <c r="Q490" s="121"/>
      <c r="R490" s="121"/>
      <c r="S490" s="121"/>
      <c r="T490" s="121"/>
      <c r="U490" s="121"/>
      <c r="V490" s="121"/>
      <c r="W490" s="121"/>
      <c r="X490" s="121"/>
      <c r="Y490" s="121"/>
      <c r="Z490" s="121"/>
      <c r="AA490" s="121"/>
      <c r="AB490" s="121"/>
      <c r="AC490" s="121"/>
      <c r="AD490" s="121"/>
      <c r="AE490" s="121"/>
      <c r="AF490" s="121"/>
      <c r="AG490" s="304"/>
      <c r="AH490" s="121"/>
      <c r="AI490" s="516"/>
      <c r="AJ490" s="121"/>
      <c r="AK490" s="121"/>
      <c r="AL490" s="121"/>
      <c r="AM490" s="305"/>
      <c r="AN490" s="306"/>
      <c r="AO490" s="307"/>
      <c r="AP490" s="305"/>
      <c r="AQ490" s="306"/>
      <c r="AR490" s="305"/>
      <c r="AS490" s="306"/>
      <c r="AT490" s="307"/>
      <c r="AU490" s="305"/>
      <c r="AV490" s="306"/>
      <c r="AW490" s="305"/>
      <c r="AX490" s="306"/>
      <c r="AY490" s="307"/>
      <c r="AZ490" s="305"/>
      <c r="BA490" s="306"/>
      <c r="BB490" s="121"/>
      <c r="BC490" s="121"/>
      <c r="BD490" s="121"/>
      <c r="BE490" s="121"/>
      <c r="BF490" s="121"/>
    </row>
    <row r="491" spans="1:58" ht="16.5" customHeight="1" x14ac:dyDescent="0.3">
      <c r="A491" s="301"/>
      <c r="B491" s="302"/>
      <c r="C491" s="301"/>
      <c r="D491" s="301"/>
      <c r="E491" s="301"/>
      <c r="F491" s="121"/>
      <c r="G491" s="303"/>
      <c r="H491" s="121"/>
      <c r="I491" s="121"/>
      <c r="J491" s="121"/>
      <c r="K491" s="121"/>
      <c r="L491" s="121"/>
      <c r="M491" s="121"/>
      <c r="N491" s="121"/>
      <c r="O491" s="121"/>
      <c r="P491" s="121"/>
      <c r="Q491" s="121"/>
      <c r="R491" s="121"/>
      <c r="S491" s="121"/>
      <c r="T491" s="121"/>
      <c r="U491" s="121"/>
      <c r="V491" s="121"/>
      <c r="W491" s="121"/>
      <c r="X491" s="121"/>
      <c r="Y491" s="121"/>
      <c r="Z491" s="121"/>
      <c r="AA491" s="121"/>
      <c r="AB491" s="121"/>
      <c r="AC491" s="121"/>
      <c r="AD491" s="121"/>
      <c r="AE491" s="121"/>
      <c r="AF491" s="121"/>
      <c r="AG491" s="304"/>
      <c r="AH491" s="121"/>
      <c r="AI491" s="516"/>
      <c r="AJ491" s="121"/>
      <c r="AK491" s="121"/>
      <c r="AL491" s="121"/>
      <c r="AM491" s="305"/>
      <c r="AN491" s="306"/>
      <c r="AO491" s="307"/>
      <c r="AP491" s="305"/>
      <c r="AQ491" s="306"/>
      <c r="AR491" s="305"/>
      <c r="AS491" s="306"/>
      <c r="AT491" s="307"/>
      <c r="AU491" s="305"/>
      <c r="AV491" s="306"/>
      <c r="AW491" s="305"/>
      <c r="AX491" s="306"/>
      <c r="AY491" s="307"/>
      <c r="AZ491" s="305"/>
      <c r="BA491" s="306"/>
      <c r="BB491" s="121"/>
      <c r="BC491" s="121"/>
      <c r="BD491" s="121"/>
      <c r="BE491" s="121"/>
      <c r="BF491" s="121"/>
    </row>
    <row r="492" spans="1:58" ht="16.5" customHeight="1" x14ac:dyDescent="0.3">
      <c r="A492" s="301"/>
      <c r="B492" s="302"/>
      <c r="C492" s="301"/>
      <c r="D492" s="301"/>
      <c r="E492" s="301"/>
      <c r="F492" s="121"/>
      <c r="G492" s="303"/>
      <c r="H492" s="121"/>
      <c r="I492" s="121"/>
      <c r="J492" s="121"/>
      <c r="K492" s="121"/>
      <c r="L492" s="121"/>
      <c r="M492" s="121"/>
      <c r="N492" s="121"/>
      <c r="O492" s="121"/>
      <c r="P492" s="121"/>
      <c r="Q492" s="121"/>
      <c r="R492" s="121"/>
      <c r="S492" s="121"/>
      <c r="T492" s="121"/>
      <c r="U492" s="121"/>
      <c r="V492" s="121"/>
      <c r="W492" s="121"/>
      <c r="X492" s="121"/>
      <c r="Y492" s="121"/>
      <c r="Z492" s="121"/>
      <c r="AA492" s="121"/>
      <c r="AB492" s="121"/>
      <c r="AC492" s="121"/>
      <c r="AD492" s="121"/>
      <c r="AE492" s="121"/>
      <c r="AF492" s="121"/>
      <c r="AG492" s="304"/>
      <c r="AH492" s="121"/>
      <c r="AI492" s="516"/>
      <c r="AJ492" s="121"/>
      <c r="AK492" s="121"/>
      <c r="AL492" s="121"/>
      <c r="AM492" s="305"/>
      <c r="AN492" s="306"/>
      <c r="AO492" s="307"/>
      <c r="AP492" s="305"/>
      <c r="AQ492" s="306"/>
      <c r="AR492" s="305"/>
      <c r="AS492" s="306"/>
      <c r="AT492" s="307"/>
      <c r="AU492" s="305"/>
      <c r="AV492" s="306"/>
      <c r="AW492" s="305"/>
      <c r="AX492" s="306"/>
      <c r="AY492" s="307"/>
      <c r="AZ492" s="305"/>
      <c r="BA492" s="306"/>
      <c r="BB492" s="121"/>
      <c r="BC492" s="121"/>
      <c r="BD492" s="121"/>
      <c r="BE492" s="121"/>
      <c r="BF492" s="121"/>
    </row>
    <row r="493" spans="1:58" ht="16.5" customHeight="1" x14ac:dyDescent="0.3">
      <c r="A493" s="301"/>
      <c r="B493" s="302"/>
      <c r="C493" s="301"/>
      <c r="D493" s="301"/>
      <c r="E493" s="301"/>
      <c r="F493" s="121"/>
      <c r="G493" s="303"/>
      <c r="H493" s="121"/>
      <c r="I493" s="121"/>
      <c r="J493" s="121"/>
      <c r="K493" s="121"/>
      <c r="L493" s="121"/>
      <c r="M493" s="121"/>
      <c r="N493" s="121"/>
      <c r="O493" s="121"/>
      <c r="P493" s="121"/>
      <c r="Q493" s="121"/>
      <c r="R493" s="121"/>
      <c r="S493" s="121"/>
      <c r="T493" s="121"/>
      <c r="U493" s="121"/>
      <c r="V493" s="121"/>
      <c r="W493" s="121"/>
      <c r="X493" s="121"/>
      <c r="Y493" s="121"/>
      <c r="Z493" s="121"/>
      <c r="AA493" s="121"/>
      <c r="AB493" s="121"/>
      <c r="AC493" s="121"/>
      <c r="AD493" s="121"/>
      <c r="AE493" s="121"/>
      <c r="AF493" s="121"/>
      <c r="AG493" s="304"/>
      <c r="AH493" s="121"/>
      <c r="AI493" s="516"/>
      <c r="AJ493" s="121"/>
      <c r="AK493" s="121"/>
      <c r="AL493" s="121"/>
      <c r="AM493" s="305"/>
      <c r="AN493" s="306"/>
      <c r="AO493" s="307"/>
      <c r="AP493" s="305"/>
      <c r="AQ493" s="306"/>
      <c r="AR493" s="305"/>
      <c r="AS493" s="306"/>
      <c r="AT493" s="307"/>
      <c r="AU493" s="305"/>
      <c r="AV493" s="306"/>
      <c r="AW493" s="305"/>
      <c r="AX493" s="306"/>
      <c r="AY493" s="307"/>
      <c r="AZ493" s="305"/>
      <c r="BA493" s="306"/>
      <c r="BB493" s="121"/>
      <c r="BC493" s="121"/>
      <c r="BD493" s="121"/>
      <c r="BE493" s="121"/>
      <c r="BF493" s="121"/>
    </row>
    <row r="494" spans="1:58" ht="16.5" customHeight="1" x14ac:dyDescent="0.3">
      <c r="A494" s="301"/>
      <c r="B494" s="302"/>
      <c r="C494" s="301"/>
      <c r="D494" s="301"/>
      <c r="E494" s="301"/>
      <c r="F494" s="121"/>
      <c r="G494" s="303"/>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c r="AD494" s="121"/>
      <c r="AE494" s="121"/>
      <c r="AF494" s="121"/>
      <c r="AG494" s="304"/>
      <c r="AH494" s="121"/>
      <c r="AI494" s="516"/>
      <c r="AJ494" s="121"/>
      <c r="AK494" s="121"/>
      <c r="AL494" s="121"/>
      <c r="AM494" s="305"/>
      <c r="AN494" s="306"/>
      <c r="AO494" s="307"/>
      <c r="AP494" s="305"/>
      <c r="AQ494" s="306"/>
      <c r="AR494" s="305"/>
      <c r="AS494" s="306"/>
      <c r="AT494" s="307"/>
      <c r="AU494" s="305"/>
      <c r="AV494" s="306"/>
      <c r="AW494" s="305"/>
      <c r="AX494" s="306"/>
      <c r="AY494" s="307"/>
      <c r="AZ494" s="305"/>
      <c r="BA494" s="306"/>
      <c r="BB494" s="121"/>
      <c r="BC494" s="121"/>
      <c r="BD494" s="121"/>
      <c r="BE494" s="121"/>
      <c r="BF494" s="121"/>
    </row>
    <row r="495" spans="1:58" ht="16.5" customHeight="1" x14ac:dyDescent="0.3">
      <c r="A495" s="301"/>
      <c r="B495" s="302"/>
      <c r="C495" s="301"/>
      <c r="D495" s="301"/>
      <c r="E495" s="301"/>
      <c r="F495" s="121"/>
      <c r="G495" s="303"/>
      <c r="H495" s="121"/>
      <c r="I495" s="121"/>
      <c r="J495" s="121"/>
      <c r="K495" s="121"/>
      <c r="L495" s="121"/>
      <c r="M495" s="121"/>
      <c r="N495" s="121"/>
      <c r="O495" s="121"/>
      <c r="P495" s="121"/>
      <c r="Q495" s="121"/>
      <c r="R495" s="121"/>
      <c r="S495" s="121"/>
      <c r="T495" s="121"/>
      <c r="U495" s="121"/>
      <c r="V495" s="121"/>
      <c r="W495" s="121"/>
      <c r="X495" s="121"/>
      <c r="Y495" s="121"/>
      <c r="Z495" s="121"/>
      <c r="AA495" s="121"/>
      <c r="AB495" s="121"/>
      <c r="AC495" s="121"/>
      <c r="AD495" s="121"/>
      <c r="AE495" s="121"/>
      <c r="AF495" s="121"/>
      <c r="AG495" s="304"/>
      <c r="AH495" s="121"/>
      <c r="AI495" s="516"/>
      <c r="AJ495" s="121"/>
      <c r="AK495" s="121"/>
      <c r="AL495" s="121"/>
      <c r="AM495" s="305"/>
      <c r="AN495" s="306"/>
      <c r="AO495" s="307"/>
      <c r="AP495" s="305"/>
      <c r="AQ495" s="306"/>
      <c r="AR495" s="305"/>
      <c r="AS495" s="306"/>
      <c r="AT495" s="307"/>
      <c r="AU495" s="305"/>
      <c r="AV495" s="306"/>
      <c r="AW495" s="305"/>
      <c r="AX495" s="306"/>
      <c r="AY495" s="307"/>
      <c r="AZ495" s="305"/>
      <c r="BA495" s="306"/>
      <c r="BB495" s="121"/>
      <c r="BC495" s="121"/>
      <c r="BD495" s="121"/>
      <c r="BE495" s="121"/>
      <c r="BF495" s="121"/>
    </row>
    <row r="496" spans="1:58" ht="16.5" customHeight="1" x14ac:dyDescent="0.3">
      <c r="A496" s="301"/>
      <c r="B496" s="302"/>
      <c r="C496" s="301"/>
      <c r="D496" s="301"/>
      <c r="E496" s="301"/>
      <c r="F496" s="121"/>
      <c r="G496" s="303"/>
      <c r="H496" s="121"/>
      <c r="I496" s="121"/>
      <c r="J496" s="121"/>
      <c r="K496" s="121"/>
      <c r="L496" s="121"/>
      <c r="M496" s="121"/>
      <c r="N496" s="121"/>
      <c r="O496" s="121"/>
      <c r="P496" s="121"/>
      <c r="Q496" s="121"/>
      <c r="R496" s="121"/>
      <c r="S496" s="121"/>
      <c r="T496" s="121"/>
      <c r="U496" s="121"/>
      <c r="V496" s="121"/>
      <c r="W496" s="121"/>
      <c r="X496" s="121"/>
      <c r="Y496" s="121"/>
      <c r="Z496" s="121"/>
      <c r="AA496" s="121"/>
      <c r="AB496" s="121"/>
      <c r="AC496" s="121"/>
      <c r="AD496" s="121"/>
      <c r="AE496" s="121"/>
      <c r="AF496" s="121"/>
      <c r="AG496" s="304"/>
      <c r="AH496" s="121"/>
      <c r="AI496" s="516"/>
      <c r="AJ496" s="121"/>
      <c r="AK496" s="121"/>
      <c r="AL496" s="121"/>
      <c r="AM496" s="305"/>
      <c r="AN496" s="306"/>
      <c r="AO496" s="307"/>
      <c r="AP496" s="305"/>
      <c r="AQ496" s="306"/>
      <c r="AR496" s="305"/>
      <c r="AS496" s="306"/>
      <c r="AT496" s="307"/>
      <c r="AU496" s="305"/>
      <c r="AV496" s="306"/>
      <c r="AW496" s="305"/>
      <c r="AX496" s="306"/>
      <c r="AY496" s="307"/>
      <c r="AZ496" s="305"/>
      <c r="BA496" s="306"/>
      <c r="BB496" s="121"/>
      <c r="BC496" s="121"/>
      <c r="BD496" s="121"/>
      <c r="BE496" s="121"/>
      <c r="BF496" s="121"/>
    </row>
    <row r="497" spans="1:58" ht="16.5" customHeight="1" x14ac:dyDescent="0.3">
      <c r="A497" s="301"/>
      <c r="B497" s="302"/>
      <c r="C497" s="301"/>
      <c r="D497" s="301"/>
      <c r="E497" s="301"/>
      <c r="F497" s="121"/>
      <c r="G497" s="303"/>
      <c r="H497" s="121"/>
      <c r="I497" s="121"/>
      <c r="J497" s="121"/>
      <c r="K497" s="121"/>
      <c r="L497" s="121"/>
      <c r="M497" s="121"/>
      <c r="N497" s="121"/>
      <c r="O497" s="121"/>
      <c r="P497" s="121"/>
      <c r="Q497" s="121"/>
      <c r="R497" s="121"/>
      <c r="S497" s="121"/>
      <c r="T497" s="121"/>
      <c r="U497" s="121"/>
      <c r="V497" s="121"/>
      <c r="W497" s="121"/>
      <c r="X497" s="121"/>
      <c r="Y497" s="121"/>
      <c r="Z497" s="121"/>
      <c r="AA497" s="121"/>
      <c r="AB497" s="121"/>
      <c r="AC497" s="121"/>
      <c r="AD497" s="121"/>
      <c r="AE497" s="121"/>
      <c r="AF497" s="121"/>
      <c r="AG497" s="304"/>
      <c r="AH497" s="121"/>
      <c r="AI497" s="516"/>
      <c r="AJ497" s="121"/>
      <c r="AK497" s="121"/>
      <c r="AL497" s="121"/>
      <c r="AM497" s="305"/>
      <c r="AN497" s="306"/>
      <c r="AO497" s="307"/>
      <c r="AP497" s="305"/>
      <c r="AQ497" s="306"/>
      <c r="AR497" s="305"/>
      <c r="AS497" s="306"/>
      <c r="AT497" s="307"/>
      <c r="AU497" s="305"/>
      <c r="AV497" s="306"/>
      <c r="AW497" s="305"/>
      <c r="AX497" s="306"/>
      <c r="AY497" s="307"/>
      <c r="AZ497" s="305"/>
      <c r="BA497" s="306"/>
      <c r="BB497" s="121"/>
      <c r="BC497" s="121"/>
      <c r="BD497" s="121"/>
      <c r="BE497" s="121"/>
      <c r="BF497" s="121"/>
    </row>
    <row r="498" spans="1:58" ht="16.5" customHeight="1" x14ac:dyDescent="0.3">
      <c r="A498" s="301"/>
      <c r="B498" s="302"/>
      <c r="C498" s="301"/>
      <c r="D498" s="301"/>
      <c r="E498" s="301"/>
      <c r="F498" s="121"/>
      <c r="G498" s="303"/>
      <c r="H498" s="121"/>
      <c r="I498" s="121"/>
      <c r="J498" s="121"/>
      <c r="K498" s="121"/>
      <c r="L498" s="121"/>
      <c r="M498" s="121"/>
      <c r="N498" s="121"/>
      <c r="O498" s="121"/>
      <c r="P498" s="121"/>
      <c r="Q498" s="121"/>
      <c r="R498" s="121"/>
      <c r="S498" s="121"/>
      <c r="T498" s="121"/>
      <c r="U498" s="121"/>
      <c r="V498" s="121"/>
      <c r="W498" s="121"/>
      <c r="X498" s="121"/>
      <c r="Y498" s="121"/>
      <c r="Z498" s="121"/>
      <c r="AA498" s="121"/>
      <c r="AB498" s="121"/>
      <c r="AC498" s="121"/>
      <c r="AD498" s="121"/>
      <c r="AE498" s="121"/>
      <c r="AF498" s="121"/>
      <c r="AG498" s="304"/>
      <c r="AH498" s="121"/>
      <c r="AI498" s="516"/>
      <c r="AJ498" s="121"/>
      <c r="AK498" s="121"/>
      <c r="AL498" s="121"/>
      <c r="AM498" s="305"/>
      <c r="AN498" s="306"/>
      <c r="AO498" s="307"/>
      <c r="AP498" s="305"/>
      <c r="AQ498" s="306"/>
      <c r="AR498" s="305"/>
      <c r="AS498" s="306"/>
      <c r="AT498" s="307"/>
      <c r="AU498" s="305"/>
      <c r="AV498" s="306"/>
      <c r="AW498" s="305"/>
      <c r="AX498" s="306"/>
      <c r="AY498" s="307"/>
      <c r="AZ498" s="305"/>
      <c r="BA498" s="306"/>
      <c r="BB498" s="121"/>
      <c r="BC498" s="121"/>
      <c r="BD498" s="121"/>
      <c r="BE498" s="121"/>
      <c r="BF498" s="121"/>
    </row>
    <row r="499" spans="1:58" ht="16.5" customHeight="1" x14ac:dyDescent="0.3">
      <c r="A499" s="301"/>
      <c r="B499" s="302"/>
      <c r="C499" s="301"/>
      <c r="D499" s="301"/>
      <c r="E499" s="301"/>
      <c r="F499" s="121"/>
      <c r="G499" s="303"/>
      <c r="H499" s="121"/>
      <c r="I499" s="121"/>
      <c r="J499" s="121"/>
      <c r="K499" s="121"/>
      <c r="L499" s="121"/>
      <c r="M499" s="121"/>
      <c r="N499" s="121"/>
      <c r="O499" s="121"/>
      <c r="P499" s="121"/>
      <c r="Q499" s="121"/>
      <c r="R499" s="121"/>
      <c r="S499" s="121"/>
      <c r="T499" s="121"/>
      <c r="U499" s="121"/>
      <c r="V499" s="121"/>
      <c r="W499" s="121"/>
      <c r="X499" s="121"/>
      <c r="Y499" s="121"/>
      <c r="Z499" s="121"/>
      <c r="AA499" s="121"/>
      <c r="AB499" s="121"/>
      <c r="AC499" s="121"/>
      <c r="AD499" s="121"/>
      <c r="AE499" s="121"/>
      <c r="AF499" s="121"/>
      <c r="AG499" s="304"/>
      <c r="AH499" s="121"/>
      <c r="AI499" s="516"/>
      <c r="AJ499" s="121"/>
      <c r="AK499" s="121"/>
      <c r="AL499" s="121"/>
      <c r="AM499" s="305"/>
      <c r="AN499" s="306"/>
      <c r="AO499" s="307"/>
      <c r="AP499" s="305"/>
      <c r="AQ499" s="306"/>
      <c r="AR499" s="305"/>
      <c r="AS499" s="306"/>
      <c r="AT499" s="307"/>
      <c r="AU499" s="305"/>
      <c r="AV499" s="306"/>
      <c r="AW499" s="305"/>
      <c r="AX499" s="306"/>
      <c r="AY499" s="307"/>
      <c r="AZ499" s="305"/>
      <c r="BA499" s="306"/>
      <c r="BB499" s="121"/>
      <c r="BC499" s="121"/>
      <c r="BD499" s="121"/>
      <c r="BE499" s="121"/>
      <c r="BF499" s="121"/>
    </row>
    <row r="500" spans="1:58" ht="16.5" customHeight="1" x14ac:dyDescent="0.3">
      <c r="A500" s="301"/>
      <c r="B500" s="302"/>
      <c r="C500" s="301"/>
      <c r="D500" s="301"/>
      <c r="E500" s="301"/>
      <c r="F500" s="121"/>
      <c r="G500" s="303"/>
      <c r="H500" s="121"/>
      <c r="I500" s="121"/>
      <c r="J500" s="121"/>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304"/>
      <c r="AH500" s="121"/>
      <c r="AI500" s="516"/>
      <c r="AJ500" s="121"/>
      <c r="AK500" s="121"/>
      <c r="AL500" s="121"/>
      <c r="AM500" s="305"/>
      <c r="AN500" s="306"/>
      <c r="AO500" s="307"/>
      <c r="AP500" s="305"/>
      <c r="AQ500" s="306"/>
      <c r="AR500" s="305"/>
      <c r="AS500" s="306"/>
      <c r="AT500" s="307"/>
      <c r="AU500" s="305"/>
      <c r="AV500" s="306"/>
      <c r="AW500" s="305"/>
      <c r="AX500" s="306"/>
      <c r="AY500" s="307"/>
      <c r="AZ500" s="305"/>
      <c r="BA500" s="306"/>
      <c r="BB500" s="121"/>
      <c r="BC500" s="121"/>
      <c r="BD500" s="121"/>
      <c r="BE500" s="121"/>
      <c r="BF500" s="121"/>
    </row>
    <row r="501" spans="1:58" ht="16.5" customHeight="1" x14ac:dyDescent="0.3">
      <c r="A501" s="301"/>
      <c r="B501" s="302"/>
      <c r="C501" s="301"/>
      <c r="D501" s="301"/>
      <c r="E501" s="301"/>
      <c r="F501" s="121"/>
      <c r="G501" s="303"/>
      <c r="H501" s="121"/>
      <c r="I501" s="121"/>
      <c r="J501" s="121"/>
      <c r="K501" s="121"/>
      <c r="L501" s="121"/>
      <c r="M501" s="121"/>
      <c r="N501" s="121"/>
      <c r="O501" s="121"/>
      <c r="P501" s="121"/>
      <c r="Q501" s="121"/>
      <c r="R501" s="121"/>
      <c r="S501" s="121"/>
      <c r="T501" s="121"/>
      <c r="U501" s="121"/>
      <c r="V501" s="121"/>
      <c r="W501" s="121"/>
      <c r="X501" s="121"/>
      <c r="Y501" s="121"/>
      <c r="Z501" s="121"/>
      <c r="AA501" s="121"/>
      <c r="AB501" s="121"/>
      <c r="AC501" s="121"/>
      <c r="AD501" s="121"/>
      <c r="AE501" s="121"/>
      <c r="AF501" s="121"/>
      <c r="AG501" s="304"/>
      <c r="AH501" s="121"/>
      <c r="AI501" s="516"/>
      <c r="AJ501" s="121"/>
      <c r="AK501" s="121"/>
      <c r="AL501" s="121"/>
      <c r="AM501" s="305"/>
      <c r="AN501" s="306"/>
      <c r="AO501" s="307"/>
      <c r="AP501" s="305"/>
      <c r="AQ501" s="306"/>
      <c r="AR501" s="305"/>
      <c r="AS501" s="306"/>
      <c r="AT501" s="307"/>
      <c r="AU501" s="305"/>
      <c r="AV501" s="306"/>
      <c r="AW501" s="305"/>
      <c r="AX501" s="306"/>
      <c r="AY501" s="307"/>
      <c r="AZ501" s="305"/>
      <c r="BA501" s="306"/>
      <c r="BB501" s="121"/>
      <c r="BC501" s="121"/>
      <c r="BD501" s="121"/>
      <c r="BE501" s="121"/>
      <c r="BF501" s="121"/>
    </row>
    <row r="502" spans="1:58" ht="16.5" customHeight="1" x14ac:dyDescent="0.3">
      <c r="A502" s="301"/>
      <c r="B502" s="302"/>
      <c r="C502" s="301"/>
      <c r="D502" s="301"/>
      <c r="E502" s="301"/>
      <c r="F502" s="121"/>
      <c r="G502" s="303"/>
      <c r="H502" s="121"/>
      <c r="I502" s="121"/>
      <c r="J502" s="121"/>
      <c r="K502" s="121"/>
      <c r="L502" s="121"/>
      <c r="M502" s="121"/>
      <c r="N502" s="121"/>
      <c r="O502" s="121"/>
      <c r="P502" s="121"/>
      <c r="Q502" s="121"/>
      <c r="R502" s="121"/>
      <c r="S502" s="121"/>
      <c r="T502" s="121"/>
      <c r="U502" s="121"/>
      <c r="V502" s="121"/>
      <c r="W502" s="121"/>
      <c r="X502" s="121"/>
      <c r="Y502" s="121"/>
      <c r="Z502" s="121"/>
      <c r="AA502" s="121"/>
      <c r="AB502" s="121"/>
      <c r="AC502" s="121"/>
      <c r="AD502" s="121"/>
      <c r="AE502" s="121"/>
      <c r="AF502" s="121"/>
      <c r="AG502" s="304"/>
      <c r="AH502" s="121"/>
      <c r="AI502" s="516"/>
      <c r="AJ502" s="121"/>
      <c r="AK502" s="121"/>
      <c r="AL502" s="121"/>
      <c r="AM502" s="305"/>
      <c r="AN502" s="306"/>
      <c r="AO502" s="307"/>
      <c r="AP502" s="305"/>
      <c r="AQ502" s="306"/>
      <c r="AR502" s="305"/>
      <c r="AS502" s="306"/>
      <c r="AT502" s="307"/>
      <c r="AU502" s="305"/>
      <c r="AV502" s="306"/>
      <c r="AW502" s="305"/>
      <c r="AX502" s="306"/>
      <c r="AY502" s="307"/>
      <c r="AZ502" s="305"/>
      <c r="BA502" s="306"/>
      <c r="BB502" s="121"/>
      <c r="BC502" s="121"/>
      <c r="BD502" s="121"/>
      <c r="BE502" s="121"/>
      <c r="BF502" s="121"/>
    </row>
    <row r="503" spans="1:58" ht="16.5" customHeight="1" x14ac:dyDescent="0.3">
      <c r="A503" s="301"/>
      <c r="B503" s="302"/>
      <c r="C503" s="301"/>
      <c r="D503" s="301"/>
      <c r="E503" s="301"/>
      <c r="F503" s="121"/>
      <c r="G503" s="303"/>
      <c r="H503" s="121"/>
      <c r="I503" s="121"/>
      <c r="J503" s="121"/>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304"/>
      <c r="AH503" s="121"/>
      <c r="AI503" s="516"/>
      <c r="AJ503" s="121"/>
      <c r="AK503" s="121"/>
      <c r="AL503" s="121"/>
      <c r="AM503" s="305"/>
      <c r="AN503" s="306"/>
      <c r="AO503" s="307"/>
      <c r="AP503" s="305"/>
      <c r="AQ503" s="306"/>
      <c r="AR503" s="305"/>
      <c r="AS503" s="306"/>
      <c r="AT503" s="307"/>
      <c r="AU503" s="305"/>
      <c r="AV503" s="306"/>
      <c r="AW503" s="305"/>
      <c r="AX503" s="306"/>
      <c r="AY503" s="307"/>
      <c r="AZ503" s="305"/>
      <c r="BA503" s="306"/>
      <c r="BB503" s="121"/>
      <c r="BC503" s="121"/>
      <c r="BD503" s="121"/>
      <c r="BE503" s="121"/>
      <c r="BF503" s="121"/>
    </row>
    <row r="504" spans="1:58" ht="16.5" customHeight="1" x14ac:dyDescent="0.3">
      <c r="A504" s="301"/>
      <c r="B504" s="302"/>
      <c r="C504" s="301"/>
      <c r="D504" s="301"/>
      <c r="E504" s="301"/>
      <c r="F504" s="121"/>
      <c r="G504" s="303"/>
      <c r="H504" s="121"/>
      <c r="I504" s="121"/>
      <c r="J504" s="121"/>
      <c r="K504" s="121"/>
      <c r="L504" s="121"/>
      <c r="M504" s="121"/>
      <c r="N504" s="121"/>
      <c r="O504" s="121"/>
      <c r="P504" s="121"/>
      <c r="Q504" s="121"/>
      <c r="R504" s="121"/>
      <c r="S504" s="121"/>
      <c r="T504" s="121"/>
      <c r="U504" s="121"/>
      <c r="V504" s="121"/>
      <c r="W504" s="121"/>
      <c r="X504" s="121"/>
      <c r="Y504" s="121"/>
      <c r="Z504" s="121"/>
      <c r="AA504" s="121"/>
      <c r="AB504" s="121"/>
      <c r="AC504" s="121"/>
      <c r="AD504" s="121"/>
      <c r="AE504" s="121"/>
      <c r="AF504" s="121"/>
      <c r="AG504" s="304"/>
      <c r="AH504" s="121"/>
      <c r="AI504" s="516"/>
      <c r="AJ504" s="121"/>
      <c r="AK504" s="121"/>
      <c r="AL504" s="121"/>
      <c r="AM504" s="305"/>
      <c r="AN504" s="306"/>
      <c r="AO504" s="307"/>
      <c r="AP504" s="305"/>
      <c r="AQ504" s="306"/>
      <c r="AR504" s="305"/>
      <c r="AS504" s="306"/>
      <c r="AT504" s="307"/>
      <c r="AU504" s="305"/>
      <c r="AV504" s="306"/>
      <c r="AW504" s="305"/>
      <c r="AX504" s="306"/>
      <c r="AY504" s="307"/>
      <c r="AZ504" s="305"/>
      <c r="BA504" s="306"/>
      <c r="BB504" s="121"/>
      <c r="BC504" s="121"/>
      <c r="BD504" s="121"/>
      <c r="BE504" s="121"/>
      <c r="BF504" s="121"/>
    </row>
    <row r="505" spans="1:58" ht="16.5" customHeight="1" x14ac:dyDescent="0.3">
      <c r="A505" s="301"/>
      <c r="B505" s="302"/>
      <c r="C505" s="301"/>
      <c r="D505" s="301"/>
      <c r="E505" s="301"/>
      <c r="F505" s="121"/>
      <c r="G505" s="303"/>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c r="AD505" s="121"/>
      <c r="AE505" s="121"/>
      <c r="AF505" s="121"/>
      <c r="AG505" s="304"/>
      <c r="AH505" s="121"/>
      <c r="AI505" s="516"/>
      <c r="AJ505" s="121"/>
      <c r="AK505" s="121"/>
      <c r="AL505" s="121"/>
      <c r="AM505" s="305"/>
      <c r="AN505" s="306"/>
      <c r="AO505" s="307"/>
      <c r="AP505" s="305"/>
      <c r="AQ505" s="306"/>
      <c r="AR505" s="305"/>
      <c r="AS505" s="306"/>
      <c r="AT505" s="307"/>
      <c r="AU505" s="305"/>
      <c r="AV505" s="306"/>
      <c r="AW505" s="305"/>
      <c r="AX505" s="306"/>
      <c r="AY505" s="307"/>
      <c r="AZ505" s="305"/>
      <c r="BA505" s="306"/>
      <c r="BB505" s="121"/>
      <c r="BC505" s="121"/>
      <c r="BD505" s="121"/>
      <c r="BE505" s="121"/>
      <c r="BF505" s="121"/>
    </row>
    <row r="506" spans="1:58" ht="16.5" customHeight="1" x14ac:dyDescent="0.3">
      <c r="A506" s="301"/>
      <c r="B506" s="302"/>
      <c r="C506" s="301"/>
      <c r="D506" s="301"/>
      <c r="E506" s="301"/>
      <c r="F506" s="121"/>
      <c r="G506" s="303"/>
      <c r="H506" s="121"/>
      <c r="I506" s="121"/>
      <c r="J506" s="121"/>
      <c r="K506" s="121"/>
      <c r="L506" s="121"/>
      <c r="M506" s="121"/>
      <c r="N506" s="121"/>
      <c r="O506" s="121"/>
      <c r="P506" s="121"/>
      <c r="Q506" s="121"/>
      <c r="R506" s="121"/>
      <c r="S506" s="121"/>
      <c r="T506" s="121"/>
      <c r="U506" s="121"/>
      <c r="V506" s="121"/>
      <c r="W506" s="121"/>
      <c r="X506" s="121"/>
      <c r="Y506" s="121"/>
      <c r="Z506" s="121"/>
      <c r="AA506" s="121"/>
      <c r="AB506" s="121"/>
      <c r="AC506" s="121"/>
      <c r="AD506" s="121"/>
      <c r="AE506" s="121"/>
      <c r="AF506" s="121"/>
      <c r="AG506" s="304"/>
      <c r="AH506" s="121"/>
      <c r="AI506" s="516"/>
      <c r="AJ506" s="121"/>
      <c r="AK506" s="121"/>
      <c r="AL506" s="121"/>
      <c r="AM506" s="305"/>
      <c r="AN506" s="306"/>
      <c r="AO506" s="307"/>
      <c r="AP506" s="305"/>
      <c r="AQ506" s="306"/>
      <c r="AR506" s="305"/>
      <c r="AS506" s="306"/>
      <c r="AT506" s="307"/>
      <c r="AU506" s="305"/>
      <c r="AV506" s="306"/>
      <c r="AW506" s="305"/>
      <c r="AX506" s="306"/>
      <c r="AY506" s="307"/>
      <c r="AZ506" s="305"/>
      <c r="BA506" s="306"/>
      <c r="BB506" s="121"/>
      <c r="BC506" s="121"/>
      <c r="BD506" s="121"/>
      <c r="BE506" s="121"/>
      <c r="BF506" s="121"/>
    </row>
    <row r="507" spans="1:58" ht="16.5" customHeight="1" x14ac:dyDescent="0.3">
      <c r="A507" s="301"/>
      <c r="B507" s="302"/>
      <c r="C507" s="301"/>
      <c r="D507" s="301"/>
      <c r="E507" s="301"/>
      <c r="F507" s="121"/>
      <c r="G507" s="303"/>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c r="AD507" s="121"/>
      <c r="AE507" s="121"/>
      <c r="AF507" s="121"/>
      <c r="AG507" s="304"/>
      <c r="AH507" s="121"/>
      <c r="AI507" s="516"/>
      <c r="AJ507" s="121"/>
      <c r="AK507" s="121"/>
      <c r="AL507" s="121"/>
      <c r="AM507" s="305"/>
      <c r="AN507" s="306"/>
      <c r="AO507" s="307"/>
      <c r="AP507" s="305"/>
      <c r="AQ507" s="306"/>
      <c r="AR507" s="305"/>
      <c r="AS507" s="306"/>
      <c r="AT507" s="307"/>
      <c r="AU507" s="305"/>
      <c r="AV507" s="306"/>
      <c r="AW507" s="305"/>
      <c r="AX507" s="306"/>
      <c r="AY507" s="307"/>
      <c r="AZ507" s="305"/>
      <c r="BA507" s="306"/>
      <c r="BB507" s="121"/>
      <c r="BC507" s="121"/>
      <c r="BD507" s="121"/>
      <c r="BE507" s="121"/>
      <c r="BF507" s="121"/>
    </row>
    <row r="508" spans="1:58" ht="16.5" customHeight="1" x14ac:dyDescent="0.3">
      <c r="A508" s="301"/>
      <c r="B508" s="302"/>
      <c r="C508" s="301"/>
      <c r="D508" s="301"/>
      <c r="E508" s="301"/>
      <c r="F508" s="121"/>
      <c r="G508" s="303"/>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c r="AD508" s="121"/>
      <c r="AE508" s="121"/>
      <c r="AF508" s="121"/>
      <c r="AG508" s="304"/>
      <c r="AH508" s="121"/>
      <c r="AI508" s="516"/>
      <c r="AJ508" s="121"/>
      <c r="AK508" s="121"/>
      <c r="AL508" s="121"/>
      <c r="AM508" s="305"/>
      <c r="AN508" s="306"/>
      <c r="AO508" s="307"/>
      <c r="AP508" s="305"/>
      <c r="AQ508" s="306"/>
      <c r="AR508" s="305"/>
      <c r="AS508" s="306"/>
      <c r="AT508" s="307"/>
      <c r="AU508" s="305"/>
      <c r="AV508" s="306"/>
      <c r="AW508" s="305"/>
      <c r="AX508" s="306"/>
      <c r="AY508" s="307"/>
      <c r="AZ508" s="305"/>
      <c r="BA508" s="306"/>
      <c r="BB508" s="121"/>
      <c r="BC508" s="121"/>
      <c r="BD508" s="121"/>
      <c r="BE508" s="121"/>
      <c r="BF508" s="121"/>
    </row>
    <row r="509" spans="1:58" ht="16.5" customHeight="1" x14ac:dyDescent="0.3">
      <c r="A509" s="301"/>
      <c r="B509" s="302"/>
      <c r="C509" s="301"/>
      <c r="D509" s="301"/>
      <c r="E509" s="301"/>
      <c r="F509" s="121"/>
      <c r="G509" s="303"/>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c r="AE509" s="121"/>
      <c r="AF509" s="121"/>
      <c r="AG509" s="304"/>
      <c r="AH509" s="121"/>
      <c r="AI509" s="516"/>
      <c r="AJ509" s="121"/>
      <c r="AK509" s="121"/>
      <c r="AL509" s="121"/>
      <c r="AM509" s="305"/>
      <c r="AN509" s="306"/>
      <c r="AO509" s="307"/>
      <c r="AP509" s="305"/>
      <c r="AQ509" s="306"/>
      <c r="AR509" s="305"/>
      <c r="AS509" s="306"/>
      <c r="AT509" s="307"/>
      <c r="AU509" s="305"/>
      <c r="AV509" s="306"/>
      <c r="AW509" s="305"/>
      <c r="AX509" s="306"/>
      <c r="AY509" s="307"/>
      <c r="AZ509" s="305"/>
      <c r="BA509" s="306"/>
      <c r="BB509" s="121"/>
      <c r="BC509" s="121"/>
      <c r="BD509" s="121"/>
      <c r="BE509" s="121"/>
      <c r="BF509" s="121"/>
    </row>
    <row r="510" spans="1:58" ht="16.5" customHeight="1" x14ac:dyDescent="0.3">
      <c r="A510" s="301"/>
      <c r="B510" s="302"/>
      <c r="C510" s="301"/>
      <c r="D510" s="301"/>
      <c r="E510" s="301"/>
      <c r="F510" s="121"/>
      <c r="G510" s="303"/>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c r="AD510" s="121"/>
      <c r="AE510" s="121"/>
      <c r="AF510" s="121"/>
      <c r="AG510" s="304"/>
      <c r="AH510" s="121"/>
      <c r="AI510" s="516"/>
      <c r="AJ510" s="121"/>
      <c r="AK510" s="121"/>
      <c r="AL510" s="121"/>
      <c r="AM510" s="305"/>
      <c r="AN510" s="306"/>
      <c r="AO510" s="307"/>
      <c r="AP510" s="305"/>
      <c r="AQ510" s="306"/>
      <c r="AR510" s="305"/>
      <c r="AS510" s="306"/>
      <c r="AT510" s="307"/>
      <c r="AU510" s="305"/>
      <c r="AV510" s="306"/>
      <c r="AW510" s="305"/>
      <c r="AX510" s="306"/>
      <c r="AY510" s="307"/>
      <c r="AZ510" s="305"/>
      <c r="BA510" s="306"/>
      <c r="BB510" s="121"/>
      <c r="BC510" s="121"/>
      <c r="BD510" s="121"/>
      <c r="BE510" s="121"/>
      <c r="BF510" s="121"/>
    </row>
    <row r="511" spans="1:58" ht="16.5" customHeight="1" x14ac:dyDescent="0.3">
      <c r="A511" s="301"/>
      <c r="B511" s="302"/>
      <c r="C511" s="301"/>
      <c r="D511" s="301"/>
      <c r="E511" s="301"/>
      <c r="F511" s="121"/>
      <c r="G511" s="303"/>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c r="AD511" s="121"/>
      <c r="AE511" s="121"/>
      <c r="AF511" s="121"/>
      <c r="AG511" s="304"/>
      <c r="AH511" s="121"/>
      <c r="AI511" s="516"/>
      <c r="AJ511" s="121"/>
      <c r="AK511" s="121"/>
      <c r="AL511" s="121"/>
      <c r="AM511" s="305"/>
      <c r="AN511" s="306"/>
      <c r="AO511" s="307"/>
      <c r="AP511" s="305"/>
      <c r="AQ511" s="306"/>
      <c r="AR511" s="305"/>
      <c r="AS511" s="306"/>
      <c r="AT511" s="307"/>
      <c r="AU511" s="305"/>
      <c r="AV511" s="306"/>
      <c r="AW511" s="305"/>
      <c r="AX511" s="306"/>
      <c r="AY511" s="307"/>
      <c r="AZ511" s="305"/>
      <c r="BA511" s="306"/>
      <c r="BB511" s="121"/>
      <c r="BC511" s="121"/>
      <c r="BD511" s="121"/>
      <c r="BE511" s="121"/>
      <c r="BF511" s="121"/>
    </row>
    <row r="512" spans="1:58" ht="16.5" customHeight="1" x14ac:dyDescent="0.3">
      <c r="A512" s="301"/>
      <c r="B512" s="302"/>
      <c r="C512" s="301"/>
      <c r="D512" s="301"/>
      <c r="E512" s="301"/>
      <c r="F512" s="121"/>
      <c r="G512" s="303"/>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304"/>
      <c r="AH512" s="121"/>
      <c r="AI512" s="516"/>
      <c r="AJ512" s="121"/>
      <c r="AK512" s="121"/>
      <c r="AL512" s="121"/>
      <c r="AM512" s="305"/>
      <c r="AN512" s="306"/>
      <c r="AO512" s="307"/>
      <c r="AP512" s="305"/>
      <c r="AQ512" s="306"/>
      <c r="AR512" s="305"/>
      <c r="AS512" s="306"/>
      <c r="AT512" s="307"/>
      <c r="AU512" s="305"/>
      <c r="AV512" s="306"/>
      <c r="AW512" s="305"/>
      <c r="AX512" s="306"/>
      <c r="AY512" s="307"/>
      <c r="AZ512" s="305"/>
      <c r="BA512" s="306"/>
      <c r="BB512" s="121"/>
      <c r="BC512" s="121"/>
      <c r="BD512" s="121"/>
      <c r="BE512" s="121"/>
      <c r="BF512" s="121"/>
    </row>
    <row r="513" spans="1:58" ht="16.5" customHeight="1" x14ac:dyDescent="0.3">
      <c r="A513" s="301"/>
      <c r="B513" s="302"/>
      <c r="C513" s="301"/>
      <c r="D513" s="301"/>
      <c r="E513" s="301"/>
      <c r="F513" s="121"/>
      <c r="G513" s="303"/>
      <c r="H513" s="121"/>
      <c r="I513" s="121"/>
      <c r="J513" s="121"/>
      <c r="K513" s="121"/>
      <c r="L513" s="121"/>
      <c r="M513" s="121"/>
      <c r="N513" s="121"/>
      <c r="O513" s="121"/>
      <c r="P513" s="121"/>
      <c r="Q513" s="121"/>
      <c r="R513" s="121"/>
      <c r="S513" s="121"/>
      <c r="T513" s="121"/>
      <c r="U513" s="121"/>
      <c r="V513" s="121"/>
      <c r="W513" s="121"/>
      <c r="X513" s="121"/>
      <c r="Y513" s="121"/>
      <c r="Z513" s="121"/>
      <c r="AA513" s="121"/>
      <c r="AB513" s="121"/>
      <c r="AC513" s="121"/>
      <c r="AD513" s="121"/>
      <c r="AE513" s="121"/>
      <c r="AF513" s="121"/>
      <c r="AG513" s="304"/>
      <c r="AH513" s="121"/>
      <c r="AI513" s="516"/>
      <c r="AJ513" s="121"/>
      <c r="AK513" s="121"/>
      <c r="AL513" s="121"/>
      <c r="AM513" s="305"/>
      <c r="AN513" s="306"/>
      <c r="AO513" s="307"/>
      <c r="AP513" s="305"/>
      <c r="AQ513" s="306"/>
      <c r="AR513" s="305"/>
      <c r="AS513" s="306"/>
      <c r="AT513" s="307"/>
      <c r="AU513" s="305"/>
      <c r="AV513" s="306"/>
      <c r="AW513" s="305"/>
      <c r="AX513" s="306"/>
      <c r="AY513" s="307"/>
      <c r="AZ513" s="305"/>
      <c r="BA513" s="306"/>
      <c r="BB513" s="121"/>
      <c r="BC513" s="121"/>
      <c r="BD513" s="121"/>
      <c r="BE513" s="121"/>
      <c r="BF513" s="121"/>
    </row>
    <row r="514" spans="1:58" ht="16.5" customHeight="1" x14ac:dyDescent="0.3">
      <c r="A514" s="301"/>
      <c r="B514" s="302"/>
      <c r="C514" s="301"/>
      <c r="D514" s="301"/>
      <c r="E514" s="301"/>
      <c r="F514" s="121"/>
      <c r="G514" s="303"/>
      <c r="H514" s="121"/>
      <c r="I514" s="121"/>
      <c r="J514" s="121"/>
      <c r="K514" s="121"/>
      <c r="L514" s="121"/>
      <c r="M514" s="121"/>
      <c r="N514" s="121"/>
      <c r="O514" s="121"/>
      <c r="P514" s="121"/>
      <c r="Q514" s="121"/>
      <c r="R514" s="121"/>
      <c r="S514" s="121"/>
      <c r="T514" s="121"/>
      <c r="U514" s="121"/>
      <c r="V514" s="121"/>
      <c r="W514" s="121"/>
      <c r="X514" s="121"/>
      <c r="Y514" s="121"/>
      <c r="Z514" s="121"/>
      <c r="AA514" s="121"/>
      <c r="AB514" s="121"/>
      <c r="AC514" s="121"/>
      <c r="AD514" s="121"/>
      <c r="AE514" s="121"/>
      <c r="AF514" s="121"/>
      <c r="AG514" s="304"/>
      <c r="AH514" s="121"/>
      <c r="AI514" s="516"/>
      <c r="AJ514" s="121"/>
      <c r="AK514" s="121"/>
      <c r="AL514" s="121"/>
      <c r="AM514" s="305"/>
      <c r="AN514" s="306"/>
      <c r="AO514" s="307"/>
      <c r="AP514" s="305"/>
      <c r="AQ514" s="306"/>
      <c r="AR514" s="305"/>
      <c r="AS514" s="306"/>
      <c r="AT514" s="307"/>
      <c r="AU514" s="305"/>
      <c r="AV514" s="306"/>
      <c r="AW514" s="305"/>
      <c r="AX514" s="306"/>
      <c r="AY514" s="307"/>
      <c r="AZ514" s="305"/>
      <c r="BA514" s="306"/>
      <c r="BB514" s="121"/>
      <c r="BC514" s="121"/>
      <c r="BD514" s="121"/>
      <c r="BE514" s="121"/>
      <c r="BF514" s="121"/>
    </row>
    <row r="515" spans="1:58" ht="16.5" customHeight="1" x14ac:dyDescent="0.3">
      <c r="A515" s="301"/>
      <c r="B515" s="302"/>
      <c r="C515" s="301"/>
      <c r="D515" s="301"/>
      <c r="E515" s="301"/>
      <c r="F515" s="121"/>
      <c r="G515" s="303"/>
      <c r="H515" s="121"/>
      <c r="I515" s="121"/>
      <c r="J515" s="121"/>
      <c r="K515" s="121"/>
      <c r="L515" s="121"/>
      <c r="M515" s="121"/>
      <c r="N515" s="121"/>
      <c r="O515" s="121"/>
      <c r="P515" s="121"/>
      <c r="Q515" s="121"/>
      <c r="R515" s="121"/>
      <c r="S515" s="121"/>
      <c r="T515" s="121"/>
      <c r="U515" s="121"/>
      <c r="V515" s="121"/>
      <c r="W515" s="121"/>
      <c r="X515" s="121"/>
      <c r="Y515" s="121"/>
      <c r="Z515" s="121"/>
      <c r="AA515" s="121"/>
      <c r="AB515" s="121"/>
      <c r="AC515" s="121"/>
      <c r="AD515" s="121"/>
      <c r="AE515" s="121"/>
      <c r="AF515" s="121"/>
      <c r="AG515" s="304"/>
      <c r="AH515" s="121"/>
      <c r="AI515" s="516"/>
      <c r="AJ515" s="121"/>
      <c r="AK515" s="121"/>
      <c r="AL515" s="121"/>
      <c r="AM515" s="305"/>
      <c r="AN515" s="306"/>
      <c r="AO515" s="307"/>
      <c r="AP515" s="305"/>
      <c r="AQ515" s="306"/>
      <c r="AR515" s="305"/>
      <c r="AS515" s="306"/>
      <c r="AT515" s="307"/>
      <c r="AU515" s="305"/>
      <c r="AV515" s="306"/>
      <c r="AW515" s="305"/>
      <c r="AX515" s="306"/>
      <c r="AY515" s="307"/>
      <c r="AZ515" s="305"/>
      <c r="BA515" s="306"/>
      <c r="BB515" s="121"/>
      <c r="BC515" s="121"/>
      <c r="BD515" s="121"/>
      <c r="BE515" s="121"/>
      <c r="BF515" s="121"/>
    </row>
    <row r="516" spans="1:58" ht="16.5" customHeight="1" x14ac:dyDescent="0.3">
      <c r="A516" s="301"/>
      <c r="B516" s="302"/>
      <c r="C516" s="301"/>
      <c r="D516" s="301"/>
      <c r="E516" s="301"/>
      <c r="F516" s="121"/>
      <c r="G516" s="303"/>
      <c r="H516" s="121"/>
      <c r="I516" s="121"/>
      <c r="J516" s="121"/>
      <c r="K516" s="121"/>
      <c r="L516" s="121"/>
      <c r="M516" s="121"/>
      <c r="N516" s="121"/>
      <c r="O516" s="121"/>
      <c r="P516" s="121"/>
      <c r="Q516" s="121"/>
      <c r="R516" s="121"/>
      <c r="S516" s="121"/>
      <c r="T516" s="121"/>
      <c r="U516" s="121"/>
      <c r="V516" s="121"/>
      <c r="W516" s="121"/>
      <c r="X516" s="121"/>
      <c r="Y516" s="121"/>
      <c r="Z516" s="121"/>
      <c r="AA516" s="121"/>
      <c r="AB516" s="121"/>
      <c r="AC516" s="121"/>
      <c r="AD516" s="121"/>
      <c r="AE516" s="121"/>
      <c r="AF516" s="121"/>
      <c r="AG516" s="304"/>
      <c r="AH516" s="121"/>
      <c r="AI516" s="516"/>
      <c r="AJ516" s="121"/>
      <c r="AK516" s="121"/>
      <c r="AL516" s="121"/>
      <c r="AM516" s="305"/>
      <c r="AN516" s="306"/>
      <c r="AO516" s="307"/>
      <c r="AP516" s="305"/>
      <c r="AQ516" s="306"/>
      <c r="AR516" s="305"/>
      <c r="AS516" s="306"/>
      <c r="AT516" s="307"/>
      <c r="AU516" s="305"/>
      <c r="AV516" s="306"/>
      <c r="AW516" s="305"/>
      <c r="AX516" s="306"/>
      <c r="AY516" s="307"/>
      <c r="AZ516" s="305"/>
      <c r="BA516" s="306"/>
      <c r="BB516" s="121"/>
      <c r="BC516" s="121"/>
      <c r="BD516" s="121"/>
      <c r="BE516" s="121"/>
      <c r="BF516" s="121"/>
    </row>
    <row r="517" spans="1:58" ht="16.5" customHeight="1" x14ac:dyDescent="0.3">
      <c r="A517" s="301"/>
      <c r="B517" s="302"/>
      <c r="C517" s="301"/>
      <c r="D517" s="301"/>
      <c r="E517" s="301"/>
      <c r="F517" s="121"/>
      <c r="G517" s="303"/>
      <c r="H517" s="121"/>
      <c r="I517" s="121"/>
      <c r="J517" s="121"/>
      <c r="K517" s="121"/>
      <c r="L517" s="121"/>
      <c r="M517" s="121"/>
      <c r="N517" s="121"/>
      <c r="O517" s="121"/>
      <c r="P517" s="121"/>
      <c r="Q517" s="121"/>
      <c r="R517" s="121"/>
      <c r="S517" s="121"/>
      <c r="T517" s="121"/>
      <c r="U517" s="121"/>
      <c r="V517" s="121"/>
      <c r="W517" s="121"/>
      <c r="X517" s="121"/>
      <c r="Y517" s="121"/>
      <c r="Z517" s="121"/>
      <c r="AA517" s="121"/>
      <c r="AB517" s="121"/>
      <c r="AC517" s="121"/>
      <c r="AD517" s="121"/>
      <c r="AE517" s="121"/>
      <c r="AF517" s="121"/>
      <c r="AG517" s="304"/>
      <c r="AH517" s="121"/>
      <c r="AI517" s="516"/>
      <c r="AJ517" s="121"/>
      <c r="AK517" s="121"/>
      <c r="AL517" s="121"/>
      <c r="AM517" s="305"/>
      <c r="AN517" s="306"/>
      <c r="AO517" s="307"/>
      <c r="AP517" s="305"/>
      <c r="AQ517" s="306"/>
      <c r="AR517" s="305"/>
      <c r="AS517" s="306"/>
      <c r="AT517" s="307"/>
      <c r="AU517" s="305"/>
      <c r="AV517" s="306"/>
      <c r="AW517" s="305"/>
      <c r="AX517" s="306"/>
      <c r="AY517" s="307"/>
      <c r="AZ517" s="305"/>
      <c r="BA517" s="306"/>
      <c r="BB517" s="121"/>
      <c r="BC517" s="121"/>
      <c r="BD517" s="121"/>
      <c r="BE517" s="121"/>
      <c r="BF517" s="121"/>
    </row>
    <row r="518" spans="1:58" ht="16.5" customHeight="1" x14ac:dyDescent="0.3">
      <c r="A518" s="301"/>
      <c r="B518" s="302"/>
      <c r="C518" s="301"/>
      <c r="D518" s="301"/>
      <c r="E518" s="301"/>
      <c r="F518" s="121"/>
      <c r="G518" s="303"/>
      <c r="H518" s="121"/>
      <c r="I518" s="121"/>
      <c r="J518" s="121"/>
      <c r="K518" s="121"/>
      <c r="L518" s="121"/>
      <c r="M518" s="121"/>
      <c r="N518" s="121"/>
      <c r="O518" s="121"/>
      <c r="P518" s="121"/>
      <c r="Q518" s="121"/>
      <c r="R518" s="121"/>
      <c r="S518" s="121"/>
      <c r="T518" s="121"/>
      <c r="U518" s="121"/>
      <c r="V518" s="121"/>
      <c r="W518" s="121"/>
      <c r="X518" s="121"/>
      <c r="Y518" s="121"/>
      <c r="Z518" s="121"/>
      <c r="AA518" s="121"/>
      <c r="AB518" s="121"/>
      <c r="AC518" s="121"/>
      <c r="AD518" s="121"/>
      <c r="AE518" s="121"/>
      <c r="AF518" s="121"/>
      <c r="AG518" s="304"/>
      <c r="AH518" s="121"/>
      <c r="AI518" s="516"/>
      <c r="AJ518" s="121"/>
      <c r="AK518" s="121"/>
      <c r="AL518" s="121"/>
      <c r="AM518" s="305"/>
      <c r="AN518" s="306"/>
      <c r="AO518" s="307"/>
      <c r="AP518" s="305"/>
      <c r="AQ518" s="306"/>
      <c r="AR518" s="305"/>
      <c r="AS518" s="306"/>
      <c r="AT518" s="307"/>
      <c r="AU518" s="305"/>
      <c r="AV518" s="306"/>
      <c r="AW518" s="305"/>
      <c r="AX518" s="306"/>
      <c r="AY518" s="307"/>
      <c r="AZ518" s="305"/>
      <c r="BA518" s="306"/>
      <c r="BB518" s="121"/>
      <c r="BC518" s="121"/>
      <c r="BD518" s="121"/>
      <c r="BE518" s="121"/>
      <c r="BF518" s="121"/>
    </row>
    <row r="519" spans="1:58" ht="16.5" customHeight="1" x14ac:dyDescent="0.3">
      <c r="A519" s="301"/>
      <c r="B519" s="302"/>
      <c r="C519" s="301"/>
      <c r="D519" s="301"/>
      <c r="E519" s="301"/>
      <c r="F519" s="121"/>
      <c r="G519" s="303"/>
      <c r="H519" s="121"/>
      <c r="I519" s="121"/>
      <c r="J519" s="121"/>
      <c r="K519" s="121"/>
      <c r="L519" s="121"/>
      <c r="M519" s="121"/>
      <c r="N519" s="121"/>
      <c r="O519" s="121"/>
      <c r="P519" s="121"/>
      <c r="Q519" s="121"/>
      <c r="R519" s="121"/>
      <c r="S519" s="121"/>
      <c r="T519" s="121"/>
      <c r="U519" s="121"/>
      <c r="V519" s="121"/>
      <c r="W519" s="121"/>
      <c r="X519" s="121"/>
      <c r="Y519" s="121"/>
      <c r="Z519" s="121"/>
      <c r="AA519" s="121"/>
      <c r="AB519" s="121"/>
      <c r="AC519" s="121"/>
      <c r="AD519" s="121"/>
      <c r="AE519" s="121"/>
      <c r="AF519" s="121"/>
      <c r="AG519" s="304"/>
      <c r="AH519" s="121"/>
      <c r="AI519" s="516"/>
      <c r="AJ519" s="121"/>
      <c r="AK519" s="121"/>
      <c r="AL519" s="121"/>
      <c r="AM519" s="305"/>
      <c r="AN519" s="306"/>
      <c r="AO519" s="307"/>
      <c r="AP519" s="305"/>
      <c r="AQ519" s="306"/>
      <c r="AR519" s="305"/>
      <c r="AS519" s="306"/>
      <c r="AT519" s="307"/>
      <c r="AU519" s="305"/>
      <c r="AV519" s="306"/>
      <c r="AW519" s="305"/>
      <c r="AX519" s="306"/>
      <c r="AY519" s="307"/>
      <c r="AZ519" s="305"/>
      <c r="BA519" s="306"/>
      <c r="BB519" s="121"/>
      <c r="BC519" s="121"/>
      <c r="BD519" s="121"/>
      <c r="BE519" s="121"/>
      <c r="BF519" s="121"/>
    </row>
    <row r="520" spans="1:58" ht="16.5" customHeight="1" x14ac:dyDescent="0.3">
      <c r="A520" s="301"/>
      <c r="B520" s="302"/>
      <c r="C520" s="301"/>
      <c r="D520" s="301"/>
      <c r="E520" s="301"/>
      <c r="F520" s="121"/>
      <c r="G520" s="303"/>
      <c r="H520" s="121"/>
      <c r="I520" s="121"/>
      <c r="J520" s="121"/>
      <c r="K520" s="121"/>
      <c r="L520" s="121"/>
      <c r="M520" s="121"/>
      <c r="N520" s="121"/>
      <c r="O520" s="121"/>
      <c r="P520" s="121"/>
      <c r="Q520" s="121"/>
      <c r="R520" s="121"/>
      <c r="S520" s="121"/>
      <c r="T520" s="121"/>
      <c r="U520" s="121"/>
      <c r="V520" s="121"/>
      <c r="W520" s="121"/>
      <c r="X520" s="121"/>
      <c r="Y520" s="121"/>
      <c r="Z520" s="121"/>
      <c r="AA520" s="121"/>
      <c r="AB520" s="121"/>
      <c r="AC520" s="121"/>
      <c r="AD520" s="121"/>
      <c r="AE520" s="121"/>
      <c r="AF520" s="121"/>
      <c r="AG520" s="304"/>
      <c r="AH520" s="121"/>
      <c r="AI520" s="516"/>
      <c r="AJ520" s="121"/>
      <c r="AK520" s="121"/>
      <c r="AL520" s="121"/>
      <c r="AM520" s="305"/>
      <c r="AN520" s="306"/>
      <c r="AO520" s="307"/>
      <c r="AP520" s="305"/>
      <c r="AQ520" s="306"/>
      <c r="AR520" s="305"/>
      <c r="AS520" s="306"/>
      <c r="AT520" s="307"/>
      <c r="AU520" s="305"/>
      <c r="AV520" s="306"/>
      <c r="AW520" s="305"/>
      <c r="AX520" s="306"/>
      <c r="AY520" s="307"/>
      <c r="AZ520" s="305"/>
      <c r="BA520" s="306"/>
      <c r="BB520" s="121"/>
      <c r="BC520" s="121"/>
      <c r="BD520" s="121"/>
      <c r="BE520" s="121"/>
      <c r="BF520" s="121"/>
    </row>
    <row r="521" spans="1:58" ht="16.5" customHeight="1" x14ac:dyDescent="0.3">
      <c r="A521" s="301"/>
      <c r="B521" s="302"/>
      <c r="C521" s="301"/>
      <c r="D521" s="301"/>
      <c r="E521" s="301"/>
      <c r="F521" s="121"/>
      <c r="G521" s="303"/>
      <c r="H521" s="121"/>
      <c r="I521" s="121"/>
      <c r="J521" s="121"/>
      <c r="K521" s="121"/>
      <c r="L521" s="121"/>
      <c r="M521" s="121"/>
      <c r="N521" s="121"/>
      <c r="O521" s="121"/>
      <c r="P521" s="121"/>
      <c r="Q521" s="121"/>
      <c r="R521" s="121"/>
      <c r="S521" s="121"/>
      <c r="T521" s="121"/>
      <c r="U521" s="121"/>
      <c r="V521" s="121"/>
      <c r="W521" s="121"/>
      <c r="X521" s="121"/>
      <c r="Y521" s="121"/>
      <c r="Z521" s="121"/>
      <c r="AA521" s="121"/>
      <c r="AB521" s="121"/>
      <c r="AC521" s="121"/>
      <c r="AD521" s="121"/>
      <c r="AE521" s="121"/>
      <c r="AF521" s="121"/>
      <c r="AG521" s="304"/>
      <c r="AH521" s="121"/>
      <c r="AI521" s="516"/>
      <c r="AJ521" s="121"/>
      <c r="AK521" s="121"/>
      <c r="AL521" s="121"/>
      <c r="AM521" s="305"/>
      <c r="AN521" s="306"/>
      <c r="AO521" s="307"/>
      <c r="AP521" s="305"/>
      <c r="AQ521" s="306"/>
      <c r="AR521" s="305"/>
      <c r="AS521" s="306"/>
      <c r="AT521" s="307"/>
      <c r="AU521" s="305"/>
      <c r="AV521" s="306"/>
      <c r="AW521" s="305"/>
      <c r="AX521" s="306"/>
      <c r="AY521" s="307"/>
      <c r="AZ521" s="305"/>
      <c r="BA521" s="306"/>
      <c r="BB521" s="121"/>
      <c r="BC521" s="121"/>
      <c r="BD521" s="121"/>
      <c r="BE521" s="121"/>
      <c r="BF521" s="121"/>
    </row>
    <row r="522" spans="1:58" ht="16.5" customHeight="1" x14ac:dyDescent="0.3">
      <c r="A522" s="301"/>
      <c r="B522" s="302"/>
      <c r="C522" s="301"/>
      <c r="D522" s="301"/>
      <c r="E522" s="301"/>
      <c r="F522" s="121"/>
      <c r="G522" s="303"/>
      <c r="H522" s="121"/>
      <c r="I522" s="121"/>
      <c r="J522" s="121"/>
      <c r="K522" s="121"/>
      <c r="L522" s="121"/>
      <c r="M522" s="121"/>
      <c r="N522" s="121"/>
      <c r="O522" s="121"/>
      <c r="P522" s="121"/>
      <c r="Q522" s="121"/>
      <c r="R522" s="121"/>
      <c r="S522" s="121"/>
      <c r="T522" s="121"/>
      <c r="U522" s="121"/>
      <c r="V522" s="121"/>
      <c r="W522" s="121"/>
      <c r="X522" s="121"/>
      <c r="Y522" s="121"/>
      <c r="Z522" s="121"/>
      <c r="AA522" s="121"/>
      <c r="AB522" s="121"/>
      <c r="AC522" s="121"/>
      <c r="AD522" s="121"/>
      <c r="AE522" s="121"/>
      <c r="AF522" s="121"/>
      <c r="AG522" s="304"/>
      <c r="AH522" s="121"/>
      <c r="AI522" s="516"/>
      <c r="AJ522" s="121"/>
      <c r="AK522" s="121"/>
      <c r="AL522" s="121"/>
      <c r="AM522" s="305"/>
      <c r="AN522" s="306"/>
      <c r="AO522" s="307"/>
      <c r="AP522" s="305"/>
      <c r="AQ522" s="306"/>
      <c r="AR522" s="305"/>
      <c r="AS522" s="306"/>
      <c r="AT522" s="307"/>
      <c r="AU522" s="305"/>
      <c r="AV522" s="306"/>
      <c r="AW522" s="305"/>
      <c r="AX522" s="306"/>
      <c r="AY522" s="307"/>
      <c r="AZ522" s="305"/>
      <c r="BA522" s="306"/>
      <c r="BB522" s="121"/>
      <c r="BC522" s="121"/>
      <c r="BD522" s="121"/>
      <c r="BE522" s="121"/>
      <c r="BF522" s="121"/>
    </row>
    <row r="523" spans="1:58" ht="16.5" customHeight="1" x14ac:dyDescent="0.3">
      <c r="A523" s="301"/>
      <c r="B523" s="302"/>
      <c r="C523" s="301"/>
      <c r="D523" s="301"/>
      <c r="E523" s="301"/>
      <c r="F523" s="121"/>
      <c r="G523" s="303"/>
      <c r="H523" s="121"/>
      <c r="I523" s="121"/>
      <c r="J523" s="121"/>
      <c r="K523" s="121"/>
      <c r="L523" s="121"/>
      <c r="M523" s="121"/>
      <c r="N523" s="121"/>
      <c r="O523" s="121"/>
      <c r="P523" s="121"/>
      <c r="Q523" s="121"/>
      <c r="R523" s="121"/>
      <c r="S523" s="121"/>
      <c r="T523" s="121"/>
      <c r="U523" s="121"/>
      <c r="V523" s="121"/>
      <c r="W523" s="121"/>
      <c r="X523" s="121"/>
      <c r="Y523" s="121"/>
      <c r="Z523" s="121"/>
      <c r="AA523" s="121"/>
      <c r="AB523" s="121"/>
      <c r="AC523" s="121"/>
      <c r="AD523" s="121"/>
      <c r="AE523" s="121"/>
      <c r="AF523" s="121"/>
      <c r="AG523" s="304"/>
      <c r="AH523" s="121"/>
      <c r="AI523" s="516"/>
      <c r="AJ523" s="121"/>
      <c r="AK523" s="121"/>
      <c r="AL523" s="121"/>
      <c r="AM523" s="305"/>
      <c r="AN523" s="306"/>
      <c r="AO523" s="307"/>
      <c r="AP523" s="305"/>
      <c r="AQ523" s="306"/>
      <c r="AR523" s="305"/>
      <c r="AS523" s="306"/>
      <c r="AT523" s="307"/>
      <c r="AU523" s="305"/>
      <c r="AV523" s="306"/>
      <c r="AW523" s="305"/>
      <c r="AX523" s="306"/>
      <c r="AY523" s="307"/>
      <c r="AZ523" s="305"/>
      <c r="BA523" s="306"/>
      <c r="BB523" s="121"/>
      <c r="BC523" s="121"/>
      <c r="BD523" s="121"/>
      <c r="BE523" s="121"/>
      <c r="BF523" s="121"/>
    </row>
    <row r="524" spans="1:58" ht="16.5" customHeight="1" x14ac:dyDescent="0.3">
      <c r="A524" s="301"/>
      <c r="B524" s="302"/>
      <c r="C524" s="301"/>
      <c r="D524" s="301"/>
      <c r="E524" s="301"/>
      <c r="F524" s="121"/>
      <c r="G524" s="303"/>
      <c r="H524" s="121"/>
      <c r="I524" s="121"/>
      <c r="J524" s="121"/>
      <c r="K524" s="121"/>
      <c r="L524" s="121"/>
      <c r="M524" s="121"/>
      <c r="N524" s="121"/>
      <c r="O524" s="121"/>
      <c r="P524" s="121"/>
      <c r="Q524" s="121"/>
      <c r="R524" s="121"/>
      <c r="S524" s="121"/>
      <c r="T524" s="121"/>
      <c r="U524" s="121"/>
      <c r="V524" s="121"/>
      <c r="W524" s="121"/>
      <c r="X524" s="121"/>
      <c r="Y524" s="121"/>
      <c r="Z524" s="121"/>
      <c r="AA524" s="121"/>
      <c r="AB524" s="121"/>
      <c r="AC524" s="121"/>
      <c r="AD524" s="121"/>
      <c r="AE524" s="121"/>
      <c r="AF524" s="121"/>
      <c r="AG524" s="304"/>
      <c r="AH524" s="121"/>
      <c r="AI524" s="516"/>
      <c r="AJ524" s="121"/>
      <c r="AK524" s="121"/>
      <c r="AL524" s="121"/>
      <c r="AM524" s="305"/>
      <c r="AN524" s="306"/>
      <c r="AO524" s="307"/>
      <c r="AP524" s="305"/>
      <c r="AQ524" s="306"/>
      <c r="AR524" s="305"/>
      <c r="AS524" s="306"/>
      <c r="AT524" s="307"/>
      <c r="AU524" s="305"/>
      <c r="AV524" s="306"/>
      <c r="AW524" s="305"/>
      <c r="AX524" s="306"/>
      <c r="AY524" s="307"/>
      <c r="AZ524" s="305"/>
      <c r="BA524" s="306"/>
      <c r="BB524" s="121"/>
      <c r="BC524" s="121"/>
      <c r="BD524" s="121"/>
      <c r="BE524" s="121"/>
      <c r="BF524" s="121"/>
    </row>
    <row r="525" spans="1:58" ht="16.5" customHeight="1" x14ac:dyDescent="0.3">
      <c r="A525" s="301"/>
      <c r="B525" s="302"/>
      <c r="C525" s="301"/>
      <c r="D525" s="301"/>
      <c r="E525" s="301"/>
      <c r="F525" s="121"/>
      <c r="G525" s="303"/>
      <c r="H525" s="121"/>
      <c r="I525" s="121"/>
      <c r="J525" s="121"/>
      <c r="K525" s="121"/>
      <c r="L525" s="121"/>
      <c r="M525" s="121"/>
      <c r="N525" s="121"/>
      <c r="O525" s="121"/>
      <c r="P525" s="121"/>
      <c r="Q525" s="121"/>
      <c r="R525" s="121"/>
      <c r="S525" s="121"/>
      <c r="T525" s="121"/>
      <c r="U525" s="121"/>
      <c r="V525" s="121"/>
      <c r="W525" s="121"/>
      <c r="X525" s="121"/>
      <c r="Y525" s="121"/>
      <c r="Z525" s="121"/>
      <c r="AA525" s="121"/>
      <c r="AB525" s="121"/>
      <c r="AC525" s="121"/>
      <c r="AD525" s="121"/>
      <c r="AE525" s="121"/>
      <c r="AF525" s="121"/>
      <c r="AG525" s="304"/>
      <c r="AH525" s="121"/>
      <c r="AI525" s="516"/>
      <c r="AJ525" s="121"/>
      <c r="AK525" s="121"/>
      <c r="AL525" s="121"/>
      <c r="AM525" s="305"/>
      <c r="AN525" s="306"/>
      <c r="AO525" s="307"/>
      <c r="AP525" s="305"/>
      <c r="AQ525" s="306"/>
      <c r="AR525" s="305"/>
      <c r="AS525" s="306"/>
      <c r="AT525" s="307"/>
      <c r="AU525" s="305"/>
      <c r="AV525" s="306"/>
      <c r="AW525" s="305"/>
      <c r="AX525" s="306"/>
      <c r="AY525" s="307"/>
      <c r="AZ525" s="305"/>
      <c r="BA525" s="306"/>
      <c r="BB525" s="121"/>
      <c r="BC525" s="121"/>
      <c r="BD525" s="121"/>
      <c r="BE525" s="121"/>
      <c r="BF525" s="121"/>
    </row>
    <row r="526" spans="1:58" ht="16.5" customHeight="1" x14ac:dyDescent="0.3">
      <c r="A526" s="301"/>
      <c r="B526" s="302"/>
      <c r="C526" s="301"/>
      <c r="D526" s="301"/>
      <c r="E526" s="301"/>
      <c r="F526" s="121"/>
      <c r="G526" s="303"/>
      <c r="H526" s="121"/>
      <c r="I526" s="121"/>
      <c r="J526" s="121"/>
      <c r="K526" s="121"/>
      <c r="L526" s="121"/>
      <c r="M526" s="121"/>
      <c r="N526" s="121"/>
      <c r="O526" s="121"/>
      <c r="P526" s="121"/>
      <c r="Q526" s="121"/>
      <c r="R526" s="121"/>
      <c r="S526" s="121"/>
      <c r="T526" s="121"/>
      <c r="U526" s="121"/>
      <c r="V526" s="121"/>
      <c r="W526" s="121"/>
      <c r="X526" s="121"/>
      <c r="Y526" s="121"/>
      <c r="Z526" s="121"/>
      <c r="AA526" s="121"/>
      <c r="AB526" s="121"/>
      <c r="AC526" s="121"/>
      <c r="AD526" s="121"/>
      <c r="AE526" s="121"/>
      <c r="AF526" s="121"/>
      <c r="AG526" s="304"/>
      <c r="AH526" s="121"/>
      <c r="AI526" s="516"/>
      <c r="AJ526" s="121"/>
      <c r="AK526" s="121"/>
      <c r="AL526" s="121"/>
      <c r="AM526" s="305"/>
      <c r="AN526" s="306"/>
      <c r="AO526" s="307"/>
      <c r="AP526" s="305"/>
      <c r="AQ526" s="306"/>
      <c r="AR526" s="305"/>
      <c r="AS526" s="306"/>
      <c r="AT526" s="307"/>
      <c r="AU526" s="305"/>
      <c r="AV526" s="306"/>
      <c r="AW526" s="305"/>
      <c r="AX526" s="306"/>
      <c r="AY526" s="307"/>
      <c r="AZ526" s="305"/>
      <c r="BA526" s="306"/>
      <c r="BB526" s="121"/>
      <c r="BC526" s="121"/>
      <c r="BD526" s="121"/>
      <c r="BE526" s="121"/>
      <c r="BF526" s="121"/>
    </row>
    <row r="527" spans="1:58" ht="16.5" customHeight="1" x14ac:dyDescent="0.3">
      <c r="A527" s="301"/>
      <c r="B527" s="302"/>
      <c r="C527" s="301"/>
      <c r="D527" s="301"/>
      <c r="E527" s="301"/>
      <c r="F527" s="121"/>
      <c r="G527" s="303"/>
      <c r="H527" s="121"/>
      <c r="I527" s="121"/>
      <c r="J527" s="121"/>
      <c r="K527" s="121"/>
      <c r="L527" s="121"/>
      <c r="M527" s="121"/>
      <c r="N527" s="121"/>
      <c r="O527" s="121"/>
      <c r="P527" s="121"/>
      <c r="Q527" s="121"/>
      <c r="R527" s="121"/>
      <c r="S527" s="121"/>
      <c r="T527" s="121"/>
      <c r="U527" s="121"/>
      <c r="V527" s="121"/>
      <c r="W527" s="121"/>
      <c r="X527" s="121"/>
      <c r="Y527" s="121"/>
      <c r="Z527" s="121"/>
      <c r="AA527" s="121"/>
      <c r="AB527" s="121"/>
      <c r="AC527" s="121"/>
      <c r="AD527" s="121"/>
      <c r="AE527" s="121"/>
      <c r="AF527" s="121"/>
      <c r="AG527" s="304"/>
      <c r="AH527" s="121"/>
      <c r="AI527" s="516"/>
      <c r="AJ527" s="121"/>
      <c r="AK527" s="121"/>
      <c r="AL527" s="121"/>
      <c r="AM527" s="305"/>
      <c r="AN527" s="306"/>
      <c r="AO527" s="307"/>
      <c r="AP527" s="305"/>
      <c r="AQ527" s="306"/>
      <c r="AR527" s="305"/>
      <c r="AS527" s="306"/>
      <c r="AT527" s="307"/>
      <c r="AU527" s="305"/>
      <c r="AV527" s="306"/>
      <c r="AW527" s="305"/>
      <c r="AX527" s="306"/>
      <c r="AY527" s="307"/>
      <c r="AZ527" s="305"/>
      <c r="BA527" s="306"/>
      <c r="BB527" s="121"/>
      <c r="BC527" s="121"/>
      <c r="BD527" s="121"/>
      <c r="BE527" s="121"/>
      <c r="BF527" s="121"/>
    </row>
    <row r="528" spans="1:58" ht="16.5" customHeight="1" x14ac:dyDescent="0.3">
      <c r="A528" s="301"/>
      <c r="B528" s="302"/>
      <c r="C528" s="301"/>
      <c r="D528" s="301"/>
      <c r="E528" s="301"/>
      <c r="F528" s="121"/>
      <c r="G528" s="303"/>
      <c r="H528" s="121"/>
      <c r="I528" s="121"/>
      <c r="J528" s="121"/>
      <c r="K528" s="121"/>
      <c r="L528" s="121"/>
      <c r="M528" s="121"/>
      <c r="N528" s="121"/>
      <c r="O528" s="121"/>
      <c r="P528" s="121"/>
      <c r="Q528" s="121"/>
      <c r="R528" s="121"/>
      <c r="S528" s="121"/>
      <c r="T528" s="121"/>
      <c r="U528" s="121"/>
      <c r="V528" s="121"/>
      <c r="W528" s="121"/>
      <c r="X528" s="121"/>
      <c r="Y528" s="121"/>
      <c r="Z528" s="121"/>
      <c r="AA528" s="121"/>
      <c r="AB528" s="121"/>
      <c r="AC528" s="121"/>
      <c r="AD528" s="121"/>
      <c r="AE528" s="121"/>
      <c r="AF528" s="121"/>
      <c r="AG528" s="304"/>
      <c r="AH528" s="121"/>
      <c r="AI528" s="516"/>
      <c r="AJ528" s="121"/>
      <c r="AK528" s="121"/>
      <c r="AL528" s="121"/>
      <c r="AM528" s="305"/>
      <c r="AN528" s="306"/>
      <c r="AO528" s="307"/>
      <c r="AP528" s="305"/>
      <c r="AQ528" s="306"/>
      <c r="AR528" s="305"/>
      <c r="AS528" s="306"/>
      <c r="AT528" s="307"/>
      <c r="AU528" s="305"/>
      <c r="AV528" s="306"/>
      <c r="AW528" s="305"/>
      <c r="AX528" s="306"/>
      <c r="AY528" s="307"/>
      <c r="AZ528" s="305"/>
      <c r="BA528" s="306"/>
      <c r="BB528" s="121"/>
      <c r="BC528" s="121"/>
      <c r="BD528" s="121"/>
      <c r="BE528" s="121"/>
      <c r="BF528" s="121"/>
    </row>
    <row r="529" spans="1:58" ht="16.5" customHeight="1" x14ac:dyDescent="0.3">
      <c r="A529" s="301"/>
      <c r="B529" s="302"/>
      <c r="C529" s="301"/>
      <c r="D529" s="301"/>
      <c r="E529" s="301"/>
      <c r="F529" s="121"/>
      <c r="G529" s="303"/>
      <c r="H529" s="121"/>
      <c r="I529" s="121"/>
      <c r="J529" s="121"/>
      <c r="K529" s="121"/>
      <c r="L529" s="121"/>
      <c r="M529" s="121"/>
      <c r="N529" s="121"/>
      <c r="O529" s="121"/>
      <c r="P529" s="121"/>
      <c r="Q529" s="121"/>
      <c r="R529" s="121"/>
      <c r="S529" s="121"/>
      <c r="T529" s="121"/>
      <c r="U529" s="121"/>
      <c r="V529" s="121"/>
      <c r="W529" s="121"/>
      <c r="X529" s="121"/>
      <c r="Y529" s="121"/>
      <c r="Z529" s="121"/>
      <c r="AA529" s="121"/>
      <c r="AB529" s="121"/>
      <c r="AC529" s="121"/>
      <c r="AD529" s="121"/>
      <c r="AE529" s="121"/>
      <c r="AF529" s="121"/>
      <c r="AG529" s="304"/>
      <c r="AH529" s="121"/>
      <c r="AI529" s="516"/>
      <c r="AJ529" s="121"/>
      <c r="AK529" s="121"/>
      <c r="AL529" s="121"/>
      <c r="AM529" s="305"/>
      <c r="AN529" s="306"/>
      <c r="AO529" s="307"/>
      <c r="AP529" s="305"/>
      <c r="AQ529" s="306"/>
      <c r="AR529" s="305"/>
      <c r="AS529" s="306"/>
      <c r="AT529" s="307"/>
      <c r="AU529" s="305"/>
      <c r="AV529" s="306"/>
      <c r="AW529" s="305"/>
      <c r="AX529" s="306"/>
      <c r="AY529" s="307"/>
      <c r="AZ529" s="305"/>
      <c r="BA529" s="306"/>
      <c r="BB529" s="121"/>
      <c r="BC529" s="121"/>
      <c r="BD529" s="121"/>
      <c r="BE529" s="121"/>
      <c r="BF529" s="121"/>
    </row>
    <row r="530" spans="1:58" ht="16.5" customHeight="1" x14ac:dyDescent="0.3">
      <c r="A530" s="301"/>
      <c r="B530" s="302"/>
      <c r="C530" s="301"/>
      <c r="D530" s="301"/>
      <c r="E530" s="301"/>
      <c r="F530" s="121"/>
      <c r="G530" s="303"/>
      <c r="H530" s="121"/>
      <c r="I530" s="121"/>
      <c r="J530" s="121"/>
      <c r="K530" s="121"/>
      <c r="L530" s="121"/>
      <c r="M530" s="121"/>
      <c r="N530" s="121"/>
      <c r="O530" s="121"/>
      <c r="P530" s="121"/>
      <c r="Q530" s="121"/>
      <c r="R530" s="121"/>
      <c r="S530" s="121"/>
      <c r="T530" s="121"/>
      <c r="U530" s="121"/>
      <c r="V530" s="121"/>
      <c r="W530" s="121"/>
      <c r="X530" s="121"/>
      <c r="Y530" s="121"/>
      <c r="Z530" s="121"/>
      <c r="AA530" s="121"/>
      <c r="AB530" s="121"/>
      <c r="AC530" s="121"/>
      <c r="AD530" s="121"/>
      <c r="AE530" s="121"/>
      <c r="AF530" s="121"/>
      <c r="AG530" s="304"/>
      <c r="AH530" s="121"/>
      <c r="AI530" s="516"/>
      <c r="AJ530" s="121"/>
      <c r="AK530" s="121"/>
      <c r="AL530" s="121"/>
      <c r="AM530" s="305"/>
      <c r="AN530" s="306"/>
      <c r="AO530" s="307"/>
      <c r="AP530" s="305"/>
      <c r="AQ530" s="306"/>
      <c r="AR530" s="305"/>
      <c r="AS530" s="306"/>
      <c r="AT530" s="307"/>
      <c r="AU530" s="305"/>
      <c r="AV530" s="306"/>
      <c r="AW530" s="305"/>
      <c r="AX530" s="306"/>
      <c r="AY530" s="307"/>
      <c r="AZ530" s="305"/>
      <c r="BA530" s="306"/>
      <c r="BB530" s="121"/>
      <c r="BC530" s="121"/>
      <c r="BD530" s="121"/>
      <c r="BE530" s="121"/>
      <c r="BF530" s="121"/>
    </row>
    <row r="531" spans="1:58" ht="16.5" customHeight="1" x14ac:dyDescent="0.3">
      <c r="A531" s="301"/>
      <c r="B531" s="302"/>
      <c r="C531" s="301"/>
      <c r="D531" s="301"/>
      <c r="E531" s="301"/>
      <c r="F531" s="121"/>
      <c r="G531" s="303"/>
      <c r="H531" s="121"/>
      <c r="I531" s="121"/>
      <c r="J531" s="121"/>
      <c r="K531" s="121"/>
      <c r="L531" s="121"/>
      <c r="M531" s="121"/>
      <c r="N531" s="121"/>
      <c r="O531" s="121"/>
      <c r="P531" s="121"/>
      <c r="Q531" s="121"/>
      <c r="R531" s="121"/>
      <c r="S531" s="121"/>
      <c r="T531" s="121"/>
      <c r="U531" s="121"/>
      <c r="V531" s="121"/>
      <c r="W531" s="121"/>
      <c r="X531" s="121"/>
      <c r="Y531" s="121"/>
      <c r="Z531" s="121"/>
      <c r="AA531" s="121"/>
      <c r="AB531" s="121"/>
      <c r="AC531" s="121"/>
      <c r="AD531" s="121"/>
      <c r="AE531" s="121"/>
      <c r="AF531" s="121"/>
      <c r="AG531" s="304"/>
      <c r="AH531" s="121"/>
      <c r="AI531" s="516"/>
      <c r="AJ531" s="121"/>
      <c r="AK531" s="121"/>
      <c r="AL531" s="121"/>
      <c r="AM531" s="305"/>
      <c r="AN531" s="306"/>
      <c r="AO531" s="307"/>
      <c r="AP531" s="305"/>
      <c r="AQ531" s="306"/>
      <c r="AR531" s="305"/>
      <c r="AS531" s="306"/>
      <c r="AT531" s="307"/>
      <c r="AU531" s="305"/>
      <c r="AV531" s="306"/>
      <c r="AW531" s="305"/>
      <c r="AX531" s="306"/>
      <c r="AY531" s="307"/>
      <c r="AZ531" s="305"/>
      <c r="BA531" s="306"/>
      <c r="BB531" s="121"/>
      <c r="BC531" s="121"/>
      <c r="BD531" s="121"/>
      <c r="BE531" s="121"/>
      <c r="BF531" s="121"/>
    </row>
    <row r="532" spans="1:58" ht="16.5" customHeight="1" x14ac:dyDescent="0.3">
      <c r="A532" s="301"/>
      <c r="B532" s="302"/>
      <c r="C532" s="301"/>
      <c r="D532" s="301"/>
      <c r="E532" s="301"/>
      <c r="F532" s="121"/>
      <c r="G532" s="303"/>
      <c r="H532" s="121"/>
      <c r="I532" s="121"/>
      <c r="J532" s="121"/>
      <c r="K532" s="121"/>
      <c r="L532" s="121"/>
      <c r="M532" s="121"/>
      <c r="N532" s="121"/>
      <c r="O532" s="121"/>
      <c r="P532" s="121"/>
      <c r="Q532" s="121"/>
      <c r="R532" s="121"/>
      <c r="S532" s="121"/>
      <c r="T532" s="121"/>
      <c r="U532" s="121"/>
      <c r="V532" s="121"/>
      <c r="W532" s="121"/>
      <c r="X532" s="121"/>
      <c r="Y532" s="121"/>
      <c r="Z532" s="121"/>
      <c r="AA532" s="121"/>
      <c r="AB532" s="121"/>
      <c r="AC532" s="121"/>
      <c r="AD532" s="121"/>
      <c r="AE532" s="121"/>
      <c r="AF532" s="121"/>
      <c r="AG532" s="304"/>
      <c r="AH532" s="121"/>
      <c r="AI532" s="516"/>
      <c r="AJ532" s="121"/>
      <c r="AK532" s="121"/>
      <c r="AL532" s="121"/>
      <c r="AM532" s="305"/>
      <c r="AN532" s="306"/>
      <c r="AO532" s="307"/>
      <c r="AP532" s="305"/>
      <c r="AQ532" s="306"/>
      <c r="AR532" s="305"/>
      <c r="AS532" s="306"/>
      <c r="AT532" s="307"/>
      <c r="AU532" s="305"/>
      <c r="AV532" s="306"/>
      <c r="AW532" s="305"/>
      <c r="AX532" s="306"/>
      <c r="AY532" s="307"/>
      <c r="AZ532" s="305"/>
      <c r="BA532" s="306"/>
      <c r="BB532" s="121"/>
      <c r="BC532" s="121"/>
      <c r="BD532" s="121"/>
      <c r="BE532" s="121"/>
      <c r="BF532" s="121"/>
    </row>
    <row r="533" spans="1:58" ht="16.5" customHeight="1" x14ac:dyDescent="0.3">
      <c r="A533" s="301"/>
      <c r="B533" s="302"/>
      <c r="C533" s="301"/>
      <c r="D533" s="301"/>
      <c r="E533" s="301"/>
      <c r="F533" s="121"/>
      <c r="G533" s="303"/>
      <c r="H533" s="121"/>
      <c r="I533" s="121"/>
      <c r="J533" s="121"/>
      <c r="K533" s="121"/>
      <c r="L533" s="121"/>
      <c r="M533" s="121"/>
      <c r="N533" s="121"/>
      <c r="O533" s="121"/>
      <c r="P533" s="121"/>
      <c r="Q533" s="121"/>
      <c r="R533" s="121"/>
      <c r="S533" s="121"/>
      <c r="T533" s="121"/>
      <c r="U533" s="121"/>
      <c r="V533" s="121"/>
      <c r="W533" s="121"/>
      <c r="X533" s="121"/>
      <c r="Y533" s="121"/>
      <c r="Z533" s="121"/>
      <c r="AA533" s="121"/>
      <c r="AB533" s="121"/>
      <c r="AC533" s="121"/>
      <c r="AD533" s="121"/>
      <c r="AE533" s="121"/>
      <c r="AF533" s="121"/>
      <c r="AG533" s="304"/>
      <c r="AH533" s="121"/>
      <c r="AI533" s="516"/>
      <c r="AJ533" s="121"/>
      <c r="AK533" s="121"/>
      <c r="AL533" s="121"/>
      <c r="AM533" s="305"/>
      <c r="AN533" s="306"/>
      <c r="AO533" s="307"/>
      <c r="AP533" s="305"/>
      <c r="AQ533" s="306"/>
      <c r="AR533" s="305"/>
      <c r="AS533" s="306"/>
      <c r="AT533" s="307"/>
      <c r="AU533" s="305"/>
      <c r="AV533" s="306"/>
      <c r="AW533" s="305"/>
      <c r="AX533" s="306"/>
      <c r="AY533" s="307"/>
      <c r="AZ533" s="305"/>
      <c r="BA533" s="306"/>
      <c r="BB533" s="121"/>
      <c r="BC533" s="121"/>
      <c r="BD533" s="121"/>
      <c r="BE533" s="121"/>
      <c r="BF533" s="121"/>
    </row>
    <row r="534" spans="1:58" ht="16.5" customHeight="1" x14ac:dyDescent="0.3">
      <c r="A534" s="301"/>
      <c r="B534" s="302"/>
      <c r="C534" s="301"/>
      <c r="D534" s="301"/>
      <c r="E534" s="301"/>
      <c r="F534" s="121"/>
      <c r="G534" s="303"/>
      <c r="H534" s="121"/>
      <c r="I534" s="121"/>
      <c r="J534" s="121"/>
      <c r="K534" s="121"/>
      <c r="L534" s="121"/>
      <c r="M534" s="121"/>
      <c r="N534" s="121"/>
      <c r="O534" s="121"/>
      <c r="P534" s="121"/>
      <c r="Q534" s="121"/>
      <c r="R534" s="121"/>
      <c r="S534" s="121"/>
      <c r="T534" s="121"/>
      <c r="U534" s="121"/>
      <c r="V534" s="121"/>
      <c r="W534" s="121"/>
      <c r="X534" s="121"/>
      <c r="Y534" s="121"/>
      <c r="Z534" s="121"/>
      <c r="AA534" s="121"/>
      <c r="AB534" s="121"/>
      <c r="AC534" s="121"/>
      <c r="AD534" s="121"/>
      <c r="AE534" s="121"/>
      <c r="AF534" s="121"/>
      <c r="AG534" s="304"/>
      <c r="AH534" s="121"/>
      <c r="AI534" s="516"/>
      <c r="AJ534" s="121"/>
      <c r="AK534" s="121"/>
      <c r="AL534" s="121"/>
      <c r="AM534" s="305"/>
      <c r="AN534" s="306"/>
      <c r="AO534" s="307"/>
      <c r="AP534" s="305"/>
      <c r="AQ534" s="306"/>
      <c r="AR534" s="305"/>
      <c r="AS534" s="306"/>
      <c r="AT534" s="307"/>
      <c r="AU534" s="305"/>
      <c r="AV534" s="306"/>
      <c r="AW534" s="305"/>
      <c r="AX534" s="306"/>
      <c r="AY534" s="307"/>
      <c r="AZ534" s="305"/>
      <c r="BA534" s="306"/>
      <c r="BB534" s="121"/>
      <c r="BC534" s="121"/>
      <c r="BD534" s="121"/>
      <c r="BE534" s="121"/>
      <c r="BF534" s="121"/>
    </row>
    <row r="535" spans="1:58" ht="16.5" customHeight="1" x14ac:dyDescent="0.3">
      <c r="A535" s="301"/>
      <c r="B535" s="302"/>
      <c r="C535" s="301"/>
      <c r="D535" s="301"/>
      <c r="E535" s="301"/>
      <c r="F535" s="121"/>
      <c r="G535" s="303"/>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304"/>
      <c r="AH535" s="121"/>
      <c r="AI535" s="516"/>
      <c r="AJ535" s="121"/>
      <c r="AK535" s="121"/>
      <c r="AL535" s="121"/>
      <c r="AM535" s="305"/>
      <c r="AN535" s="306"/>
      <c r="AO535" s="307"/>
      <c r="AP535" s="305"/>
      <c r="AQ535" s="306"/>
      <c r="AR535" s="305"/>
      <c r="AS535" s="306"/>
      <c r="AT535" s="307"/>
      <c r="AU535" s="305"/>
      <c r="AV535" s="306"/>
      <c r="AW535" s="305"/>
      <c r="AX535" s="306"/>
      <c r="AY535" s="307"/>
      <c r="AZ535" s="305"/>
      <c r="BA535" s="306"/>
      <c r="BB535" s="121"/>
      <c r="BC535" s="121"/>
      <c r="BD535" s="121"/>
      <c r="BE535" s="121"/>
      <c r="BF535" s="121"/>
    </row>
    <row r="536" spans="1:58" ht="16.5" customHeight="1" x14ac:dyDescent="0.3">
      <c r="A536" s="301"/>
      <c r="B536" s="302"/>
      <c r="C536" s="301"/>
      <c r="D536" s="301"/>
      <c r="E536" s="301"/>
      <c r="F536" s="121"/>
      <c r="G536" s="303"/>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304"/>
      <c r="AH536" s="121"/>
      <c r="AI536" s="516"/>
      <c r="AJ536" s="121"/>
      <c r="AK536" s="121"/>
      <c r="AL536" s="121"/>
      <c r="AM536" s="305"/>
      <c r="AN536" s="306"/>
      <c r="AO536" s="307"/>
      <c r="AP536" s="305"/>
      <c r="AQ536" s="306"/>
      <c r="AR536" s="305"/>
      <c r="AS536" s="306"/>
      <c r="AT536" s="307"/>
      <c r="AU536" s="305"/>
      <c r="AV536" s="306"/>
      <c r="AW536" s="305"/>
      <c r="AX536" s="306"/>
      <c r="AY536" s="307"/>
      <c r="AZ536" s="305"/>
      <c r="BA536" s="306"/>
      <c r="BB536" s="121"/>
      <c r="BC536" s="121"/>
      <c r="BD536" s="121"/>
      <c r="BE536" s="121"/>
      <c r="BF536" s="121"/>
    </row>
    <row r="537" spans="1:58" ht="16.5" customHeight="1" x14ac:dyDescent="0.3">
      <c r="A537" s="301"/>
      <c r="B537" s="302"/>
      <c r="C537" s="301"/>
      <c r="D537" s="301"/>
      <c r="E537" s="301"/>
      <c r="F537" s="121"/>
      <c r="G537" s="303"/>
      <c r="H537" s="121"/>
      <c r="I537" s="121"/>
      <c r="J537" s="121"/>
      <c r="K537" s="121"/>
      <c r="L537" s="121"/>
      <c r="M537" s="121"/>
      <c r="N537" s="121"/>
      <c r="O537" s="121"/>
      <c r="P537" s="121"/>
      <c r="Q537" s="121"/>
      <c r="R537" s="121"/>
      <c r="S537" s="121"/>
      <c r="T537" s="121"/>
      <c r="U537" s="121"/>
      <c r="V537" s="121"/>
      <c r="W537" s="121"/>
      <c r="X537" s="121"/>
      <c r="Y537" s="121"/>
      <c r="Z537" s="121"/>
      <c r="AA537" s="121"/>
      <c r="AB537" s="121"/>
      <c r="AC537" s="121"/>
      <c r="AD537" s="121"/>
      <c r="AE537" s="121"/>
      <c r="AF537" s="121"/>
      <c r="AG537" s="304"/>
      <c r="AH537" s="121"/>
      <c r="AI537" s="516"/>
      <c r="AJ537" s="121"/>
      <c r="AK537" s="121"/>
      <c r="AL537" s="121"/>
      <c r="AM537" s="305"/>
      <c r="AN537" s="306"/>
      <c r="AO537" s="307"/>
      <c r="AP537" s="305"/>
      <c r="AQ537" s="306"/>
      <c r="AR537" s="305"/>
      <c r="AS537" s="306"/>
      <c r="AT537" s="307"/>
      <c r="AU537" s="305"/>
      <c r="AV537" s="306"/>
      <c r="AW537" s="305"/>
      <c r="AX537" s="306"/>
      <c r="AY537" s="307"/>
      <c r="AZ537" s="305"/>
      <c r="BA537" s="306"/>
      <c r="BB537" s="121"/>
      <c r="BC537" s="121"/>
      <c r="BD537" s="121"/>
      <c r="BE537" s="121"/>
      <c r="BF537" s="121"/>
    </row>
    <row r="538" spans="1:58" ht="16.5" customHeight="1" x14ac:dyDescent="0.3">
      <c r="A538" s="301"/>
      <c r="B538" s="302"/>
      <c r="C538" s="301"/>
      <c r="D538" s="301"/>
      <c r="E538" s="301"/>
      <c r="F538" s="121"/>
      <c r="G538" s="303"/>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304"/>
      <c r="AH538" s="121"/>
      <c r="AI538" s="516"/>
      <c r="AJ538" s="121"/>
      <c r="AK538" s="121"/>
      <c r="AL538" s="121"/>
      <c r="AM538" s="305"/>
      <c r="AN538" s="306"/>
      <c r="AO538" s="307"/>
      <c r="AP538" s="305"/>
      <c r="AQ538" s="306"/>
      <c r="AR538" s="305"/>
      <c r="AS538" s="306"/>
      <c r="AT538" s="307"/>
      <c r="AU538" s="305"/>
      <c r="AV538" s="306"/>
      <c r="AW538" s="305"/>
      <c r="AX538" s="306"/>
      <c r="AY538" s="307"/>
      <c r="AZ538" s="305"/>
      <c r="BA538" s="306"/>
      <c r="BB538" s="121"/>
      <c r="BC538" s="121"/>
      <c r="BD538" s="121"/>
      <c r="BE538" s="121"/>
      <c r="BF538" s="121"/>
    </row>
    <row r="539" spans="1:58" ht="16.5" customHeight="1" x14ac:dyDescent="0.3">
      <c r="A539" s="301"/>
      <c r="B539" s="302"/>
      <c r="C539" s="301"/>
      <c r="D539" s="301"/>
      <c r="E539" s="301"/>
      <c r="F539" s="121"/>
      <c r="G539" s="303"/>
      <c r="H539" s="121"/>
      <c r="I539" s="121"/>
      <c r="J539" s="121"/>
      <c r="K539" s="121"/>
      <c r="L539" s="121"/>
      <c r="M539" s="121"/>
      <c r="N539" s="121"/>
      <c r="O539" s="121"/>
      <c r="P539" s="121"/>
      <c r="Q539" s="121"/>
      <c r="R539" s="121"/>
      <c r="S539" s="121"/>
      <c r="T539" s="121"/>
      <c r="U539" s="121"/>
      <c r="V539" s="121"/>
      <c r="W539" s="121"/>
      <c r="X539" s="121"/>
      <c r="Y539" s="121"/>
      <c r="Z539" s="121"/>
      <c r="AA539" s="121"/>
      <c r="AB539" s="121"/>
      <c r="AC539" s="121"/>
      <c r="AD539" s="121"/>
      <c r="AE539" s="121"/>
      <c r="AF539" s="121"/>
      <c r="AG539" s="304"/>
      <c r="AH539" s="121"/>
      <c r="AI539" s="516"/>
      <c r="AJ539" s="121"/>
      <c r="AK539" s="121"/>
      <c r="AL539" s="121"/>
      <c r="AM539" s="305"/>
      <c r="AN539" s="306"/>
      <c r="AO539" s="307"/>
      <c r="AP539" s="305"/>
      <c r="AQ539" s="306"/>
      <c r="AR539" s="305"/>
      <c r="AS539" s="306"/>
      <c r="AT539" s="307"/>
      <c r="AU539" s="305"/>
      <c r="AV539" s="306"/>
      <c r="AW539" s="305"/>
      <c r="AX539" s="306"/>
      <c r="AY539" s="307"/>
      <c r="AZ539" s="305"/>
      <c r="BA539" s="306"/>
      <c r="BB539" s="121"/>
      <c r="BC539" s="121"/>
      <c r="BD539" s="121"/>
      <c r="BE539" s="121"/>
      <c r="BF539" s="121"/>
    </row>
    <row r="540" spans="1:58" ht="16.5" customHeight="1" x14ac:dyDescent="0.3">
      <c r="A540" s="301"/>
      <c r="B540" s="302"/>
      <c r="C540" s="301"/>
      <c r="D540" s="301"/>
      <c r="E540" s="301"/>
      <c r="F540" s="121"/>
      <c r="G540" s="303"/>
      <c r="H540" s="121"/>
      <c r="I540" s="121"/>
      <c r="J540" s="121"/>
      <c r="K540" s="121"/>
      <c r="L540" s="121"/>
      <c r="M540" s="121"/>
      <c r="N540" s="121"/>
      <c r="O540" s="121"/>
      <c r="P540" s="121"/>
      <c r="Q540" s="121"/>
      <c r="R540" s="121"/>
      <c r="S540" s="121"/>
      <c r="T540" s="121"/>
      <c r="U540" s="121"/>
      <c r="V540" s="121"/>
      <c r="W540" s="121"/>
      <c r="X540" s="121"/>
      <c r="Y540" s="121"/>
      <c r="Z540" s="121"/>
      <c r="AA540" s="121"/>
      <c r="AB540" s="121"/>
      <c r="AC540" s="121"/>
      <c r="AD540" s="121"/>
      <c r="AE540" s="121"/>
      <c r="AF540" s="121"/>
      <c r="AG540" s="304"/>
      <c r="AH540" s="121"/>
      <c r="AI540" s="516"/>
      <c r="AJ540" s="121"/>
      <c r="AK540" s="121"/>
      <c r="AL540" s="121"/>
      <c r="AM540" s="305"/>
      <c r="AN540" s="306"/>
      <c r="AO540" s="307"/>
      <c r="AP540" s="305"/>
      <c r="AQ540" s="306"/>
      <c r="AR540" s="305"/>
      <c r="AS540" s="306"/>
      <c r="AT540" s="307"/>
      <c r="AU540" s="305"/>
      <c r="AV540" s="306"/>
      <c r="AW540" s="305"/>
      <c r="AX540" s="306"/>
      <c r="AY540" s="307"/>
      <c r="AZ540" s="305"/>
      <c r="BA540" s="306"/>
      <c r="BB540" s="121"/>
      <c r="BC540" s="121"/>
      <c r="BD540" s="121"/>
      <c r="BE540" s="121"/>
      <c r="BF540" s="121"/>
    </row>
    <row r="541" spans="1:58" ht="16.5" customHeight="1" x14ac:dyDescent="0.3">
      <c r="A541" s="301"/>
      <c r="B541" s="302"/>
      <c r="C541" s="301"/>
      <c r="D541" s="301"/>
      <c r="E541" s="301"/>
      <c r="F541" s="121"/>
      <c r="G541" s="303"/>
      <c r="H541" s="121"/>
      <c r="I541" s="121"/>
      <c r="J541" s="121"/>
      <c r="K541" s="121"/>
      <c r="L541" s="121"/>
      <c r="M541" s="121"/>
      <c r="N541" s="121"/>
      <c r="O541" s="121"/>
      <c r="P541" s="121"/>
      <c r="Q541" s="121"/>
      <c r="R541" s="121"/>
      <c r="S541" s="121"/>
      <c r="T541" s="121"/>
      <c r="U541" s="121"/>
      <c r="V541" s="121"/>
      <c r="W541" s="121"/>
      <c r="X541" s="121"/>
      <c r="Y541" s="121"/>
      <c r="Z541" s="121"/>
      <c r="AA541" s="121"/>
      <c r="AB541" s="121"/>
      <c r="AC541" s="121"/>
      <c r="AD541" s="121"/>
      <c r="AE541" s="121"/>
      <c r="AF541" s="121"/>
      <c r="AG541" s="304"/>
      <c r="AH541" s="121"/>
      <c r="AI541" s="516"/>
      <c r="AJ541" s="121"/>
      <c r="AK541" s="121"/>
      <c r="AL541" s="121"/>
      <c r="AM541" s="305"/>
      <c r="AN541" s="306"/>
      <c r="AO541" s="307"/>
      <c r="AP541" s="305"/>
      <c r="AQ541" s="306"/>
      <c r="AR541" s="305"/>
      <c r="AS541" s="306"/>
      <c r="AT541" s="307"/>
      <c r="AU541" s="305"/>
      <c r="AV541" s="306"/>
      <c r="AW541" s="305"/>
      <c r="AX541" s="306"/>
      <c r="AY541" s="307"/>
      <c r="AZ541" s="305"/>
      <c r="BA541" s="306"/>
      <c r="BB541" s="121"/>
      <c r="BC541" s="121"/>
      <c r="BD541" s="121"/>
      <c r="BE541" s="121"/>
      <c r="BF541" s="121"/>
    </row>
    <row r="542" spans="1:58" ht="16.5" customHeight="1" x14ac:dyDescent="0.3">
      <c r="A542" s="301"/>
      <c r="B542" s="302"/>
      <c r="C542" s="301"/>
      <c r="D542" s="301"/>
      <c r="E542" s="301"/>
      <c r="F542" s="121"/>
      <c r="G542" s="303"/>
      <c r="H542" s="121"/>
      <c r="I542" s="121"/>
      <c r="J542" s="121"/>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304"/>
      <c r="AH542" s="121"/>
      <c r="AI542" s="516"/>
      <c r="AJ542" s="121"/>
      <c r="AK542" s="121"/>
      <c r="AL542" s="121"/>
      <c r="AM542" s="305"/>
      <c r="AN542" s="306"/>
      <c r="AO542" s="307"/>
      <c r="AP542" s="305"/>
      <c r="AQ542" s="306"/>
      <c r="AR542" s="305"/>
      <c r="AS542" s="306"/>
      <c r="AT542" s="307"/>
      <c r="AU542" s="305"/>
      <c r="AV542" s="306"/>
      <c r="AW542" s="305"/>
      <c r="AX542" s="306"/>
      <c r="AY542" s="307"/>
      <c r="AZ542" s="305"/>
      <c r="BA542" s="306"/>
      <c r="BB542" s="121"/>
      <c r="BC542" s="121"/>
      <c r="BD542" s="121"/>
      <c r="BE542" s="121"/>
      <c r="BF542" s="121"/>
    </row>
    <row r="543" spans="1:58" ht="16.5" customHeight="1" x14ac:dyDescent="0.3">
      <c r="A543" s="301"/>
      <c r="B543" s="302"/>
      <c r="C543" s="301"/>
      <c r="D543" s="301"/>
      <c r="E543" s="301"/>
      <c r="F543" s="121"/>
      <c r="G543" s="303"/>
      <c r="H543" s="121"/>
      <c r="I543" s="121"/>
      <c r="J543" s="121"/>
      <c r="K543" s="121"/>
      <c r="L543" s="121"/>
      <c r="M543" s="121"/>
      <c r="N543" s="121"/>
      <c r="O543" s="121"/>
      <c r="P543" s="121"/>
      <c r="Q543" s="121"/>
      <c r="R543" s="121"/>
      <c r="S543" s="121"/>
      <c r="T543" s="121"/>
      <c r="U543" s="121"/>
      <c r="V543" s="121"/>
      <c r="W543" s="121"/>
      <c r="X543" s="121"/>
      <c r="Y543" s="121"/>
      <c r="Z543" s="121"/>
      <c r="AA543" s="121"/>
      <c r="AB543" s="121"/>
      <c r="AC543" s="121"/>
      <c r="AD543" s="121"/>
      <c r="AE543" s="121"/>
      <c r="AF543" s="121"/>
      <c r="AG543" s="304"/>
      <c r="AH543" s="121"/>
      <c r="AI543" s="516"/>
      <c r="AJ543" s="121"/>
      <c r="AK543" s="121"/>
      <c r="AL543" s="121"/>
      <c r="AM543" s="305"/>
      <c r="AN543" s="306"/>
      <c r="AO543" s="307"/>
      <c r="AP543" s="305"/>
      <c r="AQ543" s="306"/>
      <c r="AR543" s="305"/>
      <c r="AS543" s="306"/>
      <c r="AT543" s="307"/>
      <c r="AU543" s="305"/>
      <c r="AV543" s="306"/>
      <c r="AW543" s="305"/>
      <c r="AX543" s="306"/>
      <c r="AY543" s="307"/>
      <c r="AZ543" s="305"/>
      <c r="BA543" s="306"/>
      <c r="BB543" s="121"/>
      <c r="BC543" s="121"/>
      <c r="BD543" s="121"/>
      <c r="BE543" s="121"/>
      <c r="BF543" s="121"/>
    </row>
    <row r="544" spans="1:58" ht="16.5" customHeight="1" x14ac:dyDescent="0.3">
      <c r="A544" s="301"/>
      <c r="B544" s="302"/>
      <c r="C544" s="301"/>
      <c r="D544" s="301"/>
      <c r="E544" s="301"/>
      <c r="F544" s="121"/>
      <c r="G544" s="303"/>
      <c r="H544" s="121"/>
      <c r="I544" s="121"/>
      <c r="J544" s="121"/>
      <c r="K544" s="121"/>
      <c r="L544" s="121"/>
      <c r="M544" s="121"/>
      <c r="N544" s="121"/>
      <c r="O544" s="121"/>
      <c r="P544" s="121"/>
      <c r="Q544" s="121"/>
      <c r="R544" s="121"/>
      <c r="S544" s="121"/>
      <c r="T544" s="121"/>
      <c r="U544" s="121"/>
      <c r="V544" s="121"/>
      <c r="W544" s="121"/>
      <c r="X544" s="121"/>
      <c r="Y544" s="121"/>
      <c r="Z544" s="121"/>
      <c r="AA544" s="121"/>
      <c r="AB544" s="121"/>
      <c r="AC544" s="121"/>
      <c r="AD544" s="121"/>
      <c r="AE544" s="121"/>
      <c r="AF544" s="121"/>
      <c r="AG544" s="304"/>
      <c r="AH544" s="121"/>
      <c r="AI544" s="516"/>
      <c r="AJ544" s="121"/>
      <c r="AK544" s="121"/>
      <c r="AL544" s="121"/>
      <c r="AM544" s="305"/>
      <c r="AN544" s="306"/>
      <c r="AO544" s="307"/>
      <c r="AP544" s="305"/>
      <c r="AQ544" s="306"/>
      <c r="AR544" s="305"/>
      <c r="AS544" s="306"/>
      <c r="AT544" s="307"/>
      <c r="AU544" s="305"/>
      <c r="AV544" s="306"/>
      <c r="AW544" s="305"/>
      <c r="AX544" s="306"/>
      <c r="AY544" s="307"/>
      <c r="AZ544" s="305"/>
      <c r="BA544" s="306"/>
      <c r="BB544" s="121"/>
      <c r="BC544" s="121"/>
      <c r="BD544" s="121"/>
      <c r="BE544" s="121"/>
      <c r="BF544" s="121"/>
    </row>
    <row r="545" spans="1:58" ht="16.5" customHeight="1" x14ac:dyDescent="0.3">
      <c r="A545" s="301"/>
      <c r="B545" s="302"/>
      <c r="C545" s="301"/>
      <c r="D545" s="301"/>
      <c r="E545" s="301"/>
      <c r="F545" s="121"/>
      <c r="G545" s="303"/>
      <c r="H545" s="121"/>
      <c r="I545" s="121"/>
      <c r="J545" s="121"/>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304"/>
      <c r="AH545" s="121"/>
      <c r="AI545" s="516"/>
      <c r="AJ545" s="121"/>
      <c r="AK545" s="121"/>
      <c r="AL545" s="121"/>
      <c r="AM545" s="305"/>
      <c r="AN545" s="306"/>
      <c r="AO545" s="307"/>
      <c r="AP545" s="305"/>
      <c r="AQ545" s="306"/>
      <c r="AR545" s="305"/>
      <c r="AS545" s="306"/>
      <c r="AT545" s="307"/>
      <c r="AU545" s="305"/>
      <c r="AV545" s="306"/>
      <c r="AW545" s="305"/>
      <c r="AX545" s="306"/>
      <c r="AY545" s="307"/>
      <c r="AZ545" s="305"/>
      <c r="BA545" s="306"/>
      <c r="BB545" s="121"/>
      <c r="BC545" s="121"/>
      <c r="BD545" s="121"/>
      <c r="BE545" s="121"/>
      <c r="BF545" s="121"/>
    </row>
    <row r="546" spans="1:58" ht="16.5" customHeight="1" x14ac:dyDescent="0.3">
      <c r="A546" s="301"/>
      <c r="B546" s="302"/>
      <c r="C546" s="301"/>
      <c r="D546" s="301"/>
      <c r="E546" s="301"/>
      <c r="F546" s="121"/>
      <c r="G546" s="303"/>
      <c r="H546" s="121"/>
      <c r="I546" s="121"/>
      <c r="J546" s="121"/>
      <c r="K546" s="121"/>
      <c r="L546" s="121"/>
      <c r="M546" s="121"/>
      <c r="N546" s="121"/>
      <c r="O546" s="121"/>
      <c r="P546" s="121"/>
      <c r="Q546" s="121"/>
      <c r="R546" s="121"/>
      <c r="S546" s="121"/>
      <c r="T546" s="121"/>
      <c r="U546" s="121"/>
      <c r="V546" s="121"/>
      <c r="W546" s="121"/>
      <c r="X546" s="121"/>
      <c r="Y546" s="121"/>
      <c r="Z546" s="121"/>
      <c r="AA546" s="121"/>
      <c r="AB546" s="121"/>
      <c r="AC546" s="121"/>
      <c r="AD546" s="121"/>
      <c r="AE546" s="121"/>
      <c r="AF546" s="121"/>
      <c r="AG546" s="304"/>
      <c r="AH546" s="121"/>
      <c r="AI546" s="516"/>
      <c r="AJ546" s="121"/>
      <c r="AK546" s="121"/>
      <c r="AL546" s="121"/>
      <c r="AM546" s="305"/>
      <c r="AN546" s="306"/>
      <c r="AO546" s="307"/>
      <c r="AP546" s="305"/>
      <c r="AQ546" s="306"/>
      <c r="AR546" s="305"/>
      <c r="AS546" s="306"/>
      <c r="AT546" s="307"/>
      <c r="AU546" s="305"/>
      <c r="AV546" s="306"/>
      <c r="AW546" s="305"/>
      <c r="AX546" s="306"/>
      <c r="AY546" s="307"/>
      <c r="AZ546" s="305"/>
      <c r="BA546" s="306"/>
      <c r="BB546" s="121"/>
      <c r="BC546" s="121"/>
      <c r="BD546" s="121"/>
      <c r="BE546" s="121"/>
      <c r="BF546" s="121"/>
    </row>
    <row r="547" spans="1:58" ht="16.5" customHeight="1" x14ac:dyDescent="0.3">
      <c r="A547" s="301"/>
      <c r="B547" s="302"/>
      <c r="C547" s="301"/>
      <c r="D547" s="301"/>
      <c r="E547" s="301"/>
      <c r="F547" s="121"/>
      <c r="G547" s="303"/>
      <c r="H547" s="121"/>
      <c r="I547" s="121"/>
      <c r="J547" s="121"/>
      <c r="K547" s="121"/>
      <c r="L547" s="121"/>
      <c r="M547" s="121"/>
      <c r="N547" s="121"/>
      <c r="O547" s="121"/>
      <c r="P547" s="121"/>
      <c r="Q547" s="121"/>
      <c r="R547" s="121"/>
      <c r="S547" s="121"/>
      <c r="T547" s="121"/>
      <c r="U547" s="121"/>
      <c r="V547" s="121"/>
      <c r="W547" s="121"/>
      <c r="X547" s="121"/>
      <c r="Y547" s="121"/>
      <c r="Z547" s="121"/>
      <c r="AA547" s="121"/>
      <c r="AB547" s="121"/>
      <c r="AC547" s="121"/>
      <c r="AD547" s="121"/>
      <c r="AE547" s="121"/>
      <c r="AF547" s="121"/>
      <c r="AG547" s="304"/>
      <c r="AH547" s="121"/>
      <c r="AI547" s="516"/>
      <c r="AJ547" s="121"/>
      <c r="AK547" s="121"/>
      <c r="AL547" s="121"/>
      <c r="AM547" s="305"/>
      <c r="AN547" s="306"/>
      <c r="AO547" s="307"/>
      <c r="AP547" s="305"/>
      <c r="AQ547" s="306"/>
      <c r="AR547" s="305"/>
      <c r="AS547" s="306"/>
      <c r="AT547" s="307"/>
      <c r="AU547" s="305"/>
      <c r="AV547" s="306"/>
      <c r="AW547" s="305"/>
      <c r="AX547" s="306"/>
      <c r="AY547" s="307"/>
      <c r="AZ547" s="305"/>
      <c r="BA547" s="306"/>
      <c r="BB547" s="121"/>
      <c r="BC547" s="121"/>
      <c r="BD547" s="121"/>
      <c r="BE547" s="121"/>
      <c r="BF547" s="121"/>
    </row>
    <row r="548" spans="1:58" ht="16.5" customHeight="1" x14ac:dyDescent="0.3">
      <c r="A548" s="301"/>
      <c r="B548" s="302"/>
      <c r="C548" s="301"/>
      <c r="D548" s="301"/>
      <c r="E548" s="301"/>
      <c r="F548" s="121"/>
      <c r="G548" s="303"/>
      <c r="H548" s="121"/>
      <c r="I548" s="121"/>
      <c r="J548" s="121"/>
      <c r="K548" s="121"/>
      <c r="L548" s="121"/>
      <c r="M548" s="121"/>
      <c r="N548" s="121"/>
      <c r="O548" s="121"/>
      <c r="P548" s="121"/>
      <c r="Q548" s="121"/>
      <c r="R548" s="121"/>
      <c r="S548" s="121"/>
      <c r="T548" s="121"/>
      <c r="U548" s="121"/>
      <c r="V548" s="121"/>
      <c r="W548" s="121"/>
      <c r="X548" s="121"/>
      <c r="Y548" s="121"/>
      <c r="Z548" s="121"/>
      <c r="AA548" s="121"/>
      <c r="AB548" s="121"/>
      <c r="AC548" s="121"/>
      <c r="AD548" s="121"/>
      <c r="AE548" s="121"/>
      <c r="AF548" s="121"/>
      <c r="AG548" s="304"/>
      <c r="AH548" s="121"/>
      <c r="AI548" s="516"/>
      <c r="AJ548" s="121"/>
      <c r="AK548" s="121"/>
      <c r="AL548" s="121"/>
      <c r="AM548" s="305"/>
      <c r="AN548" s="306"/>
      <c r="AO548" s="307"/>
      <c r="AP548" s="305"/>
      <c r="AQ548" s="306"/>
      <c r="AR548" s="305"/>
      <c r="AS548" s="306"/>
      <c r="AT548" s="307"/>
      <c r="AU548" s="305"/>
      <c r="AV548" s="306"/>
      <c r="AW548" s="305"/>
      <c r="AX548" s="306"/>
      <c r="AY548" s="307"/>
      <c r="AZ548" s="305"/>
      <c r="BA548" s="306"/>
      <c r="BB548" s="121"/>
      <c r="BC548" s="121"/>
      <c r="BD548" s="121"/>
      <c r="BE548" s="121"/>
      <c r="BF548" s="121"/>
    </row>
    <row r="549" spans="1:58" ht="16.5" customHeight="1" x14ac:dyDescent="0.3">
      <c r="A549" s="301"/>
      <c r="B549" s="302"/>
      <c r="C549" s="301"/>
      <c r="D549" s="301"/>
      <c r="E549" s="301"/>
      <c r="F549" s="121"/>
      <c r="G549" s="303"/>
      <c r="H549" s="121"/>
      <c r="I549" s="121"/>
      <c r="J549" s="121"/>
      <c r="K549" s="121"/>
      <c r="L549" s="121"/>
      <c r="M549" s="121"/>
      <c r="N549" s="121"/>
      <c r="O549" s="121"/>
      <c r="P549" s="121"/>
      <c r="Q549" s="121"/>
      <c r="R549" s="121"/>
      <c r="S549" s="121"/>
      <c r="T549" s="121"/>
      <c r="U549" s="121"/>
      <c r="V549" s="121"/>
      <c r="W549" s="121"/>
      <c r="X549" s="121"/>
      <c r="Y549" s="121"/>
      <c r="Z549" s="121"/>
      <c r="AA549" s="121"/>
      <c r="AB549" s="121"/>
      <c r="AC549" s="121"/>
      <c r="AD549" s="121"/>
      <c r="AE549" s="121"/>
      <c r="AF549" s="121"/>
      <c r="AG549" s="304"/>
      <c r="AH549" s="121"/>
      <c r="AI549" s="516"/>
      <c r="AJ549" s="121"/>
      <c r="AK549" s="121"/>
      <c r="AL549" s="121"/>
      <c r="AM549" s="305"/>
      <c r="AN549" s="306"/>
      <c r="AO549" s="307"/>
      <c r="AP549" s="305"/>
      <c r="AQ549" s="306"/>
      <c r="AR549" s="305"/>
      <c r="AS549" s="306"/>
      <c r="AT549" s="307"/>
      <c r="AU549" s="305"/>
      <c r="AV549" s="306"/>
      <c r="AW549" s="305"/>
      <c r="AX549" s="306"/>
      <c r="AY549" s="307"/>
      <c r="AZ549" s="305"/>
      <c r="BA549" s="306"/>
      <c r="BB549" s="121"/>
      <c r="BC549" s="121"/>
      <c r="BD549" s="121"/>
      <c r="BE549" s="121"/>
      <c r="BF549" s="121"/>
    </row>
    <row r="550" spans="1:58" ht="16.5" customHeight="1" x14ac:dyDescent="0.3">
      <c r="A550" s="301"/>
      <c r="B550" s="302"/>
      <c r="C550" s="301"/>
      <c r="D550" s="301"/>
      <c r="E550" s="301"/>
      <c r="F550" s="121"/>
      <c r="G550" s="303"/>
      <c r="H550" s="121"/>
      <c r="I550" s="121"/>
      <c r="J550" s="121"/>
      <c r="K550" s="121"/>
      <c r="L550" s="121"/>
      <c r="M550" s="121"/>
      <c r="N550" s="121"/>
      <c r="O550" s="121"/>
      <c r="P550" s="121"/>
      <c r="Q550" s="121"/>
      <c r="R550" s="121"/>
      <c r="S550" s="121"/>
      <c r="T550" s="121"/>
      <c r="U550" s="121"/>
      <c r="V550" s="121"/>
      <c r="W550" s="121"/>
      <c r="X550" s="121"/>
      <c r="Y550" s="121"/>
      <c r="Z550" s="121"/>
      <c r="AA550" s="121"/>
      <c r="AB550" s="121"/>
      <c r="AC550" s="121"/>
      <c r="AD550" s="121"/>
      <c r="AE550" s="121"/>
      <c r="AF550" s="121"/>
      <c r="AG550" s="304"/>
      <c r="AH550" s="121"/>
      <c r="AI550" s="516"/>
      <c r="AJ550" s="121"/>
      <c r="AK550" s="121"/>
      <c r="AL550" s="121"/>
      <c r="AM550" s="305"/>
      <c r="AN550" s="306"/>
      <c r="AO550" s="307"/>
      <c r="AP550" s="305"/>
      <c r="AQ550" s="306"/>
      <c r="AR550" s="305"/>
      <c r="AS550" s="306"/>
      <c r="AT550" s="307"/>
      <c r="AU550" s="305"/>
      <c r="AV550" s="306"/>
      <c r="AW550" s="305"/>
      <c r="AX550" s="306"/>
      <c r="AY550" s="307"/>
      <c r="AZ550" s="305"/>
      <c r="BA550" s="306"/>
      <c r="BB550" s="121"/>
      <c r="BC550" s="121"/>
      <c r="BD550" s="121"/>
      <c r="BE550" s="121"/>
      <c r="BF550" s="121"/>
    </row>
    <row r="551" spans="1:58" ht="16.5" customHeight="1" x14ac:dyDescent="0.3">
      <c r="A551" s="301"/>
      <c r="B551" s="302"/>
      <c r="C551" s="301"/>
      <c r="D551" s="301"/>
      <c r="E551" s="301"/>
      <c r="F551" s="121"/>
      <c r="G551" s="303"/>
      <c r="H551" s="121"/>
      <c r="I551" s="121"/>
      <c r="J551" s="121"/>
      <c r="K551" s="121"/>
      <c r="L551" s="121"/>
      <c r="M551" s="121"/>
      <c r="N551" s="121"/>
      <c r="O551" s="121"/>
      <c r="P551" s="121"/>
      <c r="Q551" s="121"/>
      <c r="R551" s="121"/>
      <c r="S551" s="121"/>
      <c r="T551" s="121"/>
      <c r="U551" s="121"/>
      <c r="V551" s="121"/>
      <c r="W551" s="121"/>
      <c r="X551" s="121"/>
      <c r="Y551" s="121"/>
      <c r="Z551" s="121"/>
      <c r="AA551" s="121"/>
      <c r="AB551" s="121"/>
      <c r="AC551" s="121"/>
      <c r="AD551" s="121"/>
      <c r="AE551" s="121"/>
      <c r="AF551" s="121"/>
      <c r="AG551" s="304"/>
      <c r="AH551" s="121"/>
      <c r="AI551" s="516"/>
      <c r="AJ551" s="121"/>
      <c r="AK551" s="121"/>
      <c r="AL551" s="121"/>
      <c r="AM551" s="305"/>
      <c r="AN551" s="306"/>
      <c r="AO551" s="307"/>
      <c r="AP551" s="305"/>
      <c r="AQ551" s="306"/>
      <c r="AR551" s="305"/>
      <c r="AS551" s="306"/>
      <c r="AT551" s="307"/>
      <c r="AU551" s="305"/>
      <c r="AV551" s="306"/>
      <c r="AW551" s="305"/>
      <c r="AX551" s="306"/>
      <c r="AY551" s="307"/>
      <c r="AZ551" s="305"/>
      <c r="BA551" s="306"/>
      <c r="BB551" s="121"/>
      <c r="BC551" s="121"/>
      <c r="BD551" s="121"/>
      <c r="BE551" s="121"/>
      <c r="BF551" s="121"/>
    </row>
    <row r="552" spans="1:58" ht="16.5" customHeight="1" x14ac:dyDescent="0.3">
      <c r="A552" s="301"/>
      <c r="B552" s="302"/>
      <c r="C552" s="301"/>
      <c r="D552" s="301"/>
      <c r="E552" s="301"/>
      <c r="F552" s="121"/>
      <c r="G552" s="303"/>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304"/>
      <c r="AH552" s="121"/>
      <c r="AI552" s="516"/>
      <c r="AJ552" s="121"/>
      <c r="AK552" s="121"/>
      <c r="AL552" s="121"/>
      <c r="AM552" s="305"/>
      <c r="AN552" s="306"/>
      <c r="AO552" s="307"/>
      <c r="AP552" s="305"/>
      <c r="AQ552" s="306"/>
      <c r="AR552" s="305"/>
      <c r="AS552" s="306"/>
      <c r="AT552" s="307"/>
      <c r="AU552" s="305"/>
      <c r="AV552" s="306"/>
      <c r="AW552" s="305"/>
      <c r="AX552" s="306"/>
      <c r="AY552" s="307"/>
      <c r="AZ552" s="305"/>
      <c r="BA552" s="306"/>
      <c r="BB552" s="121"/>
      <c r="BC552" s="121"/>
      <c r="BD552" s="121"/>
      <c r="BE552" s="121"/>
      <c r="BF552" s="121"/>
    </row>
    <row r="553" spans="1:58" ht="16.5" customHeight="1" x14ac:dyDescent="0.3">
      <c r="A553" s="301"/>
      <c r="B553" s="302"/>
      <c r="C553" s="301"/>
      <c r="D553" s="301"/>
      <c r="E553" s="301"/>
      <c r="F553" s="121"/>
      <c r="G553" s="303"/>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c r="AD553" s="121"/>
      <c r="AE553" s="121"/>
      <c r="AF553" s="121"/>
      <c r="AG553" s="304"/>
      <c r="AH553" s="121"/>
      <c r="AI553" s="516"/>
      <c r="AJ553" s="121"/>
      <c r="AK553" s="121"/>
      <c r="AL553" s="121"/>
      <c r="AM553" s="305"/>
      <c r="AN553" s="306"/>
      <c r="AO553" s="307"/>
      <c r="AP553" s="305"/>
      <c r="AQ553" s="306"/>
      <c r="AR553" s="305"/>
      <c r="AS553" s="306"/>
      <c r="AT553" s="307"/>
      <c r="AU553" s="305"/>
      <c r="AV553" s="306"/>
      <c r="AW553" s="305"/>
      <c r="AX553" s="306"/>
      <c r="AY553" s="307"/>
      <c r="AZ553" s="305"/>
      <c r="BA553" s="306"/>
      <c r="BB553" s="121"/>
      <c r="BC553" s="121"/>
      <c r="BD553" s="121"/>
      <c r="BE553" s="121"/>
      <c r="BF553" s="121"/>
    </row>
    <row r="554" spans="1:58" ht="16.5" customHeight="1" x14ac:dyDescent="0.3">
      <c r="A554" s="301"/>
      <c r="B554" s="302"/>
      <c r="C554" s="301"/>
      <c r="D554" s="301"/>
      <c r="E554" s="301"/>
      <c r="F554" s="121"/>
      <c r="G554" s="303"/>
      <c r="H554" s="121"/>
      <c r="I554" s="121"/>
      <c r="J554" s="121"/>
      <c r="K554" s="121"/>
      <c r="L554" s="121"/>
      <c r="M554" s="121"/>
      <c r="N554" s="121"/>
      <c r="O554" s="121"/>
      <c r="P554" s="121"/>
      <c r="Q554" s="121"/>
      <c r="R554" s="121"/>
      <c r="S554" s="121"/>
      <c r="T554" s="121"/>
      <c r="U554" s="121"/>
      <c r="V554" s="121"/>
      <c r="W554" s="121"/>
      <c r="X554" s="121"/>
      <c r="Y554" s="121"/>
      <c r="Z554" s="121"/>
      <c r="AA554" s="121"/>
      <c r="AB554" s="121"/>
      <c r="AC554" s="121"/>
      <c r="AD554" s="121"/>
      <c r="AE554" s="121"/>
      <c r="AF554" s="121"/>
      <c r="AG554" s="304"/>
      <c r="AH554" s="121"/>
      <c r="AI554" s="516"/>
      <c r="AJ554" s="121"/>
      <c r="AK554" s="121"/>
      <c r="AL554" s="121"/>
      <c r="AM554" s="305"/>
      <c r="AN554" s="306"/>
      <c r="AO554" s="307"/>
      <c r="AP554" s="305"/>
      <c r="AQ554" s="306"/>
      <c r="AR554" s="305"/>
      <c r="AS554" s="306"/>
      <c r="AT554" s="307"/>
      <c r="AU554" s="305"/>
      <c r="AV554" s="306"/>
      <c r="AW554" s="305"/>
      <c r="AX554" s="306"/>
      <c r="AY554" s="307"/>
      <c r="AZ554" s="305"/>
      <c r="BA554" s="306"/>
      <c r="BB554" s="121"/>
      <c r="BC554" s="121"/>
      <c r="BD554" s="121"/>
      <c r="BE554" s="121"/>
      <c r="BF554" s="121"/>
    </row>
    <row r="555" spans="1:58" ht="16.5" customHeight="1" x14ac:dyDescent="0.3">
      <c r="A555" s="301"/>
      <c r="B555" s="302"/>
      <c r="C555" s="301"/>
      <c r="D555" s="301"/>
      <c r="E555" s="301"/>
      <c r="F555" s="121"/>
      <c r="G555" s="303"/>
      <c r="H555" s="121"/>
      <c r="I555" s="121"/>
      <c r="J555" s="121"/>
      <c r="K555" s="121"/>
      <c r="L555" s="121"/>
      <c r="M555" s="121"/>
      <c r="N555" s="121"/>
      <c r="O555" s="121"/>
      <c r="P555" s="121"/>
      <c r="Q555" s="121"/>
      <c r="R555" s="121"/>
      <c r="S555" s="121"/>
      <c r="T555" s="121"/>
      <c r="U555" s="121"/>
      <c r="V555" s="121"/>
      <c r="W555" s="121"/>
      <c r="X555" s="121"/>
      <c r="Y555" s="121"/>
      <c r="Z555" s="121"/>
      <c r="AA555" s="121"/>
      <c r="AB555" s="121"/>
      <c r="AC555" s="121"/>
      <c r="AD555" s="121"/>
      <c r="AE555" s="121"/>
      <c r="AF555" s="121"/>
      <c r="AG555" s="304"/>
      <c r="AH555" s="121"/>
      <c r="AI555" s="516"/>
      <c r="AJ555" s="121"/>
      <c r="AK555" s="121"/>
      <c r="AL555" s="121"/>
      <c r="AM555" s="305"/>
      <c r="AN555" s="306"/>
      <c r="AO555" s="307"/>
      <c r="AP555" s="305"/>
      <c r="AQ555" s="306"/>
      <c r="AR555" s="305"/>
      <c r="AS555" s="306"/>
      <c r="AT555" s="307"/>
      <c r="AU555" s="305"/>
      <c r="AV555" s="306"/>
      <c r="AW555" s="305"/>
      <c r="AX555" s="306"/>
      <c r="AY555" s="307"/>
      <c r="AZ555" s="305"/>
      <c r="BA555" s="306"/>
      <c r="BB555" s="121"/>
      <c r="BC555" s="121"/>
      <c r="BD555" s="121"/>
      <c r="BE555" s="121"/>
      <c r="BF555" s="121"/>
    </row>
    <row r="556" spans="1:58" ht="16.5" customHeight="1" x14ac:dyDescent="0.3">
      <c r="A556" s="301"/>
      <c r="B556" s="302"/>
      <c r="C556" s="301"/>
      <c r="D556" s="301"/>
      <c r="E556" s="301"/>
      <c r="F556" s="121"/>
      <c r="G556" s="303"/>
      <c r="H556" s="121"/>
      <c r="I556" s="121"/>
      <c r="J556" s="121"/>
      <c r="K556" s="121"/>
      <c r="L556" s="121"/>
      <c r="M556" s="121"/>
      <c r="N556" s="121"/>
      <c r="O556" s="121"/>
      <c r="P556" s="121"/>
      <c r="Q556" s="121"/>
      <c r="R556" s="121"/>
      <c r="S556" s="121"/>
      <c r="T556" s="121"/>
      <c r="U556" s="121"/>
      <c r="V556" s="121"/>
      <c r="W556" s="121"/>
      <c r="X556" s="121"/>
      <c r="Y556" s="121"/>
      <c r="Z556" s="121"/>
      <c r="AA556" s="121"/>
      <c r="AB556" s="121"/>
      <c r="AC556" s="121"/>
      <c r="AD556" s="121"/>
      <c r="AE556" s="121"/>
      <c r="AF556" s="121"/>
      <c r="AG556" s="304"/>
      <c r="AH556" s="121"/>
      <c r="AI556" s="516"/>
      <c r="AJ556" s="121"/>
      <c r="AK556" s="121"/>
      <c r="AL556" s="121"/>
      <c r="AM556" s="305"/>
      <c r="AN556" s="306"/>
      <c r="AO556" s="307"/>
      <c r="AP556" s="305"/>
      <c r="AQ556" s="306"/>
      <c r="AR556" s="305"/>
      <c r="AS556" s="306"/>
      <c r="AT556" s="307"/>
      <c r="AU556" s="305"/>
      <c r="AV556" s="306"/>
      <c r="AW556" s="305"/>
      <c r="AX556" s="306"/>
      <c r="AY556" s="307"/>
      <c r="AZ556" s="305"/>
      <c r="BA556" s="306"/>
      <c r="BB556" s="121"/>
      <c r="BC556" s="121"/>
      <c r="BD556" s="121"/>
      <c r="BE556" s="121"/>
      <c r="BF556" s="121"/>
    </row>
    <row r="557" spans="1:58" ht="16.5" customHeight="1" x14ac:dyDescent="0.3">
      <c r="A557" s="301"/>
      <c r="B557" s="302"/>
      <c r="C557" s="301"/>
      <c r="D557" s="301"/>
      <c r="E557" s="301"/>
      <c r="F557" s="121"/>
      <c r="G557" s="303"/>
      <c r="H557" s="121"/>
      <c r="I557" s="121"/>
      <c r="J557" s="121"/>
      <c r="K557" s="121"/>
      <c r="L557" s="121"/>
      <c r="M557" s="121"/>
      <c r="N557" s="121"/>
      <c r="O557" s="121"/>
      <c r="P557" s="121"/>
      <c r="Q557" s="121"/>
      <c r="R557" s="121"/>
      <c r="S557" s="121"/>
      <c r="T557" s="121"/>
      <c r="U557" s="121"/>
      <c r="V557" s="121"/>
      <c r="W557" s="121"/>
      <c r="X557" s="121"/>
      <c r="Y557" s="121"/>
      <c r="Z557" s="121"/>
      <c r="AA557" s="121"/>
      <c r="AB557" s="121"/>
      <c r="AC557" s="121"/>
      <c r="AD557" s="121"/>
      <c r="AE557" s="121"/>
      <c r="AF557" s="121"/>
      <c r="AG557" s="304"/>
      <c r="AH557" s="121"/>
      <c r="AI557" s="516"/>
      <c r="AJ557" s="121"/>
      <c r="AK557" s="121"/>
      <c r="AL557" s="121"/>
      <c r="AM557" s="305"/>
      <c r="AN557" s="306"/>
      <c r="AO557" s="307"/>
      <c r="AP557" s="305"/>
      <c r="AQ557" s="306"/>
      <c r="AR557" s="305"/>
      <c r="AS557" s="306"/>
      <c r="AT557" s="307"/>
      <c r="AU557" s="305"/>
      <c r="AV557" s="306"/>
      <c r="AW557" s="305"/>
      <c r="AX557" s="306"/>
      <c r="AY557" s="307"/>
      <c r="AZ557" s="305"/>
      <c r="BA557" s="306"/>
      <c r="BB557" s="121"/>
      <c r="BC557" s="121"/>
      <c r="BD557" s="121"/>
      <c r="BE557" s="121"/>
      <c r="BF557" s="121"/>
    </row>
    <row r="558" spans="1:58" ht="16.5" customHeight="1" x14ac:dyDescent="0.3">
      <c r="A558" s="301"/>
      <c r="B558" s="302"/>
      <c r="C558" s="301"/>
      <c r="D558" s="301"/>
      <c r="E558" s="301"/>
      <c r="F558" s="121"/>
      <c r="G558" s="303"/>
      <c r="H558" s="121"/>
      <c r="I558" s="121"/>
      <c r="J558" s="121"/>
      <c r="K558" s="121"/>
      <c r="L558" s="121"/>
      <c r="M558" s="121"/>
      <c r="N558" s="121"/>
      <c r="O558" s="121"/>
      <c r="P558" s="121"/>
      <c r="Q558" s="121"/>
      <c r="R558" s="121"/>
      <c r="S558" s="121"/>
      <c r="T558" s="121"/>
      <c r="U558" s="121"/>
      <c r="V558" s="121"/>
      <c r="W558" s="121"/>
      <c r="X558" s="121"/>
      <c r="Y558" s="121"/>
      <c r="Z558" s="121"/>
      <c r="AA558" s="121"/>
      <c r="AB558" s="121"/>
      <c r="AC558" s="121"/>
      <c r="AD558" s="121"/>
      <c r="AE558" s="121"/>
      <c r="AF558" s="121"/>
      <c r="AG558" s="304"/>
      <c r="AH558" s="121"/>
      <c r="AI558" s="516"/>
      <c r="AJ558" s="121"/>
      <c r="AK558" s="121"/>
      <c r="AL558" s="121"/>
      <c r="AM558" s="305"/>
      <c r="AN558" s="306"/>
      <c r="AO558" s="307"/>
      <c r="AP558" s="305"/>
      <c r="AQ558" s="306"/>
      <c r="AR558" s="305"/>
      <c r="AS558" s="306"/>
      <c r="AT558" s="307"/>
      <c r="AU558" s="305"/>
      <c r="AV558" s="306"/>
      <c r="AW558" s="305"/>
      <c r="AX558" s="306"/>
      <c r="AY558" s="307"/>
      <c r="AZ558" s="305"/>
      <c r="BA558" s="306"/>
      <c r="BB558" s="121"/>
      <c r="BC558" s="121"/>
      <c r="BD558" s="121"/>
      <c r="BE558" s="121"/>
      <c r="BF558" s="121"/>
    </row>
    <row r="559" spans="1:58" ht="16.5" customHeight="1" x14ac:dyDescent="0.3">
      <c r="A559" s="301"/>
      <c r="B559" s="302"/>
      <c r="C559" s="301"/>
      <c r="D559" s="301"/>
      <c r="E559" s="301"/>
      <c r="F559" s="121"/>
      <c r="G559" s="303"/>
      <c r="H559" s="121"/>
      <c r="I559" s="121"/>
      <c r="J559" s="121"/>
      <c r="K559" s="121"/>
      <c r="L559" s="121"/>
      <c r="M559" s="121"/>
      <c r="N559" s="121"/>
      <c r="O559" s="121"/>
      <c r="P559" s="121"/>
      <c r="Q559" s="121"/>
      <c r="R559" s="121"/>
      <c r="S559" s="121"/>
      <c r="T559" s="121"/>
      <c r="U559" s="121"/>
      <c r="V559" s="121"/>
      <c r="W559" s="121"/>
      <c r="X559" s="121"/>
      <c r="Y559" s="121"/>
      <c r="Z559" s="121"/>
      <c r="AA559" s="121"/>
      <c r="AB559" s="121"/>
      <c r="AC559" s="121"/>
      <c r="AD559" s="121"/>
      <c r="AE559" s="121"/>
      <c r="AF559" s="121"/>
      <c r="AG559" s="304"/>
      <c r="AH559" s="121"/>
      <c r="AI559" s="516"/>
      <c r="AJ559" s="121"/>
      <c r="AK559" s="121"/>
      <c r="AL559" s="121"/>
      <c r="AM559" s="305"/>
      <c r="AN559" s="306"/>
      <c r="AO559" s="307"/>
      <c r="AP559" s="305"/>
      <c r="AQ559" s="306"/>
      <c r="AR559" s="305"/>
      <c r="AS559" s="306"/>
      <c r="AT559" s="307"/>
      <c r="AU559" s="305"/>
      <c r="AV559" s="306"/>
      <c r="AW559" s="305"/>
      <c r="AX559" s="306"/>
      <c r="AY559" s="307"/>
      <c r="AZ559" s="305"/>
      <c r="BA559" s="306"/>
      <c r="BB559" s="121"/>
      <c r="BC559" s="121"/>
      <c r="BD559" s="121"/>
      <c r="BE559" s="121"/>
      <c r="BF559" s="121"/>
    </row>
    <row r="560" spans="1:58" ht="16.5" customHeight="1" x14ac:dyDescent="0.3">
      <c r="A560" s="301"/>
      <c r="B560" s="302"/>
      <c r="C560" s="301"/>
      <c r="D560" s="301"/>
      <c r="E560" s="301"/>
      <c r="F560" s="121"/>
      <c r="G560" s="303"/>
      <c r="H560" s="121"/>
      <c r="I560" s="121"/>
      <c r="J560" s="121"/>
      <c r="K560" s="121"/>
      <c r="L560" s="121"/>
      <c r="M560" s="121"/>
      <c r="N560" s="121"/>
      <c r="O560" s="121"/>
      <c r="P560" s="121"/>
      <c r="Q560" s="121"/>
      <c r="R560" s="121"/>
      <c r="S560" s="121"/>
      <c r="T560" s="121"/>
      <c r="U560" s="121"/>
      <c r="V560" s="121"/>
      <c r="W560" s="121"/>
      <c r="X560" s="121"/>
      <c r="Y560" s="121"/>
      <c r="Z560" s="121"/>
      <c r="AA560" s="121"/>
      <c r="AB560" s="121"/>
      <c r="AC560" s="121"/>
      <c r="AD560" s="121"/>
      <c r="AE560" s="121"/>
      <c r="AF560" s="121"/>
      <c r="AG560" s="304"/>
      <c r="AH560" s="121"/>
      <c r="AI560" s="516"/>
      <c r="AJ560" s="121"/>
      <c r="AK560" s="121"/>
      <c r="AL560" s="121"/>
      <c r="AM560" s="305"/>
      <c r="AN560" s="306"/>
      <c r="AO560" s="307"/>
      <c r="AP560" s="305"/>
      <c r="AQ560" s="306"/>
      <c r="AR560" s="305"/>
      <c r="AS560" s="306"/>
      <c r="AT560" s="307"/>
      <c r="AU560" s="305"/>
      <c r="AV560" s="306"/>
      <c r="AW560" s="305"/>
      <c r="AX560" s="306"/>
      <c r="AY560" s="307"/>
      <c r="AZ560" s="305"/>
      <c r="BA560" s="306"/>
      <c r="BB560" s="121"/>
      <c r="BC560" s="121"/>
      <c r="BD560" s="121"/>
      <c r="BE560" s="121"/>
      <c r="BF560" s="121"/>
    </row>
    <row r="561" spans="1:58" ht="16.5" customHeight="1" x14ac:dyDescent="0.3">
      <c r="A561" s="301"/>
      <c r="B561" s="302"/>
      <c r="C561" s="301"/>
      <c r="D561" s="301"/>
      <c r="E561" s="301"/>
      <c r="F561" s="121"/>
      <c r="G561" s="303"/>
      <c r="H561" s="121"/>
      <c r="I561" s="121"/>
      <c r="J561" s="121"/>
      <c r="K561" s="121"/>
      <c r="L561" s="121"/>
      <c r="M561" s="121"/>
      <c r="N561" s="121"/>
      <c r="O561" s="121"/>
      <c r="P561" s="121"/>
      <c r="Q561" s="121"/>
      <c r="R561" s="121"/>
      <c r="S561" s="121"/>
      <c r="T561" s="121"/>
      <c r="U561" s="121"/>
      <c r="V561" s="121"/>
      <c r="W561" s="121"/>
      <c r="X561" s="121"/>
      <c r="Y561" s="121"/>
      <c r="Z561" s="121"/>
      <c r="AA561" s="121"/>
      <c r="AB561" s="121"/>
      <c r="AC561" s="121"/>
      <c r="AD561" s="121"/>
      <c r="AE561" s="121"/>
      <c r="AF561" s="121"/>
      <c r="AG561" s="304"/>
      <c r="AH561" s="121"/>
      <c r="AI561" s="516"/>
      <c r="AJ561" s="121"/>
      <c r="AK561" s="121"/>
      <c r="AL561" s="121"/>
      <c r="AM561" s="305"/>
      <c r="AN561" s="306"/>
      <c r="AO561" s="307"/>
      <c r="AP561" s="305"/>
      <c r="AQ561" s="306"/>
      <c r="AR561" s="305"/>
      <c r="AS561" s="306"/>
      <c r="AT561" s="307"/>
      <c r="AU561" s="305"/>
      <c r="AV561" s="306"/>
      <c r="AW561" s="305"/>
      <c r="AX561" s="306"/>
      <c r="AY561" s="307"/>
      <c r="AZ561" s="305"/>
      <c r="BA561" s="306"/>
      <c r="BB561" s="121"/>
      <c r="BC561" s="121"/>
      <c r="BD561" s="121"/>
      <c r="BE561" s="121"/>
      <c r="BF561" s="121"/>
    </row>
    <row r="562" spans="1:58" ht="16.5" customHeight="1" x14ac:dyDescent="0.3">
      <c r="A562" s="301"/>
      <c r="B562" s="302"/>
      <c r="C562" s="301"/>
      <c r="D562" s="301"/>
      <c r="E562" s="301"/>
      <c r="F562" s="121"/>
      <c r="G562" s="303"/>
      <c r="H562" s="121"/>
      <c r="I562" s="121"/>
      <c r="J562" s="121"/>
      <c r="K562" s="121"/>
      <c r="L562" s="121"/>
      <c r="M562" s="121"/>
      <c r="N562" s="121"/>
      <c r="O562" s="121"/>
      <c r="P562" s="121"/>
      <c r="Q562" s="121"/>
      <c r="R562" s="121"/>
      <c r="S562" s="121"/>
      <c r="T562" s="121"/>
      <c r="U562" s="121"/>
      <c r="V562" s="121"/>
      <c r="W562" s="121"/>
      <c r="X562" s="121"/>
      <c r="Y562" s="121"/>
      <c r="Z562" s="121"/>
      <c r="AA562" s="121"/>
      <c r="AB562" s="121"/>
      <c r="AC562" s="121"/>
      <c r="AD562" s="121"/>
      <c r="AE562" s="121"/>
      <c r="AF562" s="121"/>
      <c r="AG562" s="304"/>
      <c r="AH562" s="121"/>
      <c r="AI562" s="516"/>
      <c r="AJ562" s="121"/>
      <c r="AK562" s="121"/>
      <c r="AL562" s="121"/>
      <c r="AM562" s="305"/>
      <c r="AN562" s="306"/>
      <c r="AO562" s="307"/>
      <c r="AP562" s="305"/>
      <c r="AQ562" s="306"/>
      <c r="AR562" s="305"/>
      <c r="AS562" s="306"/>
      <c r="AT562" s="307"/>
      <c r="AU562" s="305"/>
      <c r="AV562" s="306"/>
      <c r="AW562" s="305"/>
      <c r="AX562" s="306"/>
      <c r="AY562" s="307"/>
      <c r="AZ562" s="305"/>
      <c r="BA562" s="306"/>
      <c r="BB562" s="121"/>
      <c r="BC562" s="121"/>
      <c r="BD562" s="121"/>
      <c r="BE562" s="121"/>
      <c r="BF562" s="121"/>
    </row>
    <row r="563" spans="1:58" ht="16.5" customHeight="1" x14ac:dyDescent="0.3">
      <c r="A563" s="301"/>
      <c r="B563" s="302"/>
      <c r="C563" s="301"/>
      <c r="D563" s="301"/>
      <c r="E563" s="301"/>
      <c r="F563" s="121"/>
      <c r="G563" s="303"/>
      <c r="H563" s="121"/>
      <c r="I563" s="121"/>
      <c r="J563" s="121"/>
      <c r="K563" s="121"/>
      <c r="L563" s="121"/>
      <c r="M563" s="121"/>
      <c r="N563" s="121"/>
      <c r="O563" s="121"/>
      <c r="P563" s="121"/>
      <c r="Q563" s="121"/>
      <c r="R563" s="121"/>
      <c r="S563" s="121"/>
      <c r="T563" s="121"/>
      <c r="U563" s="121"/>
      <c r="V563" s="121"/>
      <c r="W563" s="121"/>
      <c r="X563" s="121"/>
      <c r="Y563" s="121"/>
      <c r="Z563" s="121"/>
      <c r="AA563" s="121"/>
      <c r="AB563" s="121"/>
      <c r="AC563" s="121"/>
      <c r="AD563" s="121"/>
      <c r="AE563" s="121"/>
      <c r="AF563" s="121"/>
      <c r="AG563" s="304"/>
      <c r="AH563" s="121"/>
      <c r="AI563" s="516"/>
      <c r="AJ563" s="121"/>
      <c r="AK563" s="121"/>
      <c r="AL563" s="121"/>
      <c r="AM563" s="305"/>
      <c r="AN563" s="306"/>
      <c r="AO563" s="307"/>
      <c r="AP563" s="305"/>
      <c r="AQ563" s="306"/>
      <c r="AR563" s="305"/>
      <c r="AS563" s="306"/>
      <c r="AT563" s="307"/>
      <c r="AU563" s="305"/>
      <c r="AV563" s="306"/>
      <c r="AW563" s="305"/>
      <c r="AX563" s="306"/>
      <c r="AY563" s="307"/>
      <c r="AZ563" s="305"/>
      <c r="BA563" s="306"/>
      <c r="BB563" s="121"/>
      <c r="BC563" s="121"/>
      <c r="BD563" s="121"/>
      <c r="BE563" s="121"/>
      <c r="BF563" s="121"/>
    </row>
    <row r="564" spans="1:58" ht="16.5" customHeight="1" x14ac:dyDescent="0.3">
      <c r="A564" s="301"/>
      <c r="B564" s="302"/>
      <c r="C564" s="301"/>
      <c r="D564" s="301"/>
      <c r="E564" s="301"/>
      <c r="F564" s="121"/>
      <c r="G564" s="303"/>
      <c r="H564" s="121"/>
      <c r="I564" s="121"/>
      <c r="J564" s="121"/>
      <c r="K564" s="121"/>
      <c r="L564" s="121"/>
      <c r="M564" s="121"/>
      <c r="N564" s="121"/>
      <c r="O564" s="121"/>
      <c r="P564" s="121"/>
      <c r="Q564" s="121"/>
      <c r="R564" s="121"/>
      <c r="S564" s="121"/>
      <c r="T564" s="121"/>
      <c r="U564" s="121"/>
      <c r="V564" s="121"/>
      <c r="W564" s="121"/>
      <c r="X564" s="121"/>
      <c r="Y564" s="121"/>
      <c r="Z564" s="121"/>
      <c r="AA564" s="121"/>
      <c r="AB564" s="121"/>
      <c r="AC564" s="121"/>
      <c r="AD564" s="121"/>
      <c r="AE564" s="121"/>
      <c r="AF564" s="121"/>
      <c r="AG564" s="304"/>
      <c r="AH564" s="121"/>
      <c r="AI564" s="516"/>
      <c r="AJ564" s="121"/>
      <c r="AK564" s="121"/>
      <c r="AL564" s="121"/>
      <c r="AM564" s="305"/>
      <c r="AN564" s="306"/>
      <c r="AO564" s="307"/>
      <c r="AP564" s="305"/>
      <c r="AQ564" s="306"/>
      <c r="AR564" s="305"/>
      <c r="AS564" s="306"/>
      <c r="AT564" s="307"/>
      <c r="AU564" s="305"/>
      <c r="AV564" s="306"/>
      <c r="AW564" s="305"/>
      <c r="AX564" s="306"/>
      <c r="AY564" s="307"/>
      <c r="AZ564" s="305"/>
      <c r="BA564" s="306"/>
      <c r="BB564" s="121"/>
      <c r="BC564" s="121"/>
      <c r="BD564" s="121"/>
      <c r="BE564" s="121"/>
      <c r="BF564" s="121"/>
    </row>
    <row r="565" spans="1:58" ht="16.5" customHeight="1" x14ac:dyDescent="0.3">
      <c r="A565" s="301"/>
      <c r="B565" s="302"/>
      <c r="C565" s="301"/>
      <c r="D565" s="301"/>
      <c r="E565" s="301"/>
      <c r="F565" s="121"/>
      <c r="G565" s="303"/>
      <c r="H565" s="121"/>
      <c r="I565" s="121"/>
      <c r="J565" s="121"/>
      <c r="K565" s="121"/>
      <c r="L565" s="121"/>
      <c r="M565" s="121"/>
      <c r="N565" s="121"/>
      <c r="O565" s="121"/>
      <c r="P565" s="121"/>
      <c r="Q565" s="121"/>
      <c r="R565" s="121"/>
      <c r="S565" s="121"/>
      <c r="T565" s="121"/>
      <c r="U565" s="121"/>
      <c r="V565" s="121"/>
      <c r="W565" s="121"/>
      <c r="X565" s="121"/>
      <c r="Y565" s="121"/>
      <c r="Z565" s="121"/>
      <c r="AA565" s="121"/>
      <c r="AB565" s="121"/>
      <c r="AC565" s="121"/>
      <c r="AD565" s="121"/>
      <c r="AE565" s="121"/>
      <c r="AF565" s="121"/>
      <c r="AG565" s="304"/>
      <c r="AH565" s="121"/>
      <c r="AI565" s="516"/>
      <c r="AJ565" s="121"/>
      <c r="AK565" s="121"/>
      <c r="AL565" s="121"/>
      <c r="AM565" s="305"/>
      <c r="AN565" s="306"/>
      <c r="AO565" s="307"/>
      <c r="AP565" s="305"/>
      <c r="AQ565" s="306"/>
      <c r="AR565" s="305"/>
      <c r="AS565" s="306"/>
      <c r="AT565" s="307"/>
      <c r="AU565" s="305"/>
      <c r="AV565" s="306"/>
      <c r="AW565" s="305"/>
      <c r="AX565" s="306"/>
      <c r="AY565" s="307"/>
      <c r="AZ565" s="305"/>
      <c r="BA565" s="306"/>
      <c r="BB565" s="121"/>
      <c r="BC565" s="121"/>
      <c r="BD565" s="121"/>
      <c r="BE565" s="121"/>
      <c r="BF565" s="121"/>
    </row>
    <row r="566" spans="1:58" ht="16.5" customHeight="1" x14ac:dyDescent="0.3">
      <c r="A566" s="301"/>
      <c r="B566" s="302"/>
      <c r="C566" s="301"/>
      <c r="D566" s="301"/>
      <c r="E566" s="301"/>
      <c r="F566" s="121"/>
      <c r="G566" s="303"/>
      <c r="H566" s="121"/>
      <c r="I566" s="121"/>
      <c r="J566" s="121"/>
      <c r="K566" s="121"/>
      <c r="L566" s="121"/>
      <c r="M566" s="121"/>
      <c r="N566" s="121"/>
      <c r="O566" s="121"/>
      <c r="P566" s="121"/>
      <c r="Q566" s="121"/>
      <c r="R566" s="121"/>
      <c r="S566" s="121"/>
      <c r="T566" s="121"/>
      <c r="U566" s="121"/>
      <c r="V566" s="121"/>
      <c r="W566" s="121"/>
      <c r="X566" s="121"/>
      <c r="Y566" s="121"/>
      <c r="Z566" s="121"/>
      <c r="AA566" s="121"/>
      <c r="AB566" s="121"/>
      <c r="AC566" s="121"/>
      <c r="AD566" s="121"/>
      <c r="AE566" s="121"/>
      <c r="AF566" s="121"/>
      <c r="AG566" s="304"/>
      <c r="AH566" s="121"/>
      <c r="AI566" s="516"/>
      <c r="AJ566" s="121"/>
      <c r="AK566" s="121"/>
      <c r="AL566" s="121"/>
      <c r="AM566" s="305"/>
      <c r="AN566" s="306"/>
      <c r="AO566" s="307"/>
      <c r="AP566" s="305"/>
      <c r="AQ566" s="306"/>
      <c r="AR566" s="305"/>
      <c r="AS566" s="306"/>
      <c r="AT566" s="307"/>
      <c r="AU566" s="305"/>
      <c r="AV566" s="306"/>
      <c r="AW566" s="305"/>
      <c r="AX566" s="306"/>
      <c r="AY566" s="307"/>
      <c r="AZ566" s="305"/>
      <c r="BA566" s="306"/>
      <c r="BB566" s="121"/>
      <c r="BC566" s="121"/>
      <c r="BD566" s="121"/>
      <c r="BE566" s="121"/>
      <c r="BF566" s="121"/>
    </row>
    <row r="567" spans="1:58" ht="16.5" customHeight="1" x14ac:dyDescent="0.3">
      <c r="A567" s="301"/>
      <c r="B567" s="302"/>
      <c r="C567" s="301"/>
      <c r="D567" s="301"/>
      <c r="E567" s="301"/>
      <c r="F567" s="121"/>
      <c r="G567" s="303"/>
      <c r="H567" s="121"/>
      <c r="I567" s="121"/>
      <c r="J567" s="121"/>
      <c r="K567" s="121"/>
      <c r="L567" s="121"/>
      <c r="M567" s="121"/>
      <c r="N567" s="121"/>
      <c r="O567" s="121"/>
      <c r="P567" s="121"/>
      <c r="Q567" s="121"/>
      <c r="R567" s="121"/>
      <c r="S567" s="121"/>
      <c r="T567" s="121"/>
      <c r="U567" s="121"/>
      <c r="V567" s="121"/>
      <c r="W567" s="121"/>
      <c r="X567" s="121"/>
      <c r="Y567" s="121"/>
      <c r="Z567" s="121"/>
      <c r="AA567" s="121"/>
      <c r="AB567" s="121"/>
      <c r="AC567" s="121"/>
      <c r="AD567" s="121"/>
      <c r="AE567" s="121"/>
      <c r="AF567" s="121"/>
      <c r="AG567" s="304"/>
      <c r="AH567" s="121"/>
      <c r="AI567" s="516"/>
      <c r="AJ567" s="121"/>
      <c r="AK567" s="121"/>
      <c r="AL567" s="121"/>
      <c r="AM567" s="305"/>
      <c r="AN567" s="306"/>
      <c r="AO567" s="307"/>
      <c r="AP567" s="305"/>
      <c r="AQ567" s="306"/>
      <c r="AR567" s="305"/>
      <c r="AS567" s="306"/>
      <c r="AT567" s="307"/>
      <c r="AU567" s="305"/>
      <c r="AV567" s="306"/>
      <c r="AW567" s="305"/>
      <c r="AX567" s="306"/>
      <c r="AY567" s="307"/>
      <c r="AZ567" s="305"/>
      <c r="BA567" s="306"/>
      <c r="BB567" s="121"/>
      <c r="BC567" s="121"/>
      <c r="BD567" s="121"/>
      <c r="BE567" s="121"/>
      <c r="BF567" s="121"/>
    </row>
    <row r="568" spans="1:58" ht="16.5" customHeight="1" x14ac:dyDescent="0.3">
      <c r="A568" s="301"/>
      <c r="B568" s="302"/>
      <c r="C568" s="301"/>
      <c r="D568" s="301"/>
      <c r="E568" s="301"/>
      <c r="F568" s="121"/>
      <c r="G568" s="303"/>
      <c r="H568" s="121"/>
      <c r="I568" s="121"/>
      <c r="J568" s="121"/>
      <c r="K568" s="121"/>
      <c r="L568" s="121"/>
      <c r="M568" s="121"/>
      <c r="N568" s="121"/>
      <c r="O568" s="121"/>
      <c r="P568" s="121"/>
      <c r="Q568" s="121"/>
      <c r="R568" s="121"/>
      <c r="S568" s="121"/>
      <c r="T568" s="121"/>
      <c r="U568" s="121"/>
      <c r="V568" s="121"/>
      <c r="W568" s="121"/>
      <c r="X568" s="121"/>
      <c r="Y568" s="121"/>
      <c r="Z568" s="121"/>
      <c r="AA568" s="121"/>
      <c r="AB568" s="121"/>
      <c r="AC568" s="121"/>
      <c r="AD568" s="121"/>
      <c r="AE568" s="121"/>
      <c r="AF568" s="121"/>
      <c r="AG568" s="304"/>
      <c r="AH568" s="121"/>
      <c r="AI568" s="516"/>
      <c r="AJ568" s="121"/>
      <c r="AK568" s="121"/>
      <c r="AL568" s="121"/>
      <c r="AM568" s="305"/>
      <c r="AN568" s="306"/>
      <c r="AO568" s="307"/>
      <c r="AP568" s="305"/>
      <c r="AQ568" s="306"/>
      <c r="AR568" s="305"/>
      <c r="AS568" s="306"/>
      <c r="AT568" s="307"/>
      <c r="AU568" s="305"/>
      <c r="AV568" s="306"/>
      <c r="AW568" s="305"/>
      <c r="AX568" s="306"/>
      <c r="AY568" s="307"/>
      <c r="AZ568" s="305"/>
      <c r="BA568" s="306"/>
      <c r="BB568" s="121"/>
      <c r="BC568" s="121"/>
      <c r="BD568" s="121"/>
      <c r="BE568" s="121"/>
      <c r="BF568" s="121"/>
    </row>
    <row r="569" spans="1:58" ht="16.5" customHeight="1" x14ac:dyDescent="0.3">
      <c r="A569" s="301"/>
      <c r="B569" s="302"/>
      <c r="C569" s="301"/>
      <c r="D569" s="301"/>
      <c r="E569" s="301"/>
      <c r="F569" s="121"/>
      <c r="G569" s="303"/>
      <c r="H569" s="121"/>
      <c r="I569" s="121"/>
      <c r="J569" s="121"/>
      <c r="K569" s="121"/>
      <c r="L569" s="121"/>
      <c r="M569" s="121"/>
      <c r="N569" s="121"/>
      <c r="O569" s="121"/>
      <c r="P569" s="121"/>
      <c r="Q569" s="121"/>
      <c r="R569" s="121"/>
      <c r="S569" s="121"/>
      <c r="T569" s="121"/>
      <c r="U569" s="121"/>
      <c r="V569" s="121"/>
      <c r="W569" s="121"/>
      <c r="X569" s="121"/>
      <c r="Y569" s="121"/>
      <c r="Z569" s="121"/>
      <c r="AA569" s="121"/>
      <c r="AB569" s="121"/>
      <c r="AC569" s="121"/>
      <c r="AD569" s="121"/>
      <c r="AE569" s="121"/>
      <c r="AF569" s="121"/>
      <c r="AG569" s="304"/>
      <c r="AH569" s="121"/>
      <c r="AI569" s="516"/>
      <c r="AJ569" s="121"/>
      <c r="AK569" s="121"/>
      <c r="AL569" s="121"/>
      <c r="AM569" s="305"/>
      <c r="AN569" s="306"/>
      <c r="AO569" s="307"/>
      <c r="AP569" s="305"/>
      <c r="AQ569" s="306"/>
      <c r="AR569" s="305"/>
      <c r="AS569" s="306"/>
      <c r="AT569" s="307"/>
      <c r="AU569" s="305"/>
      <c r="AV569" s="306"/>
      <c r="AW569" s="305"/>
      <c r="AX569" s="306"/>
      <c r="AY569" s="307"/>
      <c r="AZ569" s="305"/>
      <c r="BA569" s="306"/>
      <c r="BB569" s="121"/>
      <c r="BC569" s="121"/>
      <c r="BD569" s="121"/>
      <c r="BE569" s="121"/>
      <c r="BF569" s="121"/>
    </row>
    <row r="570" spans="1:58" ht="16.5" customHeight="1" x14ac:dyDescent="0.3">
      <c r="A570" s="301"/>
      <c r="B570" s="302"/>
      <c r="C570" s="301"/>
      <c r="D570" s="301"/>
      <c r="E570" s="301"/>
      <c r="F570" s="121"/>
      <c r="G570" s="303"/>
      <c r="H570" s="121"/>
      <c r="I570" s="121"/>
      <c r="J570" s="121"/>
      <c r="K570" s="121"/>
      <c r="L570" s="121"/>
      <c r="M570" s="121"/>
      <c r="N570" s="121"/>
      <c r="O570" s="121"/>
      <c r="P570" s="121"/>
      <c r="Q570" s="121"/>
      <c r="R570" s="121"/>
      <c r="S570" s="121"/>
      <c r="T570" s="121"/>
      <c r="U570" s="121"/>
      <c r="V570" s="121"/>
      <c r="W570" s="121"/>
      <c r="X570" s="121"/>
      <c r="Y570" s="121"/>
      <c r="Z570" s="121"/>
      <c r="AA570" s="121"/>
      <c r="AB570" s="121"/>
      <c r="AC570" s="121"/>
      <c r="AD570" s="121"/>
      <c r="AE570" s="121"/>
      <c r="AF570" s="121"/>
      <c r="AG570" s="304"/>
      <c r="AH570" s="121"/>
      <c r="AI570" s="516"/>
      <c r="AJ570" s="121"/>
      <c r="AK570" s="121"/>
      <c r="AL570" s="121"/>
      <c r="AM570" s="305"/>
      <c r="AN570" s="306"/>
      <c r="AO570" s="307"/>
      <c r="AP570" s="305"/>
      <c r="AQ570" s="306"/>
      <c r="AR570" s="305"/>
      <c r="AS570" s="306"/>
      <c r="AT570" s="307"/>
      <c r="AU570" s="305"/>
      <c r="AV570" s="306"/>
      <c r="AW570" s="305"/>
      <c r="AX570" s="306"/>
      <c r="AY570" s="307"/>
      <c r="AZ570" s="305"/>
      <c r="BA570" s="306"/>
      <c r="BB570" s="121"/>
      <c r="BC570" s="121"/>
      <c r="BD570" s="121"/>
      <c r="BE570" s="121"/>
      <c r="BF570" s="121"/>
    </row>
    <row r="571" spans="1:58" ht="16.5" customHeight="1" x14ac:dyDescent="0.3">
      <c r="A571" s="301"/>
      <c r="B571" s="302"/>
      <c r="C571" s="301"/>
      <c r="D571" s="301"/>
      <c r="E571" s="301"/>
      <c r="F571" s="121"/>
      <c r="G571" s="303"/>
      <c r="H571" s="121"/>
      <c r="I571" s="121"/>
      <c r="J571" s="121"/>
      <c r="K571" s="121"/>
      <c r="L571" s="121"/>
      <c r="M571" s="121"/>
      <c r="N571" s="121"/>
      <c r="O571" s="121"/>
      <c r="P571" s="121"/>
      <c r="Q571" s="121"/>
      <c r="R571" s="121"/>
      <c r="S571" s="121"/>
      <c r="T571" s="121"/>
      <c r="U571" s="121"/>
      <c r="V571" s="121"/>
      <c r="W571" s="121"/>
      <c r="X571" s="121"/>
      <c r="Y571" s="121"/>
      <c r="Z571" s="121"/>
      <c r="AA571" s="121"/>
      <c r="AB571" s="121"/>
      <c r="AC571" s="121"/>
      <c r="AD571" s="121"/>
      <c r="AE571" s="121"/>
      <c r="AF571" s="121"/>
      <c r="AG571" s="304"/>
      <c r="AH571" s="121"/>
      <c r="AI571" s="516"/>
      <c r="AJ571" s="121"/>
      <c r="AK571" s="121"/>
      <c r="AL571" s="121"/>
      <c r="AM571" s="305"/>
      <c r="AN571" s="306"/>
      <c r="AO571" s="307"/>
      <c r="AP571" s="305"/>
      <c r="AQ571" s="306"/>
      <c r="AR571" s="305"/>
      <c r="AS571" s="306"/>
      <c r="AT571" s="307"/>
      <c r="AU571" s="305"/>
      <c r="AV571" s="306"/>
      <c r="AW571" s="305"/>
      <c r="AX571" s="306"/>
      <c r="AY571" s="307"/>
      <c r="AZ571" s="305"/>
      <c r="BA571" s="306"/>
      <c r="BB571" s="121"/>
      <c r="BC571" s="121"/>
      <c r="BD571" s="121"/>
      <c r="BE571" s="121"/>
      <c r="BF571" s="121"/>
    </row>
    <row r="572" spans="1:58" ht="16.5" customHeight="1" x14ac:dyDescent="0.3">
      <c r="A572" s="301"/>
      <c r="B572" s="302"/>
      <c r="C572" s="301"/>
      <c r="D572" s="301"/>
      <c r="E572" s="301"/>
      <c r="F572" s="121"/>
      <c r="G572" s="303"/>
      <c r="H572" s="121"/>
      <c r="I572" s="121"/>
      <c r="J572" s="121"/>
      <c r="K572" s="121"/>
      <c r="L572" s="121"/>
      <c r="M572" s="121"/>
      <c r="N572" s="121"/>
      <c r="O572" s="121"/>
      <c r="P572" s="121"/>
      <c r="Q572" s="121"/>
      <c r="R572" s="121"/>
      <c r="S572" s="121"/>
      <c r="T572" s="121"/>
      <c r="U572" s="121"/>
      <c r="V572" s="121"/>
      <c r="W572" s="121"/>
      <c r="X572" s="121"/>
      <c r="Y572" s="121"/>
      <c r="Z572" s="121"/>
      <c r="AA572" s="121"/>
      <c r="AB572" s="121"/>
      <c r="AC572" s="121"/>
      <c r="AD572" s="121"/>
      <c r="AE572" s="121"/>
      <c r="AF572" s="121"/>
      <c r="AG572" s="304"/>
      <c r="AH572" s="121"/>
      <c r="AI572" s="516"/>
      <c r="AJ572" s="121"/>
      <c r="AK572" s="121"/>
      <c r="AL572" s="121"/>
      <c r="AM572" s="305"/>
      <c r="AN572" s="306"/>
      <c r="AO572" s="307"/>
      <c r="AP572" s="305"/>
      <c r="AQ572" s="306"/>
      <c r="AR572" s="305"/>
      <c r="AS572" s="306"/>
      <c r="AT572" s="307"/>
      <c r="AU572" s="305"/>
      <c r="AV572" s="306"/>
      <c r="AW572" s="305"/>
      <c r="AX572" s="306"/>
      <c r="AY572" s="307"/>
      <c r="AZ572" s="305"/>
      <c r="BA572" s="306"/>
      <c r="BB572" s="121"/>
      <c r="BC572" s="121"/>
      <c r="BD572" s="121"/>
      <c r="BE572" s="121"/>
      <c r="BF572" s="121"/>
    </row>
    <row r="573" spans="1:58" ht="16.5" customHeight="1" x14ac:dyDescent="0.3">
      <c r="A573" s="301"/>
      <c r="B573" s="302"/>
      <c r="C573" s="301"/>
      <c r="D573" s="301"/>
      <c r="E573" s="301"/>
      <c r="F573" s="121"/>
      <c r="G573" s="303"/>
      <c r="H573" s="121"/>
      <c r="I573" s="121"/>
      <c r="J573" s="121"/>
      <c r="K573" s="121"/>
      <c r="L573" s="121"/>
      <c r="M573" s="121"/>
      <c r="N573" s="121"/>
      <c r="O573" s="121"/>
      <c r="P573" s="121"/>
      <c r="Q573" s="121"/>
      <c r="R573" s="121"/>
      <c r="S573" s="121"/>
      <c r="T573" s="121"/>
      <c r="U573" s="121"/>
      <c r="V573" s="121"/>
      <c r="W573" s="121"/>
      <c r="X573" s="121"/>
      <c r="Y573" s="121"/>
      <c r="Z573" s="121"/>
      <c r="AA573" s="121"/>
      <c r="AB573" s="121"/>
      <c r="AC573" s="121"/>
      <c r="AD573" s="121"/>
      <c r="AE573" s="121"/>
      <c r="AF573" s="121"/>
      <c r="AG573" s="304"/>
      <c r="AH573" s="121"/>
      <c r="AI573" s="516"/>
      <c r="AJ573" s="121"/>
      <c r="AK573" s="121"/>
      <c r="AL573" s="121"/>
      <c r="AM573" s="305"/>
      <c r="AN573" s="306"/>
      <c r="AO573" s="307"/>
      <c r="AP573" s="305"/>
      <c r="AQ573" s="306"/>
      <c r="AR573" s="305"/>
      <c r="AS573" s="306"/>
      <c r="AT573" s="307"/>
      <c r="AU573" s="305"/>
      <c r="AV573" s="306"/>
      <c r="AW573" s="305"/>
      <c r="AX573" s="306"/>
      <c r="AY573" s="307"/>
      <c r="AZ573" s="305"/>
      <c r="BA573" s="306"/>
      <c r="BB573" s="121"/>
      <c r="BC573" s="121"/>
      <c r="BD573" s="121"/>
      <c r="BE573" s="121"/>
      <c r="BF573" s="121"/>
    </row>
    <row r="574" spans="1:58" ht="16.5" customHeight="1" x14ac:dyDescent="0.3">
      <c r="A574" s="301"/>
      <c r="B574" s="302"/>
      <c r="C574" s="301"/>
      <c r="D574" s="301"/>
      <c r="E574" s="301"/>
      <c r="F574" s="121"/>
      <c r="G574" s="303"/>
      <c r="H574" s="121"/>
      <c r="I574" s="121"/>
      <c r="J574" s="121"/>
      <c r="K574" s="121"/>
      <c r="L574" s="121"/>
      <c r="M574" s="121"/>
      <c r="N574" s="121"/>
      <c r="O574" s="121"/>
      <c r="P574" s="121"/>
      <c r="Q574" s="121"/>
      <c r="R574" s="121"/>
      <c r="S574" s="121"/>
      <c r="T574" s="121"/>
      <c r="U574" s="121"/>
      <c r="V574" s="121"/>
      <c r="W574" s="121"/>
      <c r="X574" s="121"/>
      <c r="Y574" s="121"/>
      <c r="Z574" s="121"/>
      <c r="AA574" s="121"/>
      <c r="AB574" s="121"/>
      <c r="AC574" s="121"/>
      <c r="AD574" s="121"/>
      <c r="AE574" s="121"/>
      <c r="AF574" s="121"/>
      <c r="AG574" s="304"/>
      <c r="AH574" s="121"/>
      <c r="AI574" s="516"/>
      <c r="AJ574" s="121"/>
      <c r="AK574" s="121"/>
      <c r="AL574" s="121"/>
      <c r="AM574" s="305"/>
      <c r="AN574" s="306"/>
      <c r="AO574" s="307"/>
      <c r="AP574" s="305"/>
      <c r="AQ574" s="306"/>
      <c r="AR574" s="305"/>
      <c r="AS574" s="306"/>
      <c r="AT574" s="307"/>
      <c r="AU574" s="305"/>
      <c r="AV574" s="306"/>
      <c r="AW574" s="305"/>
      <c r="AX574" s="306"/>
      <c r="AY574" s="307"/>
      <c r="AZ574" s="305"/>
      <c r="BA574" s="306"/>
      <c r="BB574" s="121"/>
      <c r="BC574" s="121"/>
      <c r="BD574" s="121"/>
      <c r="BE574" s="121"/>
      <c r="BF574" s="121"/>
    </row>
    <row r="575" spans="1:58" ht="16.5" customHeight="1" x14ac:dyDescent="0.3">
      <c r="A575" s="301"/>
      <c r="B575" s="302"/>
      <c r="C575" s="301"/>
      <c r="D575" s="301"/>
      <c r="E575" s="301"/>
      <c r="F575" s="121"/>
      <c r="G575" s="303"/>
      <c r="H575" s="121"/>
      <c r="I575" s="121"/>
      <c r="J575" s="121"/>
      <c r="K575" s="121"/>
      <c r="L575" s="121"/>
      <c r="M575" s="121"/>
      <c r="N575" s="121"/>
      <c r="O575" s="121"/>
      <c r="P575" s="121"/>
      <c r="Q575" s="121"/>
      <c r="R575" s="121"/>
      <c r="S575" s="121"/>
      <c r="T575" s="121"/>
      <c r="U575" s="121"/>
      <c r="V575" s="121"/>
      <c r="W575" s="121"/>
      <c r="X575" s="121"/>
      <c r="Y575" s="121"/>
      <c r="Z575" s="121"/>
      <c r="AA575" s="121"/>
      <c r="AB575" s="121"/>
      <c r="AC575" s="121"/>
      <c r="AD575" s="121"/>
      <c r="AE575" s="121"/>
      <c r="AF575" s="121"/>
      <c r="AG575" s="304"/>
      <c r="AH575" s="121"/>
      <c r="AI575" s="516"/>
      <c r="AJ575" s="121"/>
      <c r="AK575" s="121"/>
      <c r="AL575" s="121"/>
      <c r="AM575" s="305"/>
      <c r="AN575" s="306"/>
      <c r="AO575" s="307"/>
      <c r="AP575" s="305"/>
      <c r="AQ575" s="306"/>
      <c r="AR575" s="305"/>
      <c r="AS575" s="306"/>
      <c r="AT575" s="307"/>
      <c r="AU575" s="305"/>
      <c r="AV575" s="306"/>
      <c r="AW575" s="305"/>
      <c r="AX575" s="306"/>
      <c r="AY575" s="307"/>
      <c r="AZ575" s="305"/>
      <c r="BA575" s="306"/>
      <c r="BB575" s="121"/>
      <c r="BC575" s="121"/>
      <c r="BD575" s="121"/>
      <c r="BE575" s="121"/>
      <c r="BF575" s="121"/>
    </row>
    <row r="576" spans="1:58" ht="16.5" customHeight="1" x14ac:dyDescent="0.3">
      <c r="A576" s="301"/>
      <c r="B576" s="302"/>
      <c r="C576" s="301"/>
      <c r="D576" s="301"/>
      <c r="E576" s="301"/>
      <c r="F576" s="121"/>
      <c r="G576" s="303"/>
      <c r="H576" s="121"/>
      <c r="I576" s="121"/>
      <c r="J576" s="121"/>
      <c r="K576" s="121"/>
      <c r="L576" s="121"/>
      <c r="M576" s="121"/>
      <c r="N576" s="121"/>
      <c r="O576" s="121"/>
      <c r="P576" s="121"/>
      <c r="Q576" s="121"/>
      <c r="R576" s="121"/>
      <c r="S576" s="121"/>
      <c r="T576" s="121"/>
      <c r="U576" s="121"/>
      <c r="V576" s="121"/>
      <c r="W576" s="121"/>
      <c r="X576" s="121"/>
      <c r="Y576" s="121"/>
      <c r="Z576" s="121"/>
      <c r="AA576" s="121"/>
      <c r="AB576" s="121"/>
      <c r="AC576" s="121"/>
      <c r="AD576" s="121"/>
      <c r="AE576" s="121"/>
      <c r="AF576" s="121"/>
      <c r="AG576" s="304"/>
      <c r="AH576" s="121"/>
      <c r="AI576" s="516"/>
      <c r="AJ576" s="121"/>
      <c r="AK576" s="121"/>
      <c r="AL576" s="121"/>
      <c r="AM576" s="305"/>
      <c r="AN576" s="306"/>
      <c r="AO576" s="307"/>
      <c r="AP576" s="305"/>
      <c r="AQ576" s="306"/>
      <c r="AR576" s="305"/>
      <c r="AS576" s="306"/>
      <c r="AT576" s="307"/>
      <c r="AU576" s="305"/>
      <c r="AV576" s="306"/>
      <c r="AW576" s="305"/>
      <c r="AX576" s="306"/>
      <c r="AY576" s="307"/>
      <c r="AZ576" s="305"/>
      <c r="BA576" s="306"/>
      <c r="BB576" s="121"/>
      <c r="BC576" s="121"/>
      <c r="BD576" s="121"/>
      <c r="BE576" s="121"/>
      <c r="BF576" s="121"/>
    </row>
    <row r="577" spans="1:58" ht="16.5" customHeight="1" x14ac:dyDescent="0.3">
      <c r="A577" s="301"/>
      <c r="B577" s="302"/>
      <c r="C577" s="301"/>
      <c r="D577" s="301"/>
      <c r="E577" s="301"/>
      <c r="F577" s="121"/>
      <c r="G577" s="303"/>
      <c r="H577" s="121"/>
      <c r="I577" s="121"/>
      <c r="J577" s="121"/>
      <c r="K577" s="121"/>
      <c r="L577" s="121"/>
      <c r="M577" s="121"/>
      <c r="N577" s="121"/>
      <c r="O577" s="121"/>
      <c r="P577" s="121"/>
      <c r="Q577" s="121"/>
      <c r="R577" s="121"/>
      <c r="S577" s="121"/>
      <c r="T577" s="121"/>
      <c r="U577" s="121"/>
      <c r="V577" s="121"/>
      <c r="W577" s="121"/>
      <c r="X577" s="121"/>
      <c r="Y577" s="121"/>
      <c r="Z577" s="121"/>
      <c r="AA577" s="121"/>
      <c r="AB577" s="121"/>
      <c r="AC577" s="121"/>
      <c r="AD577" s="121"/>
      <c r="AE577" s="121"/>
      <c r="AF577" s="121"/>
      <c r="AG577" s="304"/>
      <c r="AH577" s="121"/>
      <c r="AI577" s="516"/>
      <c r="AJ577" s="121"/>
      <c r="AK577" s="121"/>
      <c r="AL577" s="121"/>
      <c r="AM577" s="305"/>
      <c r="AN577" s="306"/>
      <c r="AO577" s="307"/>
      <c r="AP577" s="305"/>
      <c r="AQ577" s="306"/>
      <c r="AR577" s="305"/>
      <c r="AS577" s="306"/>
      <c r="AT577" s="307"/>
      <c r="AU577" s="305"/>
      <c r="AV577" s="306"/>
      <c r="AW577" s="305"/>
      <c r="AX577" s="306"/>
      <c r="AY577" s="307"/>
      <c r="AZ577" s="305"/>
      <c r="BA577" s="306"/>
      <c r="BB577" s="121"/>
      <c r="BC577" s="121"/>
      <c r="BD577" s="121"/>
      <c r="BE577" s="121"/>
      <c r="BF577" s="121"/>
    </row>
    <row r="578" spans="1:58" ht="16.5" customHeight="1" x14ac:dyDescent="0.3">
      <c r="A578" s="301"/>
      <c r="B578" s="302"/>
      <c r="C578" s="301"/>
      <c r="D578" s="301"/>
      <c r="E578" s="301"/>
      <c r="F578" s="121"/>
      <c r="G578" s="303"/>
      <c r="H578" s="121"/>
      <c r="I578" s="121"/>
      <c r="J578" s="121"/>
      <c r="K578" s="121"/>
      <c r="L578" s="121"/>
      <c r="M578" s="121"/>
      <c r="N578" s="121"/>
      <c r="O578" s="121"/>
      <c r="P578" s="121"/>
      <c r="Q578" s="121"/>
      <c r="R578" s="121"/>
      <c r="S578" s="121"/>
      <c r="T578" s="121"/>
      <c r="U578" s="121"/>
      <c r="V578" s="121"/>
      <c r="W578" s="121"/>
      <c r="X578" s="121"/>
      <c r="Y578" s="121"/>
      <c r="Z578" s="121"/>
      <c r="AA578" s="121"/>
      <c r="AB578" s="121"/>
      <c r="AC578" s="121"/>
      <c r="AD578" s="121"/>
      <c r="AE578" s="121"/>
      <c r="AF578" s="121"/>
      <c r="AG578" s="304"/>
      <c r="AH578" s="121"/>
      <c r="AI578" s="516"/>
      <c r="AJ578" s="121"/>
      <c r="AK578" s="121"/>
      <c r="AL578" s="121"/>
      <c r="AM578" s="305"/>
      <c r="AN578" s="306"/>
      <c r="AO578" s="307"/>
      <c r="AP578" s="305"/>
      <c r="AQ578" s="306"/>
      <c r="AR578" s="305"/>
      <c r="AS578" s="306"/>
      <c r="AT578" s="307"/>
      <c r="AU578" s="305"/>
      <c r="AV578" s="306"/>
      <c r="AW578" s="305"/>
      <c r="AX578" s="306"/>
      <c r="AY578" s="307"/>
      <c r="AZ578" s="305"/>
      <c r="BA578" s="306"/>
      <c r="BB578" s="121"/>
      <c r="BC578" s="121"/>
      <c r="BD578" s="121"/>
      <c r="BE578" s="121"/>
      <c r="BF578" s="121"/>
    </row>
    <row r="579" spans="1:58" ht="16.5" customHeight="1" x14ac:dyDescent="0.3">
      <c r="A579" s="301"/>
      <c r="B579" s="302"/>
      <c r="C579" s="301"/>
      <c r="D579" s="301"/>
      <c r="E579" s="301"/>
      <c r="F579" s="121"/>
      <c r="G579" s="303"/>
      <c r="H579" s="121"/>
      <c r="I579" s="121"/>
      <c r="J579" s="121"/>
      <c r="K579" s="121"/>
      <c r="L579" s="121"/>
      <c r="M579" s="121"/>
      <c r="N579" s="121"/>
      <c r="O579" s="121"/>
      <c r="P579" s="121"/>
      <c r="Q579" s="121"/>
      <c r="R579" s="121"/>
      <c r="S579" s="121"/>
      <c r="T579" s="121"/>
      <c r="U579" s="121"/>
      <c r="V579" s="121"/>
      <c r="W579" s="121"/>
      <c r="X579" s="121"/>
      <c r="Y579" s="121"/>
      <c r="Z579" s="121"/>
      <c r="AA579" s="121"/>
      <c r="AB579" s="121"/>
      <c r="AC579" s="121"/>
      <c r="AD579" s="121"/>
      <c r="AE579" s="121"/>
      <c r="AF579" s="121"/>
      <c r="AG579" s="304"/>
      <c r="AH579" s="121"/>
      <c r="AI579" s="516"/>
      <c r="AJ579" s="121"/>
      <c r="AK579" s="121"/>
      <c r="AL579" s="121"/>
      <c r="AM579" s="305"/>
      <c r="AN579" s="306"/>
      <c r="AO579" s="307"/>
      <c r="AP579" s="305"/>
      <c r="AQ579" s="306"/>
      <c r="AR579" s="305"/>
      <c r="AS579" s="306"/>
      <c r="AT579" s="307"/>
      <c r="AU579" s="305"/>
      <c r="AV579" s="306"/>
      <c r="AW579" s="305"/>
      <c r="AX579" s="306"/>
      <c r="AY579" s="307"/>
      <c r="AZ579" s="305"/>
      <c r="BA579" s="306"/>
      <c r="BB579" s="121"/>
      <c r="BC579" s="121"/>
      <c r="BD579" s="121"/>
      <c r="BE579" s="121"/>
      <c r="BF579" s="121"/>
    </row>
    <row r="580" spans="1:58" ht="16.5" customHeight="1" x14ac:dyDescent="0.3">
      <c r="A580" s="301"/>
      <c r="B580" s="302"/>
      <c r="C580" s="301"/>
      <c r="D580" s="301"/>
      <c r="E580" s="301"/>
      <c r="F580" s="121"/>
      <c r="G580" s="303"/>
      <c r="H580" s="121"/>
      <c r="I580" s="121"/>
      <c r="J580" s="121"/>
      <c r="K580" s="121"/>
      <c r="L580" s="121"/>
      <c r="M580" s="121"/>
      <c r="N580" s="121"/>
      <c r="O580" s="121"/>
      <c r="P580" s="121"/>
      <c r="Q580" s="121"/>
      <c r="R580" s="121"/>
      <c r="S580" s="121"/>
      <c r="T580" s="121"/>
      <c r="U580" s="121"/>
      <c r="V580" s="121"/>
      <c r="W580" s="121"/>
      <c r="X580" s="121"/>
      <c r="Y580" s="121"/>
      <c r="Z580" s="121"/>
      <c r="AA580" s="121"/>
      <c r="AB580" s="121"/>
      <c r="AC580" s="121"/>
      <c r="AD580" s="121"/>
      <c r="AE580" s="121"/>
      <c r="AF580" s="121"/>
      <c r="AG580" s="304"/>
      <c r="AH580" s="121"/>
      <c r="AI580" s="516"/>
      <c r="AJ580" s="121"/>
      <c r="AK580" s="121"/>
      <c r="AL580" s="121"/>
      <c r="AM580" s="305"/>
      <c r="AN580" s="306"/>
      <c r="AO580" s="307"/>
      <c r="AP580" s="305"/>
      <c r="AQ580" s="306"/>
      <c r="AR580" s="305"/>
      <c r="AS580" s="306"/>
      <c r="AT580" s="307"/>
      <c r="AU580" s="305"/>
      <c r="AV580" s="306"/>
      <c r="AW580" s="305"/>
      <c r="AX580" s="306"/>
      <c r="AY580" s="307"/>
      <c r="AZ580" s="305"/>
      <c r="BA580" s="306"/>
      <c r="BB580" s="121"/>
      <c r="BC580" s="121"/>
      <c r="BD580" s="121"/>
      <c r="BE580" s="121"/>
      <c r="BF580" s="121"/>
    </row>
    <row r="581" spans="1:58" ht="16.5" customHeight="1" x14ac:dyDescent="0.3">
      <c r="A581" s="301"/>
      <c r="B581" s="302"/>
      <c r="C581" s="301"/>
      <c r="D581" s="301"/>
      <c r="E581" s="301"/>
      <c r="F581" s="121"/>
      <c r="G581" s="303"/>
      <c r="H581" s="121"/>
      <c r="I581" s="121"/>
      <c r="J581" s="121"/>
      <c r="K581" s="121"/>
      <c r="L581" s="121"/>
      <c r="M581" s="121"/>
      <c r="N581" s="121"/>
      <c r="O581" s="121"/>
      <c r="P581" s="121"/>
      <c r="Q581" s="121"/>
      <c r="R581" s="121"/>
      <c r="S581" s="121"/>
      <c r="T581" s="121"/>
      <c r="U581" s="121"/>
      <c r="V581" s="121"/>
      <c r="W581" s="121"/>
      <c r="X581" s="121"/>
      <c r="Y581" s="121"/>
      <c r="Z581" s="121"/>
      <c r="AA581" s="121"/>
      <c r="AB581" s="121"/>
      <c r="AC581" s="121"/>
      <c r="AD581" s="121"/>
      <c r="AE581" s="121"/>
      <c r="AF581" s="121"/>
      <c r="AG581" s="304"/>
      <c r="AH581" s="121"/>
      <c r="AI581" s="516"/>
      <c r="AJ581" s="121"/>
      <c r="AK581" s="121"/>
      <c r="AL581" s="121"/>
      <c r="AM581" s="305"/>
      <c r="AN581" s="306"/>
      <c r="AO581" s="307"/>
      <c r="AP581" s="305"/>
      <c r="AQ581" s="306"/>
      <c r="AR581" s="305"/>
      <c r="AS581" s="306"/>
      <c r="AT581" s="307"/>
      <c r="AU581" s="305"/>
      <c r="AV581" s="306"/>
      <c r="AW581" s="305"/>
      <c r="AX581" s="306"/>
      <c r="AY581" s="307"/>
      <c r="AZ581" s="305"/>
      <c r="BA581" s="306"/>
      <c r="BB581" s="121"/>
      <c r="BC581" s="121"/>
      <c r="BD581" s="121"/>
      <c r="BE581" s="121"/>
      <c r="BF581" s="121"/>
    </row>
    <row r="582" spans="1:58" ht="16.5" customHeight="1" x14ac:dyDescent="0.3">
      <c r="A582" s="301"/>
      <c r="B582" s="302"/>
      <c r="C582" s="301"/>
      <c r="D582" s="301"/>
      <c r="E582" s="301"/>
      <c r="F582" s="121"/>
      <c r="G582" s="303"/>
      <c r="H582" s="121"/>
      <c r="I582" s="121"/>
      <c r="J582" s="121"/>
      <c r="K582" s="121"/>
      <c r="L582" s="121"/>
      <c r="M582" s="121"/>
      <c r="N582" s="121"/>
      <c r="O582" s="121"/>
      <c r="P582" s="121"/>
      <c r="Q582" s="121"/>
      <c r="R582" s="121"/>
      <c r="S582" s="121"/>
      <c r="T582" s="121"/>
      <c r="U582" s="121"/>
      <c r="V582" s="121"/>
      <c r="W582" s="121"/>
      <c r="X582" s="121"/>
      <c r="Y582" s="121"/>
      <c r="Z582" s="121"/>
      <c r="AA582" s="121"/>
      <c r="AB582" s="121"/>
      <c r="AC582" s="121"/>
      <c r="AD582" s="121"/>
      <c r="AE582" s="121"/>
      <c r="AF582" s="121"/>
      <c r="AG582" s="304"/>
      <c r="AH582" s="121"/>
      <c r="AI582" s="516"/>
      <c r="AJ582" s="121"/>
      <c r="AK582" s="121"/>
      <c r="AL582" s="121"/>
      <c r="AM582" s="305"/>
      <c r="AN582" s="306"/>
      <c r="AO582" s="307"/>
      <c r="AP582" s="305"/>
      <c r="AQ582" s="306"/>
      <c r="AR582" s="305"/>
      <c r="AS582" s="306"/>
      <c r="AT582" s="307"/>
      <c r="AU582" s="305"/>
      <c r="AV582" s="306"/>
      <c r="AW582" s="305"/>
      <c r="AX582" s="306"/>
      <c r="AY582" s="307"/>
      <c r="AZ582" s="305"/>
      <c r="BA582" s="306"/>
      <c r="BB582" s="121"/>
      <c r="BC582" s="121"/>
      <c r="BD582" s="121"/>
      <c r="BE582" s="121"/>
      <c r="BF582" s="121"/>
    </row>
    <row r="583" spans="1:58" ht="16.5" customHeight="1" x14ac:dyDescent="0.3">
      <c r="A583" s="301"/>
      <c r="B583" s="302"/>
      <c r="C583" s="301"/>
      <c r="D583" s="301"/>
      <c r="E583" s="301"/>
      <c r="F583" s="121"/>
      <c r="G583" s="303"/>
      <c r="H583" s="121"/>
      <c r="I583" s="121"/>
      <c r="J583" s="121"/>
      <c r="K583" s="121"/>
      <c r="L583" s="121"/>
      <c r="M583" s="121"/>
      <c r="N583" s="121"/>
      <c r="O583" s="121"/>
      <c r="P583" s="121"/>
      <c r="Q583" s="121"/>
      <c r="R583" s="121"/>
      <c r="S583" s="121"/>
      <c r="T583" s="121"/>
      <c r="U583" s="121"/>
      <c r="V583" s="121"/>
      <c r="W583" s="121"/>
      <c r="X583" s="121"/>
      <c r="Y583" s="121"/>
      <c r="Z583" s="121"/>
      <c r="AA583" s="121"/>
      <c r="AB583" s="121"/>
      <c r="AC583" s="121"/>
      <c r="AD583" s="121"/>
      <c r="AE583" s="121"/>
      <c r="AF583" s="121"/>
      <c r="AG583" s="304"/>
      <c r="AH583" s="121"/>
      <c r="AI583" s="516"/>
      <c r="AJ583" s="121"/>
      <c r="AK583" s="121"/>
      <c r="AL583" s="121"/>
      <c r="AM583" s="305"/>
      <c r="AN583" s="306"/>
      <c r="AO583" s="307"/>
      <c r="AP583" s="305"/>
      <c r="AQ583" s="306"/>
      <c r="AR583" s="305"/>
      <c r="AS583" s="306"/>
      <c r="AT583" s="307"/>
      <c r="AU583" s="305"/>
      <c r="AV583" s="306"/>
      <c r="AW583" s="305"/>
      <c r="AX583" s="306"/>
      <c r="AY583" s="307"/>
      <c r="AZ583" s="305"/>
      <c r="BA583" s="306"/>
      <c r="BB583" s="121"/>
      <c r="BC583" s="121"/>
      <c r="BD583" s="121"/>
      <c r="BE583" s="121"/>
      <c r="BF583" s="121"/>
    </row>
    <row r="584" spans="1:58" ht="16.5" customHeight="1" x14ac:dyDescent="0.3">
      <c r="A584" s="301"/>
      <c r="B584" s="302"/>
      <c r="C584" s="301"/>
      <c r="D584" s="301"/>
      <c r="E584" s="301"/>
      <c r="F584" s="121"/>
      <c r="G584" s="303"/>
      <c r="H584" s="121"/>
      <c r="I584" s="121"/>
      <c r="J584" s="121"/>
      <c r="K584" s="121"/>
      <c r="L584" s="121"/>
      <c r="M584" s="121"/>
      <c r="N584" s="121"/>
      <c r="O584" s="121"/>
      <c r="P584" s="121"/>
      <c r="Q584" s="121"/>
      <c r="R584" s="121"/>
      <c r="S584" s="121"/>
      <c r="T584" s="121"/>
      <c r="U584" s="121"/>
      <c r="V584" s="121"/>
      <c r="W584" s="121"/>
      <c r="X584" s="121"/>
      <c r="Y584" s="121"/>
      <c r="Z584" s="121"/>
      <c r="AA584" s="121"/>
      <c r="AB584" s="121"/>
      <c r="AC584" s="121"/>
      <c r="AD584" s="121"/>
      <c r="AE584" s="121"/>
      <c r="AF584" s="121"/>
      <c r="AG584" s="304"/>
      <c r="AH584" s="121"/>
      <c r="AI584" s="516"/>
      <c r="AJ584" s="121"/>
      <c r="AK584" s="121"/>
      <c r="AL584" s="121"/>
      <c r="AM584" s="305"/>
      <c r="AN584" s="306"/>
      <c r="AO584" s="307"/>
      <c r="AP584" s="305"/>
      <c r="AQ584" s="306"/>
      <c r="AR584" s="305"/>
      <c r="AS584" s="306"/>
      <c r="AT584" s="307"/>
      <c r="AU584" s="305"/>
      <c r="AV584" s="306"/>
      <c r="AW584" s="305"/>
      <c r="AX584" s="306"/>
      <c r="AY584" s="307"/>
      <c r="AZ584" s="305"/>
      <c r="BA584" s="306"/>
      <c r="BB584" s="121"/>
      <c r="BC584" s="121"/>
      <c r="BD584" s="121"/>
      <c r="BE584" s="121"/>
      <c r="BF584" s="121"/>
    </row>
    <row r="585" spans="1:58" ht="16.5" customHeight="1" x14ac:dyDescent="0.3">
      <c r="A585" s="301"/>
      <c r="B585" s="302"/>
      <c r="C585" s="301"/>
      <c r="D585" s="301"/>
      <c r="E585" s="301"/>
      <c r="F585" s="121"/>
      <c r="G585" s="303"/>
      <c r="H585" s="121"/>
      <c r="I585" s="121"/>
      <c r="J585" s="121"/>
      <c r="K585" s="121"/>
      <c r="L585" s="121"/>
      <c r="M585" s="121"/>
      <c r="N585" s="121"/>
      <c r="O585" s="121"/>
      <c r="P585" s="121"/>
      <c r="Q585" s="121"/>
      <c r="R585" s="121"/>
      <c r="S585" s="121"/>
      <c r="T585" s="121"/>
      <c r="U585" s="121"/>
      <c r="V585" s="121"/>
      <c r="W585" s="121"/>
      <c r="X585" s="121"/>
      <c r="Y585" s="121"/>
      <c r="Z585" s="121"/>
      <c r="AA585" s="121"/>
      <c r="AB585" s="121"/>
      <c r="AC585" s="121"/>
      <c r="AD585" s="121"/>
      <c r="AE585" s="121"/>
      <c r="AF585" s="121"/>
      <c r="AG585" s="304"/>
      <c r="AH585" s="121"/>
      <c r="AI585" s="516"/>
      <c r="AJ585" s="121"/>
      <c r="AK585" s="121"/>
      <c r="AL585" s="121"/>
      <c r="AM585" s="305"/>
      <c r="AN585" s="306"/>
      <c r="AO585" s="307"/>
      <c r="AP585" s="305"/>
      <c r="AQ585" s="306"/>
      <c r="AR585" s="305"/>
      <c r="AS585" s="306"/>
      <c r="AT585" s="307"/>
      <c r="AU585" s="305"/>
      <c r="AV585" s="306"/>
      <c r="AW585" s="305"/>
      <c r="AX585" s="306"/>
      <c r="AY585" s="307"/>
      <c r="AZ585" s="305"/>
      <c r="BA585" s="306"/>
      <c r="BB585" s="121"/>
      <c r="BC585" s="121"/>
      <c r="BD585" s="121"/>
      <c r="BE585" s="121"/>
      <c r="BF585" s="121"/>
    </row>
    <row r="586" spans="1:58" ht="16.5" customHeight="1" x14ac:dyDescent="0.3">
      <c r="A586" s="301"/>
      <c r="B586" s="302"/>
      <c r="C586" s="301"/>
      <c r="D586" s="301"/>
      <c r="E586" s="301"/>
      <c r="F586" s="121"/>
      <c r="G586" s="303"/>
      <c r="H586" s="121"/>
      <c r="I586" s="121"/>
      <c r="J586" s="121"/>
      <c r="K586" s="121"/>
      <c r="L586" s="121"/>
      <c r="M586" s="121"/>
      <c r="N586" s="121"/>
      <c r="O586" s="121"/>
      <c r="P586" s="121"/>
      <c r="Q586" s="121"/>
      <c r="R586" s="121"/>
      <c r="S586" s="121"/>
      <c r="T586" s="121"/>
      <c r="U586" s="121"/>
      <c r="V586" s="121"/>
      <c r="W586" s="121"/>
      <c r="X586" s="121"/>
      <c r="Y586" s="121"/>
      <c r="Z586" s="121"/>
      <c r="AA586" s="121"/>
      <c r="AB586" s="121"/>
      <c r="AC586" s="121"/>
      <c r="AD586" s="121"/>
      <c r="AE586" s="121"/>
      <c r="AF586" s="121"/>
      <c r="AG586" s="304"/>
      <c r="AH586" s="121"/>
      <c r="AI586" s="516"/>
      <c r="AJ586" s="121"/>
      <c r="AK586" s="121"/>
      <c r="AL586" s="121"/>
      <c r="AM586" s="305"/>
      <c r="AN586" s="306"/>
      <c r="AO586" s="307"/>
      <c r="AP586" s="305"/>
      <c r="AQ586" s="306"/>
      <c r="AR586" s="305"/>
      <c r="AS586" s="306"/>
      <c r="AT586" s="307"/>
      <c r="AU586" s="305"/>
      <c r="AV586" s="306"/>
      <c r="AW586" s="305"/>
      <c r="AX586" s="306"/>
      <c r="AY586" s="307"/>
      <c r="AZ586" s="305"/>
      <c r="BA586" s="306"/>
      <c r="BB586" s="121"/>
      <c r="BC586" s="121"/>
      <c r="BD586" s="121"/>
      <c r="BE586" s="121"/>
      <c r="BF586" s="121"/>
    </row>
    <row r="587" spans="1:58" ht="16.5" customHeight="1" x14ac:dyDescent="0.3">
      <c r="A587" s="301"/>
      <c r="B587" s="302"/>
      <c r="C587" s="301"/>
      <c r="D587" s="301"/>
      <c r="E587" s="301"/>
      <c r="F587" s="121"/>
      <c r="G587" s="303"/>
      <c r="H587" s="121"/>
      <c r="I587" s="121"/>
      <c r="J587" s="121"/>
      <c r="K587" s="121"/>
      <c r="L587" s="121"/>
      <c r="M587" s="121"/>
      <c r="N587" s="121"/>
      <c r="O587" s="121"/>
      <c r="P587" s="121"/>
      <c r="Q587" s="121"/>
      <c r="R587" s="121"/>
      <c r="S587" s="121"/>
      <c r="T587" s="121"/>
      <c r="U587" s="121"/>
      <c r="V587" s="121"/>
      <c r="W587" s="121"/>
      <c r="X587" s="121"/>
      <c r="Y587" s="121"/>
      <c r="Z587" s="121"/>
      <c r="AA587" s="121"/>
      <c r="AB587" s="121"/>
      <c r="AC587" s="121"/>
      <c r="AD587" s="121"/>
      <c r="AE587" s="121"/>
      <c r="AF587" s="121"/>
      <c r="AG587" s="304"/>
      <c r="AH587" s="121"/>
      <c r="AI587" s="516"/>
      <c r="AJ587" s="121"/>
      <c r="AK587" s="121"/>
      <c r="AL587" s="121"/>
      <c r="AM587" s="305"/>
      <c r="AN587" s="306"/>
      <c r="AO587" s="307"/>
      <c r="AP587" s="305"/>
      <c r="AQ587" s="306"/>
      <c r="AR587" s="305"/>
      <c r="AS587" s="306"/>
      <c r="AT587" s="307"/>
      <c r="AU587" s="305"/>
      <c r="AV587" s="306"/>
      <c r="AW587" s="305"/>
      <c r="AX587" s="306"/>
      <c r="AY587" s="307"/>
      <c r="AZ587" s="305"/>
      <c r="BA587" s="306"/>
      <c r="BB587" s="121"/>
      <c r="BC587" s="121"/>
      <c r="BD587" s="121"/>
      <c r="BE587" s="121"/>
      <c r="BF587" s="121"/>
    </row>
    <row r="588" spans="1:58" ht="16.5" customHeight="1" x14ac:dyDescent="0.3">
      <c r="A588" s="301"/>
      <c r="B588" s="302"/>
      <c r="C588" s="301"/>
      <c r="D588" s="301"/>
      <c r="E588" s="301"/>
      <c r="F588" s="121"/>
      <c r="G588" s="303"/>
      <c r="H588" s="121"/>
      <c r="I588" s="121"/>
      <c r="J588" s="121"/>
      <c r="K588" s="121"/>
      <c r="L588" s="121"/>
      <c r="M588" s="121"/>
      <c r="N588" s="121"/>
      <c r="O588" s="121"/>
      <c r="P588" s="121"/>
      <c r="Q588" s="121"/>
      <c r="R588" s="121"/>
      <c r="S588" s="121"/>
      <c r="T588" s="121"/>
      <c r="U588" s="121"/>
      <c r="V588" s="121"/>
      <c r="W588" s="121"/>
      <c r="X588" s="121"/>
      <c r="Y588" s="121"/>
      <c r="Z588" s="121"/>
      <c r="AA588" s="121"/>
      <c r="AB588" s="121"/>
      <c r="AC588" s="121"/>
      <c r="AD588" s="121"/>
      <c r="AE588" s="121"/>
      <c r="AF588" s="121"/>
      <c r="AG588" s="304"/>
      <c r="AH588" s="121"/>
      <c r="AI588" s="516"/>
      <c r="AJ588" s="121"/>
      <c r="AK588" s="121"/>
      <c r="AL588" s="121"/>
      <c r="AM588" s="305"/>
      <c r="AN588" s="306"/>
      <c r="AO588" s="307"/>
      <c r="AP588" s="305"/>
      <c r="AQ588" s="306"/>
      <c r="AR588" s="305"/>
      <c r="AS588" s="306"/>
      <c r="AT588" s="307"/>
      <c r="AU588" s="305"/>
      <c r="AV588" s="306"/>
      <c r="AW588" s="305"/>
      <c r="AX588" s="306"/>
      <c r="AY588" s="307"/>
      <c r="AZ588" s="305"/>
      <c r="BA588" s="306"/>
      <c r="BB588" s="121"/>
      <c r="BC588" s="121"/>
      <c r="BD588" s="121"/>
      <c r="BE588" s="121"/>
      <c r="BF588" s="121"/>
    </row>
    <row r="589" spans="1:58" ht="16.5" customHeight="1" x14ac:dyDescent="0.3">
      <c r="A589" s="301"/>
      <c r="B589" s="302"/>
      <c r="C589" s="301"/>
      <c r="D589" s="301"/>
      <c r="E589" s="301"/>
      <c r="F589" s="121"/>
      <c r="G589" s="303"/>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c r="AD589" s="121"/>
      <c r="AE589" s="121"/>
      <c r="AF589" s="121"/>
      <c r="AG589" s="304"/>
      <c r="AH589" s="121"/>
      <c r="AI589" s="516"/>
      <c r="AJ589" s="121"/>
      <c r="AK589" s="121"/>
      <c r="AL589" s="121"/>
      <c r="AM589" s="305"/>
      <c r="AN589" s="306"/>
      <c r="AO589" s="307"/>
      <c r="AP589" s="305"/>
      <c r="AQ589" s="306"/>
      <c r="AR589" s="305"/>
      <c r="AS589" s="306"/>
      <c r="AT589" s="307"/>
      <c r="AU589" s="305"/>
      <c r="AV589" s="306"/>
      <c r="AW589" s="305"/>
      <c r="AX589" s="306"/>
      <c r="AY589" s="307"/>
      <c r="AZ589" s="305"/>
      <c r="BA589" s="306"/>
      <c r="BB589" s="121"/>
      <c r="BC589" s="121"/>
      <c r="BD589" s="121"/>
      <c r="BE589" s="121"/>
      <c r="BF589" s="121"/>
    </row>
    <row r="590" spans="1:58" ht="16.5" customHeight="1" x14ac:dyDescent="0.3">
      <c r="A590" s="301"/>
      <c r="B590" s="302"/>
      <c r="C590" s="301"/>
      <c r="D590" s="301"/>
      <c r="E590" s="301"/>
      <c r="F590" s="121"/>
      <c r="G590" s="303"/>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304"/>
      <c r="AH590" s="121"/>
      <c r="AI590" s="516"/>
      <c r="AJ590" s="121"/>
      <c r="AK590" s="121"/>
      <c r="AL590" s="121"/>
      <c r="AM590" s="305"/>
      <c r="AN590" s="306"/>
      <c r="AO590" s="307"/>
      <c r="AP590" s="305"/>
      <c r="AQ590" s="306"/>
      <c r="AR590" s="305"/>
      <c r="AS590" s="306"/>
      <c r="AT590" s="307"/>
      <c r="AU590" s="305"/>
      <c r="AV590" s="306"/>
      <c r="AW590" s="305"/>
      <c r="AX590" s="306"/>
      <c r="AY590" s="307"/>
      <c r="AZ590" s="305"/>
      <c r="BA590" s="306"/>
      <c r="BB590" s="121"/>
      <c r="BC590" s="121"/>
      <c r="BD590" s="121"/>
      <c r="BE590" s="121"/>
      <c r="BF590" s="121"/>
    </row>
    <row r="591" spans="1:58" ht="16.5" customHeight="1" x14ac:dyDescent="0.3">
      <c r="A591" s="301"/>
      <c r="B591" s="302"/>
      <c r="C591" s="301"/>
      <c r="D591" s="301"/>
      <c r="E591" s="301"/>
      <c r="F591" s="121"/>
      <c r="G591" s="303"/>
      <c r="H591" s="121"/>
      <c r="I591" s="121"/>
      <c r="J591" s="121"/>
      <c r="K591" s="121"/>
      <c r="L591" s="121"/>
      <c r="M591" s="121"/>
      <c r="N591" s="121"/>
      <c r="O591" s="121"/>
      <c r="P591" s="121"/>
      <c r="Q591" s="121"/>
      <c r="R591" s="121"/>
      <c r="S591" s="121"/>
      <c r="T591" s="121"/>
      <c r="U591" s="121"/>
      <c r="V591" s="121"/>
      <c r="W591" s="121"/>
      <c r="X591" s="121"/>
      <c r="Y591" s="121"/>
      <c r="Z591" s="121"/>
      <c r="AA591" s="121"/>
      <c r="AB591" s="121"/>
      <c r="AC591" s="121"/>
      <c r="AD591" s="121"/>
      <c r="AE591" s="121"/>
      <c r="AF591" s="121"/>
      <c r="AG591" s="304"/>
      <c r="AH591" s="121"/>
      <c r="AI591" s="516"/>
      <c r="AJ591" s="121"/>
      <c r="AK591" s="121"/>
      <c r="AL591" s="121"/>
      <c r="AM591" s="305"/>
      <c r="AN591" s="306"/>
      <c r="AO591" s="307"/>
      <c r="AP591" s="305"/>
      <c r="AQ591" s="306"/>
      <c r="AR591" s="305"/>
      <c r="AS591" s="306"/>
      <c r="AT591" s="307"/>
      <c r="AU591" s="305"/>
      <c r="AV591" s="306"/>
      <c r="AW591" s="305"/>
      <c r="AX591" s="306"/>
      <c r="AY591" s="307"/>
      <c r="AZ591" s="305"/>
      <c r="BA591" s="306"/>
      <c r="BB591" s="121"/>
      <c r="BC591" s="121"/>
      <c r="BD591" s="121"/>
      <c r="BE591" s="121"/>
      <c r="BF591" s="121"/>
    </row>
    <row r="592" spans="1:58" ht="16.5" customHeight="1" x14ac:dyDescent="0.3">
      <c r="A592" s="301"/>
      <c r="B592" s="302"/>
      <c r="C592" s="301"/>
      <c r="D592" s="301"/>
      <c r="E592" s="301"/>
      <c r="F592" s="121"/>
      <c r="G592" s="303"/>
      <c r="H592" s="121"/>
      <c r="I592" s="121"/>
      <c r="J592" s="121"/>
      <c r="K592" s="121"/>
      <c r="L592" s="121"/>
      <c r="M592" s="121"/>
      <c r="N592" s="121"/>
      <c r="O592" s="121"/>
      <c r="P592" s="121"/>
      <c r="Q592" s="121"/>
      <c r="R592" s="121"/>
      <c r="S592" s="121"/>
      <c r="T592" s="121"/>
      <c r="U592" s="121"/>
      <c r="V592" s="121"/>
      <c r="W592" s="121"/>
      <c r="X592" s="121"/>
      <c r="Y592" s="121"/>
      <c r="Z592" s="121"/>
      <c r="AA592" s="121"/>
      <c r="AB592" s="121"/>
      <c r="AC592" s="121"/>
      <c r="AD592" s="121"/>
      <c r="AE592" s="121"/>
      <c r="AF592" s="121"/>
      <c r="AG592" s="304"/>
      <c r="AH592" s="121"/>
      <c r="AI592" s="516"/>
      <c r="AJ592" s="121"/>
      <c r="AK592" s="121"/>
      <c r="AL592" s="121"/>
      <c r="AM592" s="305"/>
      <c r="AN592" s="306"/>
      <c r="AO592" s="307"/>
      <c r="AP592" s="305"/>
      <c r="AQ592" s="306"/>
      <c r="AR592" s="305"/>
      <c r="AS592" s="306"/>
      <c r="AT592" s="307"/>
      <c r="AU592" s="305"/>
      <c r="AV592" s="306"/>
      <c r="AW592" s="305"/>
      <c r="AX592" s="306"/>
      <c r="AY592" s="307"/>
      <c r="AZ592" s="305"/>
      <c r="BA592" s="306"/>
      <c r="BB592" s="121"/>
      <c r="BC592" s="121"/>
      <c r="BD592" s="121"/>
      <c r="BE592" s="121"/>
      <c r="BF592" s="121"/>
    </row>
    <row r="593" spans="1:58" ht="16.5" customHeight="1" x14ac:dyDescent="0.3">
      <c r="A593" s="301"/>
      <c r="B593" s="302"/>
      <c r="C593" s="301"/>
      <c r="D593" s="301"/>
      <c r="E593" s="301"/>
      <c r="F593" s="121"/>
      <c r="G593" s="303"/>
      <c r="H593" s="121"/>
      <c r="I593" s="121"/>
      <c r="J593" s="121"/>
      <c r="K593" s="121"/>
      <c r="L593" s="121"/>
      <c r="M593" s="121"/>
      <c r="N593" s="121"/>
      <c r="O593" s="121"/>
      <c r="P593" s="121"/>
      <c r="Q593" s="121"/>
      <c r="R593" s="121"/>
      <c r="S593" s="121"/>
      <c r="T593" s="121"/>
      <c r="U593" s="121"/>
      <c r="V593" s="121"/>
      <c r="W593" s="121"/>
      <c r="X593" s="121"/>
      <c r="Y593" s="121"/>
      <c r="Z593" s="121"/>
      <c r="AA593" s="121"/>
      <c r="AB593" s="121"/>
      <c r="AC593" s="121"/>
      <c r="AD593" s="121"/>
      <c r="AE593" s="121"/>
      <c r="AF593" s="121"/>
      <c r="AG593" s="304"/>
      <c r="AH593" s="121"/>
      <c r="AI593" s="516"/>
      <c r="AJ593" s="121"/>
      <c r="AK593" s="121"/>
      <c r="AL593" s="121"/>
      <c r="AM593" s="305"/>
      <c r="AN593" s="306"/>
      <c r="AO593" s="307"/>
      <c r="AP593" s="305"/>
      <c r="AQ593" s="306"/>
      <c r="AR593" s="305"/>
      <c r="AS593" s="306"/>
      <c r="AT593" s="307"/>
      <c r="AU593" s="305"/>
      <c r="AV593" s="306"/>
      <c r="AW593" s="305"/>
      <c r="AX593" s="306"/>
      <c r="AY593" s="307"/>
      <c r="AZ593" s="305"/>
      <c r="BA593" s="306"/>
      <c r="BB593" s="121"/>
      <c r="BC593" s="121"/>
      <c r="BD593" s="121"/>
      <c r="BE593" s="121"/>
      <c r="BF593" s="121"/>
    </row>
    <row r="594" spans="1:58" ht="16.5" customHeight="1" x14ac:dyDescent="0.3">
      <c r="A594" s="301"/>
      <c r="B594" s="302"/>
      <c r="C594" s="301"/>
      <c r="D594" s="301"/>
      <c r="E594" s="301"/>
      <c r="F594" s="121"/>
      <c r="G594" s="303"/>
      <c r="H594" s="121"/>
      <c r="I594" s="121"/>
      <c r="J594" s="121"/>
      <c r="K594" s="121"/>
      <c r="L594" s="121"/>
      <c r="M594" s="121"/>
      <c r="N594" s="121"/>
      <c r="O594" s="121"/>
      <c r="P594" s="121"/>
      <c r="Q594" s="121"/>
      <c r="R594" s="121"/>
      <c r="S594" s="121"/>
      <c r="T594" s="121"/>
      <c r="U594" s="121"/>
      <c r="V594" s="121"/>
      <c r="W594" s="121"/>
      <c r="X594" s="121"/>
      <c r="Y594" s="121"/>
      <c r="Z594" s="121"/>
      <c r="AA594" s="121"/>
      <c r="AB594" s="121"/>
      <c r="AC594" s="121"/>
      <c r="AD594" s="121"/>
      <c r="AE594" s="121"/>
      <c r="AF594" s="121"/>
      <c r="AG594" s="304"/>
      <c r="AH594" s="121"/>
      <c r="AI594" s="516"/>
      <c r="AJ594" s="121"/>
      <c r="AK594" s="121"/>
      <c r="AL594" s="121"/>
      <c r="AM594" s="305"/>
      <c r="AN594" s="306"/>
      <c r="AO594" s="307"/>
      <c r="AP594" s="305"/>
      <c r="AQ594" s="306"/>
      <c r="AR594" s="305"/>
      <c r="AS594" s="306"/>
      <c r="AT594" s="307"/>
      <c r="AU594" s="305"/>
      <c r="AV594" s="306"/>
      <c r="AW594" s="305"/>
      <c r="AX594" s="306"/>
      <c r="AY594" s="307"/>
      <c r="AZ594" s="305"/>
      <c r="BA594" s="306"/>
      <c r="BB594" s="121"/>
      <c r="BC594" s="121"/>
      <c r="BD594" s="121"/>
      <c r="BE594" s="121"/>
      <c r="BF594" s="121"/>
    </row>
    <row r="595" spans="1:58" ht="16.5" customHeight="1" x14ac:dyDescent="0.3">
      <c r="A595" s="301"/>
      <c r="B595" s="302"/>
      <c r="C595" s="301"/>
      <c r="D595" s="301"/>
      <c r="E595" s="301"/>
      <c r="F595" s="121"/>
      <c r="G595" s="303"/>
      <c r="H595" s="121"/>
      <c r="I595" s="121"/>
      <c r="J595" s="121"/>
      <c r="K595" s="121"/>
      <c r="L595" s="121"/>
      <c r="M595" s="121"/>
      <c r="N595" s="121"/>
      <c r="O595" s="121"/>
      <c r="P595" s="121"/>
      <c r="Q595" s="121"/>
      <c r="R595" s="121"/>
      <c r="S595" s="121"/>
      <c r="T595" s="121"/>
      <c r="U595" s="121"/>
      <c r="V595" s="121"/>
      <c r="W595" s="121"/>
      <c r="X595" s="121"/>
      <c r="Y595" s="121"/>
      <c r="Z595" s="121"/>
      <c r="AA595" s="121"/>
      <c r="AB595" s="121"/>
      <c r="AC595" s="121"/>
      <c r="AD595" s="121"/>
      <c r="AE595" s="121"/>
      <c r="AF595" s="121"/>
      <c r="AG595" s="304"/>
      <c r="AH595" s="121"/>
      <c r="AI595" s="516"/>
      <c r="AJ595" s="121"/>
      <c r="AK595" s="121"/>
      <c r="AL595" s="121"/>
      <c r="AM595" s="305"/>
      <c r="AN595" s="306"/>
      <c r="AO595" s="307"/>
      <c r="AP595" s="305"/>
      <c r="AQ595" s="306"/>
      <c r="AR595" s="305"/>
      <c r="AS595" s="306"/>
      <c r="AT595" s="307"/>
      <c r="AU595" s="305"/>
      <c r="AV595" s="306"/>
      <c r="AW595" s="305"/>
      <c r="AX595" s="306"/>
      <c r="AY595" s="307"/>
      <c r="AZ595" s="305"/>
      <c r="BA595" s="306"/>
      <c r="BB595" s="121"/>
      <c r="BC595" s="121"/>
      <c r="BD595" s="121"/>
      <c r="BE595" s="121"/>
      <c r="BF595" s="121"/>
    </row>
  </sheetData>
  <mergeCells count="1098">
    <mergeCell ref="AM7:AM8"/>
    <mergeCell ref="AN7:AN8"/>
    <mergeCell ref="AO7:AO8"/>
    <mergeCell ref="N6:N8"/>
    <mergeCell ref="O6:O8"/>
    <mergeCell ref="P6:P8"/>
    <mergeCell ref="Q6:Q8"/>
    <mergeCell ref="Y6:Y8"/>
    <mergeCell ref="Z6:Z8"/>
    <mergeCell ref="AA6:AA8"/>
    <mergeCell ref="AB6:AB8"/>
    <mergeCell ref="AC6:AC8"/>
    <mergeCell ref="A1:B3"/>
    <mergeCell ref="C1:AX3"/>
    <mergeCell ref="AY1:BA1"/>
    <mergeCell ref="AY2:BA2"/>
    <mergeCell ref="AY3:BA3"/>
    <mergeCell ref="A5:G5"/>
    <mergeCell ref="H5:O5"/>
    <mergeCell ref="AZ5:BA5"/>
    <mergeCell ref="H6:H8"/>
    <mergeCell ref="I6:I8"/>
    <mergeCell ref="J6:J8"/>
    <mergeCell ref="K6:K8"/>
    <mergeCell ref="L6:L8"/>
    <mergeCell ref="M6:M8"/>
    <mergeCell ref="V7:V8"/>
    <mergeCell ref="W7:W8"/>
    <mergeCell ref="X7:X8"/>
    <mergeCell ref="AU7:AU8"/>
    <mergeCell ref="AV7:AV8"/>
    <mergeCell ref="AF5:AL5"/>
    <mergeCell ref="AM5:AO5"/>
    <mergeCell ref="AF6:AF8"/>
    <mergeCell ref="AG6:AG8"/>
    <mergeCell ref="AH6:AH8"/>
    <mergeCell ref="AI6:AI8"/>
    <mergeCell ref="AJ6:AJ8"/>
    <mergeCell ref="AP5:AQ5"/>
    <mergeCell ref="AR5:AT5"/>
    <mergeCell ref="AP6:AQ6"/>
    <mergeCell ref="AR6:AT6"/>
    <mergeCell ref="AD6:AD8"/>
    <mergeCell ref="R6:R8"/>
    <mergeCell ref="M9:M14"/>
    <mergeCell ref="N9:N14"/>
    <mergeCell ref="P5:X5"/>
    <mergeCell ref="S6:X6"/>
    <mergeCell ref="Y5:AE5"/>
    <mergeCell ref="A6:A8"/>
    <mergeCell ref="B6:B8"/>
    <mergeCell ref="C6:C8"/>
    <mergeCell ref="D6:F7"/>
    <mergeCell ref="G6:G8"/>
    <mergeCell ref="AE6:AE8"/>
    <mergeCell ref="AW7:AW8"/>
    <mergeCell ref="AX7:AX8"/>
    <mergeCell ref="AY7:AY8"/>
    <mergeCell ref="AZ7:AZ8"/>
    <mergeCell ref="BA7:BA8"/>
    <mergeCell ref="AK6:AK8"/>
    <mergeCell ref="AL6:AL8"/>
    <mergeCell ref="AP7:AP8"/>
    <mergeCell ref="AQ7:AQ8"/>
    <mergeCell ref="AR7:AR8"/>
    <mergeCell ref="AS7:AS8"/>
    <mergeCell ref="AT7:AT8"/>
    <mergeCell ref="AU6:AV6"/>
    <mergeCell ref="AU5:AV5"/>
    <mergeCell ref="AW5:AY5"/>
    <mergeCell ref="AW6:AY6"/>
    <mergeCell ref="AZ6:BA6"/>
    <mergeCell ref="S7:S8"/>
    <mergeCell ref="T7:T8"/>
    <mergeCell ref="U7:U8"/>
    <mergeCell ref="AM6:AO6"/>
    <mergeCell ref="A33:A38"/>
    <mergeCell ref="B33:B38"/>
    <mergeCell ref="A9:A14"/>
    <mergeCell ref="B9:B14"/>
    <mergeCell ref="C9:C14"/>
    <mergeCell ref="D9:D14"/>
    <mergeCell ref="E9:E14"/>
    <mergeCell ref="F9:F14"/>
    <mergeCell ref="G9:G14"/>
    <mergeCell ref="O15:O20"/>
    <mergeCell ref="AE15:AE20"/>
    <mergeCell ref="H15:H20"/>
    <mergeCell ref="I15:I20"/>
    <mergeCell ref="J15:J20"/>
    <mergeCell ref="K15:K20"/>
    <mergeCell ref="L15:L20"/>
    <mergeCell ref="M15:M20"/>
    <mergeCell ref="N15:N20"/>
    <mergeCell ref="A15:A20"/>
    <mergeCell ref="B15:B20"/>
    <mergeCell ref="C15:C20"/>
    <mergeCell ref="D15:D20"/>
    <mergeCell ref="E15:E20"/>
    <mergeCell ref="F15:F20"/>
    <mergeCell ref="G15:G20"/>
    <mergeCell ref="O9:O14"/>
    <mergeCell ref="AE9:AE14"/>
    <mergeCell ref="H9:H14"/>
    <mergeCell ref="I9:I14"/>
    <mergeCell ref="J9:J14"/>
    <mergeCell ref="K9:K14"/>
    <mergeCell ref="L9:L14"/>
    <mergeCell ref="L39:L44"/>
    <mergeCell ref="M39:M44"/>
    <mergeCell ref="N39:N44"/>
    <mergeCell ref="O39:O44"/>
    <mergeCell ref="A39:A44"/>
    <mergeCell ref="B39:B44"/>
    <mergeCell ref="C39:C44"/>
    <mergeCell ref="D39:D44"/>
    <mergeCell ref="E39:E44"/>
    <mergeCell ref="F39:F44"/>
    <mergeCell ref="G39:G44"/>
    <mergeCell ref="A21:A26"/>
    <mergeCell ref="B21:B26"/>
    <mergeCell ref="C21:C26"/>
    <mergeCell ref="D21:D26"/>
    <mergeCell ref="E21:E26"/>
    <mergeCell ref="F21:F26"/>
    <mergeCell ref="G21:G26"/>
    <mergeCell ref="H39:H44"/>
    <mergeCell ref="I39:I44"/>
    <mergeCell ref="H21:H26"/>
    <mergeCell ref="I21:I26"/>
    <mergeCell ref="H27:H32"/>
    <mergeCell ref="I27:I32"/>
    <mergeCell ref="A27:A32"/>
    <mergeCell ref="B27:B32"/>
    <mergeCell ref="C27:C32"/>
    <mergeCell ref="D27:D32"/>
    <mergeCell ref="E27:E32"/>
    <mergeCell ref="F27:F32"/>
    <mergeCell ref="G27:G32"/>
    <mergeCell ref="H33:H38"/>
    <mergeCell ref="L51:L56"/>
    <mergeCell ref="M51:M56"/>
    <mergeCell ref="N51:N56"/>
    <mergeCell ref="O51:O56"/>
    <mergeCell ref="A51:A56"/>
    <mergeCell ref="B51:B56"/>
    <mergeCell ref="C51:C56"/>
    <mergeCell ref="D51:D56"/>
    <mergeCell ref="E51:E56"/>
    <mergeCell ref="F51:F56"/>
    <mergeCell ref="G51:G56"/>
    <mergeCell ref="H45:H50"/>
    <mergeCell ref="I45:I50"/>
    <mergeCell ref="J45:J50"/>
    <mergeCell ref="K45:K50"/>
    <mergeCell ref="L45:L50"/>
    <mergeCell ref="M45:M50"/>
    <mergeCell ref="N45:N50"/>
    <mergeCell ref="O45:O50"/>
    <mergeCell ref="A45:A50"/>
    <mergeCell ref="B45:B50"/>
    <mergeCell ref="C45:C50"/>
    <mergeCell ref="D45:D50"/>
    <mergeCell ref="E45:E50"/>
    <mergeCell ref="F45:F50"/>
    <mergeCell ref="G45:G50"/>
    <mergeCell ref="AE39:AE44"/>
    <mergeCell ref="AE45:AE50"/>
    <mergeCell ref="AE51:AE56"/>
    <mergeCell ref="AE57:AE62"/>
    <mergeCell ref="AE63:AE68"/>
    <mergeCell ref="AE69:AE74"/>
    <mergeCell ref="AE75:AE80"/>
    <mergeCell ref="AE81:AE86"/>
    <mergeCell ref="AE87:AE92"/>
    <mergeCell ref="J21:J26"/>
    <mergeCell ref="K21:K26"/>
    <mergeCell ref="L21:L26"/>
    <mergeCell ref="M21:M26"/>
    <mergeCell ref="N21:N26"/>
    <mergeCell ref="O21:O26"/>
    <mergeCell ref="AE21:AE26"/>
    <mergeCell ref="AE27:AE32"/>
    <mergeCell ref="AE33:AE38"/>
    <mergeCell ref="J27:J32"/>
    <mergeCell ref="K27:K32"/>
    <mergeCell ref="L27:L32"/>
    <mergeCell ref="M27:M32"/>
    <mergeCell ref="N27:N32"/>
    <mergeCell ref="O27:O32"/>
    <mergeCell ref="J33:J38"/>
    <mergeCell ref="K33:K38"/>
    <mergeCell ref="L33:L38"/>
    <mergeCell ref="M33:M38"/>
    <mergeCell ref="N33:N38"/>
    <mergeCell ref="O33:O38"/>
    <mergeCell ref="J51:J56"/>
    <mergeCell ref="K51:K56"/>
    <mergeCell ref="AE207:AE212"/>
    <mergeCell ref="AE237:AE242"/>
    <mergeCell ref="AE243:AE248"/>
    <mergeCell ref="AE249:AE254"/>
    <mergeCell ref="AE255:AE260"/>
    <mergeCell ref="AE261:AE266"/>
    <mergeCell ref="AE267:AE272"/>
    <mergeCell ref="AE273:AE278"/>
    <mergeCell ref="AE279:AE284"/>
    <mergeCell ref="AE93:AE98"/>
    <mergeCell ref="AE99:AE104"/>
    <mergeCell ref="AE105:AE110"/>
    <mergeCell ref="AE111:AE116"/>
    <mergeCell ref="AE117:AE122"/>
    <mergeCell ref="AE123:AE128"/>
    <mergeCell ref="AE129:AE134"/>
    <mergeCell ref="AE135:AE140"/>
    <mergeCell ref="AE171:AE176"/>
    <mergeCell ref="AE381:AE386"/>
    <mergeCell ref="AE390:AE395"/>
    <mergeCell ref="AE309:AE314"/>
    <mergeCell ref="AE315:AE320"/>
    <mergeCell ref="AE321:AE326"/>
    <mergeCell ref="AE327:AE332"/>
    <mergeCell ref="AE333:AE338"/>
    <mergeCell ref="AE339:AE344"/>
    <mergeCell ref="AE345:AE350"/>
    <mergeCell ref="AE285:AE290"/>
    <mergeCell ref="AE291:AE296"/>
    <mergeCell ref="AE297:AE302"/>
    <mergeCell ref="AE303:AE308"/>
    <mergeCell ref="AE351:AE356"/>
    <mergeCell ref="AE357:AE362"/>
    <mergeCell ref="AE363:AE368"/>
    <mergeCell ref="AE369:AE374"/>
    <mergeCell ref="AE375:AE380"/>
    <mergeCell ref="C33:C38"/>
    <mergeCell ref="D33:D38"/>
    <mergeCell ref="E33:E38"/>
    <mergeCell ref="F33:F38"/>
    <mergeCell ref="G33:G38"/>
    <mergeCell ref="H99:H104"/>
    <mergeCell ref="I99:I104"/>
    <mergeCell ref="J99:J104"/>
    <mergeCell ref="K99:K104"/>
    <mergeCell ref="H57:H62"/>
    <mergeCell ref="I57:I62"/>
    <mergeCell ref="J57:J62"/>
    <mergeCell ref="K57:K62"/>
    <mergeCell ref="H63:H68"/>
    <mergeCell ref="I63:I68"/>
    <mergeCell ref="J63:J68"/>
    <mergeCell ref="K63:K68"/>
    <mergeCell ref="H69:H74"/>
    <mergeCell ref="I69:I74"/>
    <mergeCell ref="J69:J74"/>
    <mergeCell ref="K69:K74"/>
    <mergeCell ref="H75:H80"/>
    <mergeCell ref="I75:I80"/>
    <mergeCell ref="J75:J80"/>
    <mergeCell ref="H51:H56"/>
    <mergeCell ref="I51:I56"/>
    <mergeCell ref="J39:J44"/>
    <mergeCell ref="K39:K44"/>
    <mergeCell ref="I33:I38"/>
    <mergeCell ref="L57:L62"/>
    <mergeCell ref="M57:M62"/>
    <mergeCell ref="N57:N62"/>
    <mergeCell ref="O57:O62"/>
    <mergeCell ref="A57:A62"/>
    <mergeCell ref="B57:B62"/>
    <mergeCell ref="C57:C62"/>
    <mergeCell ref="D57:D62"/>
    <mergeCell ref="E57:E62"/>
    <mergeCell ref="F57:F62"/>
    <mergeCell ref="G57:G62"/>
    <mergeCell ref="L99:L104"/>
    <mergeCell ref="M99:M104"/>
    <mergeCell ref="N99:N104"/>
    <mergeCell ref="O99:O104"/>
    <mergeCell ref="A99:A104"/>
    <mergeCell ref="B99:B104"/>
    <mergeCell ref="C99:C104"/>
    <mergeCell ref="D99:D104"/>
    <mergeCell ref="E99:E104"/>
    <mergeCell ref="F99:F104"/>
    <mergeCell ref="G99:G104"/>
    <mergeCell ref="L69:L74"/>
    <mergeCell ref="M69:M74"/>
    <mergeCell ref="N69:N74"/>
    <mergeCell ref="O69:O74"/>
    <mergeCell ref="A69:A74"/>
    <mergeCell ref="B69:B74"/>
    <mergeCell ref="C69:C74"/>
    <mergeCell ref="D69:D74"/>
    <mergeCell ref="E69:E74"/>
    <mergeCell ref="F69:F74"/>
    <mergeCell ref="G69:G74"/>
    <mergeCell ref="L63:L68"/>
    <mergeCell ref="M63:M68"/>
    <mergeCell ref="N63:N68"/>
    <mergeCell ref="O63:O68"/>
    <mergeCell ref="A63:A68"/>
    <mergeCell ref="B63:B68"/>
    <mergeCell ref="C63:C68"/>
    <mergeCell ref="D63:D68"/>
    <mergeCell ref="E63:E68"/>
    <mergeCell ref="F63:F68"/>
    <mergeCell ref="G63:G68"/>
    <mergeCell ref="H81:H86"/>
    <mergeCell ref="I81:I86"/>
    <mergeCell ref="J81:J86"/>
    <mergeCell ref="K81:K86"/>
    <mergeCell ref="L81:L86"/>
    <mergeCell ref="M81:M86"/>
    <mergeCell ref="N81:N86"/>
    <mergeCell ref="O81:O86"/>
    <mergeCell ref="A81:A86"/>
    <mergeCell ref="B81:B86"/>
    <mergeCell ref="C81:C86"/>
    <mergeCell ref="D81:D86"/>
    <mergeCell ref="E81:E86"/>
    <mergeCell ref="F81:F86"/>
    <mergeCell ref="G81:G86"/>
    <mergeCell ref="K75:K80"/>
    <mergeCell ref="L75:L80"/>
    <mergeCell ref="M75:M80"/>
    <mergeCell ref="N75:N80"/>
    <mergeCell ref="O75:O80"/>
    <mergeCell ref="A75:A80"/>
    <mergeCell ref="B75:B80"/>
    <mergeCell ref="C75:C80"/>
    <mergeCell ref="D75:D80"/>
    <mergeCell ref="E75:E80"/>
    <mergeCell ref="F75:F80"/>
    <mergeCell ref="G75:G80"/>
    <mergeCell ref="H117:H122"/>
    <mergeCell ref="I117:I122"/>
    <mergeCell ref="J117:J122"/>
    <mergeCell ref="K117:K122"/>
    <mergeCell ref="L117:L122"/>
    <mergeCell ref="M117:M122"/>
    <mergeCell ref="N117:N122"/>
    <mergeCell ref="O117:O122"/>
    <mergeCell ref="A117:A122"/>
    <mergeCell ref="B117:B122"/>
    <mergeCell ref="C117:C122"/>
    <mergeCell ref="D117:D122"/>
    <mergeCell ref="E117:E122"/>
    <mergeCell ref="F117:F122"/>
    <mergeCell ref="G117:G122"/>
    <mergeCell ref="H87:H92"/>
    <mergeCell ref="I87:I92"/>
    <mergeCell ref="J87:J92"/>
    <mergeCell ref="K87:K92"/>
    <mergeCell ref="L87:L92"/>
    <mergeCell ref="M87:M92"/>
    <mergeCell ref="N87:N92"/>
    <mergeCell ref="O87:O92"/>
    <mergeCell ref="A87:A92"/>
    <mergeCell ref="B87:B92"/>
    <mergeCell ref="C87:C92"/>
    <mergeCell ref="D87:D92"/>
    <mergeCell ref="E87:E92"/>
    <mergeCell ref="F87:F92"/>
    <mergeCell ref="G87:G92"/>
    <mergeCell ref="H129:H134"/>
    <mergeCell ref="I129:I134"/>
    <mergeCell ref="J129:J134"/>
    <mergeCell ref="K129:K134"/>
    <mergeCell ref="L129:L134"/>
    <mergeCell ref="M129:M134"/>
    <mergeCell ref="N129:N134"/>
    <mergeCell ref="O129:O134"/>
    <mergeCell ref="A129:A134"/>
    <mergeCell ref="B129:B134"/>
    <mergeCell ref="C129:C134"/>
    <mergeCell ref="D129:D134"/>
    <mergeCell ref="E129:E134"/>
    <mergeCell ref="F129:F134"/>
    <mergeCell ref="G129:G134"/>
    <mergeCell ref="H123:H128"/>
    <mergeCell ref="I123:I128"/>
    <mergeCell ref="J123:J128"/>
    <mergeCell ref="K123:K128"/>
    <mergeCell ref="L123:L128"/>
    <mergeCell ref="M123:M128"/>
    <mergeCell ref="N123:N128"/>
    <mergeCell ref="O123:O128"/>
    <mergeCell ref="A123:A128"/>
    <mergeCell ref="B123:B128"/>
    <mergeCell ref="C123:C128"/>
    <mergeCell ref="D123:D128"/>
    <mergeCell ref="E123:E128"/>
    <mergeCell ref="F123:F128"/>
    <mergeCell ref="G123:G128"/>
    <mergeCell ref="H171:H176"/>
    <mergeCell ref="I171:I176"/>
    <mergeCell ref="J171:J176"/>
    <mergeCell ref="K171:K176"/>
    <mergeCell ref="L171:L176"/>
    <mergeCell ref="M171:M176"/>
    <mergeCell ref="N171:N176"/>
    <mergeCell ref="O171:O176"/>
    <mergeCell ref="A171:A176"/>
    <mergeCell ref="B171:B176"/>
    <mergeCell ref="C171:C176"/>
    <mergeCell ref="D171:D176"/>
    <mergeCell ref="E171:E176"/>
    <mergeCell ref="F171:F176"/>
    <mergeCell ref="G171:G176"/>
    <mergeCell ref="H135:H140"/>
    <mergeCell ref="I135:I140"/>
    <mergeCell ref="J135:J140"/>
    <mergeCell ref="K135:K140"/>
    <mergeCell ref="L135:L140"/>
    <mergeCell ref="M135:M140"/>
    <mergeCell ref="N135:N140"/>
    <mergeCell ref="O135:O140"/>
    <mergeCell ref="A135:A140"/>
    <mergeCell ref="B135:B140"/>
    <mergeCell ref="C135:C140"/>
    <mergeCell ref="D135:D140"/>
    <mergeCell ref="E135:E140"/>
    <mergeCell ref="F135:F140"/>
    <mergeCell ref="G135:G140"/>
    <mergeCell ref="H237:H242"/>
    <mergeCell ref="I237:I242"/>
    <mergeCell ref="J237:J242"/>
    <mergeCell ref="K237:K242"/>
    <mergeCell ref="L237:L242"/>
    <mergeCell ref="M237:M242"/>
    <mergeCell ref="N237:N242"/>
    <mergeCell ref="O237:O242"/>
    <mergeCell ref="A237:A242"/>
    <mergeCell ref="B237:B242"/>
    <mergeCell ref="C237:C242"/>
    <mergeCell ref="D237:D242"/>
    <mergeCell ref="E237:E242"/>
    <mergeCell ref="F237:F242"/>
    <mergeCell ref="G237:G242"/>
    <mergeCell ref="H207:H212"/>
    <mergeCell ref="I207:I212"/>
    <mergeCell ref="J207:J212"/>
    <mergeCell ref="K207:K212"/>
    <mergeCell ref="L207:L212"/>
    <mergeCell ref="M207:M212"/>
    <mergeCell ref="N207:N212"/>
    <mergeCell ref="O207:O212"/>
    <mergeCell ref="A207:A212"/>
    <mergeCell ref="B207:B212"/>
    <mergeCell ref="C207:C212"/>
    <mergeCell ref="D207:D212"/>
    <mergeCell ref="E207:E212"/>
    <mergeCell ref="F207:F212"/>
    <mergeCell ref="G207:G212"/>
    <mergeCell ref="H249:H254"/>
    <mergeCell ref="I249:I254"/>
    <mergeCell ref="J249:J254"/>
    <mergeCell ref="K249:K254"/>
    <mergeCell ref="L249:L254"/>
    <mergeCell ref="M249:M254"/>
    <mergeCell ref="N249:N254"/>
    <mergeCell ref="O249:O254"/>
    <mergeCell ref="A249:A254"/>
    <mergeCell ref="B249:B254"/>
    <mergeCell ref="C249:C254"/>
    <mergeCell ref="D249:D254"/>
    <mergeCell ref="E249:E254"/>
    <mergeCell ref="F249:F254"/>
    <mergeCell ref="G249:G254"/>
    <mergeCell ref="H243:H248"/>
    <mergeCell ref="I243:I248"/>
    <mergeCell ref="J243:J248"/>
    <mergeCell ref="K243:K248"/>
    <mergeCell ref="L243:L248"/>
    <mergeCell ref="M243:M248"/>
    <mergeCell ref="N243:N248"/>
    <mergeCell ref="O243:O248"/>
    <mergeCell ref="A243:A248"/>
    <mergeCell ref="B243:B248"/>
    <mergeCell ref="C243:C248"/>
    <mergeCell ref="D243:D248"/>
    <mergeCell ref="E243:E248"/>
    <mergeCell ref="F243:F248"/>
    <mergeCell ref="G243:G248"/>
    <mergeCell ref="H261:H266"/>
    <mergeCell ref="I261:I266"/>
    <mergeCell ref="J261:J266"/>
    <mergeCell ref="K261:K266"/>
    <mergeCell ref="L261:L266"/>
    <mergeCell ref="M261:M266"/>
    <mergeCell ref="N261:N266"/>
    <mergeCell ref="O261:O266"/>
    <mergeCell ref="A261:A266"/>
    <mergeCell ref="B261:B266"/>
    <mergeCell ref="C261:C266"/>
    <mergeCell ref="D261:D266"/>
    <mergeCell ref="E261:E266"/>
    <mergeCell ref="F261:F266"/>
    <mergeCell ref="G261:G266"/>
    <mergeCell ref="H255:H260"/>
    <mergeCell ref="I255:I260"/>
    <mergeCell ref="J255:J260"/>
    <mergeCell ref="K255:K260"/>
    <mergeCell ref="L255:L260"/>
    <mergeCell ref="M255:M260"/>
    <mergeCell ref="N255:N260"/>
    <mergeCell ref="O255:O260"/>
    <mergeCell ref="A255:A260"/>
    <mergeCell ref="B255:B260"/>
    <mergeCell ref="C255:C260"/>
    <mergeCell ref="D255:D260"/>
    <mergeCell ref="E255:E260"/>
    <mergeCell ref="F255:F260"/>
    <mergeCell ref="G255:G260"/>
    <mergeCell ref="H273:H278"/>
    <mergeCell ref="I273:I278"/>
    <mergeCell ref="J273:J278"/>
    <mergeCell ref="K273:K278"/>
    <mergeCell ref="L273:L278"/>
    <mergeCell ref="M273:M278"/>
    <mergeCell ref="N273:N278"/>
    <mergeCell ref="O273:O278"/>
    <mergeCell ref="A273:A278"/>
    <mergeCell ref="B273:B278"/>
    <mergeCell ref="C273:C278"/>
    <mergeCell ref="D273:D278"/>
    <mergeCell ref="E273:E278"/>
    <mergeCell ref="F273:F278"/>
    <mergeCell ref="G273:G278"/>
    <mergeCell ref="H267:H272"/>
    <mergeCell ref="I267:I272"/>
    <mergeCell ref="J267:J272"/>
    <mergeCell ref="K267:K272"/>
    <mergeCell ref="L267:L272"/>
    <mergeCell ref="M267:M272"/>
    <mergeCell ref="N267:N272"/>
    <mergeCell ref="O267:O272"/>
    <mergeCell ref="A267:A272"/>
    <mergeCell ref="B267:B272"/>
    <mergeCell ref="C267:C272"/>
    <mergeCell ref="D267:D272"/>
    <mergeCell ref="E267:E272"/>
    <mergeCell ref="F267:F272"/>
    <mergeCell ref="G267:G272"/>
    <mergeCell ref="H285:H290"/>
    <mergeCell ref="I285:I290"/>
    <mergeCell ref="J285:J290"/>
    <mergeCell ref="K285:K290"/>
    <mergeCell ref="L285:L290"/>
    <mergeCell ref="M285:M290"/>
    <mergeCell ref="N285:N290"/>
    <mergeCell ref="O285:O290"/>
    <mergeCell ref="A285:A290"/>
    <mergeCell ref="B285:B290"/>
    <mergeCell ref="C285:C290"/>
    <mergeCell ref="D285:D290"/>
    <mergeCell ref="E285:E290"/>
    <mergeCell ref="F285:F290"/>
    <mergeCell ref="G285:G290"/>
    <mergeCell ref="H279:H284"/>
    <mergeCell ref="I279:I284"/>
    <mergeCell ref="J279:J284"/>
    <mergeCell ref="K279:K284"/>
    <mergeCell ref="L279:L284"/>
    <mergeCell ref="M279:M284"/>
    <mergeCell ref="N279:N284"/>
    <mergeCell ref="O279:O284"/>
    <mergeCell ref="A279:A284"/>
    <mergeCell ref="B279:B284"/>
    <mergeCell ref="C279:C284"/>
    <mergeCell ref="D279:D284"/>
    <mergeCell ref="E279:E284"/>
    <mergeCell ref="F279:F284"/>
    <mergeCell ref="G279:G284"/>
    <mergeCell ref="H297:H302"/>
    <mergeCell ref="I297:I302"/>
    <mergeCell ref="J297:J302"/>
    <mergeCell ref="K297:K302"/>
    <mergeCell ref="L297:L302"/>
    <mergeCell ref="M297:M302"/>
    <mergeCell ref="N297:N302"/>
    <mergeCell ref="O297:O302"/>
    <mergeCell ref="A297:A302"/>
    <mergeCell ref="B297:B302"/>
    <mergeCell ref="C297:C302"/>
    <mergeCell ref="D297:D302"/>
    <mergeCell ref="E297:E302"/>
    <mergeCell ref="F297:F302"/>
    <mergeCell ref="G297:G302"/>
    <mergeCell ref="H291:H296"/>
    <mergeCell ref="I291:I296"/>
    <mergeCell ref="J291:J296"/>
    <mergeCell ref="K291:K296"/>
    <mergeCell ref="L291:L296"/>
    <mergeCell ref="M291:M296"/>
    <mergeCell ref="N291:N296"/>
    <mergeCell ref="O291:O296"/>
    <mergeCell ref="A291:A296"/>
    <mergeCell ref="B291:B296"/>
    <mergeCell ref="C291:C296"/>
    <mergeCell ref="D291:D296"/>
    <mergeCell ref="E291:E296"/>
    <mergeCell ref="F291:F296"/>
    <mergeCell ref="G291:G296"/>
    <mergeCell ref="H309:H314"/>
    <mergeCell ref="I309:I314"/>
    <mergeCell ref="J309:J314"/>
    <mergeCell ref="K309:K314"/>
    <mergeCell ref="L309:L314"/>
    <mergeCell ref="M309:M314"/>
    <mergeCell ref="N309:N314"/>
    <mergeCell ref="O309:O314"/>
    <mergeCell ref="A309:A314"/>
    <mergeCell ref="B309:B314"/>
    <mergeCell ref="C309:C314"/>
    <mergeCell ref="D309:D314"/>
    <mergeCell ref="E309:E314"/>
    <mergeCell ref="F309:F314"/>
    <mergeCell ref="G309:G314"/>
    <mergeCell ref="H303:H308"/>
    <mergeCell ref="I303:I308"/>
    <mergeCell ref="J303:J308"/>
    <mergeCell ref="K303:K308"/>
    <mergeCell ref="L303:L308"/>
    <mergeCell ref="M303:M308"/>
    <mergeCell ref="N303:N308"/>
    <mergeCell ref="O303:O308"/>
    <mergeCell ref="A303:A308"/>
    <mergeCell ref="B303:B308"/>
    <mergeCell ref="C303:C308"/>
    <mergeCell ref="D303:D308"/>
    <mergeCell ref="E303:E308"/>
    <mergeCell ref="F303:F308"/>
    <mergeCell ref="G303:G308"/>
    <mergeCell ref="H321:H326"/>
    <mergeCell ref="I321:I326"/>
    <mergeCell ref="J321:J326"/>
    <mergeCell ref="K321:K326"/>
    <mergeCell ref="L321:L326"/>
    <mergeCell ref="M321:M326"/>
    <mergeCell ref="N321:N326"/>
    <mergeCell ref="O321:O326"/>
    <mergeCell ref="A321:A326"/>
    <mergeCell ref="B321:B326"/>
    <mergeCell ref="C321:C326"/>
    <mergeCell ref="D321:D326"/>
    <mergeCell ref="E321:E326"/>
    <mergeCell ref="F321:F326"/>
    <mergeCell ref="G321:G326"/>
    <mergeCell ref="H315:H320"/>
    <mergeCell ref="I315:I320"/>
    <mergeCell ref="J315:J320"/>
    <mergeCell ref="K315:K320"/>
    <mergeCell ref="L315:L320"/>
    <mergeCell ref="M315:M320"/>
    <mergeCell ref="N315:N320"/>
    <mergeCell ref="O315:O320"/>
    <mergeCell ref="A315:A320"/>
    <mergeCell ref="B315:B320"/>
    <mergeCell ref="C315:C320"/>
    <mergeCell ref="D315:D320"/>
    <mergeCell ref="E315:E320"/>
    <mergeCell ref="F315:F320"/>
    <mergeCell ref="G315:G320"/>
    <mergeCell ref="L375:L380"/>
    <mergeCell ref="M375:M380"/>
    <mergeCell ref="N375:N380"/>
    <mergeCell ref="O375:O380"/>
    <mergeCell ref="A375:A380"/>
    <mergeCell ref="B375:B380"/>
    <mergeCell ref="C375:C380"/>
    <mergeCell ref="D375:D380"/>
    <mergeCell ref="E375:E380"/>
    <mergeCell ref="F375:F380"/>
    <mergeCell ref="G375:G380"/>
    <mergeCell ref="H327:H332"/>
    <mergeCell ref="I327:I332"/>
    <mergeCell ref="J327:J332"/>
    <mergeCell ref="K327:K332"/>
    <mergeCell ref="L327:L332"/>
    <mergeCell ref="M327:M332"/>
    <mergeCell ref="N327:N332"/>
    <mergeCell ref="O327:O332"/>
    <mergeCell ref="A327:A332"/>
    <mergeCell ref="B327:B332"/>
    <mergeCell ref="C327:C332"/>
    <mergeCell ref="D327:D332"/>
    <mergeCell ref="E327:E332"/>
    <mergeCell ref="F327:F332"/>
    <mergeCell ref="G327:G332"/>
    <mergeCell ref="H93:H98"/>
    <mergeCell ref="I93:I98"/>
    <mergeCell ref="J93:J98"/>
    <mergeCell ref="K93:K98"/>
    <mergeCell ref="L93:L98"/>
    <mergeCell ref="M93:M98"/>
    <mergeCell ref="N93:N98"/>
    <mergeCell ref="O93:O98"/>
    <mergeCell ref="A93:A98"/>
    <mergeCell ref="B93:B98"/>
    <mergeCell ref="C93:C98"/>
    <mergeCell ref="D93:D98"/>
    <mergeCell ref="E93:E98"/>
    <mergeCell ref="F93:F98"/>
    <mergeCell ref="G93:G98"/>
    <mergeCell ref="H381:H386"/>
    <mergeCell ref="I381:I386"/>
    <mergeCell ref="J381:J386"/>
    <mergeCell ref="K381:K386"/>
    <mergeCell ref="L381:L386"/>
    <mergeCell ref="M381:M386"/>
    <mergeCell ref="N381:N386"/>
    <mergeCell ref="O381:O386"/>
    <mergeCell ref="A381:A386"/>
    <mergeCell ref="B381:B386"/>
    <mergeCell ref="C381:C386"/>
    <mergeCell ref="D381:D386"/>
    <mergeCell ref="E381:E386"/>
    <mergeCell ref="F381:F386"/>
    <mergeCell ref="G381:G386"/>
    <mergeCell ref="H375:H380"/>
    <mergeCell ref="I375:I380"/>
    <mergeCell ref="H111:H116"/>
    <mergeCell ref="I111:I116"/>
    <mergeCell ref="J111:J116"/>
    <mergeCell ref="K111:K116"/>
    <mergeCell ref="L111:L116"/>
    <mergeCell ref="M111:M116"/>
    <mergeCell ref="N111:N116"/>
    <mergeCell ref="O111:O116"/>
    <mergeCell ref="A111:A116"/>
    <mergeCell ref="B111:B116"/>
    <mergeCell ref="C111:C116"/>
    <mergeCell ref="D111:D116"/>
    <mergeCell ref="E111:E116"/>
    <mergeCell ref="F111:F116"/>
    <mergeCell ref="G111:G116"/>
    <mergeCell ref="H105:H110"/>
    <mergeCell ref="I105:I110"/>
    <mergeCell ref="J105:J110"/>
    <mergeCell ref="K105:K110"/>
    <mergeCell ref="L105:L110"/>
    <mergeCell ref="M105:M110"/>
    <mergeCell ref="N105:N110"/>
    <mergeCell ref="O105:O110"/>
    <mergeCell ref="A105:A110"/>
    <mergeCell ref="B105:B110"/>
    <mergeCell ref="C105:C110"/>
    <mergeCell ref="D105:D110"/>
    <mergeCell ref="E105:E110"/>
    <mergeCell ref="F105:F110"/>
    <mergeCell ref="G105:G110"/>
    <mergeCell ref="H333:H338"/>
    <mergeCell ref="I333:I338"/>
    <mergeCell ref="J333:J338"/>
    <mergeCell ref="K333:K338"/>
    <mergeCell ref="L333:L338"/>
    <mergeCell ref="M333:M338"/>
    <mergeCell ref="N333:N338"/>
    <mergeCell ref="O333:O338"/>
    <mergeCell ref="A333:A338"/>
    <mergeCell ref="B333:B338"/>
    <mergeCell ref="C333:C338"/>
    <mergeCell ref="D333:D338"/>
    <mergeCell ref="E333:E338"/>
    <mergeCell ref="F333:F338"/>
    <mergeCell ref="G333:G338"/>
    <mergeCell ref="H390:H395"/>
    <mergeCell ref="I390:I395"/>
    <mergeCell ref="J390:J395"/>
    <mergeCell ref="K390:K395"/>
    <mergeCell ref="L390:L395"/>
    <mergeCell ref="M390:M395"/>
    <mergeCell ref="N390:N395"/>
    <mergeCell ref="O390:O395"/>
    <mergeCell ref="A390:A395"/>
    <mergeCell ref="B390:B395"/>
    <mergeCell ref="C390:C395"/>
    <mergeCell ref="D390:D395"/>
    <mergeCell ref="E390:E395"/>
    <mergeCell ref="F390:F395"/>
    <mergeCell ref="G390:G395"/>
    <mergeCell ref="J375:J380"/>
    <mergeCell ref="K375:K380"/>
    <mergeCell ref="H345:H350"/>
    <mergeCell ref="I345:I350"/>
    <mergeCell ref="J345:J350"/>
    <mergeCell ref="K345:K350"/>
    <mergeCell ref="L345:L350"/>
    <mergeCell ref="M345:M350"/>
    <mergeCell ref="N345:N350"/>
    <mergeCell ref="O345:O350"/>
    <mergeCell ref="A345:A350"/>
    <mergeCell ref="B345:B350"/>
    <mergeCell ref="C345:C350"/>
    <mergeCell ref="D345:D350"/>
    <mergeCell ref="E345:E350"/>
    <mergeCell ref="F345:F350"/>
    <mergeCell ref="G345:G350"/>
    <mergeCell ref="H339:H344"/>
    <mergeCell ref="I339:I344"/>
    <mergeCell ref="J339:J344"/>
    <mergeCell ref="K339:K344"/>
    <mergeCell ref="L339:L344"/>
    <mergeCell ref="M339:M344"/>
    <mergeCell ref="N339:N344"/>
    <mergeCell ref="O339:O344"/>
    <mergeCell ref="A339:A344"/>
    <mergeCell ref="B339:B344"/>
    <mergeCell ref="C339:C344"/>
    <mergeCell ref="D339:D344"/>
    <mergeCell ref="E339:E344"/>
    <mergeCell ref="F339:F344"/>
    <mergeCell ref="G339:G344"/>
    <mergeCell ref="H357:H362"/>
    <mergeCell ref="I357:I362"/>
    <mergeCell ref="J357:J362"/>
    <mergeCell ref="K357:K362"/>
    <mergeCell ref="L357:L362"/>
    <mergeCell ref="M357:M362"/>
    <mergeCell ref="N357:N362"/>
    <mergeCell ref="O357:O362"/>
    <mergeCell ref="A357:A362"/>
    <mergeCell ref="B357:B362"/>
    <mergeCell ref="C357:C362"/>
    <mergeCell ref="D357:D362"/>
    <mergeCell ref="E357:E362"/>
    <mergeCell ref="F357:F362"/>
    <mergeCell ref="G357:G362"/>
    <mergeCell ref="H351:H356"/>
    <mergeCell ref="I351:I356"/>
    <mergeCell ref="J351:J356"/>
    <mergeCell ref="K351:K356"/>
    <mergeCell ref="L351:L356"/>
    <mergeCell ref="M351:M356"/>
    <mergeCell ref="N351:N356"/>
    <mergeCell ref="O351:O356"/>
    <mergeCell ref="A351:A356"/>
    <mergeCell ref="B351:B356"/>
    <mergeCell ref="C351:C356"/>
    <mergeCell ref="D351:D356"/>
    <mergeCell ref="E351:E356"/>
    <mergeCell ref="F351:F356"/>
    <mergeCell ref="G351:G356"/>
    <mergeCell ref="H369:H374"/>
    <mergeCell ref="I369:I374"/>
    <mergeCell ref="J369:J374"/>
    <mergeCell ref="K369:K374"/>
    <mergeCell ref="L369:L374"/>
    <mergeCell ref="M369:M374"/>
    <mergeCell ref="N369:N374"/>
    <mergeCell ref="O369:O374"/>
    <mergeCell ref="A369:A374"/>
    <mergeCell ref="B369:B374"/>
    <mergeCell ref="C369:C374"/>
    <mergeCell ref="D369:D374"/>
    <mergeCell ref="E369:E374"/>
    <mergeCell ref="F369:F374"/>
    <mergeCell ref="G369:G374"/>
    <mergeCell ref="H363:H368"/>
    <mergeCell ref="I363:I368"/>
    <mergeCell ref="J363:J368"/>
    <mergeCell ref="K363:K368"/>
    <mergeCell ref="L363:L368"/>
    <mergeCell ref="M363:M368"/>
    <mergeCell ref="N363:N368"/>
    <mergeCell ref="O363:O368"/>
    <mergeCell ref="A363:A368"/>
    <mergeCell ref="B363:B368"/>
    <mergeCell ref="C363:C368"/>
    <mergeCell ref="D363:D368"/>
    <mergeCell ref="E363:E368"/>
    <mergeCell ref="F363:F368"/>
    <mergeCell ref="G363:G368"/>
    <mergeCell ref="J213:J218"/>
    <mergeCell ref="K213:K218"/>
    <mergeCell ref="L213:L218"/>
    <mergeCell ref="M213:M218"/>
    <mergeCell ref="N213:N218"/>
    <mergeCell ref="O213:O218"/>
    <mergeCell ref="AE213:AE218"/>
    <mergeCell ref="A219:A224"/>
    <mergeCell ref="B219:B224"/>
    <mergeCell ref="C219:C224"/>
    <mergeCell ref="D219:D224"/>
    <mergeCell ref="E219:E224"/>
    <mergeCell ref="F219:F224"/>
    <mergeCell ref="G219:G224"/>
    <mergeCell ref="H219:H224"/>
    <mergeCell ref="I219:I224"/>
    <mergeCell ref="J219:J224"/>
    <mergeCell ref="K219:K224"/>
    <mergeCell ref="L219:L224"/>
    <mergeCell ref="M219:M224"/>
    <mergeCell ref="N219:N224"/>
    <mergeCell ref="O219:O224"/>
    <mergeCell ref="AE219:AE224"/>
    <mergeCell ref="A213:A218"/>
    <mergeCell ref="B213:B218"/>
    <mergeCell ref="C213:C218"/>
    <mergeCell ref="D213:D218"/>
    <mergeCell ref="E213:E218"/>
    <mergeCell ref="F213:F218"/>
    <mergeCell ref="G213:G218"/>
    <mergeCell ref="H213:H218"/>
    <mergeCell ref="I213:I218"/>
    <mergeCell ref="J225:J230"/>
    <mergeCell ref="K225:K230"/>
    <mergeCell ref="L225:L230"/>
    <mergeCell ref="M225:M230"/>
    <mergeCell ref="N225:N230"/>
    <mergeCell ref="O225:O230"/>
    <mergeCell ref="AE225:AE230"/>
    <mergeCell ref="A231:A236"/>
    <mergeCell ref="B231:B236"/>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AE231:AE236"/>
    <mergeCell ref="A225:A230"/>
    <mergeCell ref="B225:B230"/>
    <mergeCell ref="C225:C230"/>
    <mergeCell ref="D225:D230"/>
    <mergeCell ref="E225:E230"/>
    <mergeCell ref="F225:F230"/>
    <mergeCell ref="G225:G230"/>
    <mergeCell ref="H225:H230"/>
    <mergeCell ref="I225:I230"/>
    <mergeCell ref="A177:A182"/>
    <mergeCell ref="B177:B182"/>
    <mergeCell ref="C177:C182"/>
    <mergeCell ref="D177:D182"/>
    <mergeCell ref="E177:E182"/>
    <mergeCell ref="F177:F182"/>
    <mergeCell ref="G177:G182"/>
    <mergeCell ref="H177:H182"/>
    <mergeCell ref="I177:I182"/>
    <mergeCell ref="J177:J182"/>
    <mergeCell ref="K177:K182"/>
    <mergeCell ref="L177:L182"/>
    <mergeCell ref="M177:M182"/>
    <mergeCell ref="N177:N182"/>
    <mergeCell ref="O177:O182"/>
    <mergeCell ref="AE177:AE182"/>
    <mergeCell ref="A183:A188"/>
    <mergeCell ref="D189:D194"/>
    <mergeCell ref="E189:E194"/>
    <mergeCell ref="F189:F194"/>
    <mergeCell ref="G189:G194"/>
    <mergeCell ref="H189:H194"/>
    <mergeCell ref="I189:I194"/>
    <mergeCell ref="J189:J194"/>
    <mergeCell ref="K189:K194"/>
    <mergeCell ref="L189:L194"/>
    <mergeCell ref="M189:M194"/>
    <mergeCell ref="N189:N194"/>
    <mergeCell ref="O189:O194"/>
    <mergeCell ref="AE189:AE194"/>
    <mergeCell ref="B183:B188"/>
    <mergeCell ref="C183:C188"/>
    <mergeCell ref="D183:D188"/>
    <mergeCell ref="E183:E188"/>
    <mergeCell ref="F183:F188"/>
    <mergeCell ref="G183:G188"/>
    <mergeCell ref="H183:H188"/>
    <mergeCell ref="I183:I188"/>
    <mergeCell ref="J183:J188"/>
    <mergeCell ref="A201:A206"/>
    <mergeCell ref="B201:B206"/>
    <mergeCell ref="C201:C206"/>
    <mergeCell ref="D201:D206"/>
    <mergeCell ref="E201:E206"/>
    <mergeCell ref="F201:F206"/>
    <mergeCell ref="G201:G206"/>
    <mergeCell ref="H201:H206"/>
    <mergeCell ref="I201:I206"/>
    <mergeCell ref="J201:J206"/>
    <mergeCell ref="K201:K206"/>
    <mergeCell ref="L201:L206"/>
    <mergeCell ref="M201:M206"/>
    <mergeCell ref="N201:N206"/>
    <mergeCell ref="O201:O206"/>
    <mergeCell ref="AE201:AE206"/>
    <mergeCell ref="A195:A200"/>
    <mergeCell ref="B195:B200"/>
    <mergeCell ref="C195:C200"/>
    <mergeCell ref="D195:D200"/>
    <mergeCell ref="E195:E200"/>
    <mergeCell ref="F195:F200"/>
    <mergeCell ref="G195:G200"/>
    <mergeCell ref="H195:H200"/>
    <mergeCell ref="I195:I200"/>
    <mergeCell ref="J147:J152"/>
    <mergeCell ref="K147:K152"/>
    <mergeCell ref="L147:L152"/>
    <mergeCell ref="M147:M152"/>
    <mergeCell ref="N147:N152"/>
    <mergeCell ref="O147:O152"/>
    <mergeCell ref="AE147:AE152"/>
    <mergeCell ref="A141:A146"/>
    <mergeCell ref="B141:B146"/>
    <mergeCell ref="C141:C146"/>
    <mergeCell ref="D141:D146"/>
    <mergeCell ref="E141:E146"/>
    <mergeCell ref="F141:F146"/>
    <mergeCell ref="G141:G146"/>
    <mergeCell ref="H141:H146"/>
    <mergeCell ref="I141:I146"/>
    <mergeCell ref="J195:J200"/>
    <mergeCell ref="K195:K200"/>
    <mergeCell ref="L195:L200"/>
    <mergeCell ref="M195:M200"/>
    <mergeCell ref="N195:N200"/>
    <mergeCell ref="O195:O200"/>
    <mergeCell ref="AE195:AE200"/>
    <mergeCell ref="K183:K188"/>
    <mergeCell ref="L183:L188"/>
    <mergeCell ref="M183:M188"/>
    <mergeCell ref="N183:N188"/>
    <mergeCell ref="O183:O188"/>
    <mergeCell ref="AE183:AE188"/>
    <mergeCell ref="A189:A194"/>
    <mergeCell ref="B189:B194"/>
    <mergeCell ref="C189:C194"/>
    <mergeCell ref="J159:J164"/>
    <mergeCell ref="K159:K164"/>
    <mergeCell ref="L159:L164"/>
    <mergeCell ref="M159:M164"/>
    <mergeCell ref="N159:N164"/>
    <mergeCell ref="O159:O164"/>
    <mergeCell ref="AE159:AE164"/>
    <mergeCell ref="A153:A158"/>
    <mergeCell ref="B153:B158"/>
    <mergeCell ref="C153:C158"/>
    <mergeCell ref="D153:D158"/>
    <mergeCell ref="E153:E158"/>
    <mergeCell ref="F153:F158"/>
    <mergeCell ref="G153:G158"/>
    <mergeCell ref="H153:H158"/>
    <mergeCell ref="I153:I158"/>
    <mergeCell ref="J141:J146"/>
    <mergeCell ref="K141:K146"/>
    <mergeCell ref="L141:L146"/>
    <mergeCell ref="M141:M146"/>
    <mergeCell ref="N141:N146"/>
    <mergeCell ref="O141:O146"/>
    <mergeCell ref="AE141:AE146"/>
    <mergeCell ref="A147:A152"/>
    <mergeCell ref="B147:B152"/>
    <mergeCell ref="C147:C152"/>
    <mergeCell ref="D147:D152"/>
    <mergeCell ref="E147:E152"/>
    <mergeCell ref="F147:F152"/>
    <mergeCell ref="G147:G152"/>
    <mergeCell ref="H147:H152"/>
    <mergeCell ref="I147:I152"/>
    <mergeCell ref="J165:J170"/>
    <mergeCell ref="K165:K170"/>
    <mergeCell ref="L165:L170"/>
    <mergeCell ref="M165:M170"/>
    <mergeCell ref="N165:N170"/>
    <mergeCell ref="O165:O170"/>
    <mergeCell ref="AE165:AE170"/>
    <mergeCell ref="A165:A170"/>
    <mergeCell ref="B165:B170"/>
    <mergeCell ref="C165:C170"/>
    <mergeCell ref="D165:D170"/>
    <mergeCell ref="E165:E170"/>
    <mergeCell ref="F165:F170"/>
    <mergeCell ref="G165:G170"/>
    <mergeCell ref="H165:H170"/>
    <mergeCell ref="I165:I170"/>
    <mergeCell ref="J153:J158"/>
    <mergeCell ref="K153:K158"/>
    <mergeCell ref="L153:L158"/>
    <mergeCell ref="M153:M158"/>
    <mergeCell ref="N153:N158"/>
    <mergeCell ref="O153:O158"/>
    <mergeCell ref="AE153:AE158"/>
    <mergeCell ref="A159:A164"/>
    <mergeCell ref="B159:B164"/>
    <mergeCell ref="C159:C164"/>
    <mergeCell ref="D159:D164"/>
    <mergeCell ref="E159:E164"/>
    <mergeCell ref="F159:F164"/>
    <mergeCell ref="G159:G164"/>
    <mergeCell ref="H159:H164"/>
    <mergeCell ref="I159:I164"/>
  </mergeCells>
  <conditionalFormatting sqref="I9">
    <cfRule type="cellIs" dxfId="3954" priority="970" operator="equal">
      <formula>"Muy Alta"</formula>
    </cfRule>
  </conditionalFormatting>
  <conditionalFormatting sqref="I9">
    <cfRule type="cellIs" dxfId="3953" priority="971" operator="equal">
      <formula>"Alta"</formula>
    </cfRule>
  </conditionalFormatting>
  <conditionalFormatting sqref="I9">
    <cfRule type="cellIs" dxfId="3952" priority="972" operator="equal">
      <formula>"Media"</formula>
    </cfRule>
  </conditionalFormatting>
  <conditionalFormatting sqref="I9">
    <cfRule type="cellIs" dxfId="3951" priority="973" operator="equal">
      <formula>"Baja"</formula>
    </cfRule>
  </conditionalFormatting>
  <conditionalFormatting sqref="I9">
    <cfRule type="cellIs" dxfId="3950" priority="974" operator="equal">
      <formula>"Muy Baja"</formula>
    </cfRule>
  </conditionalFormatting>
  <conditionalFormatting sqref="M9">
    <cfRule type="cellIs" dxfId="3949" priority="975" operator="equal">
      <formula>"Catastrófico"</formula>
    </cfRule>
  </conditionalFormatting>
  <conditionalFormatting sqref="M9">
    <cfRule type="cellIs" dxfId="3948" priority="976" operator="equal">
      <formula>"Mayor"</formula>
    </cfRule>
  </conditionalFormatting>
  <conditionalFormatting sqref="M9">
    <cfRule type="cellIs" dxfId="3947" priority="977" operator="equal">
      <formula>"Moderado"</formula>
    </cfRule>
  </conditionalFormatting>
  <conditionalFormatting sqref="M9">
    <cfRule type="cellIs" dxfId="3946" priority="978" operator="equal">
      <formula>"Menor"</formula>
    </cfRule>
  </conditionalFormatting>
  <conditionalFormatting sqref="M9">
    <cfRule type="cellIs" dxfId="3945" priority="979" operator="equal">
      <formula>"Leve"</formula>
    </cfRule>
  </conditionalFormatting>
  <conditionalFormatting sqref="O9">
    <cfRule type="cellIs" dxfId="3944" priority="980" operator="equal">
      <formula>"Extremo"</formula>
    </cfRule>
  </conditionalFormatting>
  <conditionalFormatting sqref="O9">
    <cfRule type="cellIs" dxfId="3943" priority="981" operator="equal">
      <formula>"Alto"</formula>
    </cfRule>
  </conditionalFormatting>
  <conditionalFormatting sqref="O9">
    <cfRule type="cellIs" dxfId="3942" priority="982" operator="equal">
      <formula>"Moderado"</formula>
    </cfRule>
  </conditionalFormatting>
  <conditionalFormatting sqref="O9">
    <cfRule type="cellIs" dxfId="3941" priority="983" operator="equal">
      <formula>"Bajo"</formula>
    </cfRule>
  </conditionalFormatting>
  <conditionalFormatting sqref="Z9">
    <cfRule type="cellIs" dxfId="3940" priority="984" operator="equal">
      <formula>"Muy Alta"</formula>
    </cfRule>
  </conditionalFormatting>
  <conditionalFormatting sqref="Z9">
    <cfRule type="cellIs" dxfId="3939" priority="985" operator="equal">
      <formula>"Alta"</formula>
    </cfRule>
  </conditionalFormatting>
  <conditionalFormatting sqref="Z9">
    <cfRule type="cellIs" dxfId="3938" priority="986" operator="equal">
      <formula>"Media"</formula>
    </cfRule>
  </conditionalFormatting>
  <conditionalFormatting sqref="Z9">
    <cfRule type="cellIs" dxfId="3937" priority="987" operator="equal">
      <formula>"Baja"</formula>
    </cfRule>
  </conditionalFormatting>
  <conditionalFormatting sqref="Z9">
    <cfRule type="cellIs" dxfId="3936" priority="988" operator="equal">
      <formula>"Muy Baja"</formula>
    </cfRule>
  </conditionalFormatting>
  <conditionalFormatting sqref="AB9">
    <cfRule type="cellIs" dxfId="3935" priority="989" operator="equal">
      <formula>"Catastrófico"</formula>
    </cfRule>
  </conditionalFormatting>
  <conditionalFormatting sqref="AB9">
    <cfRule type="cellIs" dxfId="3934" priority="990" operator="equal">
      <formula>"Mayor"</formula>
    </cfRule>
  </conditionalFormatting>
  <conditionalFormatting sqref="AB9">
    <cfRule type="cellIs" dxfId="3933" priority="991" operator="equal">
      <formula>"Moderado"</formula>
    </cfRule>
  </conditionalFormatting>
  <conditionalFormatting sqref="AB9">
    <cfRule type="cellIs" dxfId="3932" priority="992" operator="equal">
      <formula>"Menor"</formula>
    </cfRule>
  </conditionalFormatting>
  <conditionalFormatting sqref="AB9">
    <cfRule type="cellIs" dxfId="3931" priority="993" operator="equal">
      <formula>"Leve"</formula>
    </cfRule>
  </conditionalFormatting>
  <conditionalFormatting sqref="AD9">
    <cfRule type="cellIs" dxfId="3930" priority="994" operator="equal">
      <formula>"Extremo"</formula>
    </cfRule>
  </conditionalFormatting>
  <conditionalFormatting sqref="AD9">
    <cfRule type="cellIs" dxfId="3929" priority="995" operator="equal">
      <formula>"Alto"</formula>
    </cfRule>
  </conditionalFormatting>
  <conditionalFormatting sqref="AD9">
    <cfRule type="cellIs" dxfId="3928" priority="996" operator="equal">
      <formula>"Moderado"</formula>
    </cfRule>
  </conditionalFormatting>
  <conditionalFormatting sqref="AD9">
    <cfRule type="cellIs" dxfId="3927" priority="997" operator="equal">
      <formula>"Bajo"</formula>
    </cfRule>
  </conditionalFormatting>
  <conditionalFormatting sqref="O15">
    <cfRule type="cellIs" dxfId="3926" priority="998" operator="equal">
      <formula>"Extremo"</formula>
    </cfRule>
  </conditionalFormatting>
  <conditionalFormatting sqref="O15">
    <cfRule type="cellIs" dxfId="3925" priority="999" operator="equal">
      <formula>"Alto"</formula>
    </cfRule>
  </conditionalFormatting>
  <conditionalFormatting sqref="O15">
    <cfRule type="cellIs" dxfId="3924" priority="1000" operator="equal">
      <formula>"Moderado"</formula>
    </cfRule>
  </conditionalFormatting>
  <conditionalFormatting sqref="O15">
    <cfRule type="cellIs" dxfId="3923" priority="1001" operator="equal">
      <formula>"Bajo"</formula>
    </cfRule>
  </conditionalFormatting>
  <conditionalFormatting sqref="Z44">
    <cfRule type="cellIs" dxfId="3922" priority="1002" operator="equal">
      <formula>"Muy Alta"</formula>
    </cfRule>
  </conditionalFormatting>
  <conditionalFormatting sqref="Z44">
    <cfRule type="cellIs" dxfId="3921" priority="1003" operator="equal">
      <formula>"Alta"</formula>
    </cfRule>
  </conditionalFormatting>
  <conditionalFormatting sqref="Z44">
    <cfRule type="cellIs" dxfId="3920" priority="1004" operator="equal">
      <formula>"Media"</formula>
    </cfRule>
  </conditionalFormatting>
  <conditionalFormatting sqref="Z44">
    <cfRule type="cellIs" dxfId="3919" priority="1005" operator="equal">
      <formula>"Baja"</formula>
    </cfRule>
  </conditionalFormatting>
  <conditionalFormatting sqref="Z44">
    <cfRule type="cellIs" dxfId="3918" priority="1006" operator="equal">
      <formula>"Muy Baja"</formula>
    </cfRule>
  </conditionalFormatting>
  <conditionalFormatting sqref="AB44">
    <cfRule type="cellIs" dxfId="3917" priority="1007" operator="equal">
      <formula>"Catastrófico"</formula>
    </cfRule>
  </conditionalFormatting>
  <conditionalFormatting sqref="AB44">
    <cfRule type="cellIs" dxfId="3916" priority="1008" operator="equal">
      <formula>"Mayor"</formula>
    </cfRule>
  </conditionalFormatting>
  <conditionalFormatting sqref="AB44">
    <cfRule type="cellIs" dxfId="3915" priority="1009" operator="equal">
      <formula>"Moderado"</formula>
    </cfRule>
  </conditionalFormatting>
  <conditionalFormatting sqref="AB44">
    <cfRule type="cellIs" dxfId="3914" priority="1010" operator="equal">
      <formula>"Menor"</formula>
    </cfRule>
  </conditionalFormatting>
  <conditionalFormatting sqref="AB44">
    <cfRule type="cellIs" dxfId="3913" priority="1011" operator="equal">
      <formula>"Leve"</formula>
    </cfRule>
  </conditionalFormatting>
  <conditionalFormatting sqref="AD44">
    <cfRule type="cellIs" dxfId="3912" priority="1012" operator="equal">
      <formula>"Extremo"</formula>
    </cfRule>
  </conditionalFormatting>
  <conditionalFormatting sqref="AD44">
    <cfRule type="cellIs" dxfId="3911" priority="1013" operator="equal">
      <formula>"Alto"</formula>
    </cfRule>
  </conditionalFormatting>
  <conditionalFormatting sqref="AD44">
    <cfRule type="cellIs" dxfId="3910" priority="1014" operator="equal">
      <formula>"Moderado"</formula>
    </cfRule>
  </conditionalFormatting>
  <conditionalFormatting sqref="AD44">
    <cfRule type="cellIs" dxfId="3909" priority="1015" operator="equal">
      <formula>"Bajo"</formula>
    </cfRule>
  </conditionalFormatting>
  <conditionalFormatting sqref="O21">
    <cfRule type="cellIs" dxfId="3908" priority="1016" operator="equal">
      <formula>"Extremo"</formula>
    </cfRule>
  </conditionalFormatting>
  <conditionalFormatting sqref="O21">
    <cfRule type="cellIs" dxfId="3907" priority="1017" operator="equal">
      <formula>"Alto"</formula>
    </cfRule>
  </conditionalFormatting>
  <conditionalFormatting sqref="O21">
    <cfRule type="cellIs" dxfId="3906" priority="1018" operator="equal">
      <formula>"Moderado"</formula>
    </cfRule>
  </conditionalFormatting>
  <conditionalFormatting sqref="O21">
    <cfRule type="cellIs" dxfId="3905" priority="1019" operator="equal">
      <formula>"Bajo"</formula>
    </cfRule>
  </conditionalFormatting>
  <conditionalFormatting sqref="O27">
    <cfRule type="cellIs" dxfId="3904" priority="1020" operator="equal">
      <formula>"Extremo"</formula>
    </cfRule>
  </conditionalFormatting>
  <conditionalFormatting sqref="O27">
    <cfRule type="cellIs" dxfId="3903" priority="1021" operator="equal">
      <formula>"Alto"</formula>
    </cfRule>
  </conditionalFormatting>
  <conditionalFormatting sqref="O27">
    <cfRule type="cellIs" dxfId="3902" priority="1022" operator="equal">
      <formula>"Moderado"</formula>
    </cfRule>
  </conditionalFormatting>
  <conditionalFormatting sqref="O27">
    <cfRule type="cellIs" dxfId="3901" priority="1023" operator="equal">
      <formula>"Bajo"</formula>
    </cfRule>
  </conditionalFormatting>
  <conditionalFormatting sqref="O33">
    <cfRule type="cellIs" dxfId="3900" priority="1024" operator="equal">
      <formula>"Extremo"</formula>
    </cfRule>
  </conditionalFormatting>
  <conditionalFormatting sqref="O33">
    <cfRule type="cellIs" dxfId="3899" priority="1025" operator="equal">
      <formula>"Alto"</formula>
    </cfRule>
  </conditionalFormatting>
  <conditionalFormatting sqref="O33">
    <cfRule type="cellIs" dxfId="3898" priority="1026" operator="equal">
      <formula>"Moderado"</formula>
    </cfRule>
  </conditionalFormatting>
  <conditionalFormatting sqref="O33">
    <cfRule type="cellIs" dxfId="3897" priority="1027" operator="equal">
      <formula>"Bajo"</formula>
    </cfRule>
  </conditionalFormatting>
  <conditionalFormatting sqref="O39">
    <cfRule type="cellIs" dxfId="3896" priority="1028" operator="equal">
      <formula>"Extremo"</formula>
    </cfRule>
  </conditionalFormatting>
  <conditionalFormatting sqref="O39">
    <cfRule type="cellIs" dxfId="3895" priority="1029" operator="equal">
      <formula>"Alto"</formula>
    </cfRule>
  </conditionalFormatting>
  <conditionalFormatting sqref="O39">
    <cfRule type="cellIs" dxfId="3894" priority="1030" operator="equal">
      <formula>"Moderado"</formula>
    </cfRule>
  </conditionalFormatting>
  <conditionalFormatting sqref="O39">
    <cfRule type="cellIs" dxfId="3893" priority="1031" operator="equal">
      <formula>"Bajo"</formula>
    </cfRule>
  </conditionalFormatting>
  <conditionalFormatting sqref="O45">
    <cfRule type="cellIs" dxfId="3892" priority="1032" operator="equal">
      <formula>"Extremo"</formula>
    </cfRule>
  </conditionalFormatting>
  <conditionalFormatting sqref="O45">
    <cfRule type="cellIs" dxfId="3891" priority="1033" operator="equal">
      <formula>"Alto"</formula>
    </cfRule>
  </conditionalFormatting>
  <conditionalFormatting sqref="O45">
    <cfRule type="cellIs" dxfId="3890" priority="1034" operator="equal">
      <formula>"Moderado"</formula>
    </cfRule>
  </conditionalFormatting>
  <conditionalFormatting sqref="O45">
    <cfRule type="cellIs" dxfId="3889" priority="1035" operator="equal">
      <formula>"Bajo"</formula>
    </cfRule>
  </conditionalFormatting>
  <conditionalFormatting sqref="O51">
    <cfRule type="cellIs" dxfId="3888" priority="1036" operator="equal">
      <formula>"Extremo"</formula>
    </cfRule>
  </conditionalFormatting>
  <conditionalFormatting sqref="O51">
    <cfRule type="cellIs" dxfId="3887" priority="1037" operator="equal">
      <formula>"Alto"</formula>
    </cfRule>
  </conditionalFormatting>
  <conditionalFormatting sqref="O51">
    <cfRule type="cellIs" dxfId="3886" priority="1038" operator="equal">
      <formula>"Moderado"</formula>
    </cfRule>
  </conditionalFormatting>
  <conditionalFormatting sqref="O51">
    <cfRule type="cellIs" dxfId="3885" priority="1039" operator="equal">
      <formula>"Bajo"</formula>
    </cfRule>
  </conditionalFormatting>
  <conditionalFormatting sqref="O57">
    <cfRule type="cellIs" dxfId="3884" priority="1040" operator="equal">
      <formula>"Extremo"</formula>
    </cfRule>
  </conditionalFormatting>
  <conditionalFormatting sqref="O57">
    <cfRule type="cellIs" dxfId="3883" priority="1041" operator="equal">
      <formula>"Alto"</formula>
    </cfRule>
  </conditionalFormatting>
  <conditionalFormatting sqref="O57">
    <cfRule type="cellIs" dxfId="3882" priority="1042" operator="equal">
      <formula>"Moderado"</formula>
    </cfRule>
  </conditionalFormatting>
  <conditionalFormatting sqref="O57">
    <cfRule type="cellIs" dxfId="3881" priority="1043" operator="equal">
      <formula>"Bajo"</formula>
    </cfRule>
  </conditionalFormatting>
  <conditionalFormatting sqref="O63">
    <cfRule type="cellIs" dxfId="3880" priority="1044" operator="equal">
      <formula>"Extremo"</formula>
    </cfRule>
  </conditionalFormatting>
  <conditionalFormatting sqref="O63">
    <cfRule type="cellIs" dxfId="3879" priority="1045" operator="equal">
      <formula>"Alto"</formula>
    </cfRule>
  </conditionalFormatting>
  <conditionalFormatting sqref="O63">
    <cfRule type="cellIs" dxfId="3878" priority="1046" operator="equal">
      <formula>"Moderado"</formula>
    </cfRule>
  </conditionalFormatting>
  <conditionalFormatting sqref="O63">
    <cfRule type="cellIs" dxfId="3877" priority="1047" operator="equal">
      <formula>"Bajo"</formula>
    </cfRule>
  </conditionalFormatting>
  <conditionalFormatting sqref="L9:L68">
    <cfRule type="containsText" dxfId="3876" priority="1048" operator="containsText" text="❌">
      <formula>NOT(ISERROR(SEARCH(("❌"),(L9))))</formula>
    </cfRule>
  </conditionalFormatting>
  <conditionalFormatting sqref="Z10:Z13">
    <cfRule type="cellIs" dxfId="3875" priority="1049" operator="equal">
      <formula>"Muy Alta"</formula>
    </cfRule>
  </conditionalFormatting>
  <conditionalFormatting sqref="Z10:Z13">
    <cfRule type="cellIs" dxfId="3874" priority="1050" operator="equal">
      <formula>"Alta"</formula>
    </cfRule>
  </conditionalFormatting>
  <conditionalFormatting sqref="Z10:Z13">
    <cfRule type="cellIs" dxfId="3873" priority="1051" operator="equal">
      <formula>"Media"</formula>
    </cfRule>
  </conditionalFormatting>
  <conditionalFormatting sqref="Z10:Z13">
    <cfRule type="cellIs" dxfId="3872" priority="1052" operator="equal">
      <formula>"Baja"</formula>
    </cfRule>
  </conditionalFormatting>
  <conditionalFormatting sqref="Z10:Z13">
    <cfRule type="cellIs" dxfId="3871" priority="1053" operator="equal">
      <formula>"Muy Baja"</formula>
    </cfRule>
  </conditionalFormatting>
  <conditionalFormatting sqref="AB10:AB13">
    <cfRule type="cellIs" dxfId="3870" priority="1054" operator="equal">
      <formula>"Catastrófico"</formula>
    </cfRule>
  </conditionalFormatting>
  <conditionalFormatting sqref="AB10:AB13">
    <cfRule type="cellIs" dxfId="3869" priority="1055" operator="equal">
      <formula>"Mayor"</formula>
    </cfRule>
  </conditionalFormatting>
  <conditionalFormatting sqref="AB10:AB13">
    <cfRule type="cellIs" dxfId="3868" priority="1056" operator="equal">
      <formula>"Moderado"</formula>
    </cfRule>
  </conditionalFormatting>
  <conditionalFormatting sqref="AB10:AB13">
    <cfRule type="cellIs" dxfId="3867" priority="1057" operator="equal">
      <formula>"Menor"</formula>
    </cfRule>
  </conditionalFormatting>
  <conditionalFormatting sqref="AB10:AB13">
    <cfRule type="cellIs" dxfId="3866" priority="1058" operator="equal">
      <formula>"Leve"</formula>
    </cfRule>
  </conditionalFormatting>
  <conditionalFormatting sqref="AD10:AD13">
    <cfRule type="cellIs" dxfId="3865" priority="1059" operator="equal">
      <formula>"Extremo"</formula>
    </cfRule>
  </conditionalFormatting>
  <conditionalFormatting sqref="AD10:AD13">
    <cfRule type="cellIs" dxfId="3864" priority="1060" operator="equal">
      <formula>"Alto"</formula>
    </cfRule>
  </conditionalFormatting>
  <conditionalFormatting sqref="AD10:AD13">
    <cfRule type="cellIs" dxfId="3863" priority="1061" operator="equal">
      <formula>"Moderado"</formula>
    </cfRule>
  </conditionalFormatting>
  <conditionalFormatting sqref="AD10:AD13">
    <cfRule type="cellIs" dxfId="3862" priority="1062" operator="equal">
      <formula>"Bajo"</formula>
    </cfRule>
  </conditionalFormatting>
  <conditionalFormatting sqref="Z14">
    <cfRule type="cellIs" dxfId="3861" priority="1063" operator="equal">
      <formula>"Muy Alta"</formula>
    </cfRule>
  </conditionalFormatting>
  <conditionalFormatting sqref="Z14">
    <cfRule type="cellIs" dxfId="3860" priority="1064" operator="equal">
      <formula>"Alta"</formula>
    </cfRule>
  </conditionalFormatting>
  <conditionalFormatting sqref="Z14">
    <cfRule type="cellIs" dxfId="3859" priority="1065" operator="equal">
      <formula>"Media"</formula>
    </cfRule>
  </conditionalFormatting>
  <conditionalFormatting sqref="Z14">
    <cfRule type="cellIs" dxfId="3858" priority="1066" operator="equal">
      <formula>"Baja"</formula>
    </cfRule>
  </conditionalFormatting>
  <conditionalFormatting sqref="Z14">
    <cfRule type="cellIs" dxfId="3857" priority="1067" operator="equal">
      <formula>"Muy Baja"</formula>
    </cfRule>
  </conditionalFormatting>
  <conditionalFormatting sqref="AB14">
    <cfRule type="cellIs" dxfId="3856" priority="1068" operator="equal">
      <formula>"Catastrófico"</formula>
    </cfRule>
  </conditionalFormatting>
  <conditionalFormatting sqref="AB14">
    <cfRule type="cellIs" dxfId="3855" priority="1069" operator="equal">
      <formula>"Mayor"</formula>
    </cfRule>
  </conditionalFormatting>
  <conditionalFormatting sqref="AB14">
    <cfRule type="cellIs" dxfId="3854" priority="1070" operator="equal">
      <formula>"Moderado"</formula>
    </cfRule>
  </conditionalFormatting>
  <conditionalFormatting sqref="AB14">
    <cfRule type="cellIs" dxfId="3853" priority="1071" operator="equal">
      <formula>"Menor"</formula>
    </cfRule>
  </conditionalFormatting>
  <conditionalFormatting sqref="AB14">
    <cfRule type="cellIs" dxfId="3852" priority="1072" operator="equal">
      <formula>"Leve"</formula>
    </cfRule>
  </conditionalFormatting>
  <conditionalFormatting sqref="AD14">
    <cfRule type="cellIs" dxfId="3851" priority="1073" operator="equal">
      <formula>"Extremo"</formula>
    </cfRule>
  </conditionalFormatting>
  <conditionalFormatting sqref="AD14">
    <cfRule type="cellIs" dxfId="3850" priority="1074" operator="equal">
      <formula>"Alto"</formula>
    </cfRule>
  </conditionalFormatting>
  <conditionalFormatting sqref="AD14">
    <cfRule type="cellIs" dxfId="3849" priority="1075" operator="equal">
      <formula>"Moderado"</formula>
    </cfRule>
  </conditionalFormatting>
  <conditionalFormatting sqref="AD14">
    <cfRule type="cellIs" dxfId="3848" priority="1076" operator="equal">
      <formula>"Bajo"</formula>
    </cfRule>
  </conditionalFormatting>
  <conditionalFormatting sqref="Z15">
    <cfRule type="cellIs" dxfId="3847" priority="1077" operator="equal">
      <formula>"Muy Alta"</formula>
    </cfRule>
  </conditionalFormatting>
  <conditionalFormatting sqref="Z15">
    <cfRule type="cellIs" dxfId="3846" priority="1078" operator="equal">
      <formula>"Alta"</formula>
    </cfRule>
  </conditionalFormatting>
  <conditionalFormatting sqref="Z15">
    <cfRule type="cellIs" dxfId="3845" priority="1079" operator="equal">
      <formula>"Media"</formula>
    </cfRule>
  </conditionalFormatting>
  <conditionalFormatting sqref="Z15">
    <cfRule type="cellIs" dxfId="3844" priority="1080" operator="equal">
      <formula>"Baja"</formula>
    </cfRule>
  </conditionalFormatting>
  <conditionalFormatting sqref="Z15">
    <cfRule type="cellIs" dxfId="3843" priority="1081" operator="equal">
      <formula>"Muy Baja"</formula>
    </cfRule>
  </conditionalFormatting>
  <conditionalFormatting sqref="AB15">
    <cfRule type="cellIs" dxfId="3842" priority="1082" operator="equal">
      <formula>"Catastrófico"</formula>
    </cfRule>
  </conditionalFormatting>
  <conditionalFormatting sqref="AB15">
    <cfRule type="cellIs" dxfId="3841" priority="1083" operator="equal">
      <formula>"Mayor"</formula>
    </cfRule>
  </conditionalFormatting>
  <conditionalFormatting sqref="AB15">
    <cfRule type="cellIs" dxfId="3840" priority="1084" operator="equal">
      <formula>"Moderado"</formula>
    </cfRule>
  </conditionalFormatting>
  <conditionalFormatting sqref="AB15">
    <cfRule type="cellIs" dxfId="3839" priority="1085" operator="equal">
      <formula>"Menor"</formula>
    </cfRule>
  </conditionalFormatting>
  <conditionalFormatting sqref="AB15">
    <cfRule type="cellIs" dxfId="3838" priority="1086" operator="equal">
      <formula>"Leve"</formula>
    </cfRule>
  </conditionalFormatting>
  <conditionalFormatting sqref="AD15">
    <cfRule type="cellIs" dxfId="3837" priority="1087" operator="equal">
      <formula>"Extremo"</formula>
    </cfRule>
  </conditionalFormatting>
  <conditionalFormatting sqref="AD15">
    <cfRule type="cellIs" dxfId="3836" priority="1088" operator="equal">
      <formula>"Alto"</formula>
    </cfRule>
  </conditionalFormatting>
  <conditionalFormatting sqref="AD15">
    <cfRule type="cellIs" dxfId="3835" priority="1089" operator="equal">
      <formula>"Moderado"</formula>
    </cfRule>
  </conditionalFormatting>
  <conditionalFormatting sqref="AD15">
    <cfRule type="cellIs" dxfId="3834" priority="1090" operator="equal">
      <formula>"Bajo"</formula>
    </cfRule>
  </conditionalFormatting>
  <conditionalFormatting sqref="Z17:Z19">
    <cfRule type="cellIs" dxfId="3833" priority="1091" operator="equal">
      <formula>"Muy Alta"</formula>
    </cfRule>
  </conditionalFormatting>
  <conditionalFormatting sqref="Z17:Z19">
    <cfRule type="cellIs" dxfId="3832" priority="1092" operator="equal">
      <formula>"Alta"</formula>
    </cfRule>
  </conditionalFormatting>
  <conditionalFormatting sqref="Z17:Z19">
    <cfRule type="cellIs" dxfId="3831" priority="1093" operator="equal">
      <formula>"Media"</formula>
    </cfRule>
  </conditionalFormatting>
  <conditionalFormatting sqref="Z17:Z19">
    <cfRule type="cellIs" dxfId="3830" priority="1094" operator="equal">
      <formula>"Baja"</formula>
    </cfRule>
  </conditionalFormatting>
  <conditionalFormatting sqref="Z17:Z19">
    <cfRule type="cellIs" dxfId="3829" priority="1095" operator="equal">
      <formula>"Muy Baja"</formula>
    </cfRule>
  </conditionalFormatting>
  <conditionalFormatting sqref="AB17:AB19">
    <cfRule type="cellIs" dxfId="3828" priority="1096" operator="equal">
      <formula>"Catastrófico"</formula>
    </cfRule>
  </conditionalFormatting>
  <conditionalFormatting sqref="AB17:AB19">
    <cfRule type="cellIs" dxfId="3827" priority="1097" operator="equal">
      <formula>"Mayor"</formula>
    </cfRule>
  </conditionalFormatting>
  <conditionalFormatting sqref="AB17:AB19">
    <cfRule type="cellIs" dxfId="3826" priority="1098" operator="equal">
      <formula>"Moderado"</formula>
    </cfRule>
  </conditionalFormatting>
  <conditionalFormatting sqref="AB17:AB19">
    <cfRule type="cellIs" dxfId="3825" priority="1099" operator="equal">
      <formula>"Menor"</formula>
    </cfRule>
  </conditionalFormatting>
  <conditionalFormatting sqref="AB17:AB19">
    <cfRule type="cellIs" dxfId="3824" priority="1100" operator="equal">
      <formula>"Leve"</formula>
    </cfRule>
  </conditionalFormatting>
  <conditionalFormatting sqref="AD17:AD19">
    <cfRule type="cellIs" dxfId="3823" priority="1101" operator="equal">
      <formula>"Extremo"</formula>
    </cfRule>
  </conditionalFormatting>
  <conditionalFormatting sqref="AD17:AD19">
    <cfRule type="cellIs" dxfId="3822" priority="1102" operator="equal">
      <formula>"Alto"</formula>
    </cfRule>
  </conditionalFormatting>
  <conditionalFormatting sqref="AD17:AD19">
    <cfRule type="cellIs" dxfId="3821" priority="1103" operator="equal">
      <formula>"Moderado"</formula>
    </cfRule>
  </conditionalFormatting>
  <conditionalFormatting sqref="AD17:AD19">
    <cfRule type="cellIs" dxfId="3820" priority="1104" operator="equal">
      <formula>"Bajo"</formula>
    </cfRule>
  </conditionalFormatting>
  <conditionalFormatting sqref="Z20">
    <cfRule type="cellIs" dxfId="3819" priority="1105" operator="equal">
      <formula>"Muy Alta"</formula>
    </cfRule>
  </conditionalFormatting>
  <conditionalFormatting sqref="Z20">
    <cfRule type="cellIs" dxfId="3818" priority="1106" operator="equal">
      <formula>"Alta"</formula>
    </cfRule>
  </conditionalFormatting>
  <conditionalFormatting sqref="Z20">
    <cfRule type="cellIs" dxfId="3817" priority="1107" operator="equal">
      <formula>"Media"</formula>
    </cfRule>
  </conditionalFormatting>
  <conditionalFormatting sqref="Z20">
    <cfRule type="cellIs" dxfId="3816" priority="1108" operator="equal">
      <formula>"Baja"</formula>
    </cfRule>
  </conditionalFormatting>
  <conditionalFormatting sqref="Z20">
    <cfRule type="cellIs" dxfId="3815" priority="1109" operator="equal">
      <formula>"Muy Baja"</formula>
    </cfRule>
  </conditionalFormatting>
  <conditionalFormatting sqref="AB20">
    <cfRule type="cellIs" dxfId="3814" priority="1110" operator="equal">
      <formula>"Catastrófico"</formula>
    </cfRule>
  </conditionalFormatting>
  <conditionalFormatting sqref="AB20">
    <cfRule type="cellIs" dxfId="3813" priority="1111" operator="equal">
      <formula>"Mayor"</formula>
    </cfRule>
  </conditionalFormatting>
  <conditionalFormatting sqref="AB20">
    <cfRule type="cellIs" dxfId="3812" priority="1112" operator="equal">
      <formula>"Moderado"</formula>
    </cfRule>
  </conditionalFormatting>
  <conditionalFormatting sqref="AB20">
    <cfRule type="cellIs" dxfId="3811" priority="1113" operator="equal">
      <formula>"Menor"</formula>
    </cfRule>
  </conditionalFormatting>
  <conditionalFormatting sqref="AB20">
    <cfRule type="cellIs" dxfId="3810" priority="1114" operator="equal">
      <formula>"Leve"</formula>
    </cfRule>
  </conditionalFormatting>
  <conditionalFormatting sqref="AD20">
    <cfRule type="cellIs" dxfId="3809" priority="1115" operator="equal">
      <formula>"Extremo"</formula>
    </cfRule>
  </conditionalFormatting>
  <conditionalFormatting sqref="AD20">
    <cfRule type="cellIs" dxfId="3808" priority="1116" operator="equal">
      <formula>"Alto"</formula>
    </cfRule>
  </conditionalFormatting>
  <conditionalFormatting sqref="AD20">
    <cfRule type="cellIs" dxfId="3807" priority="1117" operator="equal">
      <formula>"Moderado"</formula>
    </cfRule>
  </conditionalFormatting>
  <conditionalFormatting sqref="AD20">
    <cfRule type="cellIs" dxfId="3806" priority="1118" operator="equal">
      <formula>"Bajo"</formula>
    </cfRule>
  </conditionalFormatting>
  <conditionalFormatting sqref="Z21">
    <cfRule type="cellIs" dxfId="3805" priority="1119" operator="equal">
      <formula>"Muy Alta"</formula>
    </cfRule>
  </conditionalFormatting>
  <conditionalFormatting sqref="Z21">
    <cfRule type="cellIs" dxfId="3804" priority="1120" operator="equal">
      <formula>"Alta"</formula>
    </cfRule>
  </conditionalFormatting>
  <conditionalFormatting sqref="Z21">
    <cfRule type="cellIs" dxfId="3803" priority="1121" operator="equal">
      <formula>"Media"</formula>
    </cfRule>
  </conditionalFormatting>
  <conditionalFormatting sqref="Z21">
    <cfRule type="cellIs" dxfId="3802" priority="1122" operator="equal">
      <formula>"Baja"</formula>
    </cfRule>
  </conditionalFormatting>
  <conditionalFormatting sqref="Z21">
    <cfRule type="cellIs" dxfId="3801" priority="1123" operator="equal">
      <formula>"Muy Baja"</formula>
    </cfRule>
  </conditionalFormatting>
  <conditionalFormatting sqref="AB21">
    <cfRule type="cellIs" dxfId="3800" priority="1124" operator="equal">
      <formula>"Catastrófico"</formula>
    </cfRule>
  </conditionalFormatting>
  <conditionalFormatting sqref="AB21">
    <cfRule type="cellIs" dxfId="3799" priority="1125" operator="equal">
      <formula>"Mayor"</formula>
    </cfRule>
  </conditionalFormatting>
  <conditionalFormatting sqref="AB21">
    <cfRule type="cellIs" dxfId="3798" priority="1126" operator="equal">
      <formula>"Moderado"</formula>
    </cfRule>
  </conditionalFormatting>
  <conditionalFormatting sqref="AB21">
    <cfRule type="cellIs" dxfId="3797" priority="1127" operator="equal">
      <formula>"Menor"</formula>
    </cfRule>
  </conditionalFormatting>
  <conditionalFormatting sqref="AB21">
    <cfRule type="cellIs" dxfId="3796" priority="1128" operator="equal">
      <formula>"Leve"</formula>
    </cfRule>
  </conditionalFormatting>
  <conditionalFormatting sqref="AD21">
    <cfRule type="cellIs" dxfId="3795" priority="1129" operator="equal">
      <formula>"Extremo"</formula>
    </cfRule>
  </conditionalFormatting>
  <conditionalFormatting sqref="AD21">
    <cfRule type="cellIs" dxfId="3794" priority="1130" operator="equal">
      <formula>"Alto"</formula>
    </cfRule>
  </conditionalFormatting>
  <conditionalFormatting sqref="AD21">
    <cfRule type="cellIs" dxfId="3793" priority="1131" operator="equal">
      <formula>"Moderado"</formula>
    </cfRule>
  </conditionalFormatting>
  <conditionalFormatting sqref="AD21">
    <cfRule type="cellIs" dxfId="3792" priority="1132" operator="equal">
      <formula>"Bajo"</formula>
    </cfRule>
  </conditionalFormatting>
  <conditionalFormatting sqref="Z22:Z25">
    <cfRule type="cellIs" dxfId="3791" priority="1133" operator="equal">
      <formula>"Muy Alta"</formula>
    </cfRule>
  </conditionalFormatting>
  <conditionalFormatting sqref="Z22:Z25">
    <cfRule type="cellIs" dxfId="3790" priority="1134" operator="equal">
      <formula>"Alta"</formula>
    </cfRule>
  </conditionalFormatting>
  <conditionalFormatting sqref="Z22:Z25">
    <cfRule type="cellIs" dxfId="3789" priority="1135" operator="equal">
      <formula>"Media"</formula>
    </cfRule>
  </conditionalFormatting>
  <conditionalFormatting sqref="Z22:Z25">
    <cfRule type="cellIs" dxfId="3788" priority="1136" operator="equal">
      <formula>"Baja"</formula>
    </cfRule>
  </conditionalFormatting>
  <conditionalFormatting sqref="Z22:Z25">
    <cfRule type="cellIs" dxfId="3787" priority="1137" operator="equal">
      <formula>"Muy Baja"</formula>
    </cfRule>
  </conditionalFormatting>
  <conditionalFormatting sqref="AB22:AB25">
    <cfRule type="cellIs" dxfId="3786" priority="1138" operator="equal">
      <formula>"Catastrófico"</formula>
    </cfRule>
  </conditionalFormatting>
  <conditionalFormatting sqref="AB22:AB25">
    <cfRule type="cellIs" dxfId="3785" priority="1139" operator="equal">
      <formula>"Mayor"</formula>
    </cfRule>
  </conditionalFormatting>
  <conditionalFormatting sqref="AB22:AB25">
    <cfRule type="cellIs" dxfId="3784" priority="1140" operator="equal">
      <formula>"Moderado"</formula>
    </cfRule>
  </conditionalFormatting>
  <conditionalFormatting sqref="AB22:AB25">
    <cfRule type="cellIs" dxfId="3783" priority="1141" operator="equal">
      <formula>"Menor"</formula>
    </cfRule>
  </conditionalFormatting>
  <conditionalFormatting sqref="AB22:AB25">
    <cfRule type="cellIs" dxfId="3782" priority="1142" operator="equal">
      <formula>"Leve"</formula>
    </cfRule>
  </conditionalFormatting>
  <conditionalFormatting sqref="AD22:AD25">
    <cfRule type="cellIs" dxfId="3781" priority="1143" operator="equal">
      <formula>"Extremo"</formula>
    </cfRule>
  </conditionalFormatting>
  <conditionalFormatting sqref="AD22:AD25">
    <cfRule type="cellIs" dxfId="3780" priority="1144" operator="equal">
      <formula>"Alto"</formula>
    </cfRule>
  </conditionalFormatting>
  <conditionalFormatting sqref="AD22:AD25">
    <cfRule type="cellIs" dxfId="3779" priority="1145" operator="equal">
      <formula>"Moderado"</formula>
    </cfRule>
  </conditionalFormatting>
  <conditionalFormatting sqref="AD22:AD25">
    <cfRule type="cellIs" dxfId="3778" priority="1146" operator="equal">
      <formula>"Bajo"</formula>
    </cfRule>
  </conditionalFormatting>
  <conditionalFormatting sqref="Z26">
    <cfRule type="cellIs" dxfId="3777" priority="1147" operator="equal">
      <formula>"Muy Alta"</formula>
    </cfRule>
  </conditionalFormatting>
  <conditionalFormatting sqref="Z26">
    <cfRule type="cellIs" dxfId="3776" priority="1148" operator="equal">
      <formula>"Alta"</formula>
    </cfRule>
  </conditionalFormatting>
  <conditionalFormatting sqref="Z26">
    <cfRule type="cellIs" dxfId="3775" priority="1149" operator="equal">
      <formula>"Media"</formula>
    </cfRule>
  </conditionalFormatting>
  <conditionalFormatting sqref="Z26">
    <cfRule type="cellIs" dxfId="3774" priority="1150" operator="equal">
      <formula>"Baja"</formula>
    </cfRule>
  </conditionalFormatting>
  <conditionalFormatting sqref="Z26">
    <cfRule type="cellIs" dxfId="3773" priority="1151" operator="equal">
      <formula>"Muy Baja"</formula>
    </cfRule>
  </conditionalFormatting>
  <conditionalFormatting sqref="AB26">
    <cfRule type="cellIs" dxfId="3772" priority="1152" operator="equal">
      <formula>"Catastrófico"</formula>
    </cfRule>
  </conditionalFormatting>
  <conditionalFormatting sqref="AB26">
    <cfRule type="cellIs" dxfId="3771" priority="1153" operator="equal">
      <formula>"Mayor"</formula>
    </cfRule>
  </conditionalFormatting>
  <conditionalFormatting sqref="AB26">
    <cfRule type="cellIs" dxfId="3770" priority="1154" operator="equal">
      <formula>"Moderado"</formula>
    </cfRule>
  </conditionalFormatting>
  <conditionalFormatting sqref="AB26">
    <cfRule type="cellIs" dxfId="3769" priority="1155" operator="equal">
      <formula>"Menor"</formula>
    </cfRule>
  </conditionalFormatting>
  <conditionalFormatting sqref="AB26">
    <cfRule type="cellIs" dxfId="3768" priority="1156" operator="equal">
      <formula>"Leve"</formula>
    </cfRule>
  </conditionalFormatting>
  <conditionalFormatting sqref="AD26">
    <cfRule type="cellIs" dxfId="3767" priority="1157" operator="equal">
      <formula>"Extremo"</formula>
    </cfRule>
  </conditionalFormatting>
  <conditionalFormatting sqref="AD26">
    <cfRule type="cellIs" dxfId="3766" priority="1158" operator="equal">
      <formula>"Alto"</formula>
    </cfRule>
  </conditionalFormatting>
  <conditionalFormatting sqref="AD26">
    <cfRule type="cellIs" dxfId="3765" priority="1159" operator="equal">
      <formula>"Moderado"</formula>
    </cfRule>
  </conditionalFormatting>
  <conditionalFormatting sqref="AD26">
    <cfRule type="cellIs" dxfId="3764" priority="1160" operator="equal">
      <formula>"Bajo"</formula>
    </cfRule>
  </conditionalFormatting>
  <conditionalFormatting sqref="Z27">
    <cfRule type="cellIs" dxfId="3763" priority="1161" operator="equal">
      <formula>"Muy Alta"</formula>
    </cfRule>
  </conditionalFormatting>
  <conditionalFormatting sqref="Z27">
    <cfRule type="cellIs" dxfId="3762" priority="1162" operator="equal">
      <formula>"Alta"</formula>
    </cfRule>
  </conditionalFormatting>
  <conditionalFormatting sqref="Z27">
    <cfRule type="cellIs" dxfId="3761" priority="1163" operator="equal">
      <formula>"Media"</formula>
    </cfRule>
  </conditionalFormatting>
  <conditionalFormatting sqref="Z27">
    <cfRule type="cellIs" dxfId="3760" priority="1164" operator="equal">
      <formula>"Baja"</formula>
    </cfRule>
  </conditionalFormatting>
  <conditionalFormatting sqref="Z27">
    <cfRule type="cellIs" dxfId="3759" priority="1165" operator="equal">
      <formula>"Muy Baja"</formula>
    </cfRule>
  </conditionalFormatting>
  <conditionalFormatting sqref="AB27">
    <cfRule type="cellIs" dxfId="3758" priority="1166" operator="equal">
      <formula>"Catastrófico"</formula>
    </cfRule>
  </conditionalFormatting>
  <conditionalFormatting sqref="AB27">
    <cfRule type="cellIs" dxfId="3757" priority="1167" operator="equal">
      <formula>"Mayor"</formula>
    </cfRule>
  </conditionalFormatting>
  <conditionalFormatting sqref="AB27">
    <cfRule type="cellIs" dxfId="3756" priority="1168" operator="equal">
      <formula>"Moderado"</formula>
    </cfRule>
  </conditionalFormatting>
  <conditionalFormatting sqref="AB27">
    <cfRule type="cellIs" dxfId="3755" priority="1169" operator="equal">
      <formula>"Menor"</formula>
    </cfRule>
  </conditionalFormatting>
  <conditionalFormatting sqref="AB27">
    <cfRule type="cellIs" dxfId="3754" priority="1170" operator="equal">
      <formula>"Leve"</formula>
    </cfRule>
  </conditionalFormatting>
  <conditionalFormatting sqref="AD27">
    <cfRule type="cellIs" dxfId="3753" priority="1171" operator="equal">
      <formula>"Extremo"</formula>
    </cfRule>
  </conditionalFormatting>
  <conditionalFormatting sqref="AD27">
    <cfRule type="cellIs" dxfId="3752" priority="1172" operator="equal">
      <formula>"Alto"</formula>
    </cfRule>
  </conditionalFormatting>
  <conditionalFormatting sqref="AD27">
    <cfRule type="cellIs" dxfId="3751" priority="1173" operator="equal">
      <formula>"Moderado"</formula>
    </cfRule>
  </conditionalFormatting>
  <conditionalFormatting sqref="AD27">
    <cfRule type="cellIs" dxfId="3750" priority="1174" operator="equal">
      <formula>"Bajo"</formula>
    </cfRule>
  </conditionalFormatting>
  <conditionalFormatting sqref="Z28:Z31">
    <cfRule type="cellIs" dxfId="3749" priority="1175" operator="equal">
      <formula>"Muy Alta"</formula>
    </cfRule>
  </conditionalFormatting>
  <conditionalFormatting sqref="Z28:Z31">
    <cfRule type="cellIs" dxfId="3748" priority="1176" operator="equal">
      <formula>"Alta"</formula>
    </cfRule>
  </conditionalFormatting>
  <conditionalFormatting sqref="Z28:Z31">
    <cfRule type="cellIs" dxfId="3747" priority="1177" operator="equal">
      <formula>"Media"</formula>
    </cfRule>
  </conditionalFormatting>
  <conditionalFormatting sqref="Z28:Z31">
    <cfRule type="cellIs" dxfId="3746" priority="1178" operator="equal">
      <formula>"Baja"</formula>
    </cfRule>
  </conditionalFormatting>
  <conditionalFormatting sqref="Z28:Z31">
    <cfRule type="cellIs" dxfId="3745" priority="1179" operator="equal">
      <formula>"Muy Baja"</formula>
    </cfRule>
  </conditionalFormatting>
  <conditionalFormatting sqref="AB28:AB31">
    <cfRule type="cellIs" dxfId="3744" priority="1180" operator="equal">
      <formula>"Catastrófico"</formula>
    </cfRule>
  </conditionalFormatting>
  <conditionalFormatting sqref="AB28:AB31">
    <cfRule type="cellIs" dxfId="3743" priority="1181" operator="equal">
      <formula>"Mayor"</formula>
    </cfRule>
  </conditionalFormatting>
  <conditionalFormatting sqref="AB28:AB31">
    <cfRule type="cellIs" dxfId="3742" priority="1182" operator="equal">
      <formula>"Moderado"</formula>
    </cfRule>
  </conditionalFormatting>
  <conditionalFormatting sqref="AB28:AB31">
    <cfRule type="cellIs" dxfId="3741" priority="1183" operator="equal">
      <formula>"Menor"</formula>
    </cfRule>
  </conditionalFormatting>
  <conditionalFormatting sqref="AB28:AB31">
    <cfRule type="cellIs" dxfId="3740" priority="1184" operator="equal">
      <formula>"Leve"</formula>
    </cfRule>
  </conditionalFormatting>
  <conditionalFormatting sqref="AD28:AD31">
    <cfRule type="cellIs" dxfId="3739" priority="1185" operator="equal">
      <formula>"Extremo"</formula>
    </cfRule>
  </conditionalFormatting>
  <conditionalFormatting sqref="AD28:AD31">
    <cfRule type="cellIs" dxfId="3738" priority="1186" operator="equal">
      <formula>"Alto"</formula>
    </cfRule>
  </conditionalFormatting>
  <conditionalFormatting sqref="AD28:AD31">
    <cfRule type="cellIs" dxfId="3737" priority="1187" operator="equal">
      <formula>"Moderado"</formula>
    </cfRule>
  </conditionalFormatting>
  <conditionalFormatting sqref="AD28:AD31">
    <cfRule type="cellIs" dxfId="3736" priority="1188" operator="equal">
      <formula>"Bajo"</formula>
    </cfRule>
  </conditionalFormatting>
  <conditionalFormatting sqref="Z32">
    <cfRule type="cellIs" dxfId="3735" priority="1189" operator="equal">
      <formula>"Muy Alta"</formula>
    </cfRule>
  </conditionalFormatting>
  <conditionalFormatting sqref="Z32">
    <cfRule type="cellIs" dxfId="3734" priority="1190" operator="equal">
      <formula>"Alta"</formula>
    </cfRule>
  </conditionalFormatting>
  <conditionalFormatting sqref="Z32">
    <cfRule type="cellIs" dxfId="3733" priority="1191" operator="equal">
      <formula>"Media"</formula>
    </cfRule>
  </conditionalFormatting>
  <conditionalFormatting sqref="Z32">
    <cfRule type="cellIs" dxfId="3732" priority="1192" operator="equal">
      <formula>"Baja"</formula>
    </cfRule>
  </conditionalFormatting>
  <conditionalFormatting sqref="Z32">
    <cfRule type="cellIs" dxfId="3731" priority="1193" operator="equal">
      <formula>"Muy Baja"</formula>
    </cfRule>
  </conditionalFormatting>
  <conditionalFormatting sqref="AB32">
    <cfRule type="cellIs" dxfId="3730" priority="1194" operator="equal">
      <formula>"Catastrófico"</formula>
    </cfRule>
  </conditionalFormatting>
  <conditionalFormatting sqref="AB32">
    <cfRule type="cellIs" dxfId="3729" priority="1195" operator="equal">
      <formula>"Mayor"</formula>
    </cfRule>
  </conditionalFormatting>
  <conditionalFormatting sqref="AB32">
    <cfRule type="cellIs" dxfId="3728" priority="1196" operator="equal">
      <formula>"Moderado"</formula>
    </cfRule>
  </conditionalFormatting>
  <conditionalFormatting sqref="AB32">
    <cfRule type="cellIs" dxfId="3727" priority="1197" operator="equal">
      <formula>"Menor"</formula>
    </cfRule>
  </conditionalFormatting>
  <conditionalFormatting sqref="AB32">
    <cfRule type="cellIs" dxfId="3726" priority="1198" operator="equal">
      <formula>"Leve"</formula>
    </cfRule>
  </conditionalFormatting>
  <conditionalFormatting sqref="AD32">
    <cfRule type="cellIs" dxfId="3725" priority="1199" operator="equal">
      <formula>"Extremo"</formula>
    </cfRule>
  </conditionalFormatting>
  <conditionalFormatting sqref="AD32">
    <cfRule type="cellIs" dxfId="3724" priority="1200" operator="equal">
      <formula>"Alto"</formula>
    </cfRule>
  </conditionalFormatting>
  <conditionalFormatting sqref="AD32">
    <cfRule type="cellIs" dxfId="3723" priority="1201" operator="equal">
      <formula>"Moderado"</formula>
    </cfRule>
  </conditionalFormatting>
  <conditionalFormatting sqref="AD32">
    <cfRule type="cellIs" dxfId="3722" priority="1202" operator="equal">
      <formula>"Bajo"</formula>
    </cfRule>
  </conditionalFormatting>
  <conditionalFormatting sqref="Z33">
    <cfRule type="cellIs" dxfId="3721" priority="1203" operator="equal">
      <formula>"Muy Alta"</formula>
    </cfRule>
  </conditionalFormatting>
  <conditionalFormatting sqref="Z33">
    <cfRule type="cellIs" dxfId="3720" priority="1204" operator="equal">
      <formula>"Alta"</formula>
    </cfRule>
  </conditionalFormatting>
  <conditionalFormatting sqref="Z33">
    <cfRule type="cellIs" dxfId="3719" priority="1205" operator="equal">
      <formula>"Media"</formula>
    </cfRule>
  </conditionalFormatting>
  <conditionalFormatting sqref="Z33">
    <cfRule type="cellIs" dxfId="3718" priority="1206" operator="equal">
      <formula>"Baja"</formula>
    </cfRule>
  </conditionalFormatting>
  <conditionalFormatting sqref="Z33">
    <cfRule type="cellIs" dxfId="3717" priority="1207" operator="equal">
      <formula>"Muy Baja"</formula>
    </cfRule>
  </conditionalFormatting>
  <conditionalFormatting sqref="AB33">
    <cfRule type="cellIs" dxfId="3716" priority="1208" operator="equal">
      <formula>"Catastrófico"</formula>
    </cfRule>
  </conditionalFormatting>
  <conditionalFormatting sqref="AB33">
    <cfRule type="cellIs" dxfId="3715" priority="1209" operator="equal">
      <formula>"Mayor"</formula>
    </cfRule>
  </conditionalFormatting>
  <conditionalFormatting sqref="AB33">
    <cfRule type="cellIs" dxfId="3714" priority="1210" operator="equal">
      <formula>"Moderado"</formula>
    </cfRule>
  </conditionalFormatting>
  <conditionalFormatting sqref="AB33">
    <cfRule type="cellIs" dxfId="3713" priority="1211" operator="equal">
      <formula>"Menor"</formula>
    </cfRule>
  </conditionalFormatting>
  <conditionalFormatting sqref="AB33">
    <cfRule type="cellIs" dxfId="3712" priority="1212" operator="equal">
      <formula>"Leve"</formula>
    </cfRule>
  </conditionalFormatting>
  <conditionalFormatting sqref="AD33">
    <cfRule type="cellIs" dxfId="3711" priority="1213" operator="equal">
      <formula>"Extremo"</formula>
    </cfRule>
  </conditionalFormatting>
  <conditionalFormatting sqref="AD33">
    <cfRule type="cellIs" dxfId="3710" priority="1214" operator="equal">
      <formula>"Alto"</formula>
    </cfRule>
  </conditionalFormatting>
  <conditionalFormatting sqref="AD33">
    <cfRule type="cellIs" dxfId="3709" priority="1215" operator="equal">
      <formula>"Moderado"</formula>
    </cfRule>
  </conditionalFormatting>
  <conditionalFormatting sqref="AD33">
    <cfRule type="cellIs" dxfId="3708" priority="1216" operator="equal">
      <formula>"Bajo"</formula>
    </cfRule>
  </conditionalFormatting>
  <conditionalFormatting sqref="Z34:Z37">
    <cfRule type="cellIs" dxfId="3707" priority="1217" operator="equal">
      <formula>"Muy Alta"</formula>
    </cfRule>
  </conditionalFormatting>
  <conditionalFormatting sqref="Z34:Z37">
    <cfRule type="cellIs" dxfId="3706" priority="1218" operator="equal">
      <formula>"Alta"</formula>
    </cfRule>
  </conditionalFormatting>
  <conditionalFormatting sqref="Z34:Z37">
    <cfRule type="cellIs" dxfId="3705" priority="1219" operator="equal">
      <formula>"Media"</formula>
    </cfRule>
  </conditionalFormatting>
  <conditionalFormatting sqref="Z34:Z37">
    <cfRule type="cellIs" dxfId="3704" priority="1220" operator="equal">
      <formula>"Baja"</formula>
    </cfRule>
  </conditionalFormatting>
  <conditionalFormatting sqref="Z34:Z37">
    <cfRule type="cellIs" dxfId="3703" priority="1221" operator="equal">
      <formula>"Muy Baja"</formula>
    </cfRule>
  </conditionalFormatting>
  <conditionalFormatting sqref="AB34:AB37">
    <cfRule type="cellIs" dxfId="3702" priority="1222" operator="equal">
      <formula>"Catastrófico"</formula>
    </cfRule>
  </conditionalFormatting>
  <conditionalFormatting sqref="AB34:AB37">
    <cfRule type="cellIs" dxfId="3701" priority="1223" operator="equal">
      <formula>"Mayor"</formula>
    </cfRule>
  </conditionalFormatting>
  <conditionalFormatting sqref="AB34:AB37">
    <cfRule type="cellIs" dxfId="3700" priority="1224" operator="equal">
      <formula>"Moderado"</formula>
    </cfRule>
  </conditionalFormatting>
  <conditionalFormatting sqref="AB34:AB37">
    <cfRule type="cellIs" dxfId="3699" priority="1225" operator="equal">
      <formula>"Menor"</formula>
    </cfRule>
  </conditionalFormatting>
  <conditionalFormatting sqref="AB34:AB37">
    <cfRule type="cellIs" dxfId="3698" priority="1226" operator="equal">
      <formula>"Leve"</formula>
    </cfRule>
  </conditionalFormatting>
  <conditionalFormatting sqref="AD34:AD37">
    <cfRule type="cellIs" dxfId="3697" priority="1227" operator="equal">
      <formula>"Extremo"</formula>
    </cfRule>
  </conditionalFormatting>
  <conditionalFormatting sqref="AD34:AD37">
    <cfRule type="cellIs" dxfId="3696" priority="1228" operator="equal">
      <formula>"Alto"</formula>
    </cfRule>
  </conditionalFormatting>
  <conditionalFormatting sqref="AD34:AD37">
    <cfRule type="cellIs" dxfId="3695" priority="1229" operator="equal">
      <formula>"Moderado"</formula>
    </cfRule>
  </conditionalFormatting>
  <conditionalFormatting sqref="AD34:AD37">
    <cfRule type="cellIs" dxfId="3694" priority="1230" operator="equal">
      <formula>"Bajo"</formula>
    </cfRule>
  </conditionalFormatting>
  <conditionalFormatting sqref="Z38">
    <cfRule type="cellIs" dxfId="3693" priority="1231" operator="equal">
      <formula>"Muy Alta"</formula>
    </cfRule>
  </conditionalFormatting>
  <conditionalFormatting sqref="Z38">
    <cfRule type="cellIs" dxfId="3692" priority="1232" operator="equal">
      <formula>"Alta"</formula>
    </cfRule>
  </conditionalFormatting>
  <conditionalFormatting sqref="Z38">
    <cfRule type="cellIs" dxfId="3691" priority="1233" operator="equal">
      <formula>"Media"</formula>
    </cfRule>
  </conditionalFormatting>
  <conditionalFormatting sqref="Z38">
    <cfRule type="cellIs" dxfId="3690" priority="1234" operator="equal">
      <formula>"Baja"</formula>
    </cfRule>
  </conditionalFormatting>
  <conditionalFormatting sqref="Z38">
    <cfRule type="cellIs" dxfId="3689" priority="1235" operator="equal">
      <formula>"Muy Baja"</formula>
    </cfRule>
  </conditionalFormatting>
  <conditionalFormatting sqref="AB38">
    <cfRule type="cellIs" dxfId="3688" priority="1236" operator="equal">
      <formula>"Catastrófico"</formula>
    </cfRule>
  </conditionalFormatting>
  <conditionalFormatting sqref="AB38">
    <cfRule type="cellIs" dxfId="3687" priority="1237" operator="equal">
      <formula>"Mayor"</formula>
    </cfRule>
  </conditionalFormatting>
  <conditionalFormatting sqref="AB38">
    <cfRule type="cellIs" dxfId="3686" priority="1238" operator="equal">
      <formula>"Moderado"</formula>
    </cfRule>
  </conditionalFormatting>
  <conditionalFormatting sqref="AB38">
    <cfRule type="cellIs" dxfId="3685" priority="1239" operator="equal">
      <formula>"Menor"</formula>
    </cfRule>
  </conditionalFormatting>
  <conditionalFormatting sqref="AB38">
    <cfRule type="cellIs" dxfId="3684" priority="1240" operator="equal">
      <formula>"Leve"</formula>
    </cfRule>
  </conditionalFormatting>
  <conditionalFormatting sqref="AD38">
    <cfRule type="cellIs" dxfId="3683" priority="1241" operator="equal">
      <formula>"Extremo"</formula>
    </cfRule>
  </conditionalFormatting>
  <conditionalFormatting sqref="AD38">
    <cfRule type="cellIs" dxfId="3682" priority="1242" operator="equal">
      <formula>"Alto"</formula>
    </cfRule>
  </conditionalFormatting>
  <conditionalFormatting sqref="AD38">
    <cfRule type="cellIs" dxfId="3681" priority="1243" operator="equal">
      <formula>"Moderado"</formula>
    </cfRule>
  </conditionalFormatting>
  <conditionalFormatting sqref="AD38">
    <cfRule type="cellIs" dxfId="3680" priority="1244" operator="equal">
      <formula>"Bajo"</formula>
    </cfRule>
  </conditionalFormatting>
  <conditionalFormatting sqref="Z39">
    <cfRule type="cellIs" dxfId="3679" priority="1245" operator="equal">
      <formula>"Muy Alta"</formula>
    </cfRule>
  </conditionalFormatting>
  <conditionalFormatting sqref="Z39">
    <cfRule type="cellIs" dxfId="3678" priority="1246" operator="equal">
      <formula>"Alta"</formula>
    </cfRule>
  </conditionalFormatting>
  <conditionalFormatting sqref="Z39">
    <cfRule type="cellIs" dxfId="3677" priority="1247" operator="equal">
      <formula>"Media"</formula>
    </cfRule>
  </conditionalFormatting>
  <conditionalFormatting sqref="Z39">
    <cfRule type="cellIs" dxfId="3676" priority="1248" operator="equal">
      <formula>"Baja"</formula>
    </cfRule>
  </conditionalFormatting>
  <conditionalFormatting sqref="Z39">
    <cfRule type="cellIs" dxfId="3675" priority="1249" operator="equal">
      <formula>"Muy Baja"</formula>
    </cfRule>
  </conditionalFormatting>
  <conditionalFormatting sqref="AB39">
    <cfRule type="cellIs" dxfId="3674" priority="1250" operator="equal">
      <formula>"Catastrófico"</formula>
    </cfRule>
  </conditionalFormatting>
  <conditionalFormatting sqref="AB39">
    <cfRule type="cellIs" dxfId="3673" priority="1251" operator="equal">
      <formula>"Mayor"</formula>
    </cfRule>
  </conditionalFormatting>
  <conditionalFormatting sqref="AB39">
    <cfRule type="cellIs" dxfId="3672" priority="1252" operator="equal">
      <formula>"Moderado"</formula>
    </cfRule>
  </conditionalFormatting>
  <conditionalFormatting sqref="AB39">
    <cfRule type="cellIs" dxfId="3671" priority="1253" operator="equal">
      <formula>"Menor"</formula>
    </cfRule>
  </conditionalFormatting>
  <conditionalFormatting sqref="AB39">
    <cfRule type="cellIs" dxfId="3670" priority="1254" operator="equal">
      <formula>"Leve"</formula>
    </cfRule>
  </conditionalFormatting>
  <conditionalFormatting sqref="AD39">
    <cfRule type="cellIs" dxfId="3669" priority="1255" operator="equal">
      <formula>"Extremo"</formula>
    </cfRule>
  </conditionalFormatting>
  <conditionalFormatting sqref="AD39">
    <cfRule type="cellIs" dxfId="3668" priority="1256" operator="equal">
      <formula>"Alto"</formula>
    </cfRule>
  </conditionalFormatting>
  <conditionalFormatting sqref="AD39">
    <cfRule type="cellIs" dxfId="3667" priority="1257" operator="equal">
      <formula>"Moderado"</formula>
    </cfRule>
  </conditionalFormatting>
  <conditionalFormatting sqref="AD39">
    <cfRule type="cellIs" dxfId="3666" priority="1258" operator="equal">
      <formula>"Bajo"</formula>
    </cfRule>
  </conditionalFormatting>
  <conditionalFormatting sqref="Z40:Z43">
    <cfRule type="cellIs" dxfId="3665" priority="1259" operator="equal">
      <formula>"Muy Alta"</formula>
    </cfRule>
  </conditionalFormatting>
  <conditionalFormatting sqref="Z40:Z43">
    <cfRule type="cellIs" dxfId="3664" priority="1260" operator="equal">
      <formula>"Alta"</formula>
    </cfRule>
  </conditionalFormatting>
  <conditionalFormatting sqref="Z40:Z43">
    <cfRule type="cellIs" dxfId="3663" priority="1261" operator="equal">
      <formula>"Media"</formula>
    </cfRule>
  </conditionalFormatting>
  <conditionalFormatting sqref="Z40:Z43">
    <cfRule type="cellIs" dxfId="3662" priority="1262" operator="equal">
      <formula>"Baja"</formula>
    </cfRule>
  </conditionalFormatting>
  <conditionalFormatting sqref="Z40:Z43">
    <cfRule type="cellIs" dxfId="3661" priority="1263" operator="equal">
      <formula>"Muy Baja"</formula>
    </cfRule>
  </conditionalFormatting>
  <conditionalFormatting sqref="AB40:AB43">
    <cfRule type="cellIs" dxfId="3660" priority="1264" operator="equal">
      <formula>"Catastrófico"</formula>
    </cfRule>
  </conditionalFormatting>
  <conditionalFormatting sqref="AB40:AB43">
    <cfRule type="cellIs" dxfId="3659" priority="1265" operator="equal">
      <formula>"Mayor"</formula>
    </cfRule>
  </conditionalFormatting>
  <conditionalFormatting sqref="AB40:AB43">
    <cfRule type="cellIs" dxfId="3658" priority="1266" operator="equal">
      <formula>"Moderado"</formula>
    </cfRule>
  </conditionalFormatting>
  <conditionalFormatting sqref="AB40:AB43">
    <cfRule type="cellIs" dxfId="3657" priority="1267" operator="equal">
      <formula>"Menor"</formula>
    </cfRule>
  </conditionalFormatting>
  <conditionalFormatting sqref="AB40:AB43">
    <cfRule type="cellIs" dxfId="3656" priority="1268" operator="equal">
      <formula>"Leve"</formula>
    </cfRule>
  </conditionalFormatting>
  <conditionalFormatting sqref="AD40:AD43">
    <cfRule type="cellIs" dxfId="3655" priority="1269" operator="equal">
      <formula>"Extremo"</formula>
    </cfRule>
  </conditionalFormatting>
  <conditionalFormatting sqref="AD40:AD43">
    <cfRule type="cellIs" dxfId="3654" priority="1270" operator="equal">
      <formula>"Alto"</formula>
    </cfRule>
  </conditionalFormatting>
  <conditionalFormatting sqref="AD40:AD43">
    <cfRule type="cellIs" dxfId="3653" priority="1271" operator="equal">
      <formula>"Moderado"</formula>
    </cfRule>
  </conditionalFormatting>
  <conditionalFormatting sqref="AD40:AD43">
    <cfRule type="cellIs" dxfId="3652" priority="1272" operator="equal">
      <formula>"Bajo"</formula>
    </cfRule>
  </conditionalFormatting>
  <conditionalFormatting sqref="Z45">
    <cfRule type="cellIs" dxfId="3651" priority="1273" operator="equal">
      <formula>"Muy Alta"</formula>
    </cfRule>
  </conditionalFormatting>
  <conditionalFormatting sqref="Z45">
    <cfRule type="cellIs" dxfId="3650" priority="1274" operator="equal">
      <formula>"Alta"</formula>
    </cfRule>
  </conditionalFormatting>
  <conditionalFormatting sqref="Z45">
    <cfRule type="cellIs" dxfId="3649" priority="1275" operator="equal">
      <formula>"Media"</formula>
    </cfRule>
  </conditionalFormatting>
  <conditionalFormatting sqref="Z45">
    <cfRule type="cellIs" dxfId="3648" priority="1276" operator="equal">
      <formula>"Baja"</formula>
    </cfRule>
  </conditionalFormatting>
  <conditionalFormatting sqref="Z45">
    <cfRule type="cellIs" dxfId="3647" priority="1277" operator="equal">
      <formula>"Muy Baja"</formula>
    </cfRule>
  </conditionalFormatting>
  <conditionalFormatting sqref="AB45">
    <cfRule type="cellIs" dxfId="3646" priority="1278" operator="equal">
      <formula>"Catastrófico"</formula>
    </cfRule>
  </conditionalFormatting>
  <conditionalFormatting sqref="AB45">
    <cfRule type="cellIs" dxfId="3645" priority="1279" operator="equal">
      <formula>"Mayor"</formula>
    </cfRule>
  </conditionalFormatting>
  <conditionalFormatting sqref="AB45">
    <cfRule type="cellIs" dxfId="3644" priority="1280" operator="equal">
      <formula>"Moderado"</formula>
    </cfRule>
  </conditionalFormatting>
  <conditionalFormatting sqref="AB45">
    <cfRule type="cellIs" dxfId="3643" priority="1281" operator="equal">
      <formula>"Menor"</formula>
    </cfRule>
  </conditionalFormatting>
  <conditionalFormatting sqref="AB45">
    <cfRule type="cellIs" dxfId="3642" priority="1282" operator="equal">
      <formula>"Leve"</formula>
    </cfRule>
  </conditionalFormatting>
  <conditionalFormatting sqref="AD45">
    <cfRule type="cellIs" dxfId="3641" priority="1283" operator="equal">
      <formula>"Extremo"</formula>
    </cfRule>
  </conditionalFormatting>
  <conditionalFormatting sqref="AD45">
    <cfRule type="cellIs" dxfId="3640" priority="1284" operator="equal">
      <formula>"Alto"</formula>
    </cfRule>
  </conditionalFormatting>
  <conditionalFormatting sqref="AD45">
    <cfRule type="cellIs" dxfId="3639" priority="1285" operator="equal">
      <formula>"Moderado"</formula>
    </cfRule>
  </conditionalFormatting>
  <conditionalFormatting sqref="AD45">
    <cfRule type="cellIs" dxfId="3638" priority="1286" operator="equal">
      <formula>"Bajo"</formula>
    </cfRule>
  </conditionalFormatting>
  <conditionalFormatting sqref="Z46:Z49">
    <cfRule type="cellIs" dxfId="3637" priority="1287" operator="equal">
      <formula>"Muy Alta"</formula>
    </cfRule>
  </conditionalFormatting>
  <conditionalFormatting sqref="Z46:Z49">
    <cfRule type="cellIs" dxfId="3636" priority="1288" operator="equal">
      <formula>"Alta"</formula>
    </cfRule>
  </conditionalFormatting>
  <conditionalFormatting sqref="Z46:Z49">
    <cfRule type="cellIs" dxfId="3635" priority="1289" operator="equal">
      <formula>"Media"</formula>
    </cfRule>
  </conditionalFormatting>
  <conditionalFormatting sqref="Z46:Z49">
    <cfRule type="cellIs" dxfId="3634" priority="1290" operator="equal">
      <formula>"Baja"</formula>
    </cfRule>
  </conditionalFormatting>
  <conditionalFormatting sqref="Z46:Z49">
    <cfRule type="cellIs" dxfId="3633" priority="1291" operator="equal">
      <formula>"Muy Baja"</formula>
    </cfRule>
  </conditionalFormatting>
  <conditionalFormatting sqref="AB46:AB49">
    <cfRule type="cellIs" dxfId="3632" priority="1292" operator="equal">
      <formula>"Catastrófico"</formula>
    </cfRule>
  </conditionalFormatting>
  <conditionalFormatting sqref="AB46:AB49">
    <cfRule type="cellIs" dxfId="3631" priority="1293" operator="equal">
      <formula>"Mayor"</formula>
    </cfRule>
  </conditionalFormatting>
  <conditionalFormatting sqref="AB46:AB49">
    <cfRule type="cellIs" dxfId="3630" priority="1294" operator="equal">
      <formula>"Moderado"</formula>
    </cfRule>
  </conditionalFormatting>
  <conditionalFormatting sqref="AB46:AB49">
    <cfRule type="cellIs" dxfId="3629" priority="1295" operator="equal">
      <formula>"Menor"</formula>
    </cfRule>
  </conditionalFormatting>
  <conditionalFormatting sqref="AB46:AB49">
    <cfRule type="cellIs" dxfId="3628" priority="1296" operator="equal">
      <formula>"Leve"</formula>
    </cfRule>
  </conditionalFormatting>
  <conditionalFormatting sqref="AD46:AD49">
    <cfRule type="cellIs" dxfId="3627" priority="1297" operator="equal">
      <formula>"Extremo"</formula>
    </cfRule>
  </conditionalFormatting>
  <conditionalFormatting sqref="AD46:AD49">
    <cfRule type="cellIs" dxfId="3626" priority="1298" operator="equal">
      <formula>"Alto"</formula>
    </cfRule>
  </conditionalFormatting>
  <conditionalFormatting sqref="AD46:AD49">
    <cfRule type="cellIs" dxfId="3625" priority="1299" operator="equal">
      <formula>"Moderado"</formula>
    </cfRule>
  </conditionalFormatting>
  <conditionalFormatting sqref="AD46:AD49">
    <cfRule type="cellIs" dxfId="3624" priority="1300" operator="equal">
      <formula>"Bajo"</formula>
    </cfRule>
  </conditionalFormatting>
  <conditionalFormatting sqref="Z50">
    <cfRule type="cellIs" dxfId="3623" priority="1301" operator="equal">
      <formula>"Muy Alta"</formula>
    </cfRule>
  </conditionalFormatting>
  <conditionalFormatting sqref="Z50">
    <cfRule type="cellIs" dxfId="3622" priority="1302" operator="equal">
      <formula>"Alta"</formula>
    </cfRule>
  </conditionalFormatting>
  <conditionalFormatting sqref="Z50">
    <cfRule type="cellIs" dxfId="3621" priority="1303" operator="equal">
      <formula>"Media"</formula>
    </cfRule>
  </conditionalFormatting>
  <conditionalFormatting sqref="Z50">
    <cfRule type="cellIs" dxfId="3620" priority="1304" operator="equal">
      <formula>"Baja"</formula>
    </cfRule>
  </conditionalFormatting>
  <conditionalFormatting sqref="Z50">
    <cfRule type="cellIs" dxfId="3619" priority="1305" operator="equal">
      <formula>"Muy Baja"</formula>
    </cfRule>
  </conditionalFormatting>
  <conditionalFormatting sqref="AB50">
    <cfRule type="cellIs" dxfId="3618" priority="1306" operator="equal">
      <formula>"Catastrófico"</formula>
    </cfRule>
  </conditionalFormatting>
  <conditionalFormatting sqref="AB50">
    <cfRule type="cellIs" dxfId="3617" priority="1307" operator="equal">
      <formula>"Mayor"</formula>
    </cfRule>
  </conditionalFormatting>
  <conditionalFormatting sqref="AB50">
    <cfRule type="cellIs" dxfId="3616" priority="1308" operator="equal">
      <formula>"Moderado"</formula>
    </cfRule>
  </conditionalFormatting>
  <conditionalFormatting sqref="AB50">
    <cfRule type="cellIs" dxfId="3615" priority="1309" operator="equal">
      <formula>"Menor"</formula>
    </cfRule>
  </conditionalFormatting>
  <conditionalFormatting sqref="AB50">
    <cfRule type="cellIs" dxfId="3614" priority="1310" operator="equal">
      <formula>"Leve"</formula>
    </cfRule>
  </conditionalFormatting>
  <conditionalFormatting sqref="AD50">
    <cfRule type="cellIs" dxfId="3613" priority="1311" operator="equal">
      <formula>"Extremo"</formula>
    </cfRule>
  </conditionalFormatting>
  <conditionalFormatting sqref="AD50">
    <cfRule type="cellIs" dxfId="3612" priority="1312" operator="equal">
      <formula>"Alto"</formula>
    </cfRule>
  </conditionalFormatting>
  <conditionalFormatting sqref="AD50">
    <cfRule type="cellIs" dxfId="3611" priority="1313" operator="equal">
      <formula>"Moderado"</formula>
    </cfRule>
  </conditionalFormatting>
  <conditionalFormatting sqref="AD50">
    <cfRule type="cellIs" dxfId="3610" priority="1314" operator="equal">
      <formula>"Bajo"</formula>
    </cfRule>
  </conditionalFormatting>
  <conditionalFormatting sqref="Z51">
    <cfRule type="cellIs" dxfId="3609" priority="1315" operator="equal">
      <formula>"Muy Alta"</formula>
    </cfRule>
  </conditionalFormatting>
  <conditionalFormatting sqref="Z51">
    <cfRule type="cellIs" dxfId="3608" priority="1316" operator="equal">
      <formula>"Alta"</formula>
    </cfRule>
  </conditionalFormatting>
  <conditionalFormatting sqref="Z51">
    <cfRule type="cellIs" dxfId="3607" priority="1317" operator="equal">
      <formula>"Media"</formula>
    </cfRule>
  </conditionalFormatting>
  <conditionalFormatting sqref="Z51">
    <cfRule type="cellIs" dxfId="3606" priority="1318" operator="equal">
      <formula>"Baja"</formula>
    </cfRule>
  </conditionalFormatting>
  <conditionalFormatting sqref="Z51">
    <cfRule type="cellIs" dxfId="3605" priority="1319" operator="equal">
      <formula>"Muy Baja"</formula>
    </cfRule>
  </conditionalFormatting>
  <conditionalFormatting sqref="AB51">
    <cfRule type="cellIs" dxfId="3604" priority="1320" operator="equal">
      <formula>"Catastrófico"</formula>
    </cfRule>
  </conditionalFormatting>
  <conditionalFormatting sqref="AB51">
    <cfRule type="cellIs" dxfId="3603" priority="1321" operator="equal">
      <formula>"Mayor"</formula>
    </cfRule>
  </conditionalFormatting>
  <conditionalFormatting sqref="AB51">
    <cfRule type="cellIs" dxfId="3602" priority="1322" operator="equal">
      <formula>"Moderado"</formula>
    </cfRule>
  </conditionalFormatting>
  <conditionalFormatting sqref="AB51">
    <cfRule type="cellIs" dxfId="3601" priority="1323" operator="equal">
      <formula>"Menor"</formula>
    </cfRule>
  </conditionalFormatting>
  <conditionalFormatting sqref="AB51">
    <cfRule type="cellIs" dxfId="3600" priority="1324" operator="equal">
      <formula>"Leve"</formula>
    </cfRule>
  </conditionalFormatting>
  <conditionalFormatting sqref="AD51">
    <cfRule type="cellIs" dxfId="3599" priority="1325" operator="equal">
      <formula>"Extremo"</formula>
    </cfRule>
  </conditionalFormatting>
  <conditionalFormatting sqref="AD51">
    <cfRule type="cellIs" dxfId="3598" priority="1326" operator="equal">
      <formula>"Alto"</formula>
    </cfRule>
  </conditionalFormatting>
  <conditionalFormatting sqref="AD51">
    <cfRule type="cellIs" dxfId="3597" priority="1327" operator="equal">
      <formula>"Moderado"</formula>
    </cfRule>
  </conditionalFormatting>
  <conditionalFormatting sqref="AD51">
    <cfRule type="cellIs" dxfId="3596" priority="1328" operator="equal">
      <formula>"Bajo"</formula>
    </cfRule>
  </conditionalFormatting>
  <conditionalFormatting sqref="Z52:Z55">
    <cfRule type="cellIs" dxfId="3595" priority="1329" operator="equal">
      <formula>"Muy Alta"</formula>
    </cfRule>
  </conditionalFormatting>
  <conditionalFormatting sqref="Z52:Z55">
    <cfRule type="cellIs" dxfId="3594" priority="1330" operator="equal">
      <formula>"Alta"</formula>
    </cfRule>
  </conditionalFormatting>
  <conditionalFormatting sqref="Z52:Z55">
    <cfRule type="cellIs" dxfId="3593" priority="1331" operator="equal">
      <formula>"Media"</formula>
    </cfRule>
  </conditionalFormatting>
  <conditionalFormatting sqref="Z52:Z55">
    <cfRule type="cellIs" dxfId="3592" priority="1332" operator="equal">
      <formula>"Baja"</formula>
    </cfRule>
  </conditionalFormatting>
  <conditionalFormatting sqref="Z52:Z55">
    <cfRule type="cellIs" dxfId="3591" priority="1333" operator="equal">
      <formula>"Muy Baja"</formula>
    </cfRule>
  </conditionalFormatting>
  <conditionalFormatting sqref="AB52:AB55">
    <cfRule type="cellIs" dxfId="3590" priority="1334" operator="equal">
      <formula>"Catastrófico"</formula>
    </cfRule>
  </conditionalFormatting>
  <conditionalFormatting sqref="AB52:AB55">
    <cfRule type="cellIs" dxfId="3589" priority="1335" operator="equal">
      <formula>"Mayor"</formula>
    </cfRule>
  </conditionalFormatting>
  <conditionalFormatting sqref="AB52:AB55">
    <cfRule type="cellIs" dxfId="3588" priority="1336" operator="equal">
      <formula>"Moderado"</formula>
    </cfRule>
  </conditionalFormatting>
  <conditionalFormatting sqref="AB52:AB55">
    <cfRule type="cellIs" dxfId="3587" priority="1337" operator="equal">
      <formula>"Menor"</formula>
    </cfRule>
  </conditionalFormatting>
  <conditionalFormatting sqref="AB52:AB55">
    <cfRule type="cellIs" dxfId="3586" priority="1338" operator="equal">
      <formula>"Leve"</formula>
    </cfRule>
  </conditionalFormatting>
  <conditionalFormatting sqref="AD52:AD55">
    <cfRule type="cellIs" dxfId="3585" priority="1339" operator="equal">
      <formula>"Extremo"</formula>
    </cfRule>
  </conditionalFormatting>
  <conditionalFormatting sqref="AD52:AD55">
    <cfRule type="cellIs" dxfId="3584" priority="1340" operator="equal">
      <formula>"Alto"</formula>
    </cfRule>
  </conditionalFormatting>
  <conditionalFormatting sqref="AD52:AD55">
    <cfRule type="cellIs" dxfId="3583" priority="1341" operator="equal">
      <formula>"Moderado"</formula>
    </cfRule>
  </conditionalFormatting>
  <conditionalFormatting sqref="AD52:AD55">
    <cfRule type="cellIs" dxfId="3582" priority="1342" operator="equal">
      <formula>"Bajo"</formula>
    </cfRule>
  </conditionalFormatting>
  <conditionalFormatting sqref="Z56">
    <cfRule type="cellIs" dxfId="3581" priority="1343" operator="equal">
      <formula>"Muy Alta"</formula>
    </cfRule>
  </conditionalFormatting>
  <conditionalFormatting sqref="Z56">
    <cfRule type="cellIs" dxfId="3580" priority="1344" operator="equal">
      <formula>"Alta"</formula>
    </cfRule>
  </conditionalFormatting>
  <conditionalFormatting sqref="Z56">
    <cfRule type="cellIs" dxfId="3579" priority="1345" operator="equal">
      <formula>"Media"</formula>
    </cfRule>
  </conditionalFormatting>
  <conditionalFormatting sqref="Z56">
    <cfRule type="cellIs" dxfId="3578" priority="1346" operator="equal">
      <formula>"Baja"</formula>
    </cfRule>
  </conditionalFormatting>
  <conditionalFormatting sqref="Z56">
    <cfRule type="cellIs" dxfId="3577" priority="1347" operator="equal">
      <formula>"Muy Baja"</formula>
    </cfRule>
  </conditionalFormatting>
  <conditionalFormatting sqref="AB56">
    <cfRule type="cellIs" dxfId="3576" priority="1348" operator="equal">
      <formula>"Catastrófico"</formula>
    </cfRule>
  </conditionalFormatting>
  <conditionalFormatting sqref="AB56">
    <cfRule type="cellIs" dxfId="3575" priority="1349" operator="equal">
      <formula>"Mayor"</formula>
    </cfRule>
  </conditionalFormatting>
  <conditionalFormatting sqref="AB56">
    <cfRule type="cellIs" dxfId="3574" priority="1350" operator="equal">
      <formula>"Moderado"</formula>
    </cfRule>
  </conditionalFormatting>
  <conditionalFormatting sqref="AB56">
    <cfRule type="cellIs" dxfId="3573" priority="1351" operator="equal">
      <formula>"Menor"</formula>
    </cfRule>
  </conditionalFormatting>
  <conditionalFormatting sqref="AB56">
    <cfRule type="cellIs" dxfId="3572" priority="1352" operator="equal">
      <formula>"Leve"</formula>
    </cfRule>
  </conditionalFormatting>
  <conditionalFormatting sqref="AD56">
    <cfRule type="cellIs" dxfId="3571" priority="1353" operator="equal">
      <formula>"Extremo"</formula>
    </cfRule>
  </conditionalFormatting>
  <conditionalFormatting sqref="AD56">
    <cfRule type="cellIs" dxfId="3570" priority="1354" operator="equal">
      <formula>"Alto"</formula>
    </cfRule>
  </conditionalFormatting>
  <conditionalFormatting sqref="AD56">
    <cfRule type="cellIs" dxfId="3569" priority="1355" operator="equal">
      <formula>"Moderado"</formula>
    </cfRule>
  </conditionalFormatting>
  <conditionalFormatting sqref="AD56">
    <cfRule type="cellIs" dxfId="3568" priority="1356" operator="equal">
      <formula>"Bajo"</formula>
    </cfRule>
  </conditionalFormatting>
  <conditionalFormatting sqref="Z57">
    <cfRule type="cellIs" dxfId="3567" priority="1357" operator="equal">
      <formula>"Muy Alta"</formula>
    </cfRule>
  </conditionalFormatting>
  <conditionalFormatting sqref="Z57">
    <cfRule type="cellIs" dxfId="3566" priority="1358" operator="equal">
      <formula>"Alta"</formula>
    </cfRule>
  </conditionalFormatting>
  <conditionalFormatting sqref="Z57">
    <cfRule type="cellIs" dxfId="3565" priority="1359" operator="equal">
      <formula>"Media"</formula>
    </cfRule>
  </conditionalFormatting>
  <conditionalFormatting sqref="Z57">
    <cfRule type="cellIs" dxfId="3564" priority="1360" operator="equal">
      <formula>"Baja"</formula>
    </cfRule>
  </conditionalFormatting>
  <conditionalFormatting sqref="Z57">
    <cfRule type="cellIs" dxfId="3563" priority="1361" operator="equal">
      <formula>"Muy Baja"</formula>
    </cfRule>
  </conditionalFormatting>
  <conditionalFormatting sqref="AB57">
    <cfRule type="cellIs" dxfId="3562" priority="1362" operator="equal">
      <formula>"Catastrófico"</formula>
    </cfRule>
  </conditionalFormatting>
  <conditionalFormatting sqref="AB57">
    <cfRule type="cellIs" dxfId="3561" priority="1363" operator="equal">
      <formula>"Mayor"</formula>
    </cfRule>
  </conditionalFormatting>
  <conditionalFormatting sqref="AB57">
    <cfRule type="cellIs" dxfId="3560" priority="1364" operator="equal">
      <formula>"Moderado"</formula>
    </cfRule>
  </conditionalFormatting>
  <conditionalFormatting sqref="AB57">
    <cfRule type="cellIs" dxfId="3559" priority="1365" operator="equal">
      <formula>"Menor"</formula>
    </cfRule>
  </conditionalFormatting>
  <conditionalFormatting sqref="AB57">
    <cfRule type="cellIs" dxfId="3558" priority="1366" operator="equal">
      <formula>"Leve"</formula>
    </cfRule>
  </conditionalFormatting>
  <conditionalFormatting sqref="AD57">
    <cfRule type="cellIs" dxfId="3557" priority="1367" operator="equal">
      <formula>"Extremo"</formula>
    </cfRule>
  </conditionalFormatting>
  <conditionalFormatting sqref="AD57">
    <cfRule type="cellIs" dxfId="3556" priority="1368" operator="equal">
      <formula>"Alto"</formula>
    </cfRule>
  </conditionalFormatting>
  <conditionalFormatting sqref="AD57">
    <cfRule type="cellIs" dxfId="3555" priority="1369" operator="equal">
      <formula>"Moderado"</formula>
    </cfRule>
  </conditionalFormatting>
  <conditionalFormatting sqref="AD57">
    <cfRule type="cellIs" dxfId="3554" priority="1370" operator="equal">
      <formula>"Bajo"</formula>
    </cfRule>
  </conditionalFormatting>
  <conditionalFormatting sqref="Z58:Z61">
    <cfRule type="cellIs" dxfId="3553" priority="1371" operator="equal">
      <formula>"Muy Alta"</formula>
    </cfRule>
  </conditionalFormatting>
  <conditionalFormatting sqref="Z58:Z61">
    <cfRule type="cellIs" dxfId="3552" priority="1372" operator="equal">
      <formula>"Alta"</formula>
    </cfRule>
  </conditionalFormatting>
  <conditionalFormatting sqref="Z58:Z61">
    <cfRule type="cellIs" dxfId="3551" priority="1373" operator="equal">
      <formula>"Media"</formula>
    </cfRule>
  </conditionalFormatting>
  <conditionalFormatting sqref="Z58:Z61">
    <cfRule type="cellIs" dxfId="3550" priority="1374" operator="equal">
      <formula>"Baja"</formula>
    </cfRule>
  </conditionalFormatting>
  <conditionalFormatting sqref="Z58:Z61">
    <cfRule type="cellIs" dxfId="3549" priority="1375" operator="equal">
      <formula>"Muy Baja"</formula>
    </cfRule>
  </conditionalFormatting>
  <conditionalFormatting sqref="AB58:AB61">
    <cfRule type="cellIs" dxfId="3548" priority="1376" operator="equal">
      <formula>"Catastrófico"</formula>
    </cfRule>
  </conditionalFormatting>
  <conditionalFormatting sqref="AB58:AB61">
    <cfRule type="cellIs" dxfId="3547" priority="1377" operator="equal">
      <formula>"Mayor"</formula>
    </cfRule>
  </conditionalFormatting>
  <conditionalFormatting sqref="AB58:AB61">
    <cfRule type="cellIs" dxfId="3546" priority="1378" operator="equal">
      <formula>"Moderado"</formula>
    </cfRule>
  </conditionalFormatting>
  <conditionalFormatting sqref="AB58:AB61">
    <cfRule type="cellIs" dxfId="3545" priority="1379" operator="equal">
      <formula>"Menor"</formula>
    </cfRule>
  </conditionalFormatting>
  <conditionalFormatting sqref="AB58:AB61">
    <cfRule type="cellIs" dxfId="3544" priority="1380" operator="equal">
      <formula>"Leve"</formula>
    </cfRule>
  </conditionalFormatting>
  <conditionalFormatting sqref="AD58:AD61">
    <cfRule type="cellIs" dxfId="3543" priority="1381" operator="equal">
      <formula>"Extremo"</formula>
    </cfRule>
  </conditionalFormatting>
  <conditionalFormatting sqref="AD58:AD61">
    <cfRule type="cellIs" dxfId="3542" priority="1382" operator="equal">
      <formula>"Alto"</formula>
    </cfRule>
  </conditionalFormatting>
  <conditionalFormatting sqref="AD58:AD61">
    <cfRule type="cellIs" dxfId="3541" priority="1383" operator="equal">
      <formula>"Moderado"</formula>
    </cfRule>
  </conditionalFormatting>
  <conditionalFormatting sqref="AD58:AD61">
    <cfRule type="cellIs" dxfId="3540" priority="1384" operator="equal">
      <formula>"Bajo"</formula>
    </cfRule>
  </conditionalFormatting>
  <conditionalFormatting sqref="Z62">
    <cfRule type="cellIs" dxfId="3539" priority="1385" operator="equal">
      <formula>"Muy Alta"</formula>
    </cfRule>
  </conditionalFormatting>
  <conditionalFormatting sqref="Z62">
    <cfRule type="cellIs" dxfId="3538" priority="1386" operator="equal">
      <formula>"Alta"</formula>
    </cfRule>
  </conditionalFormatting>
  <conditionalFormatting sqref="Z62">
    <cfRule type="cellIs" dxfId="3537" priority="1387" operator="equal">
      <formula>"Media"</formula>
    </cfRule>
  </conditionalFormatting>
  <conditionalFormatting sqref="Z62">
    <cfRule type="cellIs" dxfId="3536" priority="1388" operator="equal">
      <formula>"Baja"</formula>
    </cfRule>
  </conditionalFormatting>
  <conditionalFormatting sqref="Z62">
    <cfRule type="cellIs" dxfId="3535" priority="1389" operator="equal">
      <formula>"Muy Baja"</formula>
    </cfRule>
  </conditionalFormatting>
  <conditionalFormatting sqref="AB62">
    <cfRule type="cellIs" dxfId="3534" priority="1390" operator="equal">
      <formula>"Catastrófico"</formula>
    </cfRule>
  </conditionalFormatting>
  <conditionalFormatting sqref="AB62">
    <cfRule type="cellIs" dxfId="3533" priority="1391" operator="equal">
      <formula>"Mayor"</formula>
    </cfRule>
  </conditionalFormatting>
  <conditionalFormatting sqref="AB62">
    <cfRule type="cellIs" dxfId="3532" priority="1392" operator="equal">
      <formula>"Moderado"</formula>
    </cfRule>
  </conditionalFormatting>
  <conditionalFormatting sqref="AB62">
    <cfRule type="cellIs" dxfId="3531" priority="1393" operator="equal">
      <formula>"Menor"</formula>
    </cfRule>
  </conditionalFormatting>
  <conditionalFormatting sqref="AB62">
    <cfRule type="cellIs" dxfId="3530" priority="1394" operator="equal">
      <formula>"Leve"</formula>
    </cfRule>
  </conditionalFormatting>
  <conditionalFormatting sqref="AD62">
    <cfRule type="cellIs" dxfId="3529" priority="1395" operator="equal">
      <formula>"Extremo"</formula>
    </cfRule>
  </conditionalFormatting>
  <conditionalFormatting sqref="AD62">
    <cfRule type="cellIs" dxfId="3528" priority="1396" operator="equal">
      <formula>"Alto"</formula>
    </cfRule>
  </conditionalFormatting>
  <conditionalFormatting sqref="AD62">
    <cfRule type="cellIs" dxfId="3527" priority="1397" operator="equal">
      <formula>"Moderado"</formula>
    </cfRule>
  </conditionalFormatting>
  <conditionalFormatting sqref="AD62">
    <cfRule type="cellIs" dxfId="3526" priority="1398" operator="equal">
      <formula>"Bajo"</formula>
    </cfRule>
  </conditionalFormatting>
  <conditionalFormatting sqref="Z63">
    <cfRule type="cellIs" dxfId="3525" priority="1399" operator="equal">
      <formula>"Muy Alta"</formula>
    </cfRule>
  </conditionalFormatting>
  <conditionalFormatting sqref="Z63">
    <cfRule type="cellIs" dxfId="3524" priority="1400" operator="equal">
      <formula>"Alta"</formula>
    </cfRule>
  </conditionalFormatting>
  <conditionalFormatting sqref="Z63">
    <cfRule type="cellIs" dxfId="3523" priority="1401" operator="equal">
      <formula>"Media"</formula>
    </cfRule>
  </conditionalFormatting>
  <conditionalFormatting sqref="Z63">
    <cfRule type="cellIs" dxfId="3522" priority="1402" operator="equal">
      <formula>"Baja"</formula>
    </cfRule>
  </conditionalFormatting>
  <conditionalFormatting sqref="Z63">
    <cfRule type="cellIs" dxfId="3521" priority="1403" operator="equal">
      <formula>"Muy Baja"</formula>
    </cfRule>
  </conditionalFormatting>
  <conditionalFormatting sqref="AB63">
    <cfRule type="cellIs" dxfId="3520" priority="1404" operator="equal">
      <formula>"Catastrófico"</formula>
    </cfRule>
  </conditionalFormatting>
  <conditionalFormatting sqref="AB63">
    <cfRule type="cellIs" dxfId="3519" priority="1405" operator="equal">
      <formula>"Mayor"</formula>
    </cfRule>
  </conditionalFormatting>
  <conditionalFormatting sqref="AB63">
    <cfRule type="cellIs" dxfId="3518" priority="1406" operator="equal">
      <formula>"Moderado"</formula>
    </cfRule>
  </conditionalFormatting>
  <conditionalFormatting sqref="AB63">
    <cfRule type="cellIs" dxfId="3517" priority="1407" operator="equal">
      <formula>"Menor"</formula>
    </cfRule>
  </conditionalFormatting>
  <conditionalFormatting sqref="AB63">
    <cfRule type="cellIs" dxfId="3516" priority="1408" operator="equal">
      <formula>"Leve"</formula>
    </cfRule>
  </conditionalFormatting>
  <conditionalFormatting sqref="AD63">
    <cfRule type="cellIs" dxfId="3515" priority="1409" operator="equal">
      <formula>"Extremo"</formula>
    </cfRule>
  </conditionalFormatting>
  <conditionalFormatting sqref="AD63">
    <cfRule type="cellIs" dxfId="3514" priority="1410" operator="equal">
      <formula>"Alto"</formula>
    </cfRule>
  </conditionalFormatting>
  <conditionalFormatting sqref="AD63">
    <cfRule type="cellIs" dxfId="3513" priority="1411" operator="equal">
      <formula>"Moderado"</formula>
    </cfRule>
  </conditionalFormatting>
  <conditionalFormatting sqref="AD63">
    <cfRule type="cellIs" dxfId="3512" priority="1412" operator="equal">
      <formula>"Bajo"</formula>
    </cfRule>
  </conditionalFormatting>
  <conditionalFormatting sqref="Z64:Z67">
    <cfRule type="cellIs" dxfId="3511" priority="1413" operator="equal">
      <formula>"Muy Alta"</formula>
    </cfRule>
  </conditionalFormatting>
  <conditionalFormatting sqref="Z64:Z67">
    <cfRule type="cellIs" dxfId="3510" priority="1414" operator="equal">
      <formula>"Alta"</formula>
    </cfRule>
  </conditionalFormatting>
  <conditionalFormatting sqref="Z64:Z67">
    <cfRule type="cellIs" dxfId="3509" priority="1415" operator="equal">
      <formula>"Media"</formula>
    </cfRule>
  </conditionalFormatting>
  <conditionalFormatting sqref="Z64:Z67">
    <cfRule type="cellIs" dxfId="3508" priority="1416" operator="equal">
      <formula>"Baja"</formula>
    </cfRule>
  </conditionalFormatting>
  <conditionalFormatting sqref="Z64:Z67">
    <cfRule type="cellIs" dxfId="3507" priority="1417" operator="equal">
      <formula>"Muy Baja"</formula>
    </cfRule>
  </conditionalFormatting>
  <conditionalFormatting sqref="AB64:AB67">
    <cfRule type="cellIs" dxfId="3506" priority="1418" operator="equal">
      <formula>"Catastrófico"</formula>
    </cfRule>
  </conditionalFormatting>
  <conditionalFormatting sqref="AB64:AB67">
    <cfRule type="cellIs" dxfId="3505" priority="1419" operator="equal">
      <formula>"Mayor"</formula>
    </cfRule>
  </conditionalFormatting>
  <conditionalFormatting sqref="AB64:AB67">
    <cfRule type="cellIs" dxfId="3504" priority="1420" operator="equal">
      <formula>"Moderado"</formula>
    </cfRule>
  </conditionalFormatting>
  <conditionalFormatting sqref="AB64:AB67">
    <cfRule type="cellIs" dxfId="3503" priority="1421" operator="equal">
      <formula>"Menor"</formula>
    </cfRule>
  </conditionalFormatting>
  <conditionalFormatting sqref="AB64:AB67">
    <cfRule type="cellIs" dxfId="3502" priority="1422" operator="equal">
      <formula>"Leve"</formula>
    </cfRule>
  </conditionalFormatting>
  <conditionalFormatting sqref="AD64:AD67">
    <cfRule type="cellIs" dxfId="3501" priority="1423" operator="equal">
      <formula>"Extremo"</formula>
    </cfRule>
  </conditionalFormatting>
  <conditionalFormatting sqref="AD64:AD67">
    <cfRule type="cellIs" dxfId="3500" priority="1424" operator="equal">
      <formula>"Alto"</formula>
    </cfRule>
  </conditionalFormatting>
  <conditionalFormatting sqref="AD64:AD67">
    <cfRule type="cellIs" dxfId="3499" priority="1425" operator="equal">
      <formula>"Moderado"</formula>
    </cfRule>
  </conditionalFormatting>
  <conditionalFormatting sqref="AD64:AD67">
    <cfRule type="cellIs" dxfId="3498" priority="1426" operator="equal">
      <formula>"Bajo"</formula>
    </cfRule>
  </conditionalFormatting>
  <conditionalFormatting sqref="Z68">
    <cfRule type="cellIs" dxfId="3497" priority="1427" operator="equal">
      <formula>"Muy Alta"</formula>
    </cfRule>
  </conditionalFormatting>
  <conditionalFormatting sqref="Z68">
    <cfRule type="cellIs" dxfId="3496" priority="1428" operator="equal">
      <formula>"Alta"</formula>
    </cfRule>
  </conditionalFormatting>
  <conditionalFormatting sqref="Z68">
    <cfRule type="cellIs" dxfId="3495" priority="1429" operator="equal">
      <formula>"Media"</formula>
    </cfRule>
  </conditionalFormatting>
  <conditionalFormatting sqref="Z68">
    <cfRule type="cellIs" dxfId="3494" priority="1430" operator="equal">
      <formula>"Baja"</formula>
    </cfRule>
  </conditionalFormatting>
  <conditionalFormatting sqref="Z68">
    <cfRule type="cellIs" dxfId="3493" priority="1431" operator="equal">
      <formula>"Muy Baja"</formula>
    </cfRule>
  </conditionalFormatting>
  <conditionalFormatting sqref="AB68">
    <cfRule type="cellIs" dxfId="3492" priority="1432" operator="equal">
      <formula>"Catastrófico"</formula>
    </cfRule>
  </conditionalFormatting>
  <conditionalFormatting sqref="AB68">
    <cfRule type="cellIs" dxfId="3491" priority="1433" operator="equal">
      <formula>"Mayor"</formula>
    </cfRule>
  </conditionalFormatting>
  <conditionalFormatting sqref="AB68">
    <cfRule type="cellIs" dxfId="3490" priority="1434" operator="equal">
      <formula>"Moderado"</formula>
    </cfRule>
  </conditionalFormatting>
  <conditionalFormatting sqref="AB68">
    <cfRule type="cellIs" dxfId="3489" priority="1435" operator="equal">
      <formula>"Menor"</formula>
    </cfRule>
  </conditionalFormatting>
  <conditionalFormatting sqref="AB68">
    <cfRule type="cellIs" dxfId="3488" priority="1436" operator="equal">
      <formula>"Leve"</formula>
    </cfRule>
  </conditionalFormatting>
  <conditionalFormatting sqref="AD68">
    <cfRule type="cellIs" dxfId="3487" priority="1437" operator="equal">
      <formula>"Extremo"</formula>
    </cfRule>
  </conditionalFormatting>
  <conditionalFormatting sqref="AD68">
    <cfRule type="cellIs" dxfId="3486" priority="1438" operator="equal">
      <formula>"Alto"</formula>
    </cfRule>
  </conditionalFormatting>
  <conditionalFormatting sqref="AD68">
    <cfRule type="cellIs" dxfId="3485" priority="1439" operator="equal">
      <formula>"Moderado"</formula>
    </cfRule>
  </conditionalFormatting>
  <conditionalFormatting sqref="AD68">
    <cfRule type="cellIs" dxfId="3484" priority="1440" operator="equal">
      <formula>"Bajo"</formula>
    </cfRule>
  </conditionalFormatting>
  <conditionalFormatting sqref="I15">
    <cfRule type="cellIs" dxfId="3483" priority="1441" operator="equal">
      <formula>"Muy Alta"</formula>
    </cfRule>
  </conditionalFormatting>
  <conditionalFormatting sqref="I15">
    <cfRule type="cellIs" dxfId="3482" priority="1442" operator="equal">
      <formula>"Alta"</formula>
    </cfRule>
  </conditionalFormatting>
  <conditionalFormatting sqref="I15">
    <cfRule type="cellIs" dxfId="3481" priority="1443" operator="equal">
      <formula>"Media"</formula>
    </cfRule>
  </conditionalFormatting>
  <conditionalFormatting sqref="I15">
    <cfRule type="cellIs" dxfId="3480" priority="1444" operator="equal">
      <formula>"Baja"</formula>
    </cfRule>
  </conditionalFormatting>
  <conditionalFormatting sqref="I15">
    <cfRule type="cellIs" dxfId="3479" priority="1445" operator="equal">
      <formula>"Muy Baja"</formula>
    </cfRule>
  </conditionalFormatting>
  <conditionalFormatting sqref="I21">
    <cfRule type="cellIs" dxfId="3478" priority="1446" operator="equal">
      <formula>"Muy Alta"</formula>
    </cfRule>
  </conditionalFormatting>
  <conditionalFormatting sqref="I21">
    <cfRule type="cellIs" dxfId="3477" priority="1447" operator="equal">
      <formula>"Alta"</formula>
    </cfRule>
  </conditionalFormatting>
  <conditionalFormatting sqref="I21">
    <cfRule type="cellIs" dxfId="3476" priority="1448" operator="equal">
      <formula>"Media"</formula>
    </cfRule>
  </conditionalFormatting>
  <conditionalFormatting sqref="I21">
    <cfRule type="cellIs" dxfId="3475" priority="1449" operator="equal">
      <formula>"Baja"</formula>
    </cfRule>
  </conditionalFormatting>
  <conditionalFormatting sqref="I21">
    <cfRule type="cellIs" dxfId="3474" priority="1450" operator="equal">
      <formula>"Muy Baja"</formula>
    </cfRule>
  </conditionalFormatting>
  <conditionalFormatting sqref="I27">
    <cfRule type="cellIs" dxfId="3473" priority="1451" operator="equal">
      <formula>"Muy Alta"</formula>
    </cfRule>
  </conditionalFormatting>
  <conditionalFormatting sqref="I27">
    <cfRule type="cellIs" dxfId="3472" priority="1452" operator="equal">
      <formula>"Alta"</formula>
    </cfRule>
  </conditionalFormatting>
  <conditionalFormatting sqref="I27">
    <cfRule type="cellIs" dxfId="3471" priority="1453" operator="equal">
      <formula>"Media"</formula>
    </cfRule>
  </conditionalFormatting>
  <conditionalFormatting sqref="I27">
    <cfRule type="cellIs" dxfId="3470" priority="1454" operator="equal">
      <formula>"Baja"</formula>
    </cfRule>
  </conditionalFormatting>
  <conditionalFormatting sqref="I27">
    <cfRule type="cellIs" dxfId="3469" priority="1455" operator="equal">
      <formula>"Muy Baja"</formula>
    </cfRule>
  </conditionalFormatting>
  <conditionalFormatting sqref="I33">
    <cfRule type="cellIs" dxfId="3468" priority="1456" operator="equal">
      <formula>"Muy Alta"</formula>
    </cfRule>
  </conditionalFormatting>
  <conditionalFormatting sqref="I33">
    <cfRule type="cellIs" dxfId="3467" priority="1457" operator="equal">
      <formula>"Alta"</formula>
    </cfRule>
  </conditionalFormatting>
  <conditionalFormatting sqref="I33">
    <cfRule type="cellIs" dxfId="3466" priority="1458" operator="equal">
      <formula>"Media"</formula>
    </cfRule>
  </conditionalFormatting>
  <conditionalFormatting sqref="I33">
    <cfRule type="cellIs" dxfId="3465" priority="1459" operator="equal">
      <formula>"Baja"</formula>
    </cfRule>
  </conditionalFormatting>
  <conditionalFormatting sqref="I33">
    <cfRule type="cellIs" dxfId="3464" priority="1460" operator="equal">
      <formula>"Muy Baja"</formula>
    </cfRule>
  </conditionalFormatting>
  <conditionalFormatting sqref="I39">
    <cfRule type="cellIs" dxfId="3463" priority="1461" operator="equal">
      <formula>"Muy Alta"</formula>
    </cfRule>
  </conditionalFormatting>
  <conditionalFormatting sqref="I39">
    <cfRule type="cellIs" dxfId="3462" priority="1462" operator="equal">
      <formula>"Alta"</formula>
    </cfRule>
  </conditionalFormatting>
  <conditionalFormatting sqref="I39">
    <cfRule type="cellIs" dxfId="3461" priority="1463" operator="equal">
      <formula>"Media"</formula>
    </cfRule>
  </conditionalFormatting>
  <conditionalFormatting sqref="I39">
    <cfRule type="cellIs" dxfId="3460" priority="1464" operator="equal">
      <formula>"Baja"</formula>
    </cfRule>
  </conditionalFormatting>
  <conditionalFormatting sqref="I39">
    <cfRule type="cellIs" dxfId="3459" priority="1465" operator="equal">
      <formula>"Muy Baja"</formula>
    </cfRule>
  </conditionalFormatting>
  <conditionalFormatting sqref="I45">
    <cfRule type="cellIs" dxfId="3458" priority="1466" operator="equal">
      <formula>"Muy Alta"</formula>
    </cfRule>
  </conditionalFormatting>
  <conditionalFormatting sqref="I45">
    <cfRule type="cellIs" dxfId="3457" priority="1467" operator="equal">
      <formula>"Alta"</formula>
    </cfRule>
  </conditionalFormatting>
  <conditionalFormatting sqref="I45">
    <cfRule type="cellIs" dxfId="3456" priority="1468" operator="equal">
      <formula>"Media"</formula>
    </cfRule>
  </conditionalFormatting>
  <conditionalFormatting sqref="I45">
    <cfRule type="cellIs" dxfId="3455" priority="1469" operator="equal">
      <formula>"Baja"</formula>
    </cfRule>
  </conditionalFormatting>
  <conditionalFormatting sqref="I45">
    <cfRule type="cellIs" dxfId="3454" priority="1470" operator="equal">
      <formula>"Muy Baja"</formula>
    </cfRule>
  </conditionalFormatting>
  <conditionalFormatting sqref="I51">
    <cfRule type="cellIs" dxfId="3453" priority="1471" operator="equal">
      <formula>"Muy Alta"</formula>
    </cfRule>
  </conditionalFormatting>
  <conditionalFormatting sqref="I51">
    <cfRule type="cellIs" dxfId="3452" priority="1472" operator="equal">
      <formula>"Alta"</formula>
    </cfRule>
  </conditionalFormatting>
  <conditionalFormatting sqref="I51">
    <cfRule type="cellIs" dxfId="3451" priority="1473" operator="equal">
      <formula>"Media"</formula>
    </cfRule>
  </conditionalFormatting>
  <conditionalFormatting sqref="I51">
    <cfRule type="cellIs" dxfId="3450" priority="1474" operator="equal">
      <formula>"Baja"</formula>
    </cfRule>
  </conditionalFormatting>
  <conditionalFormatting sqref="I51">
    <cfRule type="cellIs" dxfId="3449" priority="1475" operator="equal">
      <formula>"Muy Baja"</formula>
    </cfRule>
  </conditionalFormatting>
  <conditionalFormatting sqref="I57">
    <cfRule type="cellIs" dxfId="3448" priority="1476" operator="equal">
      <formula>"Muy Alta"</formula>
    </cfRule>
  </conditionalFormatting>
  <conditionalFormatting sqref="I57">
    <cfRule type="cellIs" dxfId="3447" priority="1477" operator="equal">
      <formula>"Alta"</formula>
    </cfRule>
  </conditionalFormatting>
  <conditionalFormatting sqref="I57">
    <cfRule type="cellIs" dxfId="3446" priority="1478" operator="equal">
      <formula>"Media"</formula>
    </cfRule>
  </conditionalFormatting>
  <conditionalFormatting sqref="I57">
    <cfRule type="cellIs" dxfId="3445" priority="1479" operator="equal">
      <formula>"Baja"</formula>
    </cfRule>
  </conditionalFormatting>
  <conditionalFormatting sqref="I57">
    <cfRule type="cellIs" dxfId="3444" priority="1480" operator="equal">
      <formula>"Muy Baja"</formula>
    </cfRule>
  </conditionalFormatting>
  <conditionalFormatting sqref="I63">
    <cfRule type="cellIs" dxfId="3443" priority="1481" operator="equal">
      <formula>"Muy Alta"</formula>
    </cfRule>
  </conditionalFormatting>
  <conditionalFormatting sqref="I63">
    <cfRule type="cellIs" dxfId="3442" priority="1482" operator="equal">
      <formula>"Alta"</formula>
    </cfRule>
  </conditionalFormatting>
  <conditionalFormatting sqref="I63">
    <cfRule type="cellIs" dxfId="3441" priority="1483" operator="equal">
      <formula>"Media"</formula>
    </cfRule>
  </conditionalFormatting>
  <conditionalFormatting sqref="I63">
    <cfRule type="cellIs" dxfId="3440" priority="1484" operator="equal">
      <formula>"Baja"</formula>
    </cfRule>
  </conditionalFormatting>
  <conditionalFormatting sqref="I63">
    <cfRule type="cellIs" dxfId="3439" priority="1485" operator="equal">
      <formula>"Muy Baja"</formula>
    </cfRule>
  </conditionalFormatting>
  <conditionalFormatting sqref="M15 M21 M27 M33 M39 M45 M51 M57 M63">
    <cfRule type="cellIs" dxfId="3438" priority="1486" operator="equal">
      <formula>"Catastrófico"</formula>
    </cfRule>
  </conditionalFormatting>
  <conditionalFormatting sqref="M15 M21 M27 M33 M39 M45 M51 M57 M63">
    <cfRule type="cellIs" dxfId="3437" priority="1487" operator="equal">
      <formula>"Mayor"</formula>
    </cfRule>
  </conditionalFormatting>
  <conditionalFormatting sqref="M15 M21 M27 M33 M39 M45 M51 M57 M63">
    <cfRule type="cellIs" dxfId="3436" priority="1488" operator="equal">
      <formula>"Moderado"</formula>
    </cfRule>
  </conditionalFormatting>
  <conditionalFormatting sqref="M15 M21 M27 M33 M39 M45 M51 M57 M63">
    <cfRule type="cellIs" dxfId="3435" priority="1489" operator="equal">
      <formula>"Menor"</formula>
    </cfRule>
  </conditionalFormatting>
  <conditionalFormatting sqref="M15 M21 M27 M33 M39 M45 M51 M57 M63">
    <cfRule type="cellIs" dxfId="3434" priority="1490" operator="equal">
      <formula>"Leve"</formula>
    </cfRule>
  </conditionalFormatting>
  <conditionalFormatting sqref="Z16">
    <cfRule type="cellIs" dxfId="3433" priority="1491" operator="equal">
      <formula>"Muy Alta"</formula>
    </cfRule>
  </conditionalFormatting>
  <conditionalFormatting sqref="Z16">
    <cfRule type="cellIs" dxfId="3432" priority="1492" operator="equal">
      <formula>"Alta"</formula>
    </cfRule>
  </conditionalFormatting>
  <conditionalFormatting sqref="Z16">
    <cfRule type="cellIs" dxfId="3431" priority="1493" operator="equal">
      <formula>"Media"</formula>
    </cfRule>
  </conditionalFormatting>
  <conditionalFormatting sqref="Z16">
    <cfRule type="cellIs" dxfId="3430" priority="1494" operator="equal">
      <formula>"Baja"</formula>
    </cfRule>
  </conditionalFormatting>
  <conditionalFormatting sqref="Z16">
    <cfRule type="cellIs" dxfId="3429" priority="1495" operator="equal">
      <formula>"Muy Baja"</formula>
    </cfRule>
  </conditionalFormatting>
  <conditionalFormatting sqref="AD16">
    <cfRule type="cellIs" dxfId="3428" priority="1496" operator="equal">
      <formula>"Extremo"</formula>
    </cfRule>
  </conditionalFormatting>
  <conditionalFormatting sqref="AD16">
    <cfRule type="cellIs" dxfId="3427" priority="1497" operator="equal">
      <formula>"Alto"</formula>
    </cfRule>
  </conditionalFormatting>
  <conditionalFormatting sqref="AD16">
    <cfRule type="cellIs" dxfId="3426" priority="1498" operator="equal">
      <formula>"Moderado"</formula>
    </cfRule>
  </conditionalFormatting>
  <conditionalFormatting sqref="AD16">
    <cfRule type="cellIs" dxfId="3425" priority="1499" operator="equal">
      <formula>"Bajo"</formula>
    </cfRule>
  </conditionalFormatting>
  <conditionalFormatting sqref="AB16">
    <cfRule type="cellIs" dxfId="3424" priority="1500" operator="equal">
      <formula>"Catastrófico"</formula>
    </cfRule>
  </conditionalFormatting>
  <conditionalFormatting sqref="AB16">
    <cfRule type="cellIs" dxfId="3423" priority="1501" operator="equal">
      <formula>"Mayor"</formula>
    </cfRule>
  </conditionalFormatting>
  <conditionalFormatting sqref="AB16">
    <cfRule type="cellIs" dxfId="3422" priority="1502" operator="equal">
      <formula>"Moderado"</formula>
    </cfRule>
  </conditionalFormatting>
  <conditionalFormatting sqref="AB16">
    <cfRule type="cellIs" dxfId="3421" priority="1503" operator="equal">
      <formula>"Menor"</formula>
    </cfRule>
  </conditionalFormatting>
  <conditionalFormatting sqref="AB16">
    <cfRule type="cellIs" dxfId="3420" priority="1504" operator="equal">
      <formula>"Leve"</formula>
    </cfRule>
  </conditionalFormatting>
  <conditionalFormatting sqref="O69">
    <cfRule type="cellIs" dxfId="3419" priority="1505" operator="equal">
      <formula>"Extremo"</formula>
    </cfRule>
  </conditionalFormatting>
  <conditionalFormatting sqref="O69">
    <cfRule type="cellIs" dxfId="3418" priority="1506" operator="equal">
      <formula>"Alto"</formula>
    </cfRule>
  </conditionalFormatting>
  <conditionalFormatting sqref="O69">
    <cfRule type="cellIs" dxfId="3417" priority="1507" operator="equal">
      <formula>"Moderado"</formula>
    </cfRule>
  </conditionalFormatting>
  <conditionalFormatting sqref="O69">
    <cfRule type="cellIs" dxfId="3416" priority="1508" operator="equal">
      <formula>"Bajo"</formula>
    </cfRule>
  </conditionalFormatting>
  <conditionalFormatting sqref="L69:L74">
    <cfRule type="containsText" dxfId="3415" priority="1509" operator="containsText" text="❌">
      <formula>NOT(ISERROR(SEARCH(("❌"),(L69))))</formula>
    </cfRule>
  </conditionalFormatting>
  <conditionalFormatting sqref="Z69">
    <cfRule type="cellIs" dxfId="3414" priority="1510" operator="equal">
      <formula>"Muy Alta"</formula>
    </cfRule>
  </conditionalFormatting>
  <conditionalFormatting sqref="Z69">
    <cfRule type="cellIs" dxfId="3413" priority="1511" operator="equal">
      <formula>"Alta"</formula>
    </cfRule>
  </conditionalFormatting>
  <conditionalFormatting sqref="Z69">
    <cfRule type="cellIs" dxfId="3412" priority="1512" operator="equal">
      <formula>"Media"</formula>
    </cfRule>
  </conditionalFormatting>
  <conditionalFormatting sqref="Z69">
    <cfRule type="cellIs" dxfId="3411" priority="1513" operator="equal">
      <formula>"Baja"</formula>
    </cfRule>
  </conditionalFormatting>
  <conditionalFormatting sqref="Z69">
    <cfRule type="cellIs" dxfId="3410" priority="1514" operator="equal">
      <formula>"Muy Baja"</formula>
    </cfRule>
  </conditionalFormatting>
  <conditionalFormatting sqref="AB69">
    <cfRule type="cellIs" dxfId="3409" priority="1515" operator="equal">
      <formula>"Catastrófico"</formula>
    </cfRule>
  </conditionalFormatting>
  <conditionalFormatting sqref="AB69">
    <cfRule type="cellIs" dxfId="3408" priority="1516" operator="equal">
      <formula>"Mayor"</formula>
    </cfRule>
  </conditionalFormatting>
  <conditionalFormatting sqref="AB69">
    <cfRule type="cellIs" dxfId="3407" priority="1517" operator="equal">
      <formula>"Moderado"</formula>
    </cfRule>
  </conditionalFormatting>
  <conditionalFormatting sqref="AB69">
    <cfRule type="cellIs" dxfId="3406" priority="1518" operator="equal">
      <formula>"Menor"</formula>
    </cfRule>
  </conditionalFormatting>
  <conditionalFormatting sqref="AB69">
    <cfRule type="cellIs" dxfId="3405" priority="1519" operator="equal">
      <formula>"Leve"</formula>
    </cfRule>
  </conditionalFormatting>
  <conditionalFormatting sqref="AD69">
    <cfRule type="cellIs" dxfId="3404" priority="1520" operator="equal">
      <formula>"Extremo"</formula>
    </cfRule>
  </conditionalFormatting>
  <conditionalFormatting sqref="AD69">
    <cfRule type="cellIs" dxfId="3403" priority="1521" operator="equal">
      <formula>"Alto"</formula>
    </cfRule>
  </conditionalFormatting>
  <conditionalFormatting sqref="AD69">
    <cfRule type="cellIs" dxfId="3402" priority="1522" operator="equal">
      <formula>"Moderado"</formula>
    </cfRule>
  </conditionalFormatting>
  <conditionalFormatting sqref="AD69">
    <cfRule type="cellIs" dxfId="3401" priority="1523" operator="equal">
      <formula>"Bajo"</formula>
    </cfRule>
  </conditionalFormatting>
  <conditionalFormatting sqref="Z70:Z73">
    <cfRule type="cellIs" dxfId="3400" priority="1524" operator="equal">
      <formula>"Muy Alta"</formula>
    </cfRule>
  </conditionalFormatting>
  <conditionalFormatting sqref="Z70:Z73">
    <cfRule type="cellIs" dxfId="3399" priority="1525" operator="equal">
      <formula>"Alta"</formula>
    </cfRule>
  </conditionalFormatting>
  <conditionalFormatting sqref="Z70:Z73">
    <cfRule type="cellIs" dxfId="3398" priority="1526" operator="equal">
      <formula>"Media"</formula>
    </cfRule>
  </conditionalFormatting>
  <conditionalFormatting sqref="Z70:Z73">
    <cfRule type="cellIs" dxfId="3397" priority="1527" operator="equal">
      <formula>"Baja"</formula>
    </cfRule>
  </conditionalFormatting>
  <conditionalFormatting sqref="Z70:Z73">
    <cfRule type="cellIs" dxfId="3396" priority="1528" operator="equal">
      <formula>"Muy Baja"</formula>
    </cfRule>
  </conditionalFormatting>
  <conditionalFormatting sqref="AB70:AB73">
    <cfRule type="cellIs" dxfId="3395" priority="1529" operator="equal">
      <formula>"Catastrófico"</formula>
    </cfRule>
  </conditionalFormatting>
  <conditionalFormatting sqref="AB70:AB73">
    <cfRule type="cellIs" dxfId="3394" priority="1530" operator="equal">
      <formula>"Mayor"</formula>
    </cfRule>
  </conditionalFormatting>
  <conditionalFormatting sqref="AB70:AB73">
    <cfRule type="cellIs" dxfId="3393" priority="1531" operator="equal">
      <formula>"Moderado"</formula>
    </cfRule>
  </conditionalFormatting>
  <conditionalFormatting sqref="AB70:AB73">
    <cfRule type="cellIs" dxfId="3392" priority="1532" operator="equal">
      <formula>"Menor"</formula>
    </cfRule>
  </conditionalFormatting>
  <conditionalFormatting sqref="AB70:AB73">
    <cfRule type="cellIs" dxfId="3391" priority="1533" operator="equal">
      <formula>"Leve"</formula>
    </cfRule>
  </conditionalFormatting>
  <conditionalFormatting sqref="AD70:AD73">
    <cfRule type="cellIs" dxfId="3390" priority="1534" operator="equal">
      <formula>"Extremo"</formula>
    </cfRule>
  </conditionalFormatting>
  <conditionalFormatting sqref="AD70:AD73">
    <cfRule type="cellIs" dxfId="3389" priority="1535" operator="equal">
      <formula>"Alto"</formula>
    </cfRule>
  </conditionalFormatting>
  <conditionalFormatting sqref="AD70:AD73">
    <cfRule type="cellIs" dxfId="3388" priority="1536" operator="equal">
      <formula>"Moderado"</formula>
    </cfRule>
  </conditionalFormatting>
  <conditionalFormatting sqref="AD70:AD73">
    <cfRule type="cellIs" dxfId="3387" priority="1537" operator="equal">
      <formula>"Bajo"</formula>
    </cfRule>
  </conditionalFormatting>
  <conditionalFormatting sqref="Z74">
    <cfRule type="cellIs" dxfId="3386" priority="1538" operator="equal">
      <formula>"Muy Alta"</formula>
    </cfRule>
  </conditionalFormatting>
  <conditionalFormatting sqref="Z74">
    <cfRule type="cellIs" dxfId="3385" priority="1539" operator="equal">
      <formula>"Alta"</formula>
    </cfRule>
  </conditionalFormatting>
  <conditionalFormatting sqref="Z74">
    <cfRule type="cellIs" dxfId="3384" priority="1540" operator="equal">
      <formula>"Media"</formula>
    </cfRule>
  </conditionalFormatting>
  <conditionalFormatting sqref="Z74">
    <cfRule type="cellIs" dxfId="3383" priority="1541" operator="equal">
      <formula>"Baja"</formula>
    </cfRule>
  </conditionalFormatting>
  <conditionalFormatting sqref="Z74">
    <cfRule type="cellIs" dxfId="3382" priority="1542" operator="equal">
      <formula>"Muy Baja"</formula>
    </cfRule>
  </conditionalFormatting>
  <conditionalFormatting sqref="AB74">
    <cfRule type="cellIs" dxfId="3381" priority="1543" operator="equal">
      <formula>"Catastrófico"</formula>
    </cfRule>
  </conditionalFormatting>
  <conditionalFormatting sqref="AB74">
    <cfRule type="cellIs" dxfId="3380" priority="1544" operator="equal">
      <formula>"Mayor"</formula>
    </cfRule>
  </conditionalFormatting>
  <conditionalFormatting sqref="AB74">
    <cfRule type="cellIs" dxfId="3379" priority="1545" operator="equal">
      <formula>"Moderado"</formula>
    </cfRule>
  </conditionalFormatting>
  <conditionalFormatting sqref="AB74">
    <cfRule type="cellIs" dxfId="3378" priority="1546" operator="equal">
      <formula>"Menor"</formula>
    </cfRule>
  </conditionalFormatting>
  <conditionalFormatting sqref="AB74">
    <cfRule type="cellIs" dxfId="3377" priority="1547" operator="equal">
      <formula>"Leve"</formula>
    </cfRule>
  </conditionalFormatting>
  <conditionalFormatting sqref="AD74">
    <cfRule type="cellIs" dxfId="3376" priority="1548" operator="equal">
      <formula>"Extremo"</formula>
    </cfRule>
  </conditionalFormatting>
  <conditionalFormatting sqref="AD74">
    <cfRule type="cellIs" dxfId="3375" priority="1549" operator="equal">
      <formula>"Alto"</formula>
    </cfRule>
  </conditionalFormatting>
  <conditionalFormatting sqref="AD74">
    <cfRule type="cellIs" dxfId="3374" priority="1550" operator="equal">
      <formula>"Moderado"</formula>
    </cfRule>
  </conditionalFormatting>
  <conditionalFormatting sqref="AD74">
    <cfRule type="cellIs" dxfId="3373" priority="1551" operator="equal">
      <formula>"Bajo"</formula>
    </cfRule>
  </conditionalFormatting>
  <conditionalFormatting sqref="I69">
    <cfRule type="cellIs" dxfId="3372" priority="1552" operator="equal">
      <formula>"Muy Alta"</formula>
    </cfRule>
  </conditionalFormatting>
  <conditionalFormatting sqref="I69">
    <cfRule type="cellIs" dxfId="3371" priority="1553" operator="equal">
      <formula>"Alta"</formula>
    </cfRule>
  </conditionalFormatting>
  <conditionalFormatting sqref="I69">
    <cfRule type="cellIs" dxfId="3370" priority="1554" operator="equal">
      <formula>"Media"</formula>
    </cfRule>
  </conditionalFormatting>
  <conditionalFormatting sqref="I69">
    <cfRule type="cellIs" dxfId="3369" priority="1555" operator="equal">
      <formula>"Baja"</formula>
    </cfRule>
  </conditionalFormatting>
  <conditionalFormatting sqref="I69">
    <cfRule type="cellIs" dxfId="3368" priority="1556" operator="equal">
      <formula>"Muy Baja"</formula>
    </cfRule>
  </conditionalFormatting>
  <conditionalFormatting sqref="M69">
    <cfRule type="cellIs" dxfId="3367" priority="1557" operator="equal">
      <formula>"Catastrófico"</formula>
    </cfRule>
  </conditionalFormatting>
  <conditionalFormatting sqref="M69">
    <cfRule type="cellIs" dxfId="3366" priority="1558" operator="equal">
      <formula>"Mayor"</formula>
    </cfRule>
  </conditionalFormatting>
  <conditionalFormatting sqref="M69">
    <cfRule type="cellIs" dxfId="3365" priority="1559" operator="equal">
      <formula>"Moderado"</formula>
    </cfRule>
  </conditionalFormatting>
  <conditionalFormatting sqref="M69">
    <cfRule type="cellIs" dxfId="3364" priority="1560" operator="equal">
      <formula>"Menor"</formula>
    </cfRule>
  </conditionalFormatting>
  <conditionalFormatting sqref="M69">
    <cfRule type="cellIs" dxfId="3363" priority="1561" operator="equal">
      <formula>"Leve"</formula>
    </cfRule>
  </conditionalFormatting>
  <conditionalFormatting sqref="O75">
    <cfRule type="cellIs" dxfId="3362" priority="1562" operator="equal">
      <formula>"Extremo"</formula>
    </cfRule>
  </conditionalFormatting>
  <conditionalFormatting sqref="O75">
    <cfRule type="cellIs" dxfId="3361" priority="1563" operator="equal">
      <formula>"Alto"</formula>
    </cfRule>
  </conditionalFormatting>
  <conditionalFormatting sqref="O75">
    <cfRule type="cellIs" dxfId="3360" priority="1564" operator="equal">
      <formula>"Moderado"</formula>
    </cfRule>
  </conditionalFormatting>
  <conditionalFormatting sqref="O75">
    <cfRule type="cellIs" dxfId="3359" priority="1565" operator="equal">
      <formula>"Bajo"</formula>
    </cfRule>
  </conditionalFormatting>
  <conditionalFormatting sqref="L75:L80">
    <cfRule type="containsText" dxfId="3358" priority="1566" operator="containsText" text="❌">
      <formula>NOT(ISERROR(SEARCH(("❌"),(L75))))</formula>
    </cfRule>
  </conditionalFormatting>
  <conditionalFormatting sqref="Z75">
    <cfRule type="cellIs" dxfId="3357" priority="1567" operator="equal">
      <formula>"Muy Alta"</formula>
    </cfRule>
  </conditionalFormatting>
  <conditionalFormatting sqref="Z75">
    <cfRule type="cellIs" dxfId="3356" priority="1568" operator="equal">
      <formula>"Alta"</formula>
    </cfRule>
  </conditionalFormatting>
  <conditionalFormatting sqref="Z75">
    <cfRule type="cellIs" dxfId="3355" priority="1569" operator="equal">
      <formula>"Media"</formula>
    </cfRule>
  </conditionalFormatting>
  <conditionalFormatting sqref="Z75">
    <cfRule type="cellIs" dxfId="3354" priority="1570" operator="equal">
      <formula>"Baja"</formula>
    </cfRule>
  </conditionalFormatting>
  <conditionalFormatting sqref="Z75">
    <cfRule type="cellIs" dxfId="3353" priority="1571" operator="equal">
      <formula>"Muy Baja"</formula>
    </cfRule>
  </conditionalFormatting>
  <conditionalFormatting sqref="AB75">
    <cfRule type="cellIs" dxfId="3352" priority="1572" operator="equal">
      <formula>"Catastrófico"</formula>
    </cfRule>
  </conditionalFormatting>
  <conditionalFormatting sqref="AB75">
    <cfRule type="cellIs" dxfId="3351" priority="1573" operator="equal">
      <formula>"Mayor"</formula>
    </cfRule>
  </conditionalFormatting>
  <conditionalFormatting sqref="AB75">
    <cfRule type="cellIs" dxfId="3350" priority="1574" operator="equal">
      <formula>"Moderado"</formula>
    </cfRule>
  </conditionalFormatting>
  <conditionalFormatting sqref="AB75">
    <cfRule type="cellIs" dxfId="3349" priority="1575" operator="equal">
      <formula>"Menor"</formula>
    </cfRule>
  </conditionalFormatting>
  <conditionalFormatting sqref="AB75">
    <cfRule type="cellIs" dxfId="3348" priority="1576" operator="equal">
      <formula>"Leve"</formula>
    </cfRule>
  </conditionalFormatting>
  <conditionalFormatting sqref="AD75">
    <cfRule type="cellIs" dxfId="3347" priority="1577" operator="equal">
      <formula>"Extremo"</formula>
    </cfRule>
  </conditionalFormatting>
  <conditionalFormatting sqref="AD75">
    <cfRule type="cellIs" dxfId="3346" priority="1578" operator="equal">
      <formula>"Alto"</formula>
    </cfRule>
  </conditionalFormatting>
  <conditionalFormatting sqref="AD75">
    <cfRule type="cellIs" dxfId="3345" priority="1579" operator="equal">
      <formula>"Moderado"</formula>
    </cfRule>
  </conditionalFormatting>
  <conditionalFormatting sqref="AD75">
    <cfRule type="cellIs" dxfId="3344" priority="1580" operator="equal">
      <formula>"Bajo"</formula>
    </cfRule>
  </conditionalFormatting>
  <conditionalFormatting sqref="Z76:Z79">
    <cfRule type="cellIs" dxfId="3343" priority="1581" operator="equal">
      <formula>"Muy Alta"</formula>
    </cfRule>
  </conditionalFormatting>
  <conditionalFormatting sqref="Z76:Z79">
    <cfRule type="cellIs" dxfId="3342" priority="1582" operator="equal">
      <formula>"Alta"</formula>
    </cfRule>
  </conditionalFormatting>
  <conditionalFormatting sqref="Z76:Z79">
    <cfRule type="cellIs" dxfId="3341" priority="1583" operator="equal">
      <formula>"Media"</formula>
    </cfRule>
  </conditionalFormatting>
  <conditionalFormatting sqref="Z76:Z79">
    <cfRule type="cellIs" dxfId="3340" priority="1584" operator="equal">
      <formula>"Baja"</formula>
    </cfRule>
  </conditionalFormatting>
  <conditionalFormatting sqref="Z76:Z79">
    <cfRule type="cellIs" dxfId="3339" priority="1585" operator="equal">
      <formula>"Muy Baja"</formula>
    </cfRule>
  </conditionalFormatting>
  <conditionalFormatting sqref="AB76:AB79">
    <cfRule type="cellIs" dxfId="3338" priority="1586" operator="equal">
      <formula>"Catastrófico"</formula>
    </cfRule>
  </conditionalFormatting>
  <conditionalFormatting sqref="AB76:AB79">
    <cfRule type="cellIs" dxfId="3337" priority="1587" operator="equal">
      <formula>"Mayor"</formula>
    </cfRule>
  </conditionalFormatting>
  <conditionalFormatting sqref="AB76:AB79">
    <cfRule type="cellIs" dxfId="3336" priority="1588" operator="equal">
      <formula>"Moderado"</formula>
    </cfRule>
  </conditionalFormatting>
  <conditionalFormatting sqref="AB76:AB79">
    <cfRule type="cellIs" dxfId="3335" priority="1589" operator="equal">
      <formula>"Menor"</formula>
    </cfRule>
  </conditionalFormatting>
  <conditionalFormatting sqref="AB76:AB79">
    <cfRule type="cellIs" dxfId="3334" priority="1590" operator="equal">
      <formula>"Leve"</formula>
    </cfRule>
  </conditionalFormatting>
  <conditionalFormatting sqref="AD76:AD79">
    <cfRule type="cellIs" dxfId="3333" priority="1591" operator="equal">
      <formula>"Extremo"</formula>
    </cfRule>
  </conditionalFormatting>
  <conditionalFormatting sqref="AD76:AD79">
    <cfRule type="cellIs" dxfId="3332" priority="1592" operator="equal">
      <formula>"Alto"</formula>
    </cfRule>
  </conditionalFormatting>
  <conditionalFormatting sqref="AD76:AD79">
    <cfRule type="cellIs" dxfId="3331" priority="1593" operator="equal">
      <formula>"Moderado"</formula>
    </cfRule>
  </conditionalFormatting>
  <conditionalFormatting sqref="AD76:AD79">
    <cfRule type="cellIs" dxfId="3330" priority="1594" operator="equal">
      <formula>"Bajo"</formula>
    </cfRule>
  </conditionalFormatting>
  <conditionalFormatting sqref="Z80">
    <cfRule type="cellIs" dxfId="3329" priority="1595" operator="equal">
      <formula>"Muy Alta"</formula>
    </cfRule>
  </conditionalFormatting>
  <conditionalFormatting sqref="Z80">
    <cfRule type="cellIs" dxfId="3328" priority="1596" operator="equal">
      <formula>"Alta"</formula>
    </cfRule>
  </conditionalFormatting>
  <conditionalFormatting sqref="Z80">
    <cfRule type="cellIs" dxfId="3327" priority="1597" operator="equal">
      <formula>"Media"</formula>
    </cfRule>
  </conditionalFormatting>
  <conditionalFormatting sqref="Z80">
    <cfRule type="cellIs" dxfId="3326" priority="1598" operator="equal">
      <formula>"Baja"</formula>
    </cfRule>
  </conditionalFormatting>
  <conditionalFormatting sqref="Z80">
    <cfRule type="cellIs" dxfId="3325" priority="1599" operator="equal">
      <formula>"Muy Baja"</formula>
    </cfRule>
  </conditionalFormatting>
  <conditionalFormatting sqref="AB80">
    <cfRule type="cellIs" dxfId="3324" priority="1600" operator="equal">
      <formula>"Catastrófico"</formula>
    </cfRule>
  </conditionalFormatting>
  <conditionalFormatting sqref="AB80">
    <cfRule type="cellIs" dxfId="3323" priority="1601" operator="equal">
      <formula>"Mayor"</formula>
    </cfRule>
  </conditionalFormatting>
  <conditionalFormatting sqref="AB80">
    <cfRule type="cellIs" dxfId="3322" priority="1602" operator="equal">
      <formula>"Moderado"</formula>
    </cfRule>
  </conditionalFormatting>
  <conditionalFormatting sqref="AB80">
    <cfRule type="cellIs" dxfId="3321" priority="1603" operator="equal">
      <formula>"Menor"</formula>
    </cfRule>
  </conditionalFormatting>
  <conditionalFormatting sqref="AB80">
    <cfRule type="cellIs" dxfId="3320" priority="1604" operator="equal">
      <formula>"Leve"</formula>
    </cfRule>
  </conditionalFormatting>
  <conditionalFormatting sqref="AD80">
    <cfRule type="cellIs" dxfId="3319" priority="1605" operator="equal">
      <formula>"Extremo"</formula>
    </cfRule>
  </conditionalFormatting>
  <conditionalFormatting sqref="AD80">
    <cfRule type="cellIs" dxfId="3318" priority="1606" operator="equal">
      <formula>"Alto"</formula>
    </cfRule>
  </conditionalFormatting>
  <conditionalFormatting sqref="AD80">
    <cfRule type="cellIs" dxfId="3317" priority="1607" operator="equal">
      <formula>"Moderado"</formula>
    </cfRule>
  </conditionalFormatting>
  <conditionalFormatting sqref="AD80">
    <cfRule type="cellIs" dxfId="3316" priority="1608" operator="equal">
      <formula>"Bajo"</formula>
    </cfRule>
  </conditionalFormatting>
  <conditionalFormatting sqref="I75">
    <cfRule type="cellIs" dxfId="3315" priority="1609" operator="equal">
      <formula>"Muy Alta"</formula>
    </cfRule>
  </conditionalFormatting>
  <conditionalFormatting sqref="I75">
    <cfRule type="cellIs" dxfId="3314" priority="1610" operator="equal">
      <formula>"Alta"</formula>
    </cfRule>
  </conditionalFormatting>
  <conditionalFormatting sqref="I75">
    <cfRule type="cellIs" dxfId="3313" priority="1611" operator="equal">
      <formula>"Media"</formula>
    </cfRule>
  </conditionalFormatting>
  <conditionalFormatting sqref="I75">
    <cfRule type="cellIs" dxfId="3312" priority="1612" operator="equal">
      <formula>"Baja"</formula>
    </cfRule>
  </conditionalFormatting>
  <conditionalFormatting sqref="I75">
    <cfRule type="cellIs" dxfId="3311" priority="1613" operator="equal">
      <formula>"Muy Baja"</formula>
    </cfRule>
  </conditionalFormatting>
  <conditionalFormatting sqref="M75">
    <cfRule type="cellIs" dxfId="3310" priority="1614" operator="equal">
      <formula>"Catastrófico"</formula>
    </cfRule>
  </conditionalFormatting>
  <conditionalFormatting sqref="M75">
    <cfRule type="cellIs" dxfId="3309" priority="1615" operator="equal">
      <formula>"Mayor"</formula>
    </cfRule>
  </conditionalFormatting>
  <conditionalFormatting sqref="M75">
    <cfRule type="cellIs" dxfId="3308" priority="1616" operator="equal">
      <formula>"Moderado"</formula>
    </cfRule>
  </conditionalFormatting>
  <conditionalFormatting sqref="M75">
    <cfRule type="cellIs" dxfId="3307" priority="1617" operator="equal">
      <formula>"Menor"</formula>
    </cfRule>
  </conditionalFormatting>
  <conditionalFormatting sqref="M75">
    <cfRule type="cellIs" dxfId="3306" priority="1618" operator="equal">
      <formula>"Leve"</formula>
    </cfRule>
  </conditionalFormatting>
  <conditionalFormatting sqref="O81">
    <cfRule type="cellIs" dxfId="3305" priority="1619" operator="equal">
      <formula>"Extremo"</formula>
    </cfRule>
  </conditionalFormatting>
  <conditionalFormatting sqref="O81">
    <cfRule type="cellIs" dxfId="3304" priority="1620" operator="equal">
      <formula>"Alto"</formula>
    </cfRule>
  </conditionalFormatting>
  <conditionalFormatting sqref="O81">
    <cfRule type="cellIs" dxfId="3303" priority="1621" operator="equal">
      <formula>"Moderado"</formula>
    </cfRule>
  </conditionalFormatting>
  <conditionalFormatting sqref="O81">
    <cfRule type="cellIs" dxfId="3302" priority="1622" operator="equal">
      <formula>"Bajo"</formula>
    </cfRule>
  </conditionalFormatting>
  <conditionalFormatting sqref="L81:L86">
    <cfRule type="containsText" dxfId="3301" priority="1623" operator="containsText" text="❌">
      <formula>NOT(ISERROR(SEARCH(("❌"),(L81))))</formula>
    </cfRule>
  </conditionalFormatting>
  <conditionalFormatting sqref="Z81">
    <cfRule type="cellIs" dxfId="3300" priority="1624" operator="equal">
      <formula>"Muy Alta"</formula>
    </cfRule>
  </conditionalFormatting>
  <conditionalFormatting sqref="Z81">
    <cfRule type="cellIs" dxfId="3299" priority="1625" operator="equal">
      <formula>"Alta"</formula>
    </cfRule>
  </conditionalFormatting>
  <conditionalFormatting sqref="Z81">
    <cfRule type="cellIs" dxfId="3298" priority="1626" operator="equal">
      <formula>"Media"</formula>
    </cfRule>
  </conditionalFormatting>
  <conditionalFormatting sqref="Z81">
    <cfRule type="cellIs" dxfId="3297" priority="1627" operator="equal">
      <formula>"Baja"</formula>
    </cfRule>
  </conditionalFormatting>
  <conditionalFormatting sqref="Z81">
    <cfRule type="cellIs" dxfId="3296" priority="1628" operator="equal">
      <formula>"Muy Baja"</formula>
    </cfRule>
  </conditionalFormatting>
  <conditionalFormatting sqref="AB81">
    <cfRule type="cellIs" dxfId="3295" priority="1629" operator="equal">
      <formula>"Catastrófico"</formula>
    </cfRule>
  </conditionalFormatting>
  <conditionalFormatting sqref="AB81">
    <cfRule type="cellIs" dxfId="3294" priority="1630" operator="equal">
      <formula>"Mayor"</formula>
    </cfRule>
  </conditionalFormatting>
  <conditionalFormatting sqref="AB81">
    <cfRule type="cellIs" dxfId="3293" priority="1631" operator="equal">
      <formula>"Moderado"</formula>
    </cfRule>
  </conditionalFormatting>
  <conditionalFormatting sqref="AB81">
    <cfRule type="cellIs" dxfId="3292" priority="1632" operator="equal">
      <formula>"Menor"</formula>
    </cfRule>
  </conditionalFormatting>
  <conditionalFormatting sqref="AB81">
    <cfRule type="cellIs" dxfId="3291" priority="1633" operator="equal">
      <formula>"Leve"</formula>
    </cfRule>
  </conditionalFormatting>
  <conditionalFormatting sqref="AD81">
    <cfRule type="cellIs" dxfId="3290" priority="1634" operator="equal">
      <formula>"Extremo"</formula>
    </cfRule>
  </conditionalFormatting>
  <conditionalFormatting sqref="AD81">
    <cfRule type="cellIs" dxfId="3289" priority="1635" operator="equal">
      <formula>"Alto"</formula>
    </cfRule>
  </conditionalFormatting>
  <conditionalFormatting sqref="AD81">
    <cfRule type="cellIs" dxfId="3288" priority="1636" operator="equal">
      <formula>"Moderado"</formula>
    </cfRule>
  </conditionalFormatting>
  <conditionalFormatting sqref="AD81">
    <cfRule type="cellIs" dxfId="3287" priority="1637" operator="equal">
      <formula>"Bajo"</formula>
    </cfRule>
  </conditionalFormatting>
  <conditionalFormatting sqref="Z82:Z85">
    <cfRule type="cellIs" dxfId="3286" priority="1638" operator="equal">
      <formula>"Muy Alta"</formula>
    </cfRule>
  </conditionalFormatting>
  <conditionalFormatting sqref="Z82:Z85">
    <cfRule type="cellIs" dxfId="3285" priority="1639" operator="equal">
      <formula>"Alta"</formula>
    </cfRule>
  </conditionalFormatting>
  <conditionalFormatting sqref="Z82:Z85">
    <cfRule type="cellIs" dxfId="3284" priority="1640" operator="equal">
      <formula>"Media"</formula>
    </cfRule>
  </conditionalFormatting>
  <conditionalFormatting sqref="Z82:Z85">
    <cfRule type="cellIs" dxfId="3283" priority="1641" operator="equal">
      <formula>"Baja"</formula>
    </cfRule>
  </conditionalFormatting>
  <conditionalFormatting sqref="Z82:Z85">
    <cfRule type="cellIs" dxfId="3282" priority="1642" operator="equal">
      <formula>"Muy Baja"</formula>
    </cfRule>
  </conditionalFormatting>
  <conditionalFormatting sqref="AB82:AB85">
    <cfRule type="cellIs" dxfId="3281" priority="1643" operator="equal">
      <formula>"Catastrófico"</formula>
    </cfRule>
  </conditionalFormatting>
  <conditionalFormatting sqref="AB82:AB85">
    <cfRule type="cellIs" dxfId="3280" priority="1644" operator="equal">
      <formula>"Mayor"</formula>
    </cfRule>
  </conditionalFormatting>
  <conditionalFormatting sqref="AB82:AB85">
    <cfRule type="cellIs" dxfId="3279" priority="1645" operator="equal">
      <formula>"Moderado"</formula>
    </cfRule>
  </conditionalFormatting>
  <conditionalFormatting sqref="AB82:AB85">
    <cfRule type="cellIs" dxfId="3278" priority="1646" operator="equal">
      <formula>"Menor"</formula>
    </cfRule>
  </conditionalFormatting>
  <conditionalFormatting sqref="AB82:AB85">
    <cfRule type="cellIs" dxfId="3277" priority="1647" operator="equal">
      <formula>"Leve"</formula>
    </cfRule>
  </conditionalFormatting>
  <conditionalFormatting sqref="AD82:AD85">
    <cfRule type="cellIs" dxfId="3276" priority="1648" operator="equal">
      <formula>"Extremo"</formula>
    </cfRule>
  </conditionalFormatting>
  <conditionalFormatting sqref="AD82:AD85">
    <cfRule type="cellIs" dxfId="3275" priority="1649" operator="equal">
      <formula>"Alto"</formula>
    </cfRule>
  </conditionalFormatting>
  <conditionalFormatting sqref="AD82:AD85">
    <cfRule type="cellIs" dxfId="3274" priority="1650" operator="equal">
      <formula>"Moderado"</formula>
    </cfRule>
  </conditionalFormatting>
  <conditionalFormatting sqref="AD82:AD85">
    <cfRule type="cellIs" dxfId="3273" priority="1651" operator="equal">
      <formula>"Bajo"</formula>
    </cfRule>
  </conditionalFormatting>
  <conditionalFormatting sqref="Z86">
    <cfRule type="cellIs" dxfId="3272" priority="1652" operator="equal">
      <formula>"Muy Alta"</formula>
    </cfRule>
  </conditionalFormatting>
  <conditionalFormatting sqref="Z86">
    <cfRule type="cellIs" dxfId="3271" priority="1653" operator="equal">
      <formula>"Alta"</formula>
    </cfRule>
  </conditionalFormatting>
  <conditionalFormatting sqref="Z86">
    <cfRule type="cellIs" dxfId="3270" priority="1654" operator="equal">
      <formula>"Media"</formula>
    </cfRule>
  </conditionalFormatting>
  <conditionalFormatting sqref="Z86">
    <cfRule type="cellIs" dxfId="3269" priority="1655" operator="equal">
      <formula>"Baja"</formula>
    </cfRule>
  </conditionalFormatting>
  <conditionalFormatting sqref="Z86">
    <cfRule type="cellIs" dxfId="3268" priority="1656" operator="equal">
      <formula>"Muy Baja"</formula>
    </cfRule>
  </conditionalFormatting>
  <conditionalFormatting sqref="AB86">
    <cfRule type="cellIs" dxfId="3267" priority="1657" operator="equal">
      <formula>"Catastrófico"</formula>
    </cfRule>
  </conditionalFormatting>
  <conditionalFormatting sqref="AB86">
    <cfRule type="cellIs" dxfId="3266" priority="1658" operator="equal">
      <formula>"Mayor"</formula>
    </cfRule>
  </conditionalFormatting>
  <conditionalFormatting sqref="AB86">
    <cfRule type="cellIs" dxfId="3265" priority="1659" operator="equal">
      <formula>"Moderado"</formula>
    </cfRule>
  </conditionalFormatting>
  <conditionalFormatting sqref="AB86">
    <cfRule type="cellIs" dxfId="3264" priority="1660" operator="equal">
      <formula>"Menor"</formula>
    </cfRule>
  </conditionalFormatting>
  <conditionalFormatting sqref="AB86">
    <cfRule type="cellIs" dxfId="3263" priority="1661" operator="equal">
      <formula>"Leve"</formula>
    </cfRule>
  </conditionalFormatting>
  <conditionalFormatting sqref="AD86">
    <cfRule type="cellIs" dxfId="3262" priority="1662" operator="equal">
      <formula>"Extremo"</formula>
    </cfRule>
  </conditionalFormatting>
  <conditionalFormatting sqref="AD86">
    <cfRule type="cellIs" dxfId="3261" priority="1663" operator="equal">
      <formula>"Alto"</formula>
    </cfRule>
  </conditionalFormatting>
  <conditionalFormatting sqref="AD86">
    <cfRule type="cellIs" dxfId="3260" priority="1664" operator="equal">
      <formula>"Moderado"</formula>
    </cfRule>
  </conditionalFormatting>
  <conditionalFormatting sqref="AD86">
    <cfRule type="cellIs" dxfId="3259" priority="1665" operator="equal">
      <formula>"Bajo"</formula>
    </cfRule>
  </conditionalFormatting>
  <conditionalFormatting sqref="I81">
    <cfRule type="cellIs" dxfId="3258" priority="1666" operator="equal">
      <formula>"Muy Alta"</formula>
    </cfRule>
  </conditionalFormatting>
  <conditionalFormatting sqref="I81">
    <cfRule type="cellIs" dxfId="3257" priority="1667" operator="equal">
      <formula>"Alta"</formula>
    </cfRule>
  </conditionalFormatting>
  <conditionalFormatting sqref="I81">
    <cfRule type="cellIs" dxfId="3256" priority="1668" operator="equal">
      <formula>"Media"</formula>
    </cfRule>
  </conditionalFormatting>
  <conditionalFormatting sqref="I81">
    <cfRule type="cellIs" dxfId="3255" priority="1669" operator="equal">
      <formula>"Baja"</formula>
    </cfRule>
  </conditionalFormatting>
  <conditionalFormatting sqref="I81">
    <cfRule type="cellIs" dxfId="3254" priority="1670" operator="equal">
      <formula>"Muy Baja"</formula>
    </cfRule>
  </conditionalFormatting>
  <conditionalFormatting sqref="M81">
    <cfRule type="cellIs" dxfId="3253" priority="1671" operator="equal">
      <formula>"Catastrófico"</formula>
    </cfRule>
  </conditionalFormatting>
  <conditionalFormatting sqref="M81">
    <cfRule type="cellIs" dxfId="3252" priority="1672" operator="equal">
      <formula>"Mayor"</formula>
    </cfRule>
  </conditionalFormatting>
  <conditionalFormatting sqref="M81">
    <cfRule type="cellIs" dxfId="3251" priority="1673" operator="equal">
      <formula>"Moderado"</formula>
    </cfRule>
  </conditionalFormatting>
  <conditionalFormatting sqref="M81">
    <cfRule type="cellIs" dxfId="3250" priority="1674" operator="equal">
      <formula>"Menor"</formula>
    </cfRule>
  </conditionalFormatting>
  <conditionalFormatting sqref="M81">
    <cfRule type="cellIs" dxfId="3249" priority="1675" operator="equal">
      <formula>"Leve"</formula>
    </cfRule>
  </conditionalFormatting>
  <conditionalFormatting sqref="O87">
    <cfRule type="cellIs" dxfId="3248" priority="1676" operator="equal">
      <formula>"Extremo"</formula>
    </cfRule>
  </conditionalFormatting>
  <conditionalFormatting sqref="O87">
    <cfRule type="cellIs" dxfId="3247" priority="1677" operator="equal">
      <formula>"Alto"</formula>
    </cfRule>
  </conditionalFormatting>
  <conditionalFormatting sqref="O87">
    <cfRule type="cellIs" dxfId="3246" priority="1678" operator="equal">
      <formula>"Moderado"</formula>
    </cfRule>
  </conditionalFormatting>
  <conditionalFormatting sqref="O87">
    <cfRule type="cellIs" dxfId="3245" priority="1679" operator="equal">
      <formula>"Bajo"</formula>
    </cfRule>
  </conditionalFormatting>
  <conditionalFormatting sqref="L87:L92">
    <cfRule type="containsText" dxfId="3244" priority="1680" operator="containsText" text="❌">
      <formula>NOT(ISERROR(SEARCH(("❌"),(L87))))</formula>
    </cfRule>
  </conditionalFormatting>
  <conditionalFormatting sqref="Z87">
    <cfRule type="cellIs" dxfId="3243" priority="1681" operator="equal">
      <formula>"Muy Alta"</formula>
    </cfRule>
  </conditionalFormatting>
  <conditionalFormatting sqref="Z87">
    <cfRule type="cellIs" dxfId="3242" priority="1682" operator="equal">
      <formula>"Alta"</formula>
    </cfRule>
  </conditionalFormatting>
  <conditionalFormatting sqref="Z87">
    <cfRule type="cellIs" dxfId="3241" priority="1683" operator="equal">
      <formula>"Media"</formula>
    </cfRule>
  </conditionalFormatting>
  <conditionalFormatting sqref="Z87">
    <cfRule type="cellIs" dxfId="3240" priority="1684" operator="equal">
      <formula>"Baja"</formula>
    </cfRule>
  </conditionalFormatting>
  <conditionalFormatting sqref="Z87">
    <cfRule type="cellIs" dxfId="3239" priority="1685" operator="equal">
      <formula>"Muy Baja"</formula>
    </cfRule>
  </conditionalFormatting>
  <conditionalFormatting sqref="AB87">
    <cfRule type="cellIs" dxfId="3238" priority="1686" operator="equal">
      <formula>"Catastrófico"</formula>
    </cfRule>
  </conditionalFormatting>
  <conditionalFormatting sqref="AB87">
    <cfRule type="cellIs" dxfId="3237" priority="1687" operator="equal">
      <formula>"Mayor"</formula>
    </cfRule>
  </conditionalFormatting>
  <conditionalFormatting sqref="AB87">
    <cfRule type="cellIs" dxfId="3236" priority="1688" operator="equal">
      <formula>"Moderado"</formula>
    </cfRule>
  </conditionalFormatting>
  <conditionalFormatting sqref="AB87">
    <cfRule type="cellIs" dxfId="3235" priority="1689" operator="equal">
      <formula>"Menor"</formula>
    </cfRule>
  </conditionalFormatting>
  <conditionalFormatting sqref="AB87">
    <cfRule type="cellIs" dxfId="3234" priority="1690" operator="equal">
      <formula>"Leve"</formula>
    </cfRule>
  </conditionalFormatting>
  <conditionalFormatting sqref="AD87">
    <cfRule type="cellIs" dxfId="3233" priority="1691" operator="equal">
      <formula>"Extremo"</formula>
    </cfRule>
  </conditionalFormatting>
  <conditionalFormatting sqref="AD87">
    <cfRule type="cellIs" dxfId="3232" priority="1692" operator="equal">
      <formula>"Alto"</formula>
    </cfRule>
  </conditionalFormatting>
  <conditionalFormatting sqref="AD87">
    <cfRule type="cellIs" dxfId="3231" priority="1693" operator="equal">
      <formula>"Moderado"</formula>
    </cfRule>
  </conditionalFormatting>
  <conditionalFormatting sqref="AD87">
    <cfRule type="cellIs" dxfId="3230" priority="1694" operator="equal">
      <formula>"Bajo"</formula>
    </cfRule>
  </conditionalFormatting>
  <conditionalFormatting sqref="Z88:Z91">
    <cfRule type="cellIs" dxfId="3229" priority="1695" operator="equal">
      <formula>"Muy Alta"</formula>
    </cfRule>
  </conditionalFormatting>
  <conditionalFormatting sqref="Z88:Z91">
    <cfRule type="cellIs" dxfId="3228" priority="1696" operator="equal">
      <formula>"Alta"</formula>
    </cfRule>
  </conditionalFormatting>
  <conditionalFormatting sqref="Z88:Z91">
    <cfRule type="cellIs" dxfId="3227" priority="1697" operator="equal">
      <formula>"Media"</formula>
    </cfRule>
  </conditionalFormatting>
  <conditionalFormatting sqref="Z88:Z91">
    <cfRule type="cellIs" dxfId="3226" priority="1698" operator="equal">
      <formula>"Baja"</formula>
    </cfRule>
  </conditionalFormatting>
  <conditionalFormatting sqref="Z88:Z91">
    <cfRule type="cellIs" dxfId="3225" priority="1699" operator="equal">
      <formula>"Muy Baja"</formula>
    </cfRule>
  </conditionalFormatting>
  <conditionalFormatting sqref="AB88:AB91">
    <cfRule type="cellIs" dxfId="3224" priority="1700" operator="equal">
      <formula>"Catastrófico"</formula>
    </cfRule>
  </conditionalFormatting>
  <conditionalFormatting sqref="AB88:AB91">
    <cfRule type="cellIs" dxfId="3223" priority="1701" operator="equal">
      <formula>"Mayor"</formula>
    </cfRule>
  </conditionalFormatting>
  <conditionalFormatting sqref="AB88:AB91">
    <cfRule type="cellIs" dxfId="3222" priority="1702" operator="equal">
      <formula>"Moderado"</formula>
    </cfRule>
  </conditionalFormatting>
  <conditionalFormatting sqref="AB88:AB91">
    <cfRule type="cellIs" dxfId="3221" priority="1703" operator="equal">
      <formula>"Menor"</formula>
    </cfRule>
  </conditionalFormatting>
  <conditionalFormatting sqref="AB88:AB91">
    <cfRule type="cellIs" dxfId="3220" priority="1704" operator="equal">
      <formula>"Leve"</formula>
    </cfRule>
  </conditionalFormatting>
  <conditionalFormatting sqref="AD88:AD91">
    <cfRule type="cellIs" dxfId="3219" priority="1705" operator="equal">
      <formula>"Extremo"</formula>
    </cfRule>
  </conditionalFormatting>
  <conditionalFormatting sqref="AD88:AD91">
    <cfRule type="cellIs" dxfId="3218" priority="1706" operator="equal">
      <formula>"Alto"</formula>
    </cfRule>
  </conditionalFormatting>
  <conditionalFormatting sqref="AD88:AD91">
    <cfRule type="cellIs" dxfId="3217" priority="1707" operator="equal">
      <formula>"Moderado"</formula>
    </cfRule>
  </conditionalFormatting>
  <conditionalFormatting sqref="AD88:AD91">
    <cfRule type="cellIs" dxfId="3216" priority="1708" operator="equal">
      <formula>"Bajo"</formula>
    </cfRule>
  </conditionalFormatting>
  <conditionalFormatting sqref="Z92">
    <cfRule type="cellIs" dxfId="3215" priority="1709" operator="equal">
      <formula>"Muy Alta"</formula>
    </cfRule>
  </conditionalFormatting>
  <conditionalFormatting sqref="Z92">
    <cfRule type="cellIs" dxfId="3214" priority="1710" operator="equal">
      <formula>"Alta"</formula>
    </cfRule>
  </conditionalFormatting>
  <conditionalFormatting sqref="Z92">
    <cfRule type="cellIs" dxfId="3213" priority="1711" operator="equal">
      <formula>"Media"</formula>
    </cfRule>
  </conditionalFormatting>
  <conditionalFormatting sqref="Z92">
    <cfRule type="cellIs" dxfId="3212" priority="1712" operator="equal">
      <formula>"Baja"</formula>
    </cfRule>
  </conditionalFormatting>
  <conditionalFormatting sqref="Z92">
    <cfRule type="cellIs" dxfId="3211" priority="1713" operator="equal">
      <formula>"Muy Baja"</formula>
    </cfRule>
  </conditionalFormatting>
  <conditionalFormatting sqref="AB92">
    <cfRule type="cellIs" dxfId="3210" priority="1714" operator="equal">
      <formula>"Catastrófico"</formula>
    </cfRule>
  </conditionalFormatting>
  <conditionalFormatting sqref="AB92">
    <cfRule type="cellIs" dxfId="3209" priority="1715" operator="equal">
      <formula>"Mayor"</formula>
    </cfRule>
  </conditionalFormatting>
  <conditionalFormatting sqref="AB92">
    <cfRule type="cellIs" dxfId="3208" priority="1716" operator="equal">
      <formula>"Moderado"</formula>
    </cfRule>
  </conditionalFormatting>
  <conditionalFormatting sqref="AB92">
    <cfRule type="cellIs" dxfId="3207" priority="1717" operator="equal">
      <formula>"Menor"</formula>
    </cfRule>
  </conditionalFormatting>
  <conditionalFormatting sqref="AB92">
    <cfRule type="cellIs" dxfId="3206" priority="1718" operator="equal">
      <formula>"Leve"</formula>
    </cfRule>
  </conditionalFormatting>
  <conditionalFormatting sqref="AD92">
    <cfRule type="cellIs" dxfId="3205" priority="1719" operator="equal">
      <formula>"Extremo"</formula>
    </cfRule>
  </conditionalFormatting>
  <conditionalFormatting sqref="AD92">
    <cfRule type="cellIs" dxfId="3204" priority="1720" operator="equal">
      <formula>"Alto"</formula>
    </cfRule>
  </conditionalFormatting>
  <conditionalFormatting sqref="AD92">
    <cfRule type="cellIs" dxfId="3203" priority="1721" operator="equal">
      <formula>"Moderado"</formula>
    </cfRule>
  </conditionalFormatting>
  <conditionalFormatting sqref="AD92">
    <cfRule type="cellIs" dxfId="3202" priority="1722" operator="equal">
      <formula>"Bajo"</formula>
    </cfRule>
  </conditionalFormatting>
  <conditionalFormatting sqref="I87">
    <cfRule type="cellIs" dxfId="3201" priority="1723" operator="equal">
      <formula>"Muy Alta"</formula>
    </cfRule>
  </conditionalFormatting>
  <conditionalFormatting sqref="I87">
    <cfRule type="cellIs" dxfId="3200" priority="1724" operator="equal">
      <formula>"Alta"</formula>
    </cfRule>
  </conditionalFormatting>
  <conditionalFormatting sqref="I87">
    <cfRule type="cellIs" dxfId="3199" priority="1725" operator="equal">
      <formula>"Media"</formula>
    </cfRule>
  </conditionalFormatting>
  <conditionalFormatting sqref="I87">
    <cfRule type="cellIs" dxfId="3198" priority="1726" operator="equal">
      <formula>"Baja"</formula>
    </cfRule>
  </conditionalFormatting>
  <conditionalFormatting sqref="I87">
    <cfRule type="cellIs" dxfId="3197" priority="1727" operator="equal">
      <formula>"Muy Baja"</formula>
    </cfRule>
  </conditionalFormatting>
  <conditionalFormatting sqref="M87">
    <cfRule type="cellIs" dxfId="3196" priority="1728" operator="equal">
      <formula>"Catastrófico"</formula>
    </cfRule>
  </conditionalFormatting>
  <conditionalFormatting sqref="M87">
    <cfRule type="cellIs" dxfId="3195" priority="1729" operator="equal">
      <formula>"Mayor"</formula>
    </cfRule>
  </conditionalFormatting>
  <conditionalFormatting sqref="M87">
    <cfRule type="cellIs" dxfId="3194" priority="1730" operator="equal">
      <formula>"Moderado"</formula>
    </cfRule>
  </conditionalFormatting>
  <conditionalFormatting sqref="M87">
    <cfRule type="cellIs" dxfId="3193" priority="1731" operator="equal">
      <formula>"Menor"</formula>
    </cfRule>
  </conditionalFormatting>
  <conditionalFormatting sqref="M87">
    <cfRule type="cellIs" dxfId="3192" priority="1732" operator="equal">
      <formula>"Leve"</formula>
    </cfRule>
  </conditionalFormatting>
  <conditionalFormatting sqref="O93">
    <cfRule type="cellIs" dxfId="3191" priority="1733" operator="equal">
      <formula>"Extremo"</formula>
    </cfRule>
  </conditionalFormatting>
  <conditionalFormatting sqref="O93">
    <cfRule type="cellIs" dxfId="3190" priority="1734" operator="equal">
      <formula>"Alto"</formula>
    </cfRule>
  </conditionalFormatting>
  <conditionalFormatting sqref="O93">
    <cfRule type="cellIs" dxfId="3189" priority="1735" operator="equal">
      <formula>"Moderado"</formula>
    </cfRule>
  </conditionalFormatting>
  <conditionalFormatting sqref="O93">
    <cfRule type="cellIs" dxfId="3188" priority="1736" operator="equal">
      <formula>"Bajo"</formula>
    </cfRule>
  </conditionalFormatting>
  <conditionalFormatting sqref="L93:L98">
    <cfRule type="containsText" dxfId="3187" priority="1737" operator="containsText" text="❌">
      <formula>NOT(ISERROR(SEARCH(("❌"),(L93))))</formula>
    </cfRule>
  </conditionalFormatting>
  <conditionalFormatting sqref="Z93">
    <cfRule type="cellIs" dxfId="3186" priority="1738" operator="equal">
      <formula>"Muy Alta"</formula>
    </cfRule>
  </conditionalFormatting>
  <conditionalFormatting sqref="Z93">
    <cfRule type="cellIs" dxfId="3185" priority="1739" operator="equal">
      <formula>"Alta"</formula>
    </cfRule>
  </conditionalFormatting>
  <conditionalFormatting sqref="Z93">
    <cfRule type="cellIs" dxfId="3184" priority="1740" operator="equal">
      <formula>"Media"</formula>
    </cfRule>
  </conditionalFormatting>
  <conditionalFormatting sqref="Z93">
    <cfRule type="cellIs" dxfId="3183" priority="1741" operator="equal">
      <formula>"Baja"</formula>
    </cfRule>
  </conditionalFormatting>
  <conditionalFormatting sqref="Z93">
    <cfRule type="cellIs" dxfId="3182" priority="1742" operator="equal">
      <formula>"Muy Baja"</formula>
    </cfRule>
  </conditionalFormatting>
  <conditionalFormatting sqref="AB93">
    <cfRule type="cellIs" dxfId="3181" priority="1743" operator="equal">
      <formula>"Catastrófico"</formula>
    </cfRule>
  </conditionalFormatting>
  <conditionalFormatting sqref="AB93">
    <cfRule type="cellIs" dxfId="3180" priority="1744" operator="equal">
      <formula>"Mayor"</formula>
    </cfRule>
  </conditionalFormatting>
  <conditionalFormatting sqref="AB93">
    <cfRule type="cellIs" dxfId="3179" priority="1745" operator="equal">
      <formula>"Moderado"</formula>
    </cfRule>
  </conditionalFormatting>
  <conditionalFormatting sqref="AB93">
    <cfRule type="cellIs" dxfId="3178" priority="1746" operator="equal">
      <formula>"Menor"</formula>
    </cfRule>
  </conditionalFormatting>
  <conditionalFormatting sqref="AB93">
    <cfRule type="cellIs" dxfId="3177" priority="1747" operator="equal">
      <formula>"Leve"</formula>
    </cfRule>
  </conditionalFormatting>
  <conditionalFormatting sqref="AD93">
    <cfRule type="cellIs" dxfId="3176" priority="1748" operator="equal">
      <formula>"Extremo"</formula>
    </cfRule>
  </conditionalFormatting>
  <conditionalFormatting sqref="AD93">
    <cfRule type="cellIs" dxfId="3175" priority="1749" operator="equal">
      <formula>"Alto"</formula>
    </cfRule>
  </conditionalFormatting>
  <conditionalFormatting sqref="AD93">
    <cfRule type="cellIs" dxfId="3174" priority="1750" operator="equal">
      <formula>"Moderado"</formula>
    </cfRule>
  </conditionalFormatting>
  <conditionalFormatting sqref="AD93">
    <cfRule type="cellIs" dxfId="3173" priority="1751" operator="equal">
      <formula>"Bajo"</formula>
    </cfRule>
  </conditionalFormatting>
  <conditionalFormatting sqref="Z94:Z97">
    <cfRule type="cellIs" dxfId="3172" priority="1752" operator="equal">
      <formula>"Muy Alta"</formula>
    </cfRule>
  </conditionalFormatting>
  <conditionalFormatting sqref="Z94:Z97">
    <cfRule type="cellIs" dxfId="3171" priority="1753" operator="equal">
      <formula>"Alta"</formula>
    </cfRule>
  </conditionalFormatting>
  <conditionalFormatting sqref="Z94:Z97">
    <cfRule type="cellIs" dxfId="3170" priority="1754" operator="equal">
      <formula>"Media"</formula>
    </cfRule>
  </conditionalFormatting>
  <conditionalFormatting sqref="Z94:Z97">
    <cfRule type="cellIs" dxfId="3169" priority="1755" operator="equal">
      <formula>"Baja"</formula>
    </cfRule>
  </conditionalFormatting>
  <conditionalFormatting sqref="Z94:Z97">
    <cfRule type="cellIs" dxfId="3168" priority="1756" operator="equal">
      <formula>"Muy Baja"</formula>
    </cfRule>
  </conditionalFormatting>
  <conditionalFormatting sqref="AB94:AB97">
    <cfRule type="cellIs" dxfId="3167" priority="1757" operator="equal">
      <formula>"Catastrófico"</formula>
    </cfRule>
  </conditionalFormatting>
  <conditionalFormatting sqref="AB94:AB97">
    <cfRule type="cellIs" dxfId="3166" priority="1758" operator="equal">
      <formula>"Mayor"</formula>
    </cfRule>
  </conditionalFormatting>
  <conditionalFormatting sqref="AB94:AB97">
    <cfRule type="cellIs" dxfId="3165" priority="1759" operator="equal">
      <formula>"Moderado"</formula>
    </cfRule>
  </conditionalFormatting>
  <conditionalFormatting sqref="AB94:AB97">
    <cfRule type="cellIs" dxfId="3164" priority="1760" operator="equal">
      <formula>"Menor"</formula>
    </cfRule>
  </conditionalFormatting>
  <conditionalFormatting sqref="AB94:AB97">
    <cfRule type="cellIs" dxfId="3163" priority="1761" operator="equal">
      <formula>"Leve"</formula>
    </cfRule>
  </conditionalFormatting>
  <conditionalFormatting sqref="AD94:AD97">
    <cfRule type="cellIs" dxfId="3162" priority="1762" operator="equal">
      <formula>"Extremo"</formula>
    </cfRule>
  </conditionalFormatting>
  <conditionalFormatting sqref="AD94:AD97">
    <cfRule type="cellIs" dxfId="3161" priority="1763" operator="equal">
      <formula>"Alto"</formula>
    </cfRule>
  </conditionalFormatting>
  <conditionalFormatting sqref="AD94:AD97">
    <cfRule type="cellIs" dxfId="3160" priority="1764" operator="equal">
      <formula>"Moderado"</formula>
    </cfRule>
  </conditionalFormatting>
  <conditionalFormatting sqref="AD94:AD97">
    <cfRule type="cellIs" dxfId="3159" priority="1765" operator="equal">
      <formula>"Bajo"</formula>
    </cfRule>
  </conditionalFormatting>
  <conditionalFormatting sqref="Z98">
    <cfRule type="cellIs" dxfId="3158" priority="1766" operator="equal">
      <formula>"Muy Alta"</formula>
    </cfRule>
  </conditionalFormatting>
  <conditionalFormatting sqref="Z98">
    <cfRule type="cellIs" dxfId="3157" priority="1767" operator="equal">
      <formula>"Alta"</formula>
    </cfRule>
  </conditionalFormatting>
  <conditionalFormatting sqref="Z98">
    <cfRule type="cellIs" dxfId="3156" priority="1768" operator="equal">
      <formula>"Media"</formula>
    </cfRule>
  </conditionalFormatting>
  <conditionalFormatting sqref="Z98">
    <cfRule type="cellIs" dxfId="3155" priority="1769" operator="equal">
      <formula>"Baja"</formula>
    </cfRule>
  </conditionalFormatting>
  <conditionalFormatting sqref="Z98">
    <cfRule type="cellIs" dxfId="3154" priority="1770" operator="equal">
      <formula>"Muy Baja"</formula>
    </cfRule>
  </conditionalFormatting>
  <conditionalFormatting sqref="AB98">
    <cfRule type="cellIs" dxfId="3153" priority="1771" operator="equal">
      <formula>"Catastrófico"</formula>
    </cfRule>
  </conditionalFormatting>
  <conditionalFormatting sqref="AB98">
    <cfRule type="cellIs" dxfId="3152" priority="1772" operator="equal">
      <formula>"Mayor"</formula>
    </cfRule>
  </conditionalFormatting>
  <conditionalFormatting sqref="AB98">
    <cfRule type="cellIs" dxfId="3151" priority="1773" operator="equal">
      <formula>"Moderado"</formula>
    </cfRule>
  </conditionalFormatting>
  <conditionalFormatting sqref="AB98">
    <cfRule type="cellIs" dxfId="3150" priority="1774" operator="equal">
      <formula>"Menor"</formula>
    </cfRule>
  </conditionalFormatting>
  <conditionalFormatting sqref="AB98">
    <cfRule type="cellIs" dxfId="3149" priority="1775" operator="equal">
      <formula>"Leve"</formula>
    </cfRule>
  </conditionalFormatting>
  <conditionalFormatting sqref="AD98">
    <cfRule type="cellIs" dxfId="3148" priority="1776" operator="equal">
      <formula>"Extremo"</formula>
    </cfRule>
  </conditionalFormatting>
  <conditionalFormatting sqref="AD98">
    <cfRule type="cellIs" dxfId="3147" priority="1777" operator="equal">
      <formula>"Alto"</formula>
    </cfRule>
  </conditionalFormatting>
  <conditionalFormatting sqref="AD98">
    <cfRule type="cellIs" dxfId="3146" priority="1778" operator="equal">
      <formula>"Moderado"</formula>
    </cfRule>
  </conditionalFormatting>
  <conditionalFormatting sqref="AD98">
    <cfRule type="cellIs" dxfId="3145" priority="1779" operator="equal">
      <formula>"Bajo"</formula>
    </cfRule>
  </conditionalFormatting>
  <conditionalFormatting sqref="I93">
    <cfRule type="cellIs" dxfId="3144" priority="1780" operator="equal">
      <formula>"Muy Alta"</formula>
    </cfRule>
  </conditionalFormatting>
  <conditionalFormatting sqref="I93">
    <cfRule type="cellIs" dxfId="3143" priority="1781" operator="equal">
      <formula>"Alta"</formula>
    </cfRule>
  </conditionalFormatting>
  <conditionalFormatting sqref="I93">
    <cfRule type="cellIs" dxfId="3142" priority="1782" operator="equal">
      <formula>"Media"</formula>
    </cfRule>
  </conditionalFormatting>
  <conditionalFormatting sqref="I93">
    <cfRule type="cellIs" dxfId="3141" priority="1783" operator="equal">
      <formula>"Baja"</formula>
    </cfRule>
  </conditionalFormatting>
  <conditionalFormatting sqref="I93">
    <cfRule type="cellIs" dxfId="3140" priority="1784" operator="equal">
      <formula>"Muy Baja"</formula>
    </cfRule>
  </conditionalFormatting>
  <conditionalFormatting sqref="M93">
    <cfRule type="cellIs" dxfId="3139" priority="1785" operator="equal">
      <formula>"Catastrófico"</formula>
    </cfRule>
  </conditionalFormatting>
  <conditionalFormatting sqref="M93">
    <cfRule type="cellIs" dxfId="3138" priority="1786" operator="equal">
      <formula>"Mayor"</formula>
    </cfRule>
  </conditionalFormatting>
  <conditionalFormatting sqref="M93">
    <cfRule type="cellIs" dxfId="3137" priority="1787" operator="equal">
      <formula>"Moderado"</formula>
    </cfRule>
  </conditionalFormatting>
  <conditionalFormatting sqref="M93">
    <cfRule type="cellIs" dxfId="3136" priority="1788" operator="equal">
      <formula>"Menor"</formula>
    </cfRule>
  </conditionalFormatting>
  <conditionalFormatting sqref="M93">
    <cfRule type="cellIs" dxfId="3135" priority="1789" operator="equal">
      <formula>"Leve"</formula>
    </cfRule>
  </conditionalFormatting>
  <conditionalFormatting sqref="O99">
    <cfRule type="cellIs" dxfId="3134" priority="1790" operator="equal">
      <formula>"Extremo"</formula>
    </cfRule>
  </conditionalFormatting>
  <conditionalFormatting sqref="O99">
    <cfRule type="cellIs" dxfId="3133" priority="1791" operator="equal">
      <formula>"Alto"</formula>
    </cfRule>
  </conditionalFormatting>
  <conditionalFormatting sqref="O99">
    <cfRule type="cellIs" dxfId="3132" priority="1792" operator="equal">
      <formula>"Moderado"</formula>
    </cfRule>
  </conditionalFormatting>
  <conditionalFormatting sqref="O99">
    <cfRule type="cellIs" dxfId="3131" priority="1793" operator="equal">
      <formula>"Bajo"</formula>
    </cfRule>
  </conditionalFormatting>
  <conditionalFormatting sqref="L99:L104">
    <cfRule type="containsText" dxfId="3130" priority="1794" operator="containsText" text="❌">
      <formula>NOT(ISERROR(SEARCH(("❌"),(L99))))</formula>
    </cfRule>
  </conditionalFormatting>
  <conditionalFormatting sqref="Z99">
    <cfRule type="cellIs" dxfId="3129" priority="1795" operator="equal">
      <formula>"Muy Alta"</formula>
    </cfRule>
  </conditionalFormatting>
  <conditionalFormatting sqref="Z99">
    <cfRule type="cellIs" dxfId="3128" priority="1796" operator="equal">
      <formula>"Alta"</formula>
    </cfRule>
  </conditionalFormatting>
  <conditionalFormatting sqref="Z99">
    <cfRule type="cellIs" dxfId="3127" priority="1797" operator="equal">
      <formula>"Media"</formula>
    </cfRule>
  </conditionalFormatting>
  <conditionalFormatting sqref="Z99">
    <cfRule type="cellIs" dxfId="3126" priority="1798" operator="equal">
      <formula>"Baja"</formula>
    </cfRule>
  </conditionalFormatting>
  <conditionalFormatting sqref="Z99">
    <cfRule type="cellIs" dxfId="3125" priority="1799" operator="equal">
      <formula>"Muy Baja"</formula>
    </cfRule>
  </conditionalFormatting>
  <conditionalFormatting sqref="AB99">
    <cfRule type="cellIs" dxfId="3124" priority="1800" operator="equal">
      <formula>"Catastrófico"</formula>
    </cfRule>
  </conditionalFormatting>
  <conditionalFormatting sqref="AB99">
    <cfRule type="cellIs" dxfId="3123" priority="1801" operator="equal">
      <formula>"Mayor"</formula>
    </cfRule>
  </conditionalFormatting>
  <conditionalFormatting sqref="AB99">
    <cfRule type="cellIs" dxfId="3122" priority="1802" operator="equal">
      <formula>"Moderado"</formula>
    </cfRule>
  </conditionalFormatting>
  <conditionalFormatting sqref="AB99">
    <cfRule type="cellIs" dxfId="3121" priority="1803" operator="equal">
      <formula>"Menor"</formula>
    </cfRule>
  </conditionalFormatting>
  <conditionalFormatting sqref="AB99">
    <cfRule type="cellIs" dxfId="3120" priority="1804" operator="equal">
      <formula>"Leve"</formula>
    </cfRule>
  </conditionalFormatting>
  <conditionalFormatting sqref="AD99">
    <cfRule type="cellIs" dxfId="3119" priority="1805" operator="equal">
      <formula>"Extremo"</formula>
    </cfRule>
  </conditionalFormatting>
  <conditionalFormatting sqref="AD99">
    <cfRule type="cellIs" dxfId="3118" priority="1806" operator="equal">
      <formula>"Alto"</formula>
    </cfRule>
  </conditionalFormatting>
  <conditionalFormatting sqref="AD99">
    <cfRule type="cellIs" dxfId="3117" priority="1807" operator="equal">
      <formula>"Moderado"</formula>
    </cfRule>
  </conditionalFormatting>
  <conditionalFormatting sqref="AD99">
    <cfRule type="cellIs" dxfId="3116" priority="1808" operator="equal">
      <formula>"Bajo"</formula>
    </cfRule>
  </conditionalFormatting>
  <conditionalFormatting sqref="Z100:Z103">
    <cfRule type="cellIs" dxfId="3115" priority="1809" operator="equal">
      <formula>"Muy Alta"</formula>
    </cfRule>
  </conditionalFormatting>
  <conditionalFormatting sqref="Z100:Z103">
    <cfRule type="cellIs" dxfId="3114" priority="1810" operator="equal">
      <formula>"Alta"</formula>
    </cfRule>
  </conditionalFormatting>
  <conditionalFormatting sqref="Z100:Z103">
    <cfRule type="cellIs" dxfId="3113" priority="1811" operator="equal">
      <formula>"Media"</formula>
    </cfRule>
  </conditionalFormatting>
  <conditionalFormatting sqref="Z100:Z103">
    <cfRule type="cellIs" dxfId="3112" priority="1812" operator="equal">
      <formula>"Baja"</formula>
    </cfRule>
  </conditionalFormatting>
  <conditionalFormatting sqref="Z100:Z103">
    <cfRule type="cellIs" dxfId="3111" priority="1813" operator="equal">
      <formula>"Muy Baja"</formula>
    </cfRule>
  </conditionalFormatting>
  <conditionalFormatting sqref="AB100:AB103">
    <cfRule type="cellIs" dxfId="3110" priority="1814" operator="equal">
      <formula>"Catastrófico"</formula>
    </cfRule>
  </conditionalFormatting>
  <conditionalFormatting sqref="AB100:AB103">
    <cfRule type="cellIs" dxfId="3109" priority="1815" operator="equal">
      <formula>"Mayor"</formula>
    </cfRule>
  </conditionalFormatting>
  <conditionalFormatting sqref="AB100:AB103">
    <cfRule type="cellIs" dxfId="3108" priority="1816" operator="equal">
      <formula>"Moderado"</formula>
    </cfRule>
  </conditionalFormatting>
  <conditionalFormatting sqref="AB100:AB103">
    <cfRule type="cellIs" dxfId="3107" priority="1817" operator="equal">
      <formula>"Menor"</formula>
    </cfRule>
  </conditionalFormatting>
  <conditionalFormatting sqref="AB100:AB103">
    <cfRule type="cellIs" dxfId="3106" priority="1818" operator="equal">
      <formula>"Leve"</formula>
    </cfRule>
  </conditionalFormatting>
  <conditionalFormatting sqref="AD100:AD103">
    <cfRule type="cellIs" dxfId="3105" priority="1819" operator="equal">
      <formula>"Extremo"</formula>
    </cfRule>
  </conditionalFormatting>
  <conditionalFormatting sqref="AD100:AD103">
    <cfRule type="cellIs" dxfId="3104" priority="1820" operator="equal">
      <formula>"Alto"</formula>
    </cfRule>
  </conditionalFormatting>
  <conditionalFormatting sqref="AD100:AD103">
    <cfRule type="cellIs" dxfId="3103" priority="1821" operator="equal">
      <formula>"Moderado"</formula>
    </cfRule>
  </conditionalFormatting>
  <conditionalFormatting sqref="AD100:AD103">
    <cfRule type="cellIs" dxfId="3102" priority="1822" operator="equal">
      <formula>"Bajo"</formula>
    </cfRule>
  </conditionalFormatting>
  <conditionalFormatting sqref="Z104">
    <cfRule type="cellIs" dxfId="3101" priority="1823" operator="equal">
      <formula>"Muy Alta"</formula>
    </cfRule>
  </conditionalFormatting>
  <conditionalFormatting sqref="Z104">
    <cfRule type="cellIs" dxfId="3100" priority="1824" operator="equal">
      <formula>"Alta"</formula>
    </cfRule>
  </conditionalFormatting>
  <conditionalFormatting sqref="Z104">
    <cfRule type="cellIs" dxfId="3099" priority="1825" operator="equal">
      <formula>"Media"</formula>
    </cfRule>
  </conditionalFormatting>
  <conditionalFormatting sqref="Z104">
    <cfRule type="cellIs" dxfId="3098" priority="1826" operator="equal">
      <formula>"Baja"</formula>
    </cfRule>
  </conditionalFormatting>
  <conditionalFormatting sqref="Z104">
    <cfRule type="cellIs" dxfId="3097" priority="1827" operator="equal">
      <formula>"Muy Baja"</formula>
    </cfRule>
  </conditionalFormatting>
  <conditionalFormatting sqref="AB104">
    <cfRule type="cellIs" dxfId="3096" priority="1828" operator="equal">
      <formula>"Catastrófico"</formula>
    </cfRule>
  </conditionalFormatting>
  <conditionalFormatting sqref="AB104">
    <cfRule type="cellIs" dxfId="3095" priority="1829" operator="equal">
      <formula>"Mayor"</formula>
    </cfRule>
  </conditionalFormatting>
  <conditionalFormatting sqref="AB104">
    <cfRule type="cellIs" dxfId="3094" priority="1830" operator="equal">
      <formula>"Moderado"</formula>
    </cfRule>
  </conditionalFormatting>
  <conditionalFormatting sqref="AB104">
    <cfRule type="cellIs" dxfId="3093" priority="1831" operator="equal">
      <formula>"Menor"</formula>
    </cfRule>
  </conditionalFormatting>
  <conditionalFormatting sqref="AB104">
    <cfRule type="cellIs" dxfId="3092" priority="1832" operator="equal">
      <formula>"Leve"</formula>
    </cfRule>
  </conditionalFormatting>
  <conditionalFormatting sqref="AD104">
    <cfRule type="cellIs" dxfId="3091" priority="1833" operator="equal">
      <formula>"Extremo"</formula>
    </cfRule>
  </conditionalFormatting>
  <conditionalFormatting sqref="AD104">
    <cfRule type="cellIs" dxfId="3090" priority="1834" operator="equal">
      <formula>"Alto"</formula>
    </cfRule>
  </conditionalFormatting>
  <conditionalFormatting sqref="AD104">
    <cfRule type="cellIs" dxfId="3089" priority="1835" operator="equal">
      <formula>"Moderado"</formula>
    </cfRule>
  </conditionalFormatting>
  <conditionalFormatting sqref="AD104">
    <cfRule type="cellIs" dxfId="3088" priority="1836" operator="equal">
      <formula>"Bajo"</formula>
    </cfRule>
  </conditionalFormatting>
  <conditionalFormatting sqref="I99">
    <cfRule type="cellIs" dxfId="3087" priority="1837" operator="equal">
      <formula>"Muy Alta"</formula>
    </cfRule>
  </conditionalFormatting>
  <conditionalFormatting sqref="I99">
    <cfRule type="cellIs" dxfId="3086" priority="1838" operator="equal">
      <formula>"Alta"</formula>
    </cfRule>
  </conditionalFormatting>
  <conditionalFormatting sqref="I99">
    <cfRule type="cellIs" dxfId="3085" priority="1839" operator="equal">
      <formula>"Media"</formula>
    </cfRule>
  </conditionalFormatting>
  <conditionalFormatting sqref="I99">
    <cfRule type="cellIs" dxfId="3084" priority="1840" operator="equal">
      <formula>"Baja"</formula>
    </cfRule>
  </conditionalFormatting>
  <conditionalFormatting sqref="I99">
    <cfRule type="cellIs" dxfId="3083" priority="1841" operator="equal">
      <formula>"Muy Baja"</formula>
    </cfRule>
  </conditionalFormatting>
  <conditionalFormatting sqref="M99">
    <cfRule type="cellIs" dxfId="3082" priority="1842" operator="equal">
      <formula>"Catastrófico"</formula>
    </cfRule>
  </conditionalFormatting>
  <conditionalFormatting sqref="M99">
    <cfRule type="cellIs" dxfId="3081" priority="1843" operator="equal">
      <formula>"Mayor"</formula>
    </cfRule>
  </conditionalFormatting>
  <conditionalFormatting sqref="M99">
    <cfRule type="cellIs" dxfId="3080" priority="1844" operator="equal">
      <formula>"Moderado"</formula>
    </cfRule>
  </conditionalFormatting>
  <conditionalFormatting sqref="M99">
    <cfRule type="cellIs" dxfId="3079" priority="1845" operator="equal">
      <formula>"Menor"</formula>
    </cfRule>
  </conditionalFormatting>
  <conditionalFormatting sqref="M99">
    <cfRule type="cellIs" dxfId="3078" priority="1846" operator="equal">
      <formula>"Leve"</formula>
    </cfRule>
  </conditionalFormatting>
  <conditionalFormatting sqref="O105">
    <cfRule type="cellIs" dxfId="3077" priority="1847" operator="equal">
      <formula>"Extremo"</formula>
    </cfRule>
  </conditionalFormatting>
  <conditionalFormatting sqref="O105">
    <cfRule type="cellIs" dxfId="3076" priority="1848" operator="equal">
      <formula>"Alto"</formula>
    </cfRule>
  </conditionalFormatting>
  <conditionalFormatting sqref="O105">
    <cfRule type="cellIs" dxfId="3075" priority="1849" operator="equal">
      <formula>"Moderado"</formula>
    </cfRule>
  </conditionalFormatting>
  <conditionalFormatting sqref="O105">
    <cfRule type="cellIs" dxfId="3074" priority="1850" operator="equal">
      <formula>"Bajo"</formula>
    </cfRule>
  </conditionalFormatting>
  <conditionalFormatting sqref="L105:L110">
    <cfRule type="containsText" dxfId="3073" priority="1851" operator="containsText" text="❌">
      <formula>NOT(ISERROR(SEARCH(("❌"),(L105))))</formula>
    </cfRule>
  </conditionalFormatting>
  <conditionalFormatting sqref="Z105">
    <cfRule type="cellIs" dxfId="3072" priority="1852" operator="equal">
      <formula>"Muy Alta"</formula>
    </cfRule>
  </conditionalFormatting>
  <conditionalFormatting sqref="Z105">
    <cfRule type="cellIs" dxfId="3071" priority="1853" operator="equal">
      <formula>"Alta"</formula>
    </cfRule>
  </conditionalFormatting>
  <conditionalFormatting sqref="Z105">
    <cfRule type="cellIs" dxfId="3070" priority="1854" operator="equal">
      <formula>"Media"</formula>
    </cfRule>
  </conditionalFormatting>
  <conditionalFormatting sqref="Z105">
    <cfRule type="cellIs" dxfId="3069" priority="1855" operator="equal">
      <formula>"Baja"</formula>
    </cfRule>
  </conditionalFormatting>
  <conditionalFormatting sqref="Z105">
    <cfRule type="cellIs" dxfId="3068" priority="1856" operator="equal">
      <formula>"Muy Baja"</formula>
    </cfRule>
  </conditionalFormatting>
  <conditionalFormatting sqref="AB105">
    <cfRule type="cellIs" dxfId="3067" priority="1857" operator="equal">
      <formula>"Catastrófico"</formula>
    </cfRule>
  </conditionalFormatting>
  <conditionalFormatting sqref="AB105">
    <cfRule type="cellIs" dxfId="3066" priority="1858" operator="equal">
      <formula>"Mayor"</formula>
    </cfRule>
  </conditionalFormatting>
  <conditionalFormatting sqref="AB105">
    <cfRule type="cellIs" dxfId="3065" priority="1859" operator="equal">
      <formula>"Moderado"</formula>
    </cfRule>
  </conditionalFormatting>
  <conditionalFormatting sqref="AB105">
    <cfRule type="cellIs" dxfId="3064" priority="1860" operator="equal">
      <formula>"Menor"</formula>
    </cfRule>
  </conditionalFormatting>
  <conditionalFormatting sqref="AB105">
    <cfRule type="cellIs" dxfId="3063" priority="1861" operator="equal">
      <formula>"Leve"</formula>
    </cfRule>
  </conditionalFormatting>
  <conditionalFormatting sqref="AD105">
    <cfRule type="cellIs" dxfId="3062" priority="1862" operator="equal">
      <formula>"Extremo"</formula>
    </cfRule>
  </conditionalFormatting>
  <conditionalFormatting sqref="AD105">
    <cfRule type="cellIs" dxfId="3061" priority="1863" operator="equal">
      <formula>"Alto"</formula>
    </cfRule>
  </conditionalFormatting>
  <conditionalFormatting sqref="AD105">
    <cfRule type="cellIs" dxfId="3060" priority="1864" operator="equal">
      <formula>"Moderado"</formula>
    </cfRule>
  </conditionalFormatting>
  <conditionalFormatting sqref="AD105">
    <cfRule type="cellIs" dxfId="3059" priority="1865" operator="equal">
      <formula>"Bajo"</formula>
    </cfRule>
  </conditionalFormatting>
  <conditionalFormatting sqref="Z106:Z109">
    <cfRule type="cellIs" dxfId="3058" priority="1866" operator="equal">
      <formula>"Muy Alta"</formula>
    </cfRule>
  </conditionalFormatting>
  <conditionalFormatting sqref="Z106:Z109">
    <cfRule type="cellIs" dxfId="3057" priority="1867" operator="equal">
      <formula>"Alta"</formula>
    </cfRule>
  </conditionalFormatting>
  <conditionalFormatting sqref="Z106:Z109">
    <cfRule type="cellIs" dxfId="3056" priority="1868" operator="equal">
      <formula>"Media"</formula>
    </cfRule>
  </conditionalFormatting>
  <conditionalFormatting sqref="Z106:Z109">
    <cfRule type="cellIs" dxfId="3055" priority="1869" operator="equal">
      <formula>"Baja"</formula>
    </cfRule>
  </conditionalFormatting>
  <conditionalFormatting sqref="Z106:Z109">
    <cfRule type="cellIs" dxfId="3054" priority="1870" operator="equal">
      <formula>"Muy Baja"</formula>
    </cfRule>
  </conditionalFormatting>
  <conditionalFormatting sqref="AB106:AB109">
    <cfRule type="cellIs" dxfId="3053" priority="1871" operator="equal">
      <formula>"Catastrófico"</formula>
    </cfRule>
  </conditionalFormatting>
  <conditionalFormatting sqref="AB106:AB109">
    <cfRule type="cellIs" dxfId="3052" priority="1872" operator="equal">
      <formula>"Mayor"</formula>
    </cfRule>
  </conditionalFormatting>
  <conditionalFormatting sqref="AB106:AB109">
    <cfRule type="cellIs" dxfId="3051" priority="1873" operator="equal">
      <formula>"Moderado"</formula>
    </cfRule>
  </conditionalFormatting>
  <conditionalFormatting sqref="AB106:AB109">
    <cfRule type="cellIs" dxfId="3050" priority="1874" operator="equal">
      <formula>"Menor"</formula>
    </cfRule>
  </conditionalFormatting>
  <conditionalFormatting sqref="AB106:AB109">
    <cfRule type="cellIs" dxfId="3049" priority="1875" operator="equal">
      <formula>"Leve"</formula>
    </cfRule>
  </conditionalFormatting>
  <conditionalFormatting sqref="AD106:AD109">
    <cfRule type="cellIs" dxfId="3048" priority="1876" operator="equal">
      <formula>"Extremo"</formula>
    </cfRule>
  </conditionalFormatting>
  <conditionalFormatting sqref="AD106:AD109">
    <cfRule type="cellIs" dxfId="3047" priority="1877" operator="equal">
      <formula>"Alto"</formula>
    </cfRule>
  </conditionalFormatting>
  <conditionalFormatting sqref="AD106:AD109">
    <cfRule type="cellIs" dxfId="3046" priority="1878" operator="equal">
      <formula>"Moderado"</formula>
    </cfRule>
  </conditionalFormatting>
  <conditionalFormatting sqref="AD106:AD109">
    <cfRule type="cellIs" dxfId="3045" priority="1879" operator="equal">
      <formula>"Bajo"</formula>
    </cfRule>
  </conditionalFormatting>
  <conditionalFormatting sqref="Z110">
    <cfRule type="cellIs" dxfId="3044" priority="1880" operator="equal">
      <formula>"Muy Alta"</formula>
    </cfRule>
  </conditionalFormatting>
  <conditionalFormatting sqref="Z110">
    <cfRule type="cellIs" dxfId="3043" priority="1881" operator="equal">
      <formula>"Alta"</formula>
    </cfRule>
  </conditionalFormatting>
  <conditionalFormatting sqref="Z110">
    <cfRule type="cellIs" dxfId="3042" priority="1882" operator="equal">
      <formula>"Media"</formula>
    </cfRule>
  </conditionalFormatting>
  <conditionalFormatting sqref="Z110">
    <cfRule type="cellIs" dxfId="3041" priority="1883" operator="equal">
      <formula>"Baja"</formula>
    </cfRule>
  </conditionalFormatting>
  <conditionalFormatting sqref="Z110">
    <cfRule type="cellIs" dxfId="3040" priority="1884" operator="equal">
      <formula>"Muy Baja"</formula>
    </cfRule>
  </conditionalFormatting>
  <conditionalFormatting sqref="AB110">
    <cfRule type="cellIs" dxfId="3039" priority="1885" operator="equal">
      <formula>"Catastrófico"</formula>
    </cfRule>
  </conditionalFormatting>
  <conditionalFormatting sqref="AB110">
    <cfRule type="cellIs" dxfId="3038" priority="1886" operator="equal">
      <formula>"Mayor"</formula>
    </cfRule>
  </conditionalFormatting>
  <conditionalFormatting sqref="AB110">
    <cfRule type="cellIs" dxfId="3037" priority="1887" operator="equal">
      <formula>"Moderado"</formula>
    </cfRule>
  </conditionalFormatting>
  <conditionalFormatting sqref="AB110">
    <cfRule type="cellIs" dxfId="3036" priority="1888" operator="equal">
      <formula>"Menor"</formula>
    </cfRule>
  </conditionalFormatting>
  <conditionalFormatting sqref="AB110">
    <cfRule type="cellIs" dxfId="3035" priority="1889" operator="equal">
      <formula>"Leve"</formula>
    </cfRule>
  </conditionalFormatting>
  <conditionalFormatting sqref="AD110">
    <cfRule type="cellIs" dxfId="3034" priority="1890" operator="equal">
      <formula>"Extremo"</formula>
    </cfRule>
  </conditionalFormatting>
  <conditionalFormatting sqref="AD110">
    <cfRule type="cellIs" dxfId="3033" priority="1891" operator="equal">
      <formula>"Alto"</formula>
    </cfRule>
  </conditionalFormatting>
  <conditionalFormatting sqref="AD110">
    <cfRule type="cellIs" dxfId="3032" priority="1892" operator="equal">
      <formula>"Moderado"</formula>
    </cfRule>
  </conditionalFormatting>
  <conditionalFormatting sqref="AD110">
    <cfRule type="cellIs" dxfId="3031" priority="1893" operator="equal">
      <formula>"Bajo"</formula>
    </cfRule>
  </conditionalFormatting>
  <conditionalFormatting sqref="I105">
    <cfRule type="cellIs" dxfId="3030" priority="1894" operator="equal">
      <formula>"Muy Alta"</formula>
    </cfRule>
  </conditionalFormatting>
  <conditionalFormatting sqref="I105">
    <cfRule type="cellIs" dxfId="3029" priority="1895" operator="equal">
      <formula>"Alta"</formula>
    </cfRule>
  </conditionalFormatting>
  <conditionalFormatting sqref="I105">
    <cfRule type="cellIs" dxfId="3028" priority="1896" operator="equal">
      <formula>"Media"</formula>
    </cfRule>
  </conditionalFormatting>
  <conditionalFormatting sqref="I105">
    <cfRule type="cellIs" dxfId="3027" priority="1897" operator="equal">
      <formula>"Baja"</formula>
    </cfRule>
  </conditionalFormatting>
  <conditionalFormatting sqref="I105">
    <cfRule type="cellIs" dxfId="3026" priority="1898" operator="equal">
      <formula>"Muy Baja"</formula>
    </cfRule>
  </conditionalFormatting>
  <conditionalFormatting sqref="M105">
    <cfRule type="cellIs" dxfId="3025" priority="1899" operator="equal">
      <formula>"Catastrófico"</formula>
    </cfRule>
  </conditionalFormatting>
  <conditionalFormatting sqref="M105">
    <cfRule type="cellIs" dxfId="3024" priority="1900" operator="equal">
      <formula>"Mayor"</formula>
    </cfRule>
  </conditionalFormatting>
  <conditionalFormatting sqref="M105">
    <cfRule type="cellIs" dxfId="3023" priority="1901" operator="equal">
      <formula>"Moderado"</formula>
    </cfRule>
  </conditionalFormatting>
  <conditionalFormatting sqref="M105">
    <cfRule type="cellIs" dxfId="3022" priority="1902" operator="equal">
      <formula>"Menor"</formula>
    </cfRule>
  </conditionalFormatting>
  <conditionalFormatting sqref="M105">
    <cfRule type="cellIs" dxfId="3021" priority="1903" operator="equal">
      <formula>"Leve"</formula>
    </cfRule>
  </conditionalFormatting>
  <conditionalFormatting sqref="O111">
    <cfRule type="cellIs" dxfId="3020" priority="1904" operator="equal">
      <formula>"Extremo"</formula>
    </cfRule>
  </conditionalFormatting>
  <conditionalFormatting sqref="O111">
    <cfRule type="cellIs" dxfId="3019" priority="1905" operator="equal">
      <formula>"Alto"</formula>
    </cfRule>
  </conditionalFormatting>
  <conditionalFormatting sqref="O111">
    <cfRule type="cellIs" dxfId="3018" priority="1906" operator="equal">
      <formula>"Moderado"</formula>
    </cfRule>
  </conditionalFormatting>
  <conditionalFormatting sqref="O111">
    <cfRule type="cellIs" dxfId="3017" priority="1907" operator="equal">
      <formula>"Bajo"</formula>
    </cfRule>
  </conditionalFormatting>
  <conditionalFormatting sqref="L111:L116">
    <cfRule type="containsText" dxfId="3016" priority="1908" operator="containsText" text="❌">
      <formula>NOT(ISERROR(SEARCH(("❌"),(L111))))</formula>
    </cfRule>
  </conditionalFormatting>
  <conditionalFormatting sqref="Z111">
    <cfRule type="cellIs" dxfId="3015" priority="1909" operator="equal">
      <formula>"Muy Alta"</formula>
    </cfRule>
  </conditionalFormatting>
  <conditionalFormatting sqref="Z111">
    <cfRule type="cellIs" dxfId="3014" priority="1910" operator="equal">
      <formula>"Alta"</formula>
    </cfRule>
  </conditionalFormatting>
  <conditionalFormatting sqref="Z111">
    <cfRule type="cellIs" dxfId="3013" priority="1911" operator="equal">
      <formula>"Media"</formula>
    </cfRule>
  </conditionalFormatting>
  <conditionalFormatting sqref="Z111">
    <cfRule type="cellIs" dxfId="3012" priority="1912" operator="equal">
      <formula>"Baja"</formula>
    </cfRule>
  </conditionalFormatting>
  <conditionalFormatting sqref="Z111">
    <cfRule type="cellIs" dxfId="3011" priority="1913" operator="equal">
      <formula>"Muy Baja"</formula>
    </cfRule>
  </conditionalFormatting>
  <conditionalFormatting sqref="AB111">
    <cfRule type="cellIs" dxfId="3010" priority="1914" operator="equal">
      <formula>"Catastrófico"</formula>
    </cfRule>
  </conditionalFormatting>
  <conditionalFormatting sqref="AB111">
    <cfRule type="cellIs" dxfId="3009" priority="1915" operator="equal">
      <formula>"Mayor"</formula>
    </cfRule>
  </conditionalFormatting>
  <conditionalFormatting sqref="AB111">
    <cfRule type="cellIs" dxfId="3008" priority="1916" operator="equal">
      <formula>"Moderado"</formula>
    </cfRule>
  </conditionalFormatting>
  <conditionalFormatting sqref="AB111">
    <cfRule type="cellIs" dxfId="3007" priority="1917" operator="equal">
      <formula>"Menor"</formula>
    </cfRule>
  </conditionalFormatting>
  <conditionalFormatting sqref="AB111">
    <cfRule type="cellIs" dxfId="3006" priority="1918" operator="equal">
      <formula>"Leve"</formula>
    </cfRule>
  </conditionalFormatting>
  <conditionalFormatting sqref="AD111">
    <cfRule type="cellIs" dxfId="3005" priority="1919" operator="equal">
      <formula>"Extremo"</formula>
    </cfRule>
  </conditionalFormatting>
  <conditionalFormatting sqref="AD111">
    <cfRule type="cellIs" dxfId="3004" priority="1920" operator="equal">
      <formula>"Alto"</formula>
    </cfRule>
  </conditionalFormatting>
  <conditionalFormatting sqref="AD111">
    <cfRule type="cellIs" dxfId="3003" priority="1921" operator="equal">
      <formula>"Moderado"</formula>
    </cfRule>
  </conditionalFormatting>
  <conditionalFormatting sqref="AD111">
    <cfRule type="cellIs" dxfId="3002" priority="1922" operator="equal">
      <formula>"Bajo"</formula>
    </cfRule>
  </conditionalFormatting>
  <conditionalFormatting sqref="Z112:Z115">
    <cfRule type="cellIs" dxfId="3001" priority="1923" operator="equal">
      <formula>"Muy Alta"</formula>
    </cfRule>
  </conditionalFormatting>
  <conditionalFormatting sqref="Z112:Z115">
    <cfRule type="cellIs" dxfId="3000" priority="1924" operator="equal">
      <formula>"Alta"</formula>
    </cfRule>
  </conditionalFormatting>
  <conditionalFormatting sqref="Z112:Z115">
    <cfRule type="cellIs" dxfId="2999" priority="1925" operator="equal">
      <formula>"Media"</formula>
    </cfRule>
  </conditionalFormatting>
  <conditionalFormatting sqref="Z112:Z115">
    <cfRule type="cellIs" dxfId="2998" priority="1926" operator="equal">
      <formula>"Baja"</formula>
    </cfRule>
  </conditionalFormatting>
  <conditionalFormatting sqref="Z112:Z115">
    <cfRule type="cellIs" dxfId="2997" priority="1927" operator="equal">
      <formula>"Muy Baja"</formula>
    </cfRule>
  </conditionalFormatting>
  <conditionalFormatting sqref="AB112:AB115">
    <cfRule type="cellIs" dxfId="2996" priority="1928" operator="equal">
      <formula>"Catastrófico"</formula>
    </cfRule>
  </conditionalFormatting>
  <conditionalFormatting sqref="AB112:AB115">
    <cfRule type="cellIs" dxfId="2995" priority="1929" operator="equal">
      <formula>"Mayor"</formula>
    </cfRule>
  </conditionalFormatting>
  <conditionalFormatting sqref="AB112:AB115">
    <cfRule type="cellIs" dxfId="2994" priority="1930" operator="equal">
      <formula>"Moderado"</formula>
    </cfRule>
  </conditionalFormatting>
  <conditionalFormatting sqref="AB112:AB115">
    <cfRule type="cellIs" dxfId="2993" priority="1931" operator="equal">
      <formula>"Menor"</formula>
    </cfRule>
  </conditionalFormatting>
  <conditionalFormatting sqref="AB112:AB115">
    <cfRule type="cellIs" dxfId="2992" priority="1932" operator="equal">
      <formula>"Leve"</formula>
    </cfRule>
  </conditionalFormatting>
  <conditionalFormatting sqref="AD112:AD115">
    <cfRule type="cellIs" dxfId="2991" priority="1933" operator="equal">
      <formula>"Extremo"</formula>
    </cfRule>
  </conditionalFormatting>
  <conditionalFormatting sqref="AD112:AD115">
    <cfRule type="cellIs" dxfId="2990" priority="1934" operator="equal">
      <formula>"Alto"</formula>
    </cfRule>
  </conditionalFormatting>
  <conditionalFormatting sqref="AD112:AD115">
    <cfRule type="cellIs" dxfId="2989" priority="1935" operator="equal">
      <formula>"Moderado"</formula>
    </cfRule>
  </conditionalFormatting>
  <conditionalFormatting sqref="AD112:AD115">
    <cfRule type="cellIs" dxfId="2988" priority="1936" operator="equal">
      <formula>"Bajo"</formula>
    </cfRule>
  </conditionalFormatting>
  <conditionalFormatting sqref="Z116">
    <cfRule type="cellIs" dxfId="2987" priority="1937" operator="equal">
      <formula>"Muy Alta"</formula>
    </cfRule>
  </conditionalFormatting>
  <conditionalFormatting sqref="Z116">
    <cfRule type="cellIs" dxfId="2986" priority="1938" operator="equal">
      <formula>"Alta"</formula>
    </cfRule>
  </conditionalFormatting>
  <conditionalFormatting sqref="Z116">
    <cfRule type="cellIs" dxfId="2985" priority="1939" operator="equal">
      <formula>"Media"</formula>
    </cfRule>
  </conditionalFormatting>
  <conditionalFormatting sqref="Z116">
    <cfRule type="cellIs" dxfId="2984" priority="1940" operator="equal">
      <formula>"Baja"</formula>
    </cfRule>
  </conditionalFormatting>
  <conditionalFormatting sqref="Z116">
    <cfRule type="cellIs" dxfId="2983" priority="1941" operator="equal">
      <formula>"Muy Baja"</formula>
    </cfRule>
  </conditionalFormatting>
  <conditionalFormatting sqref="AB116">
    <cfRule type="cellIs" dxfId="2982" priority="1942" operator="equal">
      <formula>"Catastrófico"</formula>
    </cfRule>
  </conditionalFormatting>
  <conditionalFormatting sqref="AB116">
    <cfRule type="cellIs" dxfId="2981" priority="1943" operator="equal">
      <formula>"Mayor"</formula>
    </cfRule>
  </conditionalFormatting>
  <conditionalFormatting sqref="AB116">
    <cfRule type="cellIs" dxfId="2980" priority="1944" operator="equal">
      <formula>"Moderado"</formula>
    </cfRule>
  </conditionalFormatting>
  <conditionalFormatting sqref="AB116">
    <cfRule type="cellIs" dxfId="2979" priority="1945" operator="equal">
      <formula>"Menor"</formula>
    </cfRule>
  </conditionalFormatting>
  <conditionalFormatting sqref="AB116">
    <cfRule type="cellIs" dxfId="2978" priority="1946" operator="equal">
      <formula>"Leve"</formula>
    </cfRule>
  </conditionalFormatting>
  <conditionalFormatting sqref="AD116">
    <cfRule type="cellIs" dxfId="2977" priority="1947" operator="equal">
      <formula>"Extremo"</formula>
    </cfRule>
  </conditionalFormatting>
  <conditionalFormatting sqref="AD116">
    <cfRule type="cellIs" dxfId="2976" priority="1948" operator="equal">
      <formula>"Alto"</formula>
    </cfRule>
  </conditionalFormatting>
  <conditionalFormatting sqref="AD116">
    <cfRule type="cellIs" dxfId="2975" priority="1949" operator="equal">
      <formula>"Moderado"</formula>
    </cfRule>
  </conditionalFormatting>
  <conditionalFormatting sqref="AD116">
    <cfRule type="cellIs" dxfId="2974" priority="1950" operator="equal">
      <formula>"Bajo"</formula>
    </cfRule>
  </conditionalFormatting>
  <conditionalFormatting sqref="I111">
    <cfRule type="cellIs" dxfId="2973" priority="1951" operator="equal">
      <formula>"Muy Alta"</formula>
    </cfRule>
  </conditionalFormatting>
  <conditionalFormatting sqref="I111">
    <cfRule type="cellIs" dxfId="2972" priority="1952" operator="equal">
      <formula>"Alta"</formula>
    </cfRule>
  </conditionalFormatting>
  <conditionalFormatting sqref="I111">
    <cfRule type="cellIs" dxfId="2971" priority="1953" operator="equal">
      <formula>"Media"</formula>
    </cfRule>
  </conditionalFormatting>
  <conditionalFormatting sqref="I111">
    <cfRule type="cellIs" dxfId="2970" priority="1954" operator="equal">
      <formula>"Baja"</formula>
    </cfRule>
  </conditionalFormatting>
  <conditionalFormatting sqref="I111">
    <cfRule type="cellIs" dxfId="2969" priority="1955" operator="equal">
      <formula>"Muy Baja"</formula>
    </cfRule>
  </conditionalFormatting>
  <conditionalFormatting sqref="M111">
    <cfRule type="cellIs" dxfId="2968" priority="1956" operator="equal">
      <formula>"Catastrófico"</formula>
    </cfRule>
  </conditionalFormatting>
  <conditionalFormatting sqref="M111">
    <cfRule type="cellIs" dxfId="2967" priority="1957" operator="equal">
      <formula>"Mayor"</formula>
    </cfRule>
  </conditionalFormatting>
  <conditionalFormatting sqref="M111">
    <cfRule type="cellIs" dxfId="2966" priority="1958" operator="equal">
      <formula>"Moderado"</formula>
    </cfRule>
  </conditionalFormatting>
  <conditionalFormatting sqref="M111">
    <cfRule type="cellIs" dxfId="2965" priority="1959" operator="equal">
      <formula>"Menor"</formula>
    </cfRule>
  </conditionalFormatting>
  <conditionalFormatting sqref="M111">
    <cfRule type="cellIs" dxfId="2964" priority="1960" operator="equal">
      <formula>"Leve"</formula>
    </cfRule>
  </conditionalFormatting>
  <conditionalFormatting sqref="O117">
    <cfRule type="cellIs" dxfId="2963" priority="1961" operator="equal">
      <formula>"Extremo"</formula>
    </cfRule>
  </conditionalFormatting>
  <conditionalFormatting sqref="O117">
    <cfRule type="cellIs" dxfId="2962" priority="1962" operator="equal">
      <formula>"Alto"</formula>
    </cfRule>
  </conditionalFormatting>
  <conditionalFormatting sqref="O117">
    <cfRule type="cellIs" dxfId="2961" priority="1963" operator="equal">
      <formula>"Moderado"</formula>
    </cfRule>
  </conditionalFormatting>
  <conditionalFormatting sqref="O117">
    <cfRule type="cellIs" dxfId="2960" priority="1964" operator="equal">
      <formula>"Bajo"</formula>
    </cfRule>
  </conditionalFormatting>
  <conditionalFormatting sqref="L117:L122">
    <cfRule type="containsText" dxfId="2959" priority="1965" operator="containsText" text="❌">
      <formula>NOT(ISERROR(SEARCH(("❌"),(L117))))</formula>
    </cfRule>
  </conditionalFormatting>
  <conditionalFormatting sqref="Z117">
    <cfRule type="cellIs" dxfId="2958" priority="1966" operator="equal">
      <formula>"Muy Alta"</formula>
    </cfRule>
  </conditionalFormatting>
  <conditionalFormatting sqref="Z117">
    <cfRule type="cellIs" dxfId="2957" priority="1967" operator="equal">
      <formula>"Alta"</formula>
    </cfRule>
  </conditionalFormatting>
  <conditionalFormatting sqref="Z117">
    <cfRule type="cellIs" dxfId="2956" priority="1968" operator="equal">
      <formula>"Media"</formula>
    </cfRule>
  </conditionalFormatting>
  <conditionalFormatting sqref="Z117">
    <cfRule type="cellIs" dxfId="2955" priority="1969" operator="equal">
      <formula>"Baja"</formula>
    </cfRule>
  </conditionalFormatting>
  <conditionalFormatting sqref="Z117">
    <cfRule type="cellIs" dxfId="2954" priority="1970" operator="equal">
      <formula>"Muy Baja"</formula>
    </cfRule>
  </conditionalFormatting>
  <conditionalFormatting sqref="AB117">
    <cfRule type="cellIs" dxfId="2953" priority="1971" operator="equal">
      <formula>"Catastrófico"</formula>
    </cfRule>
  </conditionalFormatting>
  <conditionalFormatting sqref="AB117">
    <cfRule type="cellIs" dxfId="2952" priority="1972" operator="equal">
      <formula>"Mayor"</formula>
    </cfRule>
  </conditionalFormatting>
  <conditionalFormatting sqref="AB117">
    <cfRule type="cellIs" dxfId="2951" priority="1973" operator="equal">
      <formula>"Moderado"</formula>
    </cfRule>
  </conditionalFormatting>
  <conditionalFormatting sqref="AB117">
    <cfRule type="cellIs" dxfId="2950" priority="1974" operator="equal">
      <formula>"Menor"</formula>
    </cfRule>
  </conditionalFormatting>
  <conditionalFormatting sqref="AB117">
    <cfRule type="cellIs" dxfId="2949" priority="1975" operator="equal">
      <formula>"Leve"</formula>
    </cfRule>
  </conditionalFormatting>
  <conditionalFormatting sqref="AD117">
    <cfRule type="cellIs" dxfId="2948" priority="1976" operator="equal">
      <formula>"Extremo"</formula>
    </cfRule>
  </conditionalFormatting>
  <conditionalFormatting sqref="AD117">
    <cfRule type="cellIs" dxfId="2947" priority="1977" operator="equal">
      <formula>"Alto"</formula>
    </cfRule>
  </conditionalFormatting>
  <conditionalFormatting sqref="AD117">
    <cfRule type="cellIs" dxfId="2946" priority="1978" operator="equal">
      <formula>"Moderado"</formula>
    </cfRule>
  </conditionalFormatting>
  <conditionalFormatting sqref="AD117">
    <cfRule type="cellIs" dxfId="2945" priority="1979" operator="equal">
      <formula>"Bajo"</formula>
    </cfRule>
  </conditionalFormatting>
  <conditionalFormatting sqref="Z118:Z121">
    <cfRule type="cellIs" dxfId="2944" priority="1980" operator="equal">
      <formula>"Muy Alta"</formula>
    </cfRule>
  </conditionalFormatting>
  <conditionalFormatting sqref="Z118:Z121">
    <cfRule type="cellIs" dxfId="2943" priority="1981" operator="equal">
      <formula>"Alta"</formula>
    </cfRule>
  </conditionalFormatting>
  <conditionalFormatting sqref="Z118:Z121">
    <cfRule type="cellIs" dxfId="2942" priority="1982" operator="equal">
      <formula>"Media"</formula>
    </cfRule>
  </conditionalFormatting>
  <conditionalFormatting sqref="Z118:Z121">
    <cfRule type="cellIs" dxfId="2941" priority="1983" operator="equal">
      <formula>"Baja"</formula>
    </cfRule>
  </conditionalFormatting>
  <conditionalFormatting sqref="Z118:Z121">
    <cfRule type="cellIs" dxfId="2940" priority="1984" operator="equal">
      <formula>"Muy Baja"</formula>
    </cfRule>
  </conditionalFormatting>
  <conditionalFormatting sqref="AB118:AB121">
    <cfRule type="cellIs" dxfId="2939" priority="1985" operator="equal">
      <formula>"Catastrófico"</formula>
    </cfRule>
  </conditionalFormatting>
  <conditionalFormatting sqref="AB118:AB121">
    <cfRule type="cellIs" dxfId="2938" priority="1986" operator="equal">
      <formula>"Mayor"</formula>
    </cfRule>
  </conditionalFormatting>
  <conditionalFormatting sqref="AB118:AB121">
    <cfRule type="cellIs" dxfId="2937" priority="1987" operator="equal">
      <formula>"Moderado"</formula>
    </cfRule>
  </conditionalFormatting>
  <conditionalFormatting sqref="AB118:AB121">
    <cfRule type="cellIs" dxfId="2936" priority="1988" operator="equal">
      <formula>"Menor"</formula>
    </cfRule>
  </conditionalFormatting>
  <conditionalFormatting sqref="AB118:AB121">
    <cfRule type="cellIs" dxfId="2935" priority="1989" operator="equal">
      <formula>"Leve"</formula>
    </cfRule>
  </conditionalFormatting>
  <conditionalFormatting sqref="AD118:AD121">
    <cfRule type="cellIs" dxfId="2934" priority="1990" operator="equal">
      <formula>"Extremo"</formula>
    </cfRule>
  </conditionalFormatting>
  <conditionalFormatting sqref="AD118:AD121">
    <cfRule type="cellIs" dxfId="2933" priority="1991" operator="equal">
      <formula>"Alto"</formula>
    </cfRule>
  </conditionalFormatting>
  <conditionalFormatting sqref="AD118:AD121">
    <cfRule type="cellIs" dxfId="2932" priority="1992" operator="equal">
      <formula>"Moderado"</formula>
    </cfRule>
  </conditionalFormatting>
  <conditionalFormatting sqref="AD118:AD121">
    <cfRule type="cellIs" dxfId="2931" priority="1993" operator="equal">
      <formula>"Bajo"</formula>
    </cfRule>
  </conditionalFormatting>
  <conditionalFormatting sqref="Z122">
    <cfRule type="cellIs" dxfId="2930" priority="1994" operator="equal">
      <formula>"Muy Alta"</formula>
    </cfRule>
  </conditionalFormatting>
  <conditionalFormatting sqref="Z122">
    <cfRule type="cellIs" dxfId="2929" priority="1995" operator="equal">
      <formula>"Alta"</formula>
    </cfRule>
  </conditionalFormatting>
  <conditionalFormatting sqref="Z122">
    <cfRule type="cellIs" dxfId="2928" priority="1996" operator="equal">
      <formula>"Media"</formula>
    </cfRule>
  </conditionalFormatting>
  <conditionalFormatting sqref="Z122">
    <cfRule type="cellIs" dxfId="2927" priority="1997" operator="equal">
      <formula>"Baja"</formula>
    </cfRule>
  </conditionalFormatting>
  <conditionalFormatting sqref="Z122">
    <cfRule type="cellIs" dxfId="2926" priority="1998" operator="equal">
      <formula>"Muy Baja"</formula>
    </cfRule>
  </conditionalFormatting>
  <conditionalFormatting sqref="AB122">
    <cfRule type="cellIs" dxfId="2925" priority="1999" operator="equal">
      <formula>"Catastrófico"</formula>
    </cfRule>
  </conditionalFormatting>
  <conditionalFormatting sqref="AB122">
    <cfRule type="cellIs" dxfId="2924" priority="2000" operator="equal">
      <formula>"Mayor"</formula>
    </cfRule>
  </conditionalFormatting>
  <conditionalFormatting sqref="AB122">
    <cfRule type="cellIs" dxfId="2923" priority="2001" operator="equal">
      <formula>"Moderado"</formula>
    </cfRule>
  </conditionalFormatting>
  <conditionalFormatting sqref="AB122">
    <cfRule type="cellIs" dxfId="2922" priority="2002" operator="equal">
      <formula>"Menor"</formula>
    </cfRule>
  </conditionalFormatting>
  <conditionalFormatting sqref="AB122">
    <cfRule type="cellIs" dxfId="2921" priority="2003" operator="equal">
      <formula>"Leve"</formula>
    </cfRule>
  </conditionalFormatting>
  <conditionalFormatting sqref="AD122">
    <cfRule type="cellIs" dxfId="2920" priority="2004" operator="equal">
      <formula>"Extremo"</formula>
    </cfRule>
  </conditionalFormatting>
  <conditionalFormatting sqref="AD122">
    <cfRule type="cellIs" dxfId="2919" priority="2005" operator="equal">
      <formula>"Alto"</formula>
    </cfRule>
  </conditionalFormatting>
  <conditionalFormatting sqref="AD122">
    <cfRule type="cellIs" dxfId="2918" priority="2006" operator="equal">
      <formula>"Moderado"</formula>
    </cfRule>
  </conditionalFormatting>
  <conditionalFormatting sqref="AD122">
    <cfRule type="cellIs" dxfId="2917" priority="2007" operator="equal">
      <formula>"Bajo"</formula>
    </cfRule>
  </conditionalFormatting>
  <conditionalFormatting sqref="I117">
    <cfRule type="cellIs" dxfId="2916" priority="2008" operator="equal">
      <formula>"Muy Alta"</formula>
    </cfRule>
  </conditionalFormatting>
  <conditionalFormatting sqref="I117">
    <cfRule type="cellIs" dxfId="2915" priority="2009" operator="equal">
      <formula>"Alta"</formula>
    </cfRule>
  </conditionalFormatting>
  <conditionalFormatting sqref="I117">
    <cfRule type="cellIs" dxfId="2914" priority="2010" operator="equal">
      <formula>"Media"</formula>
    </cfRule>
  </conditionalFormatting>
  <conditionalFormatting sqref="I117">
    <cfRule type="cellIs" dxfId="2913" priority="2011" operator="equal">
      <formula>"Baja"</formula>
    </cfRule>
  </conditionalFormatting>
  <conditionalFormatting sqref="I117">
    <cfRule type="cellIs" dxfId="2912" priority="2012" operator="equal">
      <formula>"Muy Baja"</formula>
    </cfRule>
  </conditionalFormatting>
  <conditionalFormatting sqref="M117">
    <cfRule type="cellIs" dxfId="2911" priority="2013" operator="equal">
      <formula>"Catastrófico"</formula>
    </cfRule>
  </conditionalFormatting>
  <conditionalFormatting sqref="M117">
    <cfRule type="cellIs" dxfId="2910" priority="2014" operator="equal">
      <formula>"Mayor"</formula>
    </cfRule>
  </conditionalFormatting>
  <conditionalFormatting sqref="M117">
    <cfRule type="cellIs" dxfId="2909" priority="2015" operator="equal">
      <formula>"Moderado"</formula>
    </cfRule>
  </conditionalFormatting>
  <conditionalFormatting sqref="M117">
    <cfRule type="cellIs" dxfId="2908" priority="2016" operator="equal">
      <formula>"Menor"</formula>
    </cfRule>
  </conditionalFormatting>
  <conditionalFormatting sqref="M117">
    <cfRule type="cellIs" dxfId="2907" priority="2017" operator="equal">
      <formula>"Leve"</formula>
    </cfRule>
  </conditionalFormatting>
  <conditionalFormatting sqref="O123">
    <cfRule type="cellIs" dxfId="2906" priority="2018" operator="equal">
      <formula>"Extremo"</formula>
    </cfRule>
  </conditionalFormatting>
  <conditionalFormatting sqref="O123">
    <cfRule type="cellIs" dxfId="2905" priority="2019" operator="equal">
      <formula>"Alto"</formula>
    </cfRule>
  </conditionalFormatting>
  <conditionalFormatting sqref="O123">
    <cfRule type="cellIs" dxfId="2904" priority="2020" operator="equal">
      <formula>"Moderado"</formula>
    </cfRule>
  </conditionalFormatting>
  <conditionalFormatting sqref="O123">
    <cfRule type="cellIs" dxfId="2903" priority="2021" operator="equal">
      <formula>"Bajo"</formula>
    </cfRule>
  </conditionalFormatting>
  <conditionalFormatting sqref="L123:L128">
    <cfRule type="containsText" dxfId="2902" priority="2022" operator="containsText" text="❌">
      <formula>NOT(ISERROR(SEARCH(("❌"),(L123))))</formula>
    </cfRule>
  </conditionalFormatting>
  <conditionalFormatting sqref="Z123">
    <cfRule type="cellIs" dxfId="2901" priority="2023" operator="equal">
      <formula>"Muy Alta"</formula>
    </cfRule>
  </conditionalFormatting>
  <conditionalFormatting sqref="Z123">
    <cfRule type="cellIs" dxfId="2900" priority="2024" operator="equal">
      <formula>"Alta"</formula>
    </cfRule>
  </conditionalFormatting>
  <conditionalFormatting sqref="Z123">
    <cfRule type="cellIs" dxfId="2899" priority="2025" operator="equal">
      <formula>"Media"</formula>
    </cfRule>
  </conditionalFormatting>
  <conditionalFormatting sqref="Z123">
    <cfRule type="cellIs" dxfId="2898" priority="2026" operator="equal">
      <formula>"Baja"</formula>
    </cfRule>
  </conditionalFormatting>
  <conditionalFormatting sqref="Z123">
    <cfRule type="cellIs" dxfId="2897" priority="2027" operator="equal">
      <formula>"Muy Baja"</formula>
    </cfRule>
  </conditionalFormatting>
  <conditionalFormatting sqref="AB123">
    <cfRule type="cellIs" dxfId="2896" priority="2028" operator="equal">
      <formula>"Catastrófico"</formula>
    </cfRule>
  </conditionalFormatting>
  <conditionalFormatting sqref="AB123">
    <cfRule type="cellIs" dxfId="2895" priority="2029" operator="equal">
      <formula>"Mayor"</formula>
    </cfRule>
  </conditionalFormatting>
  <conditionalFormatting sqref="AB123">
    <cfRule type="cellIs" dxfId="2894" priority="2030" operator="equal">
      <formula>"Moderado"</formula>
    </cfRule>
  </conditionalFormatting>
  <conditionalFormatting sqref="AB123">
    <cfRule type="cellIs" dxfId="2893" priority="2031" operator="equal">
      <formula>"Menor"</formula>
    </cfRule>
  </conditionalFormatting>
  <conditionalFormatting sqref="AB123">
    <cfRule type="cellIs" dxfId="2892" priority="2032" operator="equal">
      <formula>"Leve"</formula>
    </cfRule>
  </conditionalFormatting>
  <conditionalFormatting sqref="AD123">
    <cfRule type="cellIs" dxfId="2891" priority="2033" operator="equal">
      <formula>"Extremo"</formula>
    </cfRule>
  </conditionalFormatting>
  <conditionalFormatting sqref="AD123">
    <cfRule type="cellIs" dxfId="2890" priority="2034" operator="equal">
      <formula>"Alto"</formula>
    </cfRule>
  </conditionalFormatting>
  <conditionalFormatting sqref="AD123">
    <cfRule type="cellIs" dxfId="2889" priority="2035" operator="equal">
      <formula>"Moderado"</formula>
    </cfRule>
  </conditionalFormatting>
  <conditionalFormatting sqref="AD123">
    <cfRule type="cellIs" dxfId="2888" priority="2036" operator="equal">
      <formula>"Bajo"</formula>
    </cfRule>
  </conditionalFormatting>
  <conditionalFormatting sqref="Z124:Z127">
    <cfRule type="cellIs" dxfId="2887" priority="2037" operator="equal">
      <formula>"Muy Alta"</formula>
    </cfRule>
  </conditionalFormatting>
  <conditionalFormatting sqref="Z124:Z127">
    <cfRule type="cellIs" dxfId="2886" priority="2038" operator="equal">
      <formula>"Alta"</formula>
    </cfRule>
  </conditionalFormatting>
  <conditionalFormatting sqref="Z124:Z127">
    <cfRule type="cellIs" dxfId="2885" priority="2039" operator="equal">
      <formula>"Media"</formula>
    </cfRule>
  </conditionalFormatting>
  <conditionalFormatting sqref="Z124:Z127">
    <cfRule type="cellIs" dxfId="2884" priority="2040" operator="equal">
      <formula>"Baja"</formula>
    </cfRule>
  </conditionalFormatting>
  <conditionalFormatting sqref="Z124:Z127">
    <cfRule type="cellIs" dxfId="2883" priority="2041" operator="equal">
      <formula>"Muy Baja"</formula>
    </cfRule>
  </conditionalFormatting>
  <conditionalFormatting sqref="AB124:AB127">
    <cfRule type="cellIs" dxfId="2882" priority="2042" operator="equal">
      <formula>"Catastrófico"</formula>
    </cfRule>
  </conditionalFormatting>
  <conditionalFormatting sqref="AB124:AB127">
    <cfRule type="cellIs" dxfId="2881" priority="2043" operator="equal">
      <formula>"Mayor"</formula>
    </cfRule>
  </conditionalFormatting>
  <conditionalFormatting sqref="AB124:AB127">
    <cfRule type="cellIs" dxfId="2880" priority="2044" operator="equal">
      <formula>"Moderado"</formula>
    </cfRule>
  </conditionalFormatting>
  <conditionalFormatting sqref="AB124:AB127">
    <cfRule type="cellIs" dxfId="2879" priority="2045" operator="equal">
      <formula>"Menor"</formula>
    </cfRule>
  </conditionalFormatting>
  <conditionalFormatting sqref="AB124:AB127">
    <cfRule type="cellIs" dxfId="2878" priority="2046" operator="equal">
      <formula>"Leve"</formula>
    </cfRule>
  </conditionalFormatting>
  <conditionalFormatting sqref="AD124:AD127">
    <cfRule type="cellIs" dxfId="2877" priority="2047" operator="equal">
      <formula>"Extremo"</formula>
    </cfRule>
  </conditionalFormatting>
  <conditionalFormatting sqref="AD124:AD127">
    <cfRule type="cellIs" dxfId="2876" priority="2048" operator="equal">
      <formula>"Alto"</formula>
    </cfRule>
  </conditionalFormatting>
  <conditionalFormatting sqref="AD124:AD127">
    <cfRule type="cellIs" dxfId="2875" priority="2049" operator="equal">
      <formula>"Moderado"</formula>
    </cfRule>
  </conditionalFormatting>
  <conditionalFormatting sqref="AD124:AD127">
    <cfRule type="cellIs" dxfId="2874" priority="2050" operator="equal">
      <formula>"Bajo"</formula>
    </cfRule>
  </conditionalFormatting>
  <conditionalFormatting sqref="Z128">
    <cfRule type="cellIs" dxfId="2873" priority="2051" operator="equal">
      <formula>"Muy Alta"</formula>
    </cfRule>
  </conditionalFormatting>
  <conditionalFormatting sqref="Z128">
    <cfRule type="cellIs" dxfId="2872" priority="2052" operator="equal">
      <formula>"Alta"</formula>
    </cfRule>
  </conditionalFormatting>
  <conditionalFormatting sqref="Z128">
    <cfRule type="cellIs" dxfId="2871" priority="2053" operator="equal">
      <formula>"Media"</formula>
    </cfRule>
  </conditionalFormatting>
  <conditionalFormatting sqref="Z128">
    <cfRule type="cellIs" dxfId="2870" priority="2054" operator="equal">
      <formula>"Baja"</formula>
    </cfRule>
  </conditionalFormatting>
  <conditionalFormatting sqref="Z128">
    <cfRule type="cellIs" dxfId="2869" priority="2055" operator="equal">
      <formula>"Muy Baja"</formula>
    </cfRule>
  </conditionalFormatting>
  <conditionalFormatting sqref="AB128">
    <cfRule type="cellIs" dxfId="2868" priority="2056" operator="equal">
      <formula>"Catastrófico"</formula>
    </cfRule>
  </conditionalFormatting>
  <conditionalFormatting sqref="AB128">
    <cfRule type="cellIs" dxfId="2867" priority="2057" operator="equal">
      <formula>"Mayor"</formula>
    </cfRule>
  </conditionalFormatting>
  <conditionalFormatting sqref="AB128">
    <cfRule type="cellIs" dxfId="2866" priority="2058" operator="equal">
      <formula>"Moderado"</formula>
    </cfRule>
  </conditionalFormatting>
  <conditionalFormatting sqref="AB128">
    <cfRule type="cellIs" dxfId="2865" priority="2059" operator="equal">
      <formula>"Menor"</formula>
    </cfRule>
  </conditionalFormatting>
  <conditionalFormatting sqref="AB128">
    <cfRule type="cellIs" dxfId="2864" priority="2060" operator="equal">
      <formula>"Leve"</formula>
    </cfRule>
  </conditionalFormatting>
  <conditionalFormatting sqref="AD128">
    <cfRule type="cellIs" dxfId="2863" priority="2061" operator="equal">
      <formula>"Extremo"</formula>
    </cfRule>
  </conditionalFormatting>
  <conditionalFormatting sqref="AD128">
    <cfRule type="cellIs" dxfId="2862" priority="2062" operator="equal">
      <formula>"Alto"</formula>
    </cfRule>
  </conditionalFormatting>
  <conditionalFormatting sqref="AD128">
    <cfRule type="cellIs" dxfId="2861" priority="2063" operator="equal">
      <formula>"Moderado"</formula>
    </cfRule>
  </conditionalFormatting>
  <conditionalFormatting sqref="AD128">
    <cfRule type="cellIs" dxfId="2860" priority="2064" operator="equal">
      <formula>"Bajo"</formula>
    </cfRule>
  </conditionalFormatting>
  <conditionalFormatting sqref="I123">
    <cfRule type="cellIs" dxfId="2859" priority="2065" operator="equal">
      <formula>"Muy Alta"</formula>
    </cfRule>
  </conditionalFormatting>
  <conditionalFormatting sqref="I123">
    <cfRule type="cellIs" dxfId="2858" priority="2066" operator="equal">
      <formula>"Alta"</formula>
    </cfRule>
  </conditionalFormatting>
  <conditionalFormatting sqref="I123">
    <cfRule type="cellIs" dxfId="2857" priority="2067" operator="equal">
      <formula>"Media"</formula>
    </cfRule>
  </conditionalFormatting>
  <conditionalFormatting sqref="I123">
    <cfRule type="cellIs" dxfId="2856" priority="2068" operator="equal">
      <formula>"Baja"</formula>
    </cfRule>
  </conditionalFormatting>
  <conditionalFormatting sqref="I123">
    <cfRule type="cellIs" dxfId="2855" priority="2069" operator="equal">
      <formula>"Muy Baja"</formula>
    </cfRule>
  </conditionalFormatting>
  <conditionalFormatting sqref="M123">
    <cfRule type="cellIs" dxfId="2854" priority="2070" operator="equal">
      <formula>"Catastrófico"</formula>
    </cfRule>
  </conditionalFormatting>
  <conditionalFormatting sqref="M123">
    <cfRule type="cellIs" dxfId="2853" priority="2071" operator="equal">
      <formula>"Mayor"</formula>
    </cfRule>
  </conditionalFormatting>
  <conditionalFormatting sqref="M123">
    <cfRule type="cellIs" dxfId="2852" priority="2072" operator="equal">
      <formula>"Moderado"</formula>
    </cfRule>
  </conditionalFormatting>
  <conditionalFormatting sqref="M123">
    <cfRule type="cellIs" dxfId="2851" priority="2073" operator="equal">
      <formula>"Menor"</formula>
    </cfRule>
  </conditionalFormatting>
  <conditionalFormatting sqref="M123">
    <cfRule type="cellIs" dxfId="2850" priority="2074" operator="equal">
      <formula>"Leve"</formula>
    </cfRule>
  </conditionalFormatting>
  <conditionalFormatting sqref="O129">
    <cfRule type="cellIs" dxfId="2849" priority="2075" operator="equal">
      <formula>"Extremo"</formula>
    </cfRule>
  </conditionalFormatting>
  <conditionalFormatting sqref="O129">
    <cfRule type="cellIs" dxfId="2848" priority="2076" operator="equal">
      <formula>"Alto"</formula>
    </cfRule>
  </conditionalFormatting>
  <conditionalFormatting sqref="O129">
    <cfRule type="cellIs" dxfId="2847" priority="2077" operator="equal">
      <formula>"Moderado"</formula>
    </cfRule>
  </conditionalFormatting>
  <conditionalFormatting sqref="O129">
    <cfRule type="cellIs" dxfId="2846" priority="2078" operator="equal">
      <formula>"Bajo"</formula>
    </cfRule>
  </conditionalFormatting>
  <conditionalFormatting sqref="L129:L134">
    <cfRule type="containsText" dxfId="2845" priority="2079" operator="containsText" text="❌">
      <formula>NOT(ISERROR(SEARCH(("❌"),(L129))))</formula>
    </cfRule>
  </conditionalFormatting>
  <conditionalFormatting sqref="Z129">
    <cfRule type="cellIs" dxfId="2844" priority="2080" operator="equal">
      <formula>"Muy Alta"</formula>
    </cfRule>
  </conditionalFormatting>
  <conditionalFormatting sqref="Z129">
    <cfRule type="cellIs" dxfId="2843" priority="2081" operator="equal">
      <formula>"Alta"</formula>
    </cfRule>
  </conditionalFormatting>
  <conditionalFormatting sqref="Z129">
    <cfRule type="cellIs" dxfId="2842" priority="2082" operator="equal">
      <formula>"Media"</formula>
    </cfRule>
  </conditionalFormatting>
  <conditionalFormatting sqref="Z129">
    <cfRule type="cellIs" dxfId="2841" priority="2083" operator="equal">
      <formula>"Baja"</formula>
    </cfRule>
  </conditionalFormatting>
  <conditionalFormatting sqref="Z129">
    <cfRule type="cellIs" dxfId="2840" priority="2084" operator="equal">
      <formula>"Muy Baja"</formula>
    </cfRule>
  </conditionalFormatting>
  <conditionalFormatting sqref="AB129">
    <cfRule type="cellIs" dxfId="2839" priority="2085" operator="equal">
      <formula>"Catastrófico"</formula>
    </cfRule>
  </conditionalFormatting>
  <conditionalFormatting sqref="AB129">
    <cfRule type="cellIs" dxfId="2838" priority="2086" operator="equal">
      <formula>"Mayor"</formula>
    </cfRule>
  </conditionalFormatting>
  <conditionalFormatting sqref="AB129">
    <cfRule type="cellIs" dxfId="2837" priority="2087" operator="equal">
      <formula>"Moderado"</formula>
    </cfRule>
  </conditionalFormatting>
  <conditionalFormatting sqref="AB129">
    <cfRule type="cellIs" dxfId="2836" priority="2088" operator="equal">
      <formula>"Menor"</formula>
    </cfRule>
  </conditionalFormatting>
  <conditionalFormatting sqref="AB129">
    <cfRule type="cellIs" dxfId="2835" priority="2089" operator="equal">
      <formula>"Leve"</formula>
    </cfRule>
  </conditionalFormatting>
  <conditionalFormatting sqref="AD129">
    <cfRule type="cellIs" dxfId="2834" priority="2090" operator="equal">
      <formula>"Extremo"</formula>
    </cfRule>
  </conditionalFormatting>
  <conditionalFormatting sqref="AD129">
    <cfRule type="cellIs" dxfId="2833" priority="2091" operator="equal">
      <formula>"Alto"</formula>
    </cfRule>
  </conditionalFormatting>
  <conditionalFormatting sqref="AD129">
    <cfRule type="cellIs" dxfId="2832" priority="2092" operator="equal">
      <formula>"Moderado"</formula>
    </cfRule>
  </conditionalFormatting>
  <conditionalFormatting sqref="AD129">
    <cfRule type="cellIs" dxfId="2831" priority="2093" operator="equal">
      <formula>"Bajo"</formula>
    </cfRule>
  </conditionalFormatting>
  <conditionalFormatting sqref="Z130:Z133">
    <cfRule type="cellIs" dxfId="2830" priority="2094" operator="equal">
      <formula>"Muy Alta"</formula>
    </cfRule>
  </conditionalFormatting>
  <conditionalFormatting sqref="Z130:Z133">
    <cfRule type="cellIs" dxfId="2829" priority="2095" operator="equal">
      <formula>"Alta"</formula>
    </cfRule>
  </conditionalFormatting>
  <conditionalFormatting sqref="Z130:Z133">
    <cfRule type="cellIs" dxfId="2828" priority="2096" operator="equal">
      <formula>"Media"</formula>
    </cfRule>
  </conditionalFormatting>
  <conditionalFormatting sqref="Z130:Z133">
    <cfRule type="cellIs" dxfId="2827" priority="2097" operator="equal">
      <formula>"Baja"</formula>
    </cfRule>
  </conditionalFormatting>
  <conditionalFormatting sqref="Z130:Z133">
    <cfRule type="cellIs" dxfId="2826" priority="2098" operator="equal">
      <formula>"Muy Baja"</formula>
    </cfRule>
  </conditionalFormatting>
  <conditionalFormatting sqref="AB130:AB133">
    <cfRule type="cellIs" dxfId="2825" priority="2099" operator="equal">
      <formula>"Catastrófico"</formula>
    </cfRule>
  </conditionalFormatting>
  <conditionalFormatting sqref="AB130:AB133">
    <cfRule type="cellIs" dxfId="2824" priority="2100" operator="equal">
      <formula>"Mayor"</formula>
    </cfRule>
  </conditionalFormatting>
  <conditionalFormatting sqref="AB130:AB133">
    <cfRule type="cellIs" dxfId="2823" priority="2101" operator="equal">
      <formula>"Moderado"</formula>
    </cfRule>
  </conditionalFormatting>
  <conditionalFormatting sqref="AB130:AB133">
    <cfRule type="cellIs" dxfId="2822" priority="2102" operator="equal">
      <formula>"Menor"</formula>
    </cfRule>
  </conditionalFormatting>
  <conditionalFormatting sqref="AB130:AB133">
    <cfRule type="cellIs" dxfId="2821" priority="2103" operator="equal">
      <formula>"Leve"</formula>
    </cfRule>
  </conditionalFormatting>
  <conditionalFormatting sqref="AD130:AD133">
    <cfRule type="cellIs" dxfId="2820" priority="2104" operator="equal">
      <formula>"Extremo"</formula>
    </cfRule>
  </conditionalFormatting>
  <conditionalFormatting sqref="AD130:AD133">
    <cfRule type="cellIs" dxfId="2819" priority="2105" operator="equal">
      <formula>"Alto"</formula>
    </cfRule>
  </conditionalFormatting>
  <conditionalFormatting sqref="AD130:AD133">
    <cfRule type="cellIs" dxfId="2818" priority="2106" operator="equal">
      <formula>"Moderado"</formula>
    </cfRule>
  </conditionalFormatting>
  <conditionalFormatting sqref="AD130:AD133">
    <cfRule type="cellIs" dxfId="2817" priority="2107" operator="equal">
      <formula>"Bajo"</formula>
    </cfRule>
  </conditionalFormatting>
  <conditionalFormatting sqref="Z134">
    <cfRule type="cellIs" dxfId="2816" priority="2108" operator="equal">
      <formula>"Muy Alta"</formula>
    </cfRule>
  </conditionalFormatting>
  <conditionalFormatting sqref="Z134">
    <cfRule type="cellIs" dxfId="2815" priority="2109" operator="equal">
      <formula>"Alta"</formula>
    </cfRule>
  </conditionalFormatting>
  <conditionalFormatting sqref="Z134">
    <cfRule type="cellIs" dxfId="2814" priority="2110" operator="equal">
      <formula>"Media"</formula>
    </cfRule>
  </conditionalFormatting>
  <conditionalFormatting sqref="Z134">
    <cfRule type="cellIs" dxfId="2813" priority="2111" operator="equal">
      <formula>"Baja"</formula>
    </cfRule>
  </conditionalFormatting>
  <conditionalFormatting sqref="Z134">
    <cfRule type="cellIs" dxfId="2812" priority="2112" operator="equal">
      <formula>"Muy Baja"</formula>
    </cfRule>
  </conditionalFormatting>
  <conditionalFormatting sqref="AB134">
    <cfRule type="cellIs" dxfId="2811" priority="2113" operator="equal">
      <formula>"Catastrófico"</formula>
    </cfRule>
  </conditionalFormatting>
  <conditionalFormatting sqref="AB134">
    <cfRule type="cellIs" dxfId="2810" priority="2114" operator="equal">
      <formula>"Mayor"</formula>
    </cfRule>
  </conditionalFormatting>
  <conditionalFormatting sqref="AB134">
    <cfRule type="cellIs" dxfId="2809" priority="2115" operator="equal">
      <formula>"Moderado"</formula>
    </cfRule>
  </conditionalFormatting>
  <conditionalFormatting sqref="AB134">
    <cfRule type="cellIs" dxfId="2808" priority="2116" operator="equal">
      <formula>"Menor"</formula>
    </cfRule>
  </conditionalFormatting>
  <conditionalFormatting sqref="AB134">
    <cfRule type="cellIs" dxfId="2807" priority="2117" operator="equal">
      <formula>"Leve"</formula>
    </cfRule>
  </conditionalFormatting>
  <conditionalFormatting sqref="AD134">
    <cfRule type="cellIs" dxfId="2806" priority="2118" operator="equal">
      <formula>"Extremo"</formula>
    </cfRule>
  </conditionalFormatting>
  <conditionalFormatting sqref="AD134">
    <cfRule type="cellIs" dxfId="2805" priority="2119" operator="equal">
      <formula>"Alto"</formula>
    </cfRule>
  </conditionalFormatting>
  <conditionalFormatting sqref="AD134">
    <cfRule type="cellIs" dxfId="2804" priority="2120" operator="equal">
      <formula>"Moderado"</formula>
    </cfRule>
  </conditionalFormatting>
  <conditionalFormatting sqref="AD134">
    <cfRule type="cellIs" dxfId="2803" priority="2121" operator="equal">
      <formula>"Bajo"</formula>
    </cfRule>
  </conditionalFormatting>
  <conditionalFormatting sqref="I129">
    <cfRule type="cellIs" dxfId="2802" priority="2122" operator="equal">
      <formula>"Muy Alta"</formula>
    </cfRule>
  </conditionalFormatting>
  <conditionalFormatting sqref="I129">
    <cfRule type="cellIs" dxfId="2801" priority="2123" operator="equal">
      <formula>"Alta"</formula>
    </cfRule>
  </conditionalFormatting>
  <conditionalFormatting sqref="I129">
    <cfRule type="cellIs" dxfId="2800" priority="2124" operator="equal">
      <formula>"Media"</formula>
    </cfRule>
  </conditionalFormatting>
  <conditionalFormatting sqref="I129">
    <cfRule type="cellIs" dxfId="2799" priority="2125" operator="equal">
      <formula>"Baja"</formula>
    </cfRule>
  </conditionalFormatting>
  <conditionalFormatting sqref="I129">
    <cfRule type="cellIs" dxfId="2798" priority="2126" operator="equal">
      <formula>"Muy Baja"</formula>
    </cfRule>
  </conditionalFormatting>
  <conditionalFormatting sqref="M129">
    <cfRule type="cellIs" dxfId="2797" priority="2127" operator="equal">
      <formula>"Catastrófico"</formula>
    </cfRule>
  </conditionalFormatting>
  <conditionalFormatting sqref="M129">
    <cfRule type="cellIs" dxfId="2796" priority="2128" operator="equal">
      <formula>"Mayor"</formula>
    </cfRule>
  </conditionalFormatting>
  <conditionalFormatting sqref="M129">
    <cfRule type="cellIs" dxfId="2795" priority="2129" operator="equal">
      <formula>"Moderado"</formula>
    </cfRule>
  </conditionalFormatting>
  <conditionalFormatting sqref="M129">
    <cfRule type="cellIs" dxfId="2794" priority="2130" operator="equal">
      <formula>"Menor"</formula>
    </cfRule>
  </conditionalFormatting>
  <conditionalFormatting sqref="M129">
    <cfRule type="cellIs" dxfId="2793" priority="2131" operator="equal">
      <formula>"Leve"</formula>
    </cfRule>
  </conditionalFormatting>
  <conditionalFormatting sqref="O135">
    <cfRule type="cellIs" dxfId="2792" priority="2132" operator="equal">
      <formula>"Extremo"</formula>
    </cfRule>
  </conditionalFormatting>
  <conditionalFormatting sqref="O135">
    <cfRule type="cellIs" dxfId="2791" priority="2133" operator="equal">
      <formula>"Alto"</formula>
    </cfRule>
  </conditionalFormatting>
  <conditionalFormatting sqref="O135">
    <cfRule type="cellIs" dxfId="2790" priority="2134" operator="equal">
      <formula>"Moderado"</formula>
    </cfRule>
  </conditionalFormatting>
  <conditionalFormatting sqref="O135">
    <cfRule type="cellIs" dxfId="2789" priority="2135" operator="equal">
      <formula>"Bajo"</formula>
    </cfRule>
  </conditionalFormatting>
  <conditionalFormatting sqref="L135:L140">
    <cfRule type="containsText" dxfId="2788" priority="2136" operator="containsText" text="❌">
      <formula>NOT(ISERROR(SEARCH(("❌"),(L135))))</formula>
    </cfRule>
  </conditionalFormatting>
  <conditionalFormatting sqref="Z135">
    <cfRule type="cellIs" dxfId="2787" priority="2137" operator="equal">
      <formula>"Muy Alta"</formula>
    </cfRule>
  </conditionalFormatting>
  <conditionalFormatting sqref="Z135">
    <cfRule type="cellIs" dxfId="2786" priority="2138" operator="equal">
      <formula>"Alta"</formula>
    </cfRule>
  </conditionalFormatting>
  <conditionalFormatting sqref="Z135">
    <cfRule type="cellIs" dxfId="2785" priority="2139" operator="equal">
      <formula>"Media"</formula>
    </cfRule>
  </conditionalFormatting>
  <conditionalFormatting sqref="Z135">
    <cfRule type="cellIs" dxfId="2784" priority="2140" operator="equal">
      <formula>"Baja"</formula>
    </cfRule>
  </conditionalFormatting>
  <conditionalFormatting sqref="Z135">
    <cfRule type="cellIs" dxfId="2783" priority="2141" operator="equal">
      <formula>"Muy Baja"</formula>
    </cfRule>
  </conditionalFormatting>
  <conditionalFormatting sqref="AB135">
    <cfRule type="cellIs" dxfId="2782" priority="2142" operator="equal">
      <formula>"Catastrófico"</formula>
    </cfRule>
  </conditionalFormatting>
  <conditionalFormatting sqref="AB135">
    <cfRule type="cellIs" dxfId="2781" priority="2143" operator="equal">
      <formula>"Mayor"</formula>
    </cfRule>
  </conditionalFormatting>
  <conditionalFormatting sqref="AB135">
    <cfRule type="cellIs" dxfId="2780" priority="2144" operator="equal">
      <formula>"Moderado"</formula>
    </cfRule>
  </conditionalFormatting>
  <conditionalFormatting sqref="AB135">
    <cfRule type="cellIs" dxfId="2779" priority="2145" operator="equal">
      <formula>"Menor"</formula>
    </cfRule>
  </conditionalFormatting>
  <conditionalFormatting sqref="AB135">
    <cfRule type="cellIs" dxfId="2778" priority="2146" operator="equal">
      <formula>"Leve"</formula>
    </cfRule>
  </conditionalFormatting>
  <conditionalFormatting sqref="AD135">
    <cfRule type="cellIs" dxfId="2777" priority="2147" operator="equal">
      <formula>"Extremo"</formula>
    </cfRule>
  </conditionalFormatting>
  <conditionalFormatting sqref="AD135">
    <cfRule type="cellIs" dxfId="2776" priority="2148" operator="equal">
      <formula>"Alto"</formula>
    </cfRule>
  </conditionalFormatting>
  <conditionalFormatting sqref="AD135">
    <cfRule type="cellIs" dxfId="2775" priority="2149" operator="equal">
      <formula>"Moderado"</formula>
    </cfRule>
  </conditionalFormatting>
  <conditionalFormatting sqref="AD135">
    <cfRule type="cellIs" dxfId="2774" priority="2150" operator="equal">
      <formula>"Bajo"</formula>
    </cfRule>
  </conditionalFormatting>
  <conditionalFormatting sqref="Z136:Z139">
    <cfRule type="cellIs" dxfId="2773" priority="2151" operator="equal">
      <formula>"Muy Alta"</formula>
    </cfRule>
  </conditionalFormatting>
  <conditionalFormatting sqref="Z136:Z139">
    <cfRule type="cellIs" dxfId="2772" priority="2152" operator="equal">
      <formula>"Alta"</formula>
    </cfRule>
  </conditionalFormatting>
  <conditionalFormatting sqref="Z136:Z139">
    <cfRule type="cellIs" dxfId="2771" priority="2153" operator="equal">
      <formula>"Media"</formula>
    </cfRule>
  </conditionalFormatting>
  <conditionalFormatting sqref="Z136:Z139">
    <cfRule type="cellIs" dxfId="2770" priority="2154" operator="equal">
      <formula>"Baja"</formula>
    </cfRule>
  </conditionalFormatting>
  <conditionalFormatting sqref="Z136:Z139">
    <cfRule type="cellIs" dxfId="2769" priority="2155" operator="equal">
      <formula>"Muy Baja"</formula>
    </cfRule>
  </conditionalFormatting>
  <conditionalFormatting sqref="AB136:AB139">
    <cfRule type="cellIs" dxfId="2768" priority="2156" operator="equal">
      <formula>"Catastrófico"</formula>
    </cfRule>
  </conditionalFormatting>
  <conditionalFormatting sqref="AB136:AB139">
    <cfRule type="cellIs" dxfId="2767" priority="2157" operator="equal">
      <formula>"Mayor"</formula>
    </cfRule>
  </conditionalFormatting>
  <conditionalFormatting sqref="AB136:AB139">
    <cfRule type="cellIs" dxfId="2766" priority="2158" operator="equal">
      <formula>"Moderado"</formula>
    </cfRule>
  </conditionalFormatting>
  <conditionalFormatting sqref="AB136:AB139">
    <cfRule type="cellIs" dxfId="2765" priority="2159" operator="equal">
      <formula>"Menor"</formula>
    </cfRule>
  </conditionalFormatting>
  <conditionalFormatting sqref="AB136:AB139">
    <cfRule type="cellIs" dxfId="2764" priority="2160" operator="equal">
      <formula>"Leve"</formula>
    </cfRule>
  </conditionalFormatting>
  <conditionalFormatting sqref="AD136:AD139">
    <cfRule type="cellIs" dxfId="2763" priority="2161" operator="equal">
      <formula>"Extremo"</formula>
    </cfRule>
  </conditionalFormatting>
  <conditionalFormatting sqref="AD136:AD139">
    <cfRule type="cellIs" dxfId="2762" priority="2162" operator="equal">
      <formula>"Alto"</formula>
    </cfRule>
  </conditionalFormatting>
  <conditionalFormatting sqref="AD136:AD139">
    <cfRule type="cellIs" dxfId="2761" priority="2163" operator="equal">
      <formula>"Moderado"</formula>
    </cfRule>
  </conditionalFormatting>
  <conditionalFormatting sqref="AD136:AD139">
    <cfRule type="cellIs" dxfId="2760" priority="2164" operator="equal">
      <formula>"Bajo"</formula>
    </cfRule>
  </conditionalFormatting>
  <conditionalFormatting sqref="Z140">
    <cfRule type="cellIs" dxfId="2759" priority="2165" operator="equal">
      <formula>"Muy Alta"</formula>
    </cfRule>
  </conditionalFormatting>
  <conditionalFormatting sqref="Z140">
    <cfRule type="cellIs" dxfId="2758" priority="2166" operator="equal">
      <formula>"Alta"</formula>
    </cfRule>
  </conditionalFormatting>
  <conditionalFormatting sqref="Z140">
    <cfRule type="cellIs" dxfId="2757" priority="2167" operator="equal">
      <formula>"Media"</formula>
    </cfRule>
  </conditionalFormatting>
  <conditionalFormatting sqref="Z140">
    <cfRule type="cellIs" dxfId="2756" priority="2168" operator="equal">
      <formula>"Baja"</formula>
    </cfRule>
  </conditionalFormatting>
  <conditionalFormatting sqref="Z140">
    <cfRule type="cellIs" dxfId="2755" priority="2169" operator="equal">
      <formula>"Muy Baja"</formula>
    </cfRule>
  </conditionalFormatting>
  <conditionalFormatting sqref="AB140">
    <cfRule type="cellIs" dxfId="2754" priority="2170" operator="equal">
      <formula>"Catastrófico"</formula>
    </cfRule>
  </conditionalFormatting>
  <conditionalFormatting sqref="AB140">
    <cfRule type="cellIs" dxfId="2753" priority="2171" operator="equal">
      <formula>"Mayor"</formula>
    </cfRule>
  </conditionalFormatting>
  <conditionalFormatting sqref="AB140">
    <cfRule type="cellIs" dxfId="2752" priority="2172" operator="equal">
      <formula>"Moderado"</formula>
    </cfRule>
  </conditionalFormatting>
  <conditionalFormatting sqref="AB140">
    <cfRule type="cellIs" dxfId="2751" priority="2173" operator="equal">
      <formula>"Menor"</formula>
    </cfRule>
  </conditionalFormatting>
  <conditionalFormatting sqref="AB140">
    <cfRule type="cellIs" dxfId="2750" priority="2174" operator="equal">
      <formula>"Leve"</formula>
    </cfRule>
  </conditionalFormatting>
  <conditionalFormatting sqref="AD140">
    <cfRule type="cellIs" dxfId="2749" priority="2175" operator="equal">
      <formula>"Extremo"</formula>
    </cfRule>
  </conditionalFormatting>
  <conditionalFormatting sqref="AD140">
    <cfRule type="cellIs" dxfId="2748" priority="2176" operator="equal">
      <formula>"Alto"</formula>
    </cfRule>
  </conditionalFormatting>
  <conditionalFormatting sqref="AD140">
    <cfRule type="cellIs" dxfId="2747" priority="2177" operator="equal">
      <formula>"Moderado"</formula>
    </cfRule>
  </conditionalFormatting>
  <conditionalFormatting sqref="AD140">
    <cfRule type="cellIs" dxfId="2746" priority="2178" operator="equal">
      <formula>"Bajo"</formula>
    </cfRule>
  </conditionalFormatting>
  <conditionalFormatting sqref="I135">
    <cfRule type="cellIs" dxfId="2745" priority="2179" operator="equal">
      <formula>"Muy Alta"</formula>
    </cfRule>
  </conditionalFormatting>
  <conditionalFormatting sqref="I135">
    <cfRule type="cellIs" dxfId="2744" priority="2180" operator="equal">
      <formula>"Alta"</formula>
    </cfRule>
  </conditionalFormatting>
  <conditionalFormatting sqref="I135">
    <cfRule type="cellIs" dxfId="2743" priority="2181" operator="equal">
      <formula>"Media"</formula>
    </cfRule>
  </conditionalFormatting>
  <conditionalFormatting sqref="I135">
    <cfRule type="cellIs" dxfId="2742" priority="2182" operator="equal">
      <formula>"Baja"</formula>
    </cfRule>
  </conditionalFormatting>
  <conditionalFormatting sqref="I135">
    <cfRule type="cellIs" dxfId="2741" priority="2183" operator="equal">
      <formula>"Muy Baja"</formula>
    </cfRule>
  </conditionalFormatting>
  <conditionalFormatting sqref="M135">
    <cfRule type="cellIs" dxfId="2740" priority="2184" operator="equal">
      <formula>"Catastrófico"</formula>
    </cfRule>
  </conditionalFormatting>
  <conditionalFormatting sqref="M135">
    <cfRule type="cellIs" dxfId="2739" priority="2185" operator="equal">
      <formula>"Mayor"</formula>
    </cfRule>
  </conditionalFormatting>
  <conditionalFormatting sqref="M135">
    <cfRule type="cellIs" dxfId="2738" priority="2186" operator="equal">
      <formula>"Moderado"</formula>
    </cfRule>
  </conditionalFormatting>
  <conditionalFormatting sqref="M135">
    <cfRule type="cellIs" dxfId="2737" priority="2187" operator="equal">
      <formula>"Menor"</formula>
    </cfRule>
  </conditionalFormatting>
  <conditionalFormatting sqref="M135">
    <cfRule type="cellIs" dxfId="2736" priority="2188" operator="equal">
      <formula>"Leve"</formula>
    </cfRule>
  </conditionalFormatting>
  <conditionalFormatting sqref="O171">
    <cfRule type="cellIs" dxfId="2735" priority="2189" operator="equal">
      <formula>"Extremo"</formula>
    </cfRule>
  </conditionalFormatting>
  <conditionalFormatting sqref="O171">
    <cfRule type="cellIs" dxfId="2734" priority="2190" operator="equal">
      <formula>"Alto"</formula>
    </cfRule>
  </conditionalFormatting>
  <conditionalFormatting sqref="O171">
    <cfRule type="cellIs" dxfId="2733" priority="2191" operator="equal">
      <formula>"Moderado"</formula>
    </cfRule>
  </conditionalFormatting>
  <conditionalFormatting sqref="O171">
    <cfRule type="cellIs" dxfId="2732" priority="2192" operator="equal">
      <formula>"Bajo"</formula>
    </cfRule>
  </conditionalFormatting>
  <conditionalFormatting sqref="L171:L176">
    <cfRule type="containsText" dxfId="2731" priority="2193" operator="containsText" text="❌">
      <formula>NOT(ISERROR(SEARCH(("❌"),(L171))))</formula>
    </cfRule>
  </conditionalFormatting>
  <conditionalFormatting sqref="Z171">
    <cfRule type="cellIs" dxfId="2730" priority="2194" operator="equal">
      <formula>"Muy Alta"</formula>
    </cfRule>
  </conditionalFormatting>
  <conditionalFormatting sqref="Z171">
    <cfRule type="cellIs" dxfId="2729" priority="2195" operator="equal">
      <formula>"Alta"</formula>
    </cfRule>
  </conditionalFormatting>
  <conditionalFormatting sqref="Z171">
    <cfRule type="cellIs" dxfId="2728" priority="2196" operator="equal">
      <formula>"Media"</formula>
    </cfRule>
  </conditionalFormatting>
  <conditionalFormatting sqref="Z171">
    <cfRule type="cellIs" dxfId="2727" priority="2197" operator="equal">
      <formula>"Baja"</formula>
    </cfRule>
  </conditionalFormatting>
  <conditionalFormatting sqref="Z171">
    <cfRule type="cellIs" dxfId="2726" priority="2198" operator="equal">
      <formula>"Muy Baja"</formula>
    </cfRule>
  </conditionalFormatting>
  <conditionalFormatting sqref="AB171">
    <cfRule type="cellIs" dxfId="2725" priority="2199" operator="equal">
      <formula>"Catastrófico"</formula>
    </cfRule>
  </conditionalFormatting>
  <conditionalFormatting sqref="AB171">
    <cfRule type="cellIs" dxfId="2724" priority="2200" operator="equal">
      <formula>"Mayor"</formula>
    </cfRule>
  </conditionalFormatting>
  <conditionalFormatting sqref="AB171">
    <cfRule type="cellIs" dxfId="2723" priority="2201" operator="equal">
      <formula>"Moderado"</formula>
    </cfRule>
  </conditionalFormatting>
  <conditionalFormatting sqref="AB171">
    <cfRule type="cellIs" dxfId="2722" priority="2202" operator="equal">
      <formula>"Menor"</formula>
    </cfRule>
  </conditionalFormatting>
  <conditionalFormatting sqref="AB171">
    <cfRule type="cellIs" dxfId="2721" priority="2203" operator="equal">
      <formula>"Leve"</formula>
    </cfRule>
  </conditionalFormatting>
  <conditionalFormatting sqref="AD171">
    <cfRule type="cellIs" dxfId="2720" priority="2204" operator="equal">
      <formula>"Extremo"</formula>
    </cfRule>
  </conditionalFormatting>
  <conditionalFormatting sqref="AD171">
    <cfRule type="cellIs" dxfId="2719" priority="2205" operator="equal">
      <formula>"Alto"</formula>
    </cfRule>
  </conditionalFormatting>
  <conditionalFormatting sqref="AD171">
    <cfRule type="cellIs" dxfId="2718" priority="2206" operator="equal">
      <formula>"Moderado"</formula>
    </cfRule>
  </conditionalFormatting>
  <conditionalFormatting sqref="AD171">
    <cfRule type="cellIs" dxfId="2717" priority="2207" operator="equal">
      <formula>"Bajo"</formula>
    </cfRule>
  </conditionalFormatting>
  <conditionalFormatting sqref="Z172:Z175">
    <cfRule type="cellIs" dxfId="2716" priority="2208" operator="equal">
      <formula>"Muy Alta"</formula>
    </cfRule>
  </conditionalFormatting>
  <conditionalFormatting sqref="Z172:Z175">
    <cfRule type="cellIs" dxfId="2715" priority="2209" operator="equal">
      <formula>"Alta"</formula>
    </cfRule>
  </conditionalFormatting>
  <conditionalFormatting sqref="Z172:Z175">
    <cfRule type="cellIs" dxfId="2714" priority="2210" operator="equal">
      <formula>"Media"</formula>
    </cfRule>
  </conditionalFormatting>
  <conditionalFormatting sqref="Z172:Z175">
    <cfRule type="cellIs" dxfId="2713" priority="2211" operator="equal">
      <formula>"Baja"</formula>
    </cfRule>
  </conditionalFormatting>
  <conditionalFormatting sqref="Z172:Z175">
    <cfRule type="cellIs" dxfId="2712" priority="2212" operator="equal">
      <formula>"Muy Baja"</formula>
    </cfRule>
  </conditionalFormatting>
  <conditionalFormatting sqref="AB172:AB175">
    <cfRule type="cellIs" dxfId="2711" priority="2213" operator="equal">
      <formula>"Catastrófico"</formula>
    </cfRule>
  </conditionalFormatting>
  <conditionalFormatting sqref="AB172:AB175">
    <cfRule type="cellIs" dxfId="2710" priority="2214" operator="equal">
      <formula>"Mayor"</formula>
    </cfRule>
  </conditionalFormatting>
  <conditionalFormatting sqref="AB172:AB175">
    <cfRule type="cellIs" dxfId="2709" priority="2215" operator="equal">
      <formula>"Moderado"</formula>
    </cfRule>
  </conditionalFormatting>
  <conditionalFormatting sqref="AB172:AB175">
    <cfRule type="cellIs" dxfId="2708" priority="2216" operator="equal">
      <formula>"Menor"</formula>
    </cfRule>
  </conditionalFormatting>
  <conditionalFormatting sqref="AB172:AB175">
    <cfRule type="cellIs" dxfId="2707" priority="2217" operator="equal">
      <formula>"Leve"</formula>
    </cfRule>
  </conditionalFormatting>
  <conditionalFormatting sqref="AD172:AD175">
    <cfRule type="cellIs" dxfId="2706" priority="2218" operator="equal">
      <formula>"Extremo"</formula>
    </cfRule>
  </conditionalFormatting>
  <conditionalFormatting sqref="AD172:AD175">
    <cfRule type="cellIs" dxfId="2705" priority="2219" operator="equal">
      <formula>"Alto"</formula>
    </cfRule>
  </conditionalFormatting>
  <conditionalFormatting sqref="AD172:AD175">
    <cfRule type="cellIs" dxfId="2704" priority="2220" operator="equal">
      <formula>"Moderado"</formula>
    </cfRule>
  </conditionalFormatting>
  <conditionalFormatting sqref="AD172:AD175">
    <cfRule type="cellIs" dxfId="2703" priority="2221" operator="equal">
      <formula>"Bajo"</formula>
    </cfRule>
  </conditionalFormatting>
  <conditionalFormatting sqref="Z176">
    <cfRule type="cellIs" dxfId="2702" priority="2222" operator="equal">
      <formula>"Muy Alta"</formula>
    </cfRule>
  </conditionalFormatting>
  <conditionalFormatting sqref="Z176">
    <cfRule type="cellIs" dxfId="2701" priority="2223" operator="equal">
      <formula>"Alta"</formula>
    </cfRule>
  </conditionalFormatting>
  <conditionalFormatting sqref="Z176">
    <cfRule type="cellIs" dxfId="2700" priority="2224" operator="equal">
      <formula>"Media"</formula>
    </cfRule>
  </conditionalFormatting>
  <conditionalFormatting sqref="Z176">
    <cfRule type="cellIs" dxfId="2699" priority="2225" operator="equal">
      <formula>"Baja"</formula>
    </cfRule>
  </conditionalFormatting>
  <conditionalFormatting sqref="Z176">
    <cfRule type="cellIs" dxfId="2698" priority="2226" operator="equal">
      <formula>"Muy Baja"</formula>
    </cfRule>
  </conditionalFormatting>
  <conditionalFormatting sqref="AB176">
    <cfRule type="cellIs" dxfId="2697" priority="2227" operator="equal">
      <formula>"Catastrófico"</formula>
    </cfRule>
  </conditionalFormatting>
  <conditionalFormatting sqref="AB176">
    <cfRule type="cellIs" dxfId="2696" priority="2228" operator="equal">
      <formula>"Mayor"</formula>
    </cfRule>
  </conditionalFormatting>
  <conditionalFormatting sqref="AB176">
    <cfRule type="cellIs" dxfId="2695" priority="2229" operator="equal">
      <formula>"Moderado"</formula>
    </cfRule>
  </conditionalFormatting>
  <conditionalFormatting sqref="AB176">
    <cfRule type="cellIs" dxfId="2694" priority="2230" operator="equal">
      <formula>"Menor"</formula>
    </cfRule>
  </conditionalFormatting>
  <conditionalFormatting sqref="AB176">
    <cfRule type="cellIs" dxfId="2693" priority="2231" operator="equal">
      <formula>"Leve"</formula>
    </cfRule>
  </conditionalFormatting>
  <conditionalFormatting sqref="AD176">
    <cfRule type="cellIs" dxfId="2692" priority="2232" operator="equal">
      <formula>"Extremo"</formula>
    </cfRule>
  </conditionalFormatting>
  <conditionalFormatting sqref="AD176">
    <cfRule type="cellIs" dxfId="2691" priority="2233" operator="equal">
      <formula>"Alto"</formula>
    </cfRule>
  </conditionalFormatting>
  <conditionalFormatting sqref="AD176">
    <cfRule type="cellIs" dxfId="2690" priority="2234" operator="equal">
      <formula>"Moderado"</formula>
    </cfRule>
  </conditionalFormatting>
  <conditionalFormatting sqref="AD176">
    <cfRule type="cellIs" dxfId="2689" priority="2235" operator="equal">
      <formula>"Bajo"</formula>
    </cfRule>
  </conditionalFormatting>
  <conditionalFormatting sqref="I171">
    <cfRule type="cellIs" dxfId="2688" priority="2236" operator="equal">
      <formula>"Muy Alta"</formula>
    </cfRule>
  </conditionalFormatting>
  <conditionalFormatting sqref="I171">
    <cfRule type="cellIs" dxfId="2687" priority="2237" operator="equal">
      <formula>"Alta"</formula>
    </cfRule>
  </conditionalFormatting>
  <conditionalFormatting sqref="I171">
    <cfRule type="cellIs" dxfId="2686" priority="2238" operator="equal">
      <formula>"Media"</formula>
    </cfRule>
  </conditionalFormatting>
  <conditionalFormatting sqref="I171">
    <cfRule type="cellIs" dxfId="2685" priority="2239" operator="equal">
      <formula>"Baja"</formula>
    </cfRule>
  </conditionalFormatting>
  <conditionalFormatting sqref="I171">
    <cfRule type="cellIs" dxfId="2684" priority="2240" operator="equal">
      <formula>"Muy Baja"</formula>
    </cfRule>
  </conditionalFormatting>
  <conditionalFormatting sqref="M171">
    <cfRule type="cellIs" dxfId="2683" priority="2241" operator="equal">
      <formula>"Catastrófico"</formula>
    </cfRule>
  </conditionalFormatting>
  <conditionalFormatting sqref="M171">
    <cfRule type="cellIs" dxfId="2682" priority="2242" operator="equal">
      <formula>"Mayor"</formula>
    </cfRule>
  </conditionalFormatting>
  <conditionalFormatting sqref="M171">
    <cfRule type="cellIs" dxfId="2681" priority="2243" operator="equal">
      <formula>"Moderado"</formula>
    </cfRule>
  </conditionalFormatting>
  <conditionalFormatting sqref="M171">
    <cfRule type="cellIs" dxfId="2680" priority="2244" operator="equal">
      <formula>"Menor"</formula>
    </cfRule>
  </conditionalFormatting>
  <conditionalFormatting sqref="M171">
    <cfRule type="cellIs" dxfId="2679" priority="2245" operator="equal">
      <formula>"Leve"</formula>
    </cfRule>
  </conditionalFormatting>
  <conditionalFormatting sqref="O207">
    <cfRule type="cellIs" dxfId="2678" priority="2246" operator="equal">
      <formula>"Extremo"</formula>
    </cfRule>
  </conditionalFormatting>
  <conditionalFormatting sqref="O207">
    <cfRule type="cellIs" dxfId="2677" priority="2247" operator="equal">
      <formula>"Alto"</formula>
    </cfRule>
  </conditionalFormatting>
  <conditionalFormatting sqref="O207">
    <cfRule type="cellIs" dxfId="2676" priority="2248" operator="equal">
      <formula>"Moderado"</formula>
    </cfRule>
  </conditionalFormatting>
  <conditionalFormatting sqref="O207">
    <cfRule type="cellIs" dxfId="2675" priority="2249" operator="equal">
      <formula>"Bajo"</formula>
    </cfRule>
  </conditionalFormatting>
  <conditionalFormatting sqref="L207:L212">
    <cfRule type="containsText" dxfId="2674" priority="2250" operator="containsText" text="❌">
      <formula>NOT(ISERROR(SEARCH(("❌"),(L207))))</formula>
    </cfRule>
  </conditionalFormatting>
  <conditionalFormatting sqref="Z207">
    <cfRule type="cellIs" dxfId="2673" priority="2251" operator="equal">
      <formula>"Muy Alta"</formula>
    </cfRule>
  </conditionalFormatting>
  <conditionalFormatting sqref="Z207">
    <cfRule type="cellIs" dxfId="2672" priority="2252" operator="equal">
      <formula>"Alta"</formula>
    </cfRule>
  </conditionalFormatting>
  <conditionalFormatting sqref="Z207">
    <cfRule type="cellIs" dxfId="2671" priority="2253" operator="equal">
      <formula>"Media"</formula>
    </cfRule>
  </conditionalFormatting>
  <conditionalFormatting sqref="Z207">
    <cfRule type="cellIs" dxfId="2670" priority="2254" operator="equal">
      <formula>"Baja"</formula>
    </cfRule>
  </conditionalFormatting>
  <conditionalFormatting sqref="Z207">
    <cfRule type="cellIs" dxfId="2669" priority="2255" operator="equal">
      <formula>"Muy Baja"</formula>
    </cfRule>
  </conditionalFormatting>
  <conditionalFormatting sqref="AB207">
    <cfRule type="cellIs" dxfId="2668" priority="2256" operator="equal">
      <formula>"Catastrófico"</formula>
    </cfRule>
  </conditionalFormatting>
  <conditionalFormatting sqref="AB207">
    <cfRule type="cellIs" dxfId="2667" priority="2257" operator="equal">
      <formula>"Mayor"</formula>
    </cfRule>
  </conditionalFormatting>
  <conditionalFormatting sqref="AB207">
    <cfRule type="cellIs" dxfId="2666" priority="2258" operator="equal">
      <formula>"Moderado"</formula>
    </cfRule>
  </conditionalFormatting>
  <conditionalFormatting sqref="AB207">
    <cfRule type="cellIs" dxfId="2665" priority="2259" operator="equal">
      <formula>"Menor"</formula>
    </cfRule>
  </conditionalFormatting>
  <conditionalFormatting sqref="AB207">
    <cfRule type="cellIs" dxfId="2664" priority="2260" operator="equal">
      <formula>"Leve"</formula>
    </cfRule>
  </conditionalFormatting>
  <conditionalFormatting sqref="AD207">
    <cfRule type="cellIs" dxfId="2663" priority="2261" operator="equal">
      <formula>"Extremo"</formula>
    </cfRule>
  </conditionalFormatting>
  <conditionalFormatting sqref="AD207">
    <cfRule type="cellIs" dxfId="2662" priority="2262" operator="equal">
      <formula>"Alto"</formula>
    </cfRule>
  </conditionalFormatting>
  <conditionalFormatting sqref="AD207">
    <cfRule type="cellIs" dxfId="2661" priority="2263" operator="equal">
      <formula>"Moderado"</formula>
    </cfRule>
  </conditionalFormatting>
  <conditionalFormatting sqref="AD207">
    <cfRule type="cellIs" dxfId="2660" priority="2264" operator="equal">
      <formula>"Bajo"</formula>
    </cfRule>
  </conditionalFormatting>
  <conditionalFormatting sqref="Z208:Z211">
    <cfRule type="cellIs" dxfId="2659" priority="2265" operator="equal">
      <formula>"Muy Alta"</formula>
    </cfRule>
  </conditionalFormatting>
  <conditionalFormatting sqref="Z208:Z211">
    <cfRule type="cellIs" dxfId="2658" priority="2266" operator="equal">
      <formula>"Alta"</formula>
    </cfRule>
  </conditionalFormatting>
  <conditionalFormatting sqref="Z208:Z211">
    <cfRule type="cellIs" dxfId="2657" priority="2267" operator="equal">
      <formula>"Media"</formula>
    </cfRule>
  </conditionalFormatting>
  <conditionalFormatting sqref="Z208:Z211">
    <cfRule type="cellIs" dxfId="2656" priority="2268" operator="equal">
      <formula>"Baja"</formula>
    </cfRule>
  </conditionalFormatting>
  <conditionalFormatting sqref="Z208:Z211">
    <cfRule type="cellIs" dxfId="2655" priority="2269" operator="equal">
      <formula>"Muy Baja"</formula>
    </cfRule>
  </conditionalFormatting>
  <conditionalFormatting sqref="AB208:AB211">
    <cfRule type="cellIs" dxfId="2654" priority="2270" operator="equal">
      <formula>"Catastrófico"</formula>
    </cfRule>
  </conditionalFormatting>
  <conditionalFormatting sqref="AB208:AB211">
    <cfRule type="cellIs" dxfId="2653" priority="2271" operator="equal">
      <formula>"Mayor"</formula>
    </cfRule>
  </conditionalFormatting>
  <conditionalFormatting sqref="AB208:AB211">
    <cfRule type="cellIs" dxfId="2652" priority="2272" operator="equal">
      <formula>"Moderado"</formula>
    </cfRule>
  </conditionalFormatting>
  <conditionalFormatting sqref="AB208:AB211">
    <cfRule type="cellIs" dxfId="2651" priority="2273" operator="equal">
      <formula>"Menor"</formula>
    </cfRule>
  </conditionalFormatting>
  <conditionalFormatting sqref="AB208:AB211">
    <cfRule type="cellIs" dxfId="2650" priority="2274" operator="equal">
      <formula>"Leve"</formula>
    </cfRule>
  </conditionalFormatting>
  <conditionalFormatting sqref="AD208:AD211">
    <cfRule type="cellIs" dxfId="2649" priority="2275" operator="equal">
      <formula>"Extremo"</formula>
    </cfRule>
  </conditionalFormatting>
  <conditionalFormatting sqref="AD208:AD211">
    <cfRule type="cellIs" dxfId="2648" priority="2276" operator="equal">
      <formula>"Alto"</formula>
    </cfRule>
  </conditionalFormatting>
  <conditionalFormatting sqref="AD208:AD211">
    <cfRule type="cellIs" dxfId="2647" priority="2277" operator="equal">
      <formula>"Moderado"</formula>
    </cfRule>
  </conditionalFormatting>
  <conditionalFormatting sqref="AD208:AD211">
    <cfRule type="cellIs" dxfId="2646" priority="2278" operator="equal">
      <formula>"Bajo"</formula>
    </cfRule>
  </conditionalFormatting>
  <conditionalFormatting sqref="Z212">
    <cfRule type="cellIs" dxfId="2645" priority="2279" operator="equal">
      <formula>"Muy Alta"</formula>
    </cfRule>
  </conditionalFormatting>
  <conditionalFormatting sqref="Z212">
    <cfRule type="cellIs" dxfId="2644" priority="2280" operator="equal">
      <formula>"Alta"</formula>
    </cfRule>
  </conditionalFormatting>
  <conditionalFormatting sqref="Z212">
    <cfRule type="cellIs" dxfId="2643" priority="2281" operator="equal">
      <formula>"Media"</formula>
    </cfRule>
  </conditionalFormatting>
  <conditionalFormatting sqref="Z212">
    <cfRule type="cellIs" dxfId="2642" priority="2282" operator="equal">
      <formula>"Baja"</formula>
    </cfRule>
  </conditionalFormatting>
  <conditionalFormatting sqref="Z212">
    <cfRule type="cellIs" dxfId="2641" priority="2283" operator="equal">
      <formula>"Muy Baja"</formula>
    </cfRule>
  </conditionalFormatting>
  <conditionalFormatting sqref="AB212">
    <cfRule type="cellIs" dxfId="2640" priority="2284" operator="equal">
      <formula>"Catastrófico"</formula>
    </cfRule>
  </conditionalFormatting>
  <conditionalFormatting sqref="AB212">
    <cfRule type="cellIs" dxfId="2639" priority="2285" operator="equal">
      <formula>"Mayor"</formula>
    </cfRule>
  </conditionalFormatting>
  <conditionalFormatting sqref="AB212">
    <cfRule type="cellIs" dxfId="2638" priority="2286" operator="equal">
      <formula>"Moderado"</formula>
    </cfRule>
  </conditionalFormatting>
  <conditionalFormatting sqref="AB212">
    <cfRule type="cellIs" dxfId="2637" priority="2287" operator="equal">
      <formula>"Menor"</formula>
    </cfRule>
  </conditionalFormatting>
  <conditionalFormatting sqref="AB212">
    <cfRule type="cellIs" dxfId="2636" priority="2288" operator="equal">
      <formula>"Leve"</formula>
    </cfRule>
  </conditionalFormatting>
  <conditionalFormatting sqref="AD212">
    <cfRule type="cellIs" dxfId="2635" priority="2289" operator="equal">
      <formula>"Extremo"</formula>
    </cfRule>
  </conditionalFormatting>
  <conditionalFormatting sqref="AD212">
    <cfRule type="cellIs" dxfId="2634" priority="2290" operator="equal">
      <formula>"Alto"</formula>
    </cfRule>
  </conditionalFormatting>
  <conditionalFormatting sqref="AD212">
    <cfRule type="cellIs" dxfId="2633" priority="2291" operator="equal">
      <formula>"Moderado"</formula>
    </cfRule>
  </conditionalFormatting>
  <conditionalFormatting sqref="AD212">
    <cfRule type="cellIs" dxfId="2632" priority="2292" operator="equal">
      <formula>"Bajo"</formula>
    </cfRule>
  </conditionalFormatting>
  <conditionalFormatting sqref="I207">
    <cfRule type="cellIs" dxfId="2631" priority="2293" operator="equal">
      <formula>"Muy Alta"</formula>
    </cfRule>
  </conditionalFormatting>
  <conditionalFormatting sqref="I207">
    <cfRule type="cellIs" dxfId="2630" priority="2294" operator="equal">
      <formula>"Alta"</formula>
    </cfRule>
  </conditionalFormatting>
  <conditionalFormatting sqref="I207">
    <cfRule type="cellIs" dxfId="2629" priority="2295" operator="equal">
      <formula>"Media"</formula>
    </cfRule>
  </conditionalFormatting>
  <conditionalFormatting sqref="I207">
    <cfRule type="cellIs" dxfId="2628" priority="2296" operator="equal">
      <formula>"Baja"</formula>
    </cfRule>
  </conditionalFormatting>
  <conditionalFormatting sqref="I207">
    <cfRule type="cellIs" dxfId="2627" priority="2297" operator="equal">
      <formula>"Muy Baja"</formula>
    </cfRule>
  </conditionalFormatting>
  <conditionalFormatting sqref="M207">
    <cfRule type="cellIs" dxfId="2626" priority="2298" operator="equal">
      <formula>"Catastrófico"</formula>
    </cfRule>
  </conditionalFormatting>
  <conditionalFormatting sqref="M207">
    <cfRule type="cellIs" dxfId="2625" priority="2299" operator="equal">
      <formula>"Mayor"</formula>
    </cfRule>
  </conditionalFormatting>
  <conditionalFormatting sqref="M207">
    <cfRule type="cellIs" dxfId="2624" priority="2300" operator="equal">
      <formula>"Moderado"</formula>
    </cfRule>
  </conditionalFormatting>
  <conditionalFormatting sqref="M207">
    <cfRule type="cellIs" dxfId="2623" priority="2301" operator="equal">
      <formula>"Menor"</formula>
    </cfRule>
  </conditionalFormatting>
  <conditionalFormatting sqref="M207">
    <cfRule type="cellIs" dxfId="2622" priority="2302" operator="equal">
      <formula>"Leve"</formula>
    </cfRule>
  </conditionalFormatting>
  <conditionalFormatting sqref="O237">
    <cfRule type="cellIs" dxfId="2621" priority="2303" operator="equal">
      <formula>"Extremo"</formula>
    </cfRule>
  </conditionalFormatting>
  <conditionalFormatting sqref="O237">
    <cfRule type="cellIs" dxfId="2620" priority="2304" operator="equal">
      <formula>"Alto"</formula>
    </cfRule>
  </conditionalFormatting>
  <conditionalFormatting sqref="O237">
    <cfRule type="cellIs" dxfId="2619" priority="2305" operator="equal">
      <formula>"Moderado"</formula>
    </cfRule>
  </conditionalFormatting>
  <conditionalFormatting sqref="O237">
    <cfRule type="cellIs" dxfId="2618" priority="2306" operator="equal">
      <formula>"Bajo"</formula>
    </cfRule>
  </conditionalFormatting>
  <conditionalFormatting sqref="L237:L242">
    <cfRule type="containsText" dxfId="2617" priority="2307" operator="containsText" text="❌">
      <formula>NOT(ISERROR(SEARCH(("❌"),(L237))))</formula>
    </cfRule>
  </conditionalFormatting>
  <conditionalFormatting sqref="Z237">
    <cfRule type="cellIs" dxfId="2616" priority="2308" operator="equal">
      <formula>"Muy Alta"</formula>
    </cfRule>
  </conditionalFormatting>
  <conditionalFormatting sqref="Z237">
    <cfRule type="cellIs" dxfId="2615" priority="2309" operator="equal">
      <formula>"Alta"</formula>
    </cfRule>
  </conditionalFormatting>
  <conditionalFormatting sqref="Z237">
    <cfRule type="cellIs" dxfId="2614" priority="2310" operator="equal">
      <formula>"Media"</formula>
    </cfRule>
  </conditionalFormatting>
  <conditionalFormatting sqref="Z237">
    <cfRule type="cellIs" dxfId="2613" priority="2311" operator="equal">
      <formula>"Baja"</formula>
    </cfRule>
  </conditionalFormatting>
  <conditionalFormatting sqref="Z237">
    <cfRule type="cellIs" dxfId="2612" priority="2312" operator="equal">
      <formula>"Muy Baja"</formula>
    </cfRule>
  </conditionalFormatting>
  <conditionalFormatting sqref="AB237">
    <cfRule type="cellIs" dxfId="2611" priority="2313" operator="equal">
      <formula>"Catastrófico"</formula>
    </cfRule>
  </conditionalFormatting>
  <conditionalFormatting sqref="AB237">
    <cfRule type="cellIs" dxfId="2610" priority="2314" operator="equal">
      <formula>"Mayor"</formula>
    </cfRule>
  </conditionalFormatting>
  <conditionalFormatting sqref="AB237">
    <cfRule type="cellIs" dxfId="2609" priority="2315" operator="equal">
      <formula>"Moderado"</formula>
    </cfRule>
  </conditionalFormatting>
  <conditionalFormatting sqref="AB237">
    <cfRule type="cellIs" dxfId="2608" priority="2316" operator="equal">
      <formula>"Menor"</formula>
    </cfRule>
  </conditionalFormatting>
  <conditionalFormatting sqref="AB237">
    <cfRule type="cellIs" dxfId="2607" priority="2317" operator="equal">
      <formula>"Leve"</formula>
    </cfRule>
  </conditionalFormatting>
  <conditionalFormatting sqref="AD237">
    <cfRule type="cellIs" dxfId="2606" priority="2318" operator="equal">
      <formula>"Extremo"</formula>
    </cfRule>
  </conditionalFormatting>
  <conditionalFormatting sqref="AD237">
    <cfRule type="cellIs" dxfId="2605" priority="2319" operator="equal">
      <formula>"Alto"</formula>
    </cfRule>
  </conditionalFormatting>
  <conditionalFormatting sqref="AD237">
    <cfRule type="cellIs" dxfId="2604" priority="2320" operator="equal">
      <formula>"Moderado"</formula>
    </cfRule>
  </conditionalFormatting>
  <conditionalFormatting sqref="AD237">
    <cfRule type="cellIs" dxfId="2603" priority="2321" operator="equal">
      <formula>"Bajo"</formula>
    </cfRule>
  </conditionalFormatting>
  <conditionalFormatting sqref="Z238:Z241">
    <cfRule type="cellIs" dxfId="2602" priority="2322" operator="equal">
      <formula>"Muy Alta"</formula>
    </cfRule>
  </conditionalFormatting>
  <conditionalFormatting sqref="Z238:Z241">
    <cfRule type="cellIs" dxfId="2601" priority="2323" operator="equal">
      <formula>"Alta"</formula>
    </cfRule>
  </conditionalFormatting>
  <conditionalFormatting sqref="Z238:Z241">
    <cfRule type="cellIs" dxfId="2600" priority="2324" operator="equal">
      <formula>"Media"</formula>
    </cfRule>
  </conditionalFormatting>
  <conditionalFormatting sqref="Z238:Z241">
    <cfRule type="cellIs" dxfId="2599" priority="2325" operator="equal">
      <formula>"Baja"</formula>
    </cfRule>
  </conditionalFormatting>
  <conditionalFormatting sqref="Z238:Z241">
    <cfRule type="cellIs" dxfId="2598" priority="2326" operator="equal">
      <formula>"Muy Baja"</formula>
    </cfRule>
  </conditionalFormatting>
  <conditionalFormatting sqref="AB238:AB241">
    <cfRule type="cellIs" dxfId="2597" priority="2327" operator="equal">
      <formula>"Catastrófico"</formula>
    </cfRule>
  </conditionalFormatting>
  <conditionalFormatting sqref="AB238:AB241">
    <cfRule type="cellIs" dxfId="2596" priority="2328" operator="equal">
      <formula>"Mayor"</formula>
    </cfRule>
  </conditionalFormatting>
  <conditionalFormatting sqref="AB238:AB241">
    <cfRule type="cellIs" dxfId="2595" priority="2329" operator="equal">
      <formula>"Moderado"</formula>
    </cfRule>
  </conditionalFormatting>
  <conditionalFormatting sqref="AB238:AB241">
    <cfRule type="cellIs" dxfId="2594" priority="2330" operator="equal">
      <formula>"Menor"</formula>
    </cfRule>
  </conditionalFormatting>
  <conditionalFormatting sqref="AB238:AB241">
    <cfRule type="cellIs" dxfId="2593" priority="2331" operator="equal">
      <formula>"Leve"</formula>
    </cfRule>
  </conditionalFormatting>
  <conditionalFormatting sqref="AD238:AD241">
    <cfRule type="cellIs" dxfId="2592" priority="2332" operator="equal">
      <formula>"Extremo"</formula>
    </cfRule>
  </conditionalFormatting>
  <conditionalFormatting sqref="AD238:AD241">
    <cfRule type="cellIs" dxfId="2591" priority="2333" operator="equal">
      <formula>"Alto"</formula>
    </cfRule>
  </conditionalFormatting>
  <conditionalFormatting sqref="AD238:AD241">
    <cfRule type="cellIs" dxfId="2590" priority="2334" operator="equal">
      <formula>"Moderado"</formula>
    </cfRule>
  </conditionalFormatting>
  <conditionalFormatting sqref="AD238:AD241">
    <cfRule type="cellIs" dxfId="2589" priority="2335" operator="equal">
      <formula>"Bajo"</formula>
    </cfRule>
  </conditionalFormatting>
  <conditionalFormatting sqref="Z242">
    <cfRule type="cellIs" dxfId="2588" priority="2336" operator="equal">
      <formula>"Muy Alta"</formula>
    </cfRule>
  </conditionalFormatting>
  <conditionalFormatting sqref="Z242">
    <cfRule type="cellIs" dxfId="2587" priority="2337" operator="equal">
      <formula>"Alta"</formula>
    </cfRule>
  </conditionalFormatting>
  <conditionalFormatting sqref="Z242">
    <cfRule type="cellIs" dxfId="2586" priority="2338" operator="equal">
      <formula>"Media"</formula>
    </cfRule>
  </conditionalFormatting>
  <conditionalFormatting sqref="Z242">
    <cfRule type="cellIs" dxfId="2585" priority="2339" operator="equal">
      <formula>"Baja"</formula>
    </cfRule>
  </conditionalFormatting>
  <conditionalFormatting sqref="Z242">
    <cfRule type="cellIs" dxfId="2584" priority="2340" operator="equal">
      <formula>"Muy Baja"</formula>
    </cfRule>
  </conditionalFormatting>
  <conditionalFormatting sqref="AB242">
    <cfRule type="cellIs" dxfId="2583" priority="2341" operator="equal">
      <formula>"Catastrófico"</formula>
    </cfRule>
  </conditionalFormatting>
  <conditionalFormatting sqref="AB242">
    <cfRule type="cellIs" dxfId="2582" priority="2342" operator="equal">
      <formula>"Mayor"</formula>
    </cfRule>
  </conditionalFormatting>
  <conditionalFormatting sqref="AB242">
    <cfRule type="cellIs" dxfId="2581" priority="2343" operator="equal">
      <formula>"Moderado"</formula>
    </cfRule>
  </conditionalFormatting>
  <conditionalFormatting sqref="AB242">
    <cfRule type="cellIs" dxfId="2580" priority="2344" operator="equal">
      <formula>"Menor"</formula>
    </cfRule>
  </conditionalFormatting>
  <conditionalFormatting sqref="AB242">
    <cfRule type="cellIs" dxfId="2579" priority="2345" operator="equal">
      <formula>"Leve"</formula>
    </cfRule>
  </conditionalFormatting>
  <conditionalFormatting sqref="AD242">
    <cfRule type="cellIs" dxfId="2578" priority="2346" operator="equal">
      <formula>"Extremo"</formula>
    </cfRule>
  </conditionalFormatting>
  <conditionalFormatting sqref="AD242">
    <cfRule type="cellIs" dxfId="2577" priority="2347" operator="equal">
      <formula>"Alto"</formula>
    </cfRule>
  </conditionalFormatting>
  <conditionalFormatting sqref="AD242">
    <cfRule type="cellIs" dxfId="2576" priority="2348" operator="equal">
      <formula>"Moderado"</formula>
    </cfRule>
  </conditionalFormatting>
  <conditionalFormatting sqref="AD242">
    <cfRule type="cellIs" dxfId="2575" priority="2349" operator="equal">
      <formula>"Bajo"</formula>
    </cfRule>
  </conditionalFormatting>
  <conditionalFormatting sqref="I237">
    <cfRule type="cellIs" dxfId="2574" priority="2350" operator="equal">
      <formula>"Muy Alta"</formula>
    </cfRule>
  </conditionalFormatting>
  <conditionalFormatting sqref="I237">
    <cfRule type="cellIs" dxfId="2573" priority="2351" operator="equal">
      <formula>"Alta"</formula>
    </cfRule>
  </conditionalFormatting>
  <conditionalFormatting sqref="I237">
    <cfRule type="cellIs" dxfId="2572" priority="2352" operator="equal">
      <formula>"Media"</formula>
    </cfRule>
  </conditionalFormatting>
  <conditionalFormatting sqref="I237">
    <cfRule type="cellIs" dxfId="2571" priority="2353" operator="equal">
      <formula>"Baja"</formula>
    </cfRule>
  </conditionalFormatting>
  <conditionalFormatting sqref="I237">
    <cfRule type="cellIs" dxfId="2570" priority="2354" operator="equal">
      <formula>"Muy Baja"</formula>
    </cfRule>
  </conditionalFormatting>
  <conditionalFormatting sqref="M237">
    <cfRule type="cellIs" dxfId="2569" priority="2355" operator="equal">
      <formula>"Catastrófico"</formula>
    </cfRule>
  </conditionalFormatting>
  <conditionalFormatting sqref="M237">
    <cfRule type="cellIs" dxfId="2568" priority="2356" operator="equal">
      <formula>"Mayor"</formula>
    </cfRule>
  </conditionalFormatting>
  <conditionalFormatting sqref="M237">
    <cfRule type="cellIs" dxfId="2567" priority="2357" operator="equal">
      <formula>"Moderado"</formula>
    </cfRule>
  </conditionalFormatting>
  <conditionalFormatting sqref="M237">
    <cfRule type="cellIs" dxfId="2566" priority="2358" operator="equal">
      <formula>"Menor"</formula>
    </cfRule>
  </conditionalFormatting>
  <conditionalFormatting sqref="M237">
    <cfRule type="cellIs" dxfId="2565" priority="2359" operator="equal">
      <formula>"Leve"</formula>
    </cfRule>
  </conditionalFormatting>
  <conditionalFormatting sqref="O243">
    <cfRule type="cellIs" dxfId="2564" priority="2360" operator="equal">
      <formula>"Extremo"</formula>
    </cfRule>
  </conditionalFormatting>
  <conditionalFormatting sqref="O243">
    <cfRule type="cellIs" dxfId="2563" priority="2361" operator="equal">
      <formula>"Alto"</formula>
    </cfRule>
  </conditionalFormatting>
  <conditionalFormatting sqref="O243">
    <cfRule type="cellIs" dxfId="2562" priority="2362" operator="equal">
      <formula>"Moderado"</formula>
    </cfRule>
  </conditionalFormatting>
  <conditionalFormatting sqref="O243">
    <cfRule type="cellIs" dxfId="2561" priority="2363" operator="equal">
      <formula>"Bajo"</formula>
    </cfRule>
  </conditionalFormatting>
  <conditionalFormatting sqref="L243:L248">
    <cfRule type="containsText" dxfId="2560" priority="2364" operator="containsText" text="❌">
      <formula>NOT(ISERROR(SEARCH(("❌"),(L243))))</formula>
    </cfRule>
  </conditionalFormatting>
  <conditionalFormatting sqref="Z243">
    <cfRule type="cellIs" dxfId="2559" priority="2365" operator="equal">
      <formula>"Muy Alta"</formula>
    </cfRule>
  </conditionalFormatting>
  <conditionalFormatting sqref="Z243">
    <cfRule type="cellIs" dxfId="2558" priority="2366" operator="equal">
      <formula>"Alta"</formula>
    </cfRule>
  </conditionalFormatting>
  <conditionalFormatting sqref="Z243">
    <cfRule type="cellIs" dxfId="2557" priority="2367" operator="equal">
      <formula>"Media"</formula>
    </cfRule>
  </conditionalFormatting>
  <conditionalFormatting sqref="Z243">
    <cfRule type="cellIs" dxfId="2556" priority="2368" operator="equal">
      <formula>"Baja"</formula>
    </cfRule>
  </conditionalFormatting>
  <conditionalFormatting sqref="Z243">
    <cfRule type="cellIs" dxfId="2555" priority="2369" operator="equal">
      <formula>"Muy Baja"</formula>
    </cfRule>
  </conditionalFormatting>
  <conditionalFormatting sqref="AB243">
    <cfRule type="cellIs" dxfId="2554" priority="2370" operator="equal">
      <formula>"Catastrófico"</formula>
    </cfRule>
  </conditionalFormatting>
  <conditionalFormatting sqref="AB243">
    <cfRule type="cellIs" dxfId="2553" priority="2371" operator="equal">
      <formula>"Mayor"</formula>
    </cfRule>
  </conditionalFormatting>
  <conditionalFormatting sqref="AB243">
    <cfRule type="cellIs" dxfId="2552" priority="2372" operator="equal">
      <formula>"Moderado"</formula>
    </cfRule>
  </conditionalFormatting>
  <conditionalFormatting sqref="AB243">
    <cfRule type="cellIs" dxfId="2551" priority="2373" operator="equal">
      <formula>"Menor"</formula>
    </cfRule>
  </conditionalFormatting>
  <conditionalFormatting sqref="AB243">
    <cfRule type="cellIs" dxfId="2550" priority="2374" operator="equal">
      <formula>"Leve"</formula>
    </cfRule>
  </conditionalFormatting>
  <conditionalFormatting sqref="AD243">
    <cfRule type="cellIs" dxfId="2549" priority="2375" operator="equal">
      <formula>"Extremo"</formula>
    </cfRule>
  </conditionalFormatting>
  <conditionalFormatting sqref="AD243">
    <cfRule type="cellIs" dxfId="2548" priority="2376" operator="equal">
      <formula>"Alto"</formula>
    </cfRule>
  </conditionalFormatting>
  <conditionalFormatting sqref="AD243">
    <cfRule type="cellIs" dxfId="2547" priority="2377" operator="equal">
      <formula>"Moderado"</formula>
    </cfRule>
  </conditionalFormatting>
  <conditionalFormatting sqref="AD243">
    <cfRule type="cellIs" dxfId="2546" priority="2378" operator="equal">
      <formula>"Bajo"</formula>
    </cfRule>
  </conditionalFormatting>
  <conditionalFormatting sqref="Z244:Z247">
    <cfRule type="cellIs" dxfId="2545" priority="2379" operator="equal">
      <formula>"Muy Alta"</formula>
    </cfRule>
  </conditionalFormatting>
  <conditionalFormatting sqref="Z244:Z247">
    <cfRule type="cellIs" dxfId="2544" priority="2380" operator="equal">
      <formula>"Alta"</formula>
    </cfRule>
  </conditionalFormatting>
  <conditionalFormatting sqref="Z244:Z247">
    <cfRule type="cellIs" dxfId="2543" priority="2381" operator="equal">
      <formula>"Media"</formula>
    </cfRule>
  </conditionalFormatting>
  <conditionalFormatting sqref="Z244:Z247">
    <cfRule type="cellIs" dxfId="2542" priority="2382" operator="equal">
      <formula>"Baja"</formula>
    </cfRule>
  </conditionalFormatting>
  <conditionalFormatting sqref="Z244:Z247">
    <cfRule type="cellIs" dxfId="2541" priority="2383" operator="equal">
      <formula>"Muy Baja"</formula>
    </cfRule>
  </conditionalFormatting>
  <conditionalFormatting sqref="AB244:AB247">
    <cfRule type="cellIs" dxfId="2540" priority="2384" operator="equal">
      <formula>"Catastrófico"</formula>
    </cfRule>
  </conditionalFormatting>
  <conditionalFormatting sqref="AB244:AB247">
    <cfRule type="cellIs" dxfId="2539" priority="2385" operator="equal">
      <formula>"Mayor"</formula>
    </cfRule>
  </conditionalFormatting>
  <conditionalFormatting sqref="AB244:AB247">
    <cfRule type="cellIs" dxfId="2538" priority="2386" operator="equal">
      <formula>"Moderado"</formula>
    </cfRule>
  </conditionalFormatting>
  <conditionalFormatting sqref="AB244:AB247">
    <cfRule type="cellIs" dxfId="2537" priority="2387" operator="equal">
      <formula>"Menor"</formula>
    </cfRule>
  </conditionalFormatting>
  <conditionalFormatting sqref="AB244:AB247">
    <cfRule type="cellIs" dxfId="2536" priority="2388" operator="equal">
      <formula>"Leve"</formula>
    </cfRule>
  </conditionalFormatting>
  <conditionalFormatting sqref="AD244:AD247">
    <cfRule type="cellIs" dxfId="2535" priority="2389" operator="equal">
      <formula>"Extremo"</formula>
    </cfRule>
  </conditionalFormatting>
  <conditionalFormatting sqref="AD244:AD247">
    <cfRule type="cellIs" dxfId="2534" priority="2390" operator="equal">
      <formula>"Alto"</formula>
    </cfRule>
  </conditionalFormatting>
  <conditionalFormatting sqref="AD244:AD247">
    <cfRule type="cellIs" dxfId="2533" priority="2391" operator="equal">
      <formula>"Moderado"</formula>
    </cfRule>
  </conditionalFormatting>
  <conditionalFormatting sqref="AD244:AD247">
    <cfRule type="cellIs" dxfId="2532" priority="2392" operator="equal">
      <formula>"Bajo"</formula>
    </cfRule>
  </conditionalFormatting>
  <conditionalFormatting sqref="Z248">
    <cfRule type="cellIs" dxfId="2531" priority="2393" operator="equal">
      <formula>"Muy Alta"</formula>
    </cfRule>
  </conditionalFormatting>
  <conditionalFormatting sqref="Z248">
    <cfRule type="cellIs" dxfId="2530" priority="2394" operator="equal">
      <formula>"Alta"</formula>
    </cfRule>
  </conditionalFormatting>
  <conditionalFormatting sqref="Z248">
    <cfRule type="cellIs" dxfId="2529" priority="2395" operator="equal">
      <formula>"Media"</formula>
    </cfRule>
  </conditionalFormatting>
  <conditionalFormatting sqref="Z248">
    <cfRule type="cellIs" dxfId="2528" priority="2396" operator="equal">
      <formula>"Baja"</formula>
    </cfRule>
  </conditionalFormatting>
  <conditionalFormatting sqref="Z248">
    <cfRule type="cellIs" dxfId="2527" priority="2397" operator="equal">
      <formula>"Muy Baja"</formula>
    </cfRule>
  </conditionalFormatting>
  <conditionalFormatting sqref="AB248">
    <cfRule type="cellIs" dxfId="2526" priority="2398" operator="equal">
      <formula>"Catastrófico"</formula>
    </cfRule>
  </conditionalFormatting>
  <conditionalFormatting sqref="AB248">
    <cfRule type="cellIs" dxfId="2525" priority="2399" operator="equal">
      <formula>"Mayor"</formula>
    </cfRule>
  </conditionalFormatting>
  <conditionalFormatting sqref="AB248">
    <cfRule type="cellIs" dxfId="2524" priority="2400" operator="equal">
      <formula>"Moderado"</formula>
    </cfRule>
  </conditionalFormatting>
  <conditionalFormatting sqref="AB248">
    <cfRule type="cellIs" dxfId="2523" priority="2401" operator="equal">
      <formula>"Menor"</formula>
    </cfRule>
  </conditionalFormatting>
  <conditionalFormatting sqref="AB248">
    <cfRule type="cellIs" dxfId="2522" priority="2402" operator="equal">
      <formula>"Leve"</formula>
    </cfRule>
  </conditionalFormatting>
  <conditionalFormatting sqref="AD248">
    <cfRule type="cellIs" dxfId="2521" priority="2403" operator="equal">
      <formula>"Extremo"</formula>
    </cfRule>
  </conditionalFormatting>
  <conditionalFormatting sqref="AD248">
    <cfRule type="cellIs" dxfId="2520" priority="2404" operator="equal">
      <formula>"Alto"</formula>
    </cfRule>
  </conditionalFormatting>
  <conditionalFormatting sqref="AD248">
    <cfRule type="cellIs" dxfId="2519" priority="2405" operator="equal">
      <formula>"Moderado"</formula>
    </cfRule>
  </conditionalFormatting>
  <conditionalFormatting sqref="AD248">
    <cfRule type="cellIs" dxfId="2518" priority="2406" operator="equal">
      <formula>"Bajo"</formula>
    </cfRule>
  </conditionalFormatting>
  <conditionalFormatting sqref="I243">
    <cfRule type="cellIs" dxfId="2517" priority="2407" operator="equal">
      <formula>"Muy Alta"</formula>
    </cfRule>
  </conditionalFormatting>
  <conditionalFormatting sqref="I243">
    <cfRule type="cellIs" dxfId="2516" priority="2408" operator="equal">
      <formula>"Alta"</formula>
    </cfRule>
  </conditionalFormatting>
  <conditionalFormatting sqref="I243">
    <cfRule type="cellIs" dxfId="2515" priority="2409" operator="equal">
      <formula>"Media"</formula>
    </cfRule>
  </conditionalFormatting>
  <conditionalFormatting sqref="I243">
    <cfRule type="cellIs" dxfId="2514" priority="2410" operator="equal">
      <formula>"Baja"</formula>
    </cfRule>
  </conditionalFormatting>
  <conditionalFormatting sqref="I243">
    <cfRule type="cellIs" dxfId="2513" priority="2411" operator="equal">
      <formula>"Muy Baja"</formula>
    </cfRule>
  </conditionalFormatting>
  <conditionalFormatting sqref="M243">
    <cfRule type="cellIs" dxfId="2512" priority="2412" operator="equal">
      <formula>"Catastrófico"</formula>
    </cfRule>
  </conditionalFormatting>
  <conditionalFormatting sqref="M243">
    <cfRule type="cellIs" dxfId="2511" priority="2413" operator="equal">
      <formula>"Mayor"</formula>
    </cfRule>
  </conditionalFormatting>
  <conditionalFormatting sqref="M243">
    <cfRule type="cellIs" dxfId="2510" priority="2414" operator="equal">
      <formula>"Moderado"</formula>
    </cfRule>
  </conditionalFormatting>
  <conditionalFormatting sqref="M243">
    <cfRule type="cellIs" dxfId="2509" priority="2415" operator="equal">
      <formula>"Menor"</formula>
    </cfRule>
  </conditionalFormatting>
  <conditionalFormatting sqref="M243">
    <cfRule type="cellIs" dxfId="2508" priority="2416" operator="equal">
      <formula>"Leve"</formula>
    </cfRule>
  </conditionalFormatting>
  <conditionalFormatting sqref="O249">
    <cfRule type="cellIs" dxfId="2507" priority="2417" operator="equal">
      <formula>"Extremo"</formula>
    </cfRule>
  </conditionalFormatting>
  <conditionalFormatting sqref="O249">
    <cfRule type="cellIs" dxfId="2506" priority="2418" operator="equal">
      <formula>"Alto"</formula>
    </cfRule>
  </conditionalFormatting>
  <conditionalFormatting sqref="O249">
    <cfRule type="cellIs" dxfId="2505" priority="2419" operator="equal">
      <formula>"Moderado"</formula>
    </cfRule>
  </conditionalFormatting>
  <conditionalFormatting sqref="O249">
    <cfRule type="cellIs" dxfId="2504" priority="2420" operator="equal">
      <formula>"Bajo"</formula>
    </cfRule>
  </conditionalFormatting>
  <conditionalFormatting sqref="L249:L254">
    <cfRule type="containsText" dxfId="2503" priority="2421" operator="containsText" text="❌">
      <formula>NOT(ISERROR(SEARCH(("❌"),(L249))))</formula>
    </cfRule>
  </conditionalFormatting>
  <conditionalFormatting sqref="Z249">
    <cfRule type="cellIs" dxfId="2502" priority="2422" operator="equal">
      <formula>"Muy Alta"</formula>
    </cfRule>
  </conditionalFormatting>
  <conditionalFormatting sqref="Z249">
    <cfRule type="cellIs" dxfId="2501" priority="2423" operator="equal">
      <formula>"Alta"</formula>
    </cfRule>
  </conditionalFormatting>
  <conditionalFormatting sqref="Z249">
    <cfRule type="cellIs" dxfId="2500" priority="2424" operator="equal">
      <formula>"Media"</formula>
    </cfRule>
  </conditionalFormatting>
  <conditionalFormatting sqref="Z249">
    <cfRule type="cellIs" dxfId="2499" priority="2425" operator="equal">
      <formula>"Baja"</formula>
    </cfRule>
  </conditionalFormatting>
  <conditionalFormatting sqref="Z249">
    <cfRule type="cellIs" dxfId="2498" priority="2426" operator="equal">
      <formula>"Muy Baja"</formula>
    </cfRule>
  </conditionalFormatting>
  <conditionalFormatting sqref="AB249">
    <cfRule type="cellIs" dxfId="2497" priority="2427" operator="equal">
      <formula>"Catastrófico"</formula>
    </cfRule>
  </conditionalFormatting>
  <conditionalFormatting sqref="AB249">
    <cfRule type="cellIs" dxfId="2496" priority="2428" operator="equal">
      <formula>"Mayor"</formula>
    </cfRule>
  </conditionalFormatting>
  <conditionalFormatting sqref="AB249">
    <cfRule type="cellIs" dxfId="2495" priority="2429" operator="equal">
      <formula>"Moderado"</formula>
    </cfRule>
  </conditionalFormatting>
  <conditionalFormatting sqref="AB249">
    <cfRule type="cellIs" dxfId="2494" priority="2430" operator="equal">
      <formula>"Menor"</formula>
    </cfRule>
  </conditionalFormatting>
  <conditionalFormatting sqref="AB249">
    <cfRule type="cellIs" dxfId="2493" priority="2431" operator="equal">
      <formula>"Leve"</formula>
    </cfRule>
  </conditionalFormatting>
  <conditionalFormatting sqref="AD249">
    <cfRule type="cellIs" dxfId="2492" priority="2432" operator="equal">
      <formula>"Extremo"</formula>
    </cfRule>
  </conditionalFormatting>
  <conditionalFormatting sqref="AD249">
    <cfRule type="cellIs" dxfId="2491" priority="2433" operator="equal">
      <formula>"Alto"</formula>
    </cfRule>
  </conditionalFormatting>
  <conditionalFormatting sqref="AD249">
    <cfRule type="cellIs" dxfId="2490" priority="2434" operator="equal">
      <formula>"Moderado"</formula>
    </cfRule>
  </conditionalFormatting>
  <conditionalFormatting sqref="AD249">
    <cfRule type="cellIs" dxfId="2489" priority="2435" operator="equal">
      <formula>"Bajo"</formula>
    </cfRule>
  </conditionalFormatting>
  <conditionalFormatting sqref="Z250:Z253">
    <cfRule type="cellIs" dxfId="2488" priority="2436" operator="equal">
      <formula>"Muy Alta"</formula>
    </cfRule>
  </conditionalFormatting>
  <conditionalFormatting sqref="Z250:Z253">
    <cfRule type="cellIs" dxfId="2487" priority="2437" operator="equal">
      <formula>"Alta"</formula>
    </cfRule>
  </conditionalFormatting>
  <conditionalFormatting sqref="Z250:Z253">
    <cfRule type="cellIs" dxfId="2486" priority="2438" operator="equal">
      <formula>"Media"</formula>
    </cfRule>
  </conditionalFormatting>
  <conditionalFormatting sqref="Z250:Z253">
    <cfRule type="cellIs" dxfId="2485" priority="2439" operator="equal">
      <formula>"Baja"</formula>
    </cfRule>
  </conditionalFormatting>
  <conditionalFormatting sqref="Z250:Z253">
    <cfRule type="cellIs" dxfId="2484" priority="2440" operator="equal">
      <formula>"Muy Baja"</formula>
    </cfRule>
  </conditionalFormatting>
  <conditionalFormatting sqref="AB250:AB253">
    <cfRule type="cellIs" dxfId="2483" priority="2441" operator="equal">
      <formula>"Catastrófico"</formula>
    </cfRule>
  </conditionalFormatting>
  <conditionalFormatting sqref="AB250:AB253">
    <cfRule type="cellIs" dxfId="2482" priority="2442" operator="equal">
      <formula>"Mayor"</formula>
    </cfRule>
  </conditionalFormatting>
  <conditionalFormatting sqref="AB250:AB253">
    <cfRule type="cellIs" dxfId="2481" priority="2443" operator="equal">
      <formula>"Moderado"</formula>
    </cfRule>
  </conditionalFormatting>
  <conditionalFormatting sqref="AB250:AB253">
    <cfRule type="cellIs" dxfId="2480" priority="2444" operator="equal">
      <formula>"Menor"</formula>
    </cfRule>
  </conditionalFormatting>
  <conditionalFormatting sqref="AB250:AB253">
    <cfRule type="cellIs" dxfId="2479" priority="2445" operator="equal">
      <formula>"Leve"</formula>
    </cfRule>
  </conditionalFormatting>
  <conditionalFormatting sqref="AD250:AD253">
    <cfRule type="cellIs" dxfId="2478" priority="2446" operator="equal">
      <formula>"Extremo"</formula>
    </cfRule>
  </conditionalFormatting>
  <conditionalFormatting sqref="AD250:AD253">
    <cfRule type="cellIs" dxfId="2477" priority="2447" operator="equal">
      <formula>"Alto"</formula>
    </cfRule>
  </conditionalFormatting>
  <conditionalFormatting sqref="AD250:AD253">
    <cfRule type="cellIs" dxfId="2476" priority="2448" operator="equal">
      <formula>"Moderado"</formula>
    </cfRule>
  </conditionalFormatting>
  <conditionalFormatting sqref="AD250:AD253">
    <cfRule type="cellIs" dxfId="2475" priority="2449" operator="equal">
      <formula>"Bajo"</formula>
    </cfRule>
  </conditionalFormatting>
  <conditionalFormatting sqref="Z254">
    <cfRule type="cellIs" dxfId="2474" priority="2450" operator="equal">
      <formula>"Muy Alta"</formula>
    </cfRule>
  </conditionalFormatting>
  <conditionalFormatting sqref="Z254">
    <cfRule type="cellIs" dxfId="2473" priority="2451" operator="equal">
      <formula>"Alta"</formula>
    </cfRule>
  </conditionalFormatting>
  <conditionalFormatting sqref="Z254">
    <cfRule type="cellIs" dxfId="2472" priority="2452" operator="equal">
      <formula>"Media"</formula>
    </cfRule>
  </conditionalFormatting>
  <conditionalFormatting sqref="Z254">
    <cfRule type="cellIs" dxfId="2471" priority="2453" operator="equal">
      <formula>"Baja"</formula>
    </cfRule>
  </conditionalFormatting>
  <conditionalFormatting sqref="Z254">
    <cfRule type="cellIs" dxfId="2470" priority="2454" operator="equal">
      <formula>"Muy Baja"</formula>
    </cfRule>
  </conditionalFormatting>
  <conditionalFormatting sqref="AB254">
    <cfRule type="cellIs" dxfId="2469" priority="2455" operator="equal">
      <formula>"Catastrófico"</formula>
    </cfRule>
  </conditionalFormatting>
  <conditionalFormatting sqref="AB254">
    <cfRule type="cellIs" dxfId="2468" priority="2456" operator="equal">
      <formula>"Mayor"</formula>
    </cfRule>
  </conditionalFormatting>
  <conditionalFormatting sqref="AB254">
    <cfRule type="cellIs" dxfId="2467" priority="2457" operator="equal">
      <formula>"Moderado"</formula>
    </cfRule>
  </conditionalFormatting>
  <conditionalFormatting sqref="AB254">
    <cfRule type="cellIs" dxfId="2466" priority="2458" operator="equal">
      <formula>"Menor"</formula>
    </cfRule>
  </conditionalFormatting>
  <conditionalFormatting sqref="AB254">
    <cfRule type="cellIs" dxfId="2465" priority="2459" operator="equal">
      <formula>"Leve"</formula>
    </cfRule>
  </conditionalFormatting>
  <conditionalFormatting sqref="AD254">
    <cfRule type="cellIs" dxfId="2464" priority="2460" operator="equal">
      <formula>"Extremo"</formula>
    </cfRule>
  </conditionalFormatting>
  <conditionalFormatting sqref="AD254">
    <cfRule type="cellIs" dxfId="2463" priority="2461" operator="equal">
      <formula>"Alto"</formula>
    </cfRule>
  </conditionalFormatting>
  <conditionalFormatting sqref="AD254">
    <cfRule type="cellIs" dxfId="2462" priority="2462" operator="equal">
      <formula>"Moderado"</formula>
    </cfRule>
  </conditionalFormatting>
  <conditionalFormatting sqref="AD254">
    <cfRule type="cellIs" dxfId="2461" priority="2463" operator="equal">
      <formula>"Bajo"</formula>
    </cfRule>
  </conditionalFormatting>
  <conditionalFormatting sqref="I249">
    <cfRule type="cellIs" dxfId="2460" priority="2464" operator="equal">
      <formula>"Muy Alta"</formula>
    </cfRule>
  </conditionalFormatting>
  <conditionalFormatting sqref="I249">
    <cfRule type="cellIs" dxfId="2459" priority="2465" operator="equal">
      <formula>"Alta"</formula>
    </cfRule>
  </conditionalFormatting>
  <conditionalFormatting sqref="I249">
    <cfRule type="cellIs" dxfId="2458" priority="2466" operator="equal">
      <formula>"Media"</formula>
    </cfRule>
  </conditionalFormatting>
  <conditionalFormatting sqref="I249">
    <cfRule type="cellIs" dxfId="2457" priority="2467" operator="equal">
      <formula>"Baja"</formula>
    </cfRule>
  </conditionalFormatting>
  <conditionalFormatting sqref="I249">
    <cfRule type="cellIs" dxfId="2456" priority="2468" operator="equal">
      <formula>"Muy Baja"</formula>
    </cfRule>
  </conditionalFormatting>
  <conditionalFormatting sqref="M249">
    <cfRule type="cellIs" dxfId="2455" priority="2469" operator="equal">
      <formula>"Catastrófico"</formula>
    </cfRule>
  </conditionalFormatting>
  <conditionalFormatting sqref="M249">
    <cfRule type="cellIs" dxfId="2454" priority="2470" operator="equal">
      <formula>"Mayor"</formula>
    </cfRule>
  </conditionalFormatting>
  <conditionalFormatting sqref="M249">
    <cfRule type="cellIs" dxfId="2453" priority="2471" operator="equal">
      <formula>"Moderado"</formula>
    </cfRule>
  </conditionalFormatting>
  <conditionalFormatting sqref="M249">
    <cfRule type="cellIs" dxfId="2452" priority="2472" operator="equal">
      <formula>"Menor"</formula>
    </cfRule>
  </conditionalFormatting>
  <conditionalFormatting sqref="M249">
    <cfRule type="cellIs" dxfId="2451" priority="2473" operator="equal">
      <formula>"Leve"</formula>
    </cfRule>
  </conditionalFormatting>
  <conditionalFormatting sqref="O255">
    <cfRule type="cellIs" dxfId="2450" priority="2474" operator="equal">
      <formula>"Extremo"</formula>
    </cfRule>
  </conditionalFormatting>
  <conditionalFormatting sqref="O255">
    <cfRule type="cellIs" dxfId="2449" priority="2475" operator="equal">
      <formula>"Alto"</formula>
    </cfRule>
  </conditionalFormatting>
  <conditionalFormatting sqref="O255">
    <cfRule type="cellIs" dxfId="2448" priority="2476" operator="equal">
      <formula>"Moderado"</formula>
    </cfRule>
  </conditionalFormatting>
  <conditionalFormatting sqref="O255">
    <cfRule type="cellIs" dxfId="2447" priority="2477" operator="equal">
      <formula>"Bajo"</formula>
    </cfRule>
  </conditionalFormatting>
  <conditionalFormatting sqref="L255:L260">
    <cfRule type="containsText" dxfId="2446" priority="2478" operator="containsText" text="❌">
      <formula>NOT(ISERROR(SEARCH(("❌"),(L255))))</formula>
    </cfRule>
  </conditionalFormatting>
  <conditionalFormatting sqref="Z255">
    <cfRule type="cellIs" dxfId="2445" priority="2479" operator="equal">
      <formula>"Muy Alta"</formula>
    </cfRule>
  </conditionalFormatting>
  <conditionalFormatting sqref="Z255">
    <cfRule type="cellIs" dxfId="2444" priority="2480" operator="equal">
      <formula>"Alta"</formula>
    </cfRule>
  </conditionalFormatting>
  <conditionalFormatting sqref="Z255">
    <cfRule type="cellIs" dxfId="2443" priority="2481" operator="equal">
      <formula>"Media"</formula>
    </cfRule>
  </conditionalFormatting>
  <conditionalFormatting sqref="Z255">
    <cfRule type="cellIs" dxfId="2442" priority="2482" operator="equal">
      <formula>"Baja"</formula>
    </cfRule>
  </conditionalFormatting>
  <conditionalFormatting sqref="Z255">
    <cfRule type="cellIs" dxfId="2441" priority="2483" operator="equal">
      <formula>"Muy Baja"</formula>
    </cfRule>
  </conditionalFormatting>
  <conditionalFormatting sqref="AB255">
    <cfRule type="cellIs" dxfId="2440" priority="2484" operator="equal">
      <formula>"Catastrófico"</formula>
    </cfRule>
  </conditionalFormatting>
  <conditionalFormatting sqref="AB255">
    <cfRule type="cellIs" dxfId="2439" priority="2485" operator="equal">
      <formula>"Mayor"</formula>
    </cfRule>
  </conditionalFormatting>
  <conditionalFormatting sqref="AB255">
    <cfRule type="cellIs" dxfId="2438" priority="2486" operator="equal">
      <formula>"Moderado"</formula>
    </cfRule>
  </conditionalFormatting>
  <conditionalFormatting sqref="AB255">
    <cfRule type="cellIs" dxfId="2437" priority="2487" operator="equal">
      <formula>"Menor"</formula>
    </cfRule>
  </conditionalFormatting>
  <conditionalFormatting sqref="AB255">
    <cfRule type="cellIs" dxfId="2436" priority="2488" operator="equal">
      <formula>"Leve"</formula>
    </cfRule>
  </conditionalFormatting>
  <conditionalFormatting sqref="AD255">
    <cfRule type="cellIs" dxfId="2435" priority="2489" operator="equal">
      <formula>"Extremo"</formula>
    </cfRule>
  </conditionalFormatting>
  <conditionalFormatting sqref="AD255">
    <cfRule type="cellIs" dxfId="2434" priority="2490" operator="equal">
      <formula>"Alto"</formula>
    </cfRule>
  </conditionalFormatting>
  <conditionalFormatting sqref="AD255">
    <cfRule type="cellIs" dxfId="2433" priority="2491" operator="equal">
      <formula>"Moderado"</formula>
    </cfRule>
  </conditionalFormatting>
  <conditionalFormatting sqref="AD255">
    <cfRule type="cellIs" dxfId="2432" priority="2492" operator="equal">
      <formula>"Bajo"</formula>
    </cfRule>
  </conditionalFormatting>
  <conditionalFormatting sqref="Z256:Z259">
    <cfRule type="cellIs" dxfId="2431" priority="2493" operator="equal">
      <formula>"Muy Alta"</formula>
    </cfRule>
  </conditionalFormatting>
  <conditionalFormatting sqref="Z256:Z259">
    <cfRule type="cellIs" dxfId="2430" priority="2494" operator="equal">
      <formula>"Alta"</formula>
    </cfRule>
  </conditionalFormatting>
  <conditionalFormatting sqref="Z256:Z259">
    <cfRule type="cellIs" dxfId="2429" priority="2495" operator="equal">
      <formula>"Media"</formula>
    </cfRule>
  </conditionalFormatting>
  <conditionalFormatting sqref="Z256:Z259">
    <cfRule type="cellIs" dxfId="2428" priority="2496" operator="equal">
      <formula>"Baja"</formula>
    </cfRule>
  </conditionalFormatting>
  <conditionalFormatting sqref="Z256:Z259">
    <cfRule type="cellIs" dxfId="2427" priority="2497" operator="equal">
      <formula>"Muy Baja"</formula>
    </cfRule>
  </conditionalFormatting>
  <conditionalFormatting sqref="AB256:AB259">
    <cfRule type="cellIs" dxfId="2426" priority="2498" operator="equal">
      <formula>"Catastrófico"</formula>
    </cfRule>
  </conditionalFormatting>
  <conditionalFormatting sqref="AB256:AB259">
    <cfRule type="cellIs" dxfId="2425" priority="2499" operator="equal">
      <formula>"Mayor"</formula>
    </cfRule>
  </conditionalFormatting>
  <conditionalFormatting sqref="AB256:AB259">
    <cfRule type="cellIs" dxfId="2424" priority="2500" operator="equal">
      <formula>"Moderado"</formula>
    </cfRule>
  </conditionalFormatting>
  <conditionalFormatting sqref="AB256:AB259">
    <cfRule type="cellIs" dxfId="2423" priority="2501" operator="equal">
      <formula>"Menor"</formula>
    </cfRule>
  </conditionalFormatting>
  <conditionalFormatting sqref="AB256:AB259">
    <cfRule type="cellIs" dxfId="2422" priority="2502" operator="equal">
      <formula>"Leve"</formula>
    </cfRule>
  </conditionalFormatting>
  <conditionalFormatting sqref="AD256:AD259">
    <cfRule type="cellIs" dxfId="2421" priority="2503" operator="equal">
      <formula>"Extremo"</formula>
    </cfRule>
  </conditionalFormatting>
  <conditionalFormatting sqref="AD256:AD259">
    <cfRule type="cellIs" dxfId="2420" priority="2504" operator="equal">
      <formula>"Alto"</formula>
    </cfRule>
  </conditionalFormatting>
  <conditionalFormatting sqref="AD256:AD259">
    <cfRule type="cellIs" dxfId="2419" priority="2505" operator="equal">
      <formula>"Moderado"</formula>
    </cfRule>
  </conditionalFormatting>
  <conditionalFormatting sqref="AD256:AD259">
    <cfRule type="cellIs" dxfId="2418" priority="2506" operator="equal">
      <formula>"Bajo"</formula>
    </cfRule>
  </conditionalFormatting>
  <conditionalFormatting sqref="Z260">
    <cfRule type="cellIs" dxfId="2417" priority="2507" operator="equal">
      <formula>"Muy Alta"</formula>
    </cfRule>
  </conditionalFormatting>
  <conditionalFormatting sqref="Z260">
    <cfRule type="cellIs" dxfId="2416" priority="2508" operator="equal">
      <formula>"Alta"</formula>
    </cfRule>
  </conditionalFormatting>
  <conditionalFormatting sqref="Z260">
    <cfRule type="cellIs" dxfId="2415" priority="2509" operator="equal">
      <formula>"Media"</formula>
    </cfRule>
  </conditionalFormatting>
  <conditionalFormatting sqref="Z260">
    <cfRule type="cellIs" dxfId="2414" priority="2510" operator="equal">
      <formula>"Baja"</formula>
    </cfRule>
  </conditionalFormatting>
  <conditionalFormatting sqref="Z260">
    <cfRule type="cellIs" dxfId="2413" priority="2511" operator="equal">
      <formula>"Muy Baja"</formula>
    </cfRule>
  </conditionalFormatting>
  <conditionalFormatting sqref="AB260">
    <cfRule type="cellIs" dxfId="2412" priority="2512" operator="equal">
      <formula>"Catastrófico"</formula>
    </cfRule>
  </conditionalFormatting>
  <conditionalFormatting sqref="AB260">
    <cfRule type="cellIs" dxfId="2411" priority="2513" operator="equal">
      <formula>"Mayor"</formula>
    </cfRule>
  </conditionalFormatting>
  <conditionalFormatting sqref="AB260">
    <cfRule type="cellIs" dxfId="2410" priority="2514" operator="equal">
      <formula>"Moderado"</formula>
    </cfRule>
  </conditionalFormatting>
  <conditionalFormatting sqref="AB260">
    <cfRule type="cellIs" dxfId="2409" priority="2515" operator="equal">
      <formula>"Menor"</formula>
    </cfRule>
  </conditionalFormatting>
  <conditionalFormatting sqref="AB260">
    <cfRule type="cellIs" dxfId="2408" priority="2516" operator="equal">
      <formula>"Leve"</formula>
    </cfRule>
  </conditionalFormatting>
  <conditionalFormatting sqref="AD260">
    <cfRule type="cellIs" dxfId="2407" priority="2517" operator="equal">
      <formula>"Extremo"</formula>
    </cfRule>
  </conditionalFormatting>
  <conditionalFormatting sqref="AD260">
    <cfRule type="cellIs" dxfId="2406" priority="2518" operator="equal">
      <formula>"Alto"</formula>
    </cfRule>
  </conditionalFormatting>
  <conditionalFormatting sqref="AD260">
    <cfRule type="cellIs" dxfId="2405" priority="2519" operator="equal">
      <formula>"Moderado"</formula>
    </cfRule>
  </conditionalFormatting>
  <conditionalFormatting sqref="AD260">
    <cfRule type="cellIs" dxfId="2404" priority="2520" operator="equal">
      <formula>"Bajo"</formula>
    </cfRule>
  </conditionalFormatting>
  <conditionalFormatting sqref="I255">
    <cfRule type="cellIs" dxfId="2403" priority="2521" operator="equal">
      <formula>"Muy Alta"</formula>
    </cfRule>
  </conditionalFormatting>
  <conditionalFormatting sqref="I255">
    <cfRule type="cellIs" dxfId="2402" priority="2522" operator="equal">
      <formula>"Alta"</formula>
    </cfRule>
  </conditionalFormatting>
  <conditionalFormatting sqref="I255">
    <cfRule type="cellIs" dxfId="2401" priority="2523" operator="equal">
      <formula>"Media"</formula>
    </cfRule>
  </conditionalFormatting>
  <conditionalFormatting sqref="I255">
    <cfRule type="cellIs" dxfId="2400" priority="2524" operator="equal">
      <formula>"Baja"</formula>
    </cfRule>
  </conditionalFormatting>
  <conditionalFormatting sqref="I255">
    <cfRule type="cellIs" dxfId="2399" priority="2525" operator="equal">
      <formula>"Muy Baja"</formula>
    </cfRule>
  </conditionalFormatting>
  <conditionalFormatting sqref="M255">
    <cfRule type="cellIs" dxfId="2398" priority="2526" operator="equal">
      <formula>"Catastrófico"</formula>
    </cfRule>
  </conditionalFormatting>
  <conditionalFormatting sqref="M255">
    <cfRule type="cellIs" dxfId="2397" priority="2527" operator="equal">
      <formula>"Mayor"</formula>
    </cfRule>
  </conditionalFormatting>
  <conditionalFormatting sqref="M255">
    <cfRule type="cellIs" dxfId="2396" priority="2528" operator="equal">
      <formula>"Moderado"</formula>
    </cfRule>
  </conditionalFormatting>
  <conditionalFormatting sqref="M255">
    <cfRule type="cellIs" dxfId="2395" priority="2529" operator="equal">
      <formula>"Menor"</formula>
    </cfRule>
  </conditionalFormatting>
  <conditionalFormatting sqref="M255">
    <cfRule type="cellIs" dxfId="2394" priority="2530" operator="equal">
      <formula>"Leve"</formula>
    </cfRule>
  </conditionalFormatting>
  <conditionalFormatting sqref="O261">
    <cfRule type="cellIs" dxfId="2393" priority="2531" operator="equal">
      <formula>"Extremo"</formula>
    </cfRule>
  </conditionalFormatting>
  <conditionalFormatting sqref="O261">
    <cfRule type="cellIs" dxfId="2392" priority="2532" operator="equal">
      <formula>"Alto"</formula>
    </cfRule>
  </conditionalFormatting>
  <conditionalFormatting sqref="O261">
    <cfRule type="cellIs" dxfId="2391" priority="2533" operator="equal">
      <formula>"Moderado"</formula>
    </cfRule>
  </conditionalFormatting>
  <conditionalFormatting sqref="O261">
    <cfRule type="cellIs" dxfId="2390" priority="2534" operator="equal">
      <formula>"Bajo"</formula>
    </cfRule>
  </conditionalFormatting>
  <conditionalFormatting sqref="L261:L266">
    <cfRule type="containsText" dxfId="2389" priority="2535" operator="containsText" text="❌">
      <formula>NOT(ISERROR(SEARCH(("❌"),(L261))))</formula>
    </cfRule>
  </conditionalFormatting>
  <conditionalFormatting sqref="Z261">
    <cfRule type="cellIs" dxfId="2388" priority="2536" operator="equal">
      <formula>"Muy Alta"</formula>
    </cfRule>
  </conditionalFormatting>
  <conditionalFormatting sqref="Z261">
    <cfRule type="cellIs" dxfId="2387" priority="2537" operator="equal">
      <formula>"Alta"</formula>
    </cfRule>
  </conditionalFormatting>
  <conditionalFormatting sqref="Z261">
    <cfRule type="cellIs" dxfId="2386" priority="2538" operator="equal">
      <formula>"Media"</formula>
    </cfRule>
  </conditionalFormatting>
  <conditionalFormatting sqref="Z261">
    <cfRule type="cellIs" dxfId="2385" priority="2539" operator="equal">
      <formula>"Baja"</formula>
    </cfRule>
  </conditionalFormatting>
  <conditionalFormatting sqref="Z261">
    <cfRule type="cellIs" dxfId="2384" priority="2540" operator="equal">
      <formula>"Muy Baja"</formula>
    </cfRule>
  </conditionalFormatting>
  <conditionalFormatting sqref="AB261">
    <cfRule type="cellIs" dxfId="2383" priority="2541" operator="equal">
      <formula>"Catastrófico"</formula>
    </cfRule>
  </conditionalFormatting>
  <conditionalFormatting sqref="AB261">
    <cfRule type="cellIs" dxfId="2382" priority="2542" operator="equal">
      <formula>"Mayor"</formula>
    </cfRule>
  </conditionalFormatting>
  <conditionalFormatting sqref="AB261">
    <cfRule type="cellIs" dxfId="2381" priority="2543" operator="equal">
      <formula>"Moderado"</formula>
    </cfRule>
  </conditionalFormatting>
  <conditionalFormatting sqref="AB261">
    <cfRule type="cellIs" dxfId="2380" priority="2544" operator="equal">
      <formula>"Menor"</formula>
    </cfRule>
  </conditionalFormatting>
  <conditionalFormatting sqref="AB261">
    <cfRule type="cellIs" dxfId="2379" priority="2545" operator="equal">
      <formula>"Leve"</formula>
    </cfRule>
  </conditionalFormatting>
  <conditionalFormatting sqref="AD261">
    <cfRule type="cellIs" dxfId="2378" priority="2546" operator="equal">
      <formula>"Extremo"</formula>
    </cfRule>
  </conditionalFormatting>
  <conditionalFormatting sqref="AD261">
    <cfRule type="cellIs" dxfId="2377" priority="2547" operator="equal">
      <formula>"Alto"</formula>
    </cfRule>
  </conditionalFormatting>
  <conditionalFormatting sqref="AD261">
    <cfRule type="cellIs" dxfId="2376" priority="2548" operator="equal">
      <formula>"Moderado"</formula>
    </cfRule>
  </conditionalFormatting>
  <conditionalFormatting sqref="AD261">
    <cfRule type="cellIs" dxfId="2375" priority="2549" operator="equal">
      <formula>"Bajo"</formula>
    </cfRule>
  </conditionalFormatting>
  <conditionalFormatting sqref="Z262:Z265">
    <cfRule type="cellIs" dxfId="2374" priority="2550" operator="equal">
      <formula>"Muy Alta"</formula>
    </cfRule>
  </conditionalFormatting>
  <conditionalFormatting sqref="Z262:Z265">
    <cfRule type="cellIs" dxfId="2373" priority="2551" operator="equal">
      <formula>"Alta"</formula>
    </cfRule>
  </conditionalFormatting>
  <conditionalFormatting sqref="Z262:Z265">
    <cfRule type="cellIs" dxfId="2372" priority="2552" operator="equal">
      <formula>"Media"</formula>
    </cfRule>
  </conditionalFormatting>
  <conditionalFormatting sqref="Z262:Z265">
    <cfRule type="cellIs" dxfId="2371" priority="2553" operator="equal">
      <formula>"Baja"</formula>
    </cfRule>
  </conditionalFormatting>
  <conditionalFormatting sqref="Z262:Z265">
    <cfRule type="cellIs" dxfId="2370" priority="2554" operator="equal">
      <formula>"Muy Baja"</formula>
    </cfRule>
  </conditionalFormatting>
  <conditionalFormatting sqref="AB262:AB265">
    <cfRule type="cellIs" dxfId="2369" priority="2555" operator="equal">
      <formula>"Catastrófico"</formula>
    </cfRule>
  </conditionalFormatting>
  <conditionalFormatting sqref="AB262:AB265">
    <cfRule type="cellIs" dxfId="2368" priority="2556" operator="equal">
      <formula>"Mayor"</formula>
    </cfRule>
  </conditionalFormatting>
  <conditionalFormatting sqref="AB262:AB265">
    <cfRule type="cellIs" dxfId="2367" priority="2557" operator="equal">
      <formula>"Moderado"</formula>
    </cfRule>
  </conditionalFormatting>
  <conditionalFormatting sqref="AB262:AB265">
    <cfRule type="cellIs" dxfId="2366" priority="2558" operator="equal">
      <formula>"Menor"</formula>
    </cfRule>
  </conditionalFormatting>
  <conditionalFormatting sqref="AB262:AB265">
    <cfRule type="cellIs" dxfId="2365" priority="2559" operator="equal">
      <formula>"Leve"</formula>
    </cfRule>
  </conditionalFormatting>
  <conditionalFormatting sqref="AD262:AD265">
    <cfRule type="cellIs" dxfId="2364" priority="2560" operator="equal">
      <formula>"Extremo"</formula>
    </cfRule>
  </conditionalFormatting>
  <conditionalFormatting sqref="AD262:AD265">
    <cfRule type="cellIs" dxfId="2363" priority="2561" operator="equal">
      <formula>"Alto"</formula>
    </cfRule>
  </conditionalFormatting>
  <conditionalFormatting sqref="AD262:AD265">
    <cfRule type="cellIs" dxfId="2362" priority="2562" operator="equal">
      <formula>"Moderado"</formula>
    </cfRule>
  </conditionalFormatting>
  <conditionalFormatting sqref="AD262:AD265">
    <cfRule type="cellIs" dxfId="2361" priority="2563" operator="equal">
      <formula>"Bajo"</formula>
    </cfRule>
  </conditionalFormatting>
  <conditionalFormatting sqref="Z266">
    <cfRule type="cellIs" dxfId="2360" priority="2564" operator="equal">
      <formula>"Muy Alta"</formula>
    </cfRule>
  </conditionalFormatting>
  <conditionalFormatting sqref="Z266">
    <cfRule type="cellIs" dxfId="2359" priority="2565" operator="equal">
      <formula>"Alta"</formula>
    </cfRule>
  </conditionalFormatting>
  <conditionalFormatting sqref="Z266">
    <cfRule type="cellIs" dxfId="2358" priority="2566" operator="equal">
      <formula>"Media"</formula>
    </cfRule>
  </conditionalFormatting>
  <conditionalFormatting sqref="Z266">
    <cfRule type="cellIs" dxfId="2357" priority="2567" operator="equal">
      <formula>"Baja"</formula>
    </cfRule>
  </conditionalFormatting>
  <conditionalFormatting sqref="Z266">
    <cfRule type="cellIs" dxfId="2356" priority="2568" operator="equal">
      <formula>"Muy Baja"</formula>
    </cfRule>
  </conditionalFormatting>
  <conditionalFormatting sqref="AB266">
    <cfRule type="cellIs" dxfId="2355" priority="2569" operator="equal">
      <formula>"Catastrófico"</formula>
    </cfRule>
  </conditionalFormatting>
  <conditionalFormatting sqref="AB266">
    <cfRule type="cellIs" dxfId="2354" priority="2570" operator="equal">
      <formula>"Mayor"</formula>
    </cfRule>
  </conditionalFormatting>
  <conditionalFormatting sqref="AB266">
    <cfRule type="cellIs" dxfId="2353" priority="2571" operator="equal">
      <formula>"Moderado"</formula>
    </cfRule>
  </conditionalFormatting>
  <conditionalFormatting sqref="AB266">
    <cfRule type="cellIs" dxfId="2352" priority="2572" operator="equal">
      <formula>"Menor"</formula>
    </cfRule>
  </conditionalFormatting>
  <conditionalFormatting sqref="AB266">
    <cfRule type="cellIs" dxfId="2351" priority="2573" operator="equal">
      <formula>"Leve"</formula>
    </cfRule>
  </conditionalFormatting>
  <conditionalFormatting sqref="AD266">
    <cfRule type="cellIs" dxfId="2350" priority="2574" operator="equal">
      <formula>"Extremo"</formula>
    </cfRule>
  </conditionalFormatting>
  <conditionalFormatting sqref="AD266">
    <cfRule type="cellIs" dxfId="2349" priority="2575" operator="equal">
      <formula>"Alto"</formula>
    </cfRule>
  </conditionalFormatting>
  <conditionalFormatting sqref="AD266">
    <cfRule type="cellIs" dxfId="2348" priority="2576" operator="equal">
      <formula>"Moderado"</formula>
    </cfRule>
  </conditionalFormatting>
  <conditionalFormatting sqref="AD266">
    <cfRule type="cellIs" dxfId="2347" priority="2577" operator="equal">
      <formula>"Bajo"</formula>
    </cfRule>
  </conditionalFormatting>
  <conditionalFormatting sqref="I261">
    <cfRule type="cellIs" dxfId="2346" priority="2578" operator="equal">
      <formula>"Muy Alta"</formula>
    </cfRule>
  </conditionalFormatting>
  <conditionalFormatting sqref="I261">
    <cfRule type="cellIs" dxfId="2345" priority="2579" operator="equal">
      <formula>"Alta"</formula>
    </cfRule>
  </conditionalFormatting>
  <conditionalFormatting sqref="I261">
    <cfRule type="cellIs" dxfId="2344" priority="2580" operator="equal">
      <formula>"Media"</formula>
    </cfRule>
  </conditionalFormatting>
  <conditionalFormatting sqref="I261">
    <cfRule type="cellIs" dxfId="2343" priority="2581" operator="equal">
      <formula>"Baja"</formula>
    </cfRule>
  </conditionalFormatting>
  <conditionalFormatting sqref="I261">
    <cfRule type="cellIs" dxfId="2342" priority="2582" operator="equal">
      <formula>"Muy Baja"</formula>
    </cfRule>
  </conditionalFormatting>
  <conditionalFormatting sqref="M261">
    <cfRule type="cellIs" dxfId="2341" priority="2583" operator="equal">
      <formula>"Catastrófico"</formula>
    </cfRule>
  </conditionalFormatting>
  <conditionalFormatting sqref="M261">
    <cfRule type="cellIs" dxfId="2340" priority="2584" operator="equal">
      <formula>"Mayor"</formula>
    </cfRule>
  </conditionalFormatting>
  <conditionalFormatting sqref="M261">
    <cfRule type="cellIs" dxfId="2339" priority="2585" operator="equal">
      <formula>"Moderado"</formula>
    </cfRule>
  </conditionalFormatting>
  <conditionalFormatting sqref="M261">
    <cfRule type="cellIs" dxfId="2338" priority="2586" operator="equal">
      <formula>"Menor"</formula>
    </cfRule>
  </conditionalFormatting>
  <conditionalFormatting sqref="M261">
    <cfRule type="cellIs" dxfId="2337" priority="2587" operator="equal">
      <formula>"Leve"</formula>
    </cfRule>
  </conditionalFormatting>
  <conditionalFormatting sqref="O267">
    <cfRule type="cellIs" dxfId="2336" priority="2588" operator="equal">
      <formula>"Extremo"</formula>
    </cfRule>
  </conditionalFormatting>
  <conditionalFormatting sqref="O267">
    <cfRule type="cellIs" dxfId="2335" priority="2589" operator="equal">
      <formula>"Alto"</formula>
    </cfRule>
  </conditionalFormatting>
  <conditionalFormatting sqref="O267">
    <cfRule type="cellIs" dxfId="2334" priority="2590" operator="equal">
      <formula>"Moderado"</formula>
    </cfRule>
  </conditionalFormatting>
  <conditionalFormatting sqref="O267">
    <cfRule type="cellIs" dxfId="2333" priority="2591" operator="equal">
      <formula>"Bajo"</formula>
    </cfRule>
  </conditionalFormatting>
  <conditionalFormatting sqref="L267:L272">
    <cfRule type="containsText" dxfId="2332" priority="2592" operator="containsText" text="❌">
      <formula>NOT(ISERROR(SEARCH(("❌"),(L267))))</formula>
    </cfRule>
  </conditionalFormatting>
  <conditionalFormatting sqref="Z267">
    <cfRule type="cellIs" dxfId="2331" priority="2593" operator="equal">
      <formula>"Muy Alta"</formula>
    </cfRule>
  </conditionalFormatting>
  <conditionalFormatting sqref="Z267">
    <cfRule type="cellIs" dxfId="2330" priority="2594" operator="equal">
      <formula>"Alta"</formula>
    </cfRule>
  </conditionalFormatting>
  <conditionalFormatting sqref="Z267">
    <cfRule type="cellIs" dxfId="2329" priority="2595" operator="equal">
      <formula>"Media"</formula>
    </cfRule>
  </conditionalFormatting>
  <conditionalFormatting sqref="Z267">
    <cfRule type="cellIs" dxfId="2328" priority="2596" operator="equal">
      <formula>"Baja"</formula>
    </cfRule>
  </conditionalFormatting>
  <conditionalFormatting sqref="Z267">
    <cfRule type="cellIs" dxfId="2327" priority="2597" operator="equal">
      <formula>"Muy Baja"</formula>
    </cfRule>
  </conditionalFormatting>
  <conditionalFormatting sqref="AB267">
    <cfRule type="cellIs" dxfId="2326" priority="2598" operator="equal">
      <formula>"Catastrófico"</formula>
    </cfRule>
  </conditionalFormatting>
  <conditionalFormatting sqref="AB267">
    <cfRule type="cellIs" dxfId="2325" priority="2599" operator="equal">
      <formula>"Mayor"</formula>
    </cfRule>
  </conditionalFormatting>
  <conditionalFormatting sqref="AB267">
    <cfRule type="cellIs" dxfId="2324" priority="2600" operator="equal">
      <formula>"Moderado"</formula>
    </cfRule>
  </conditionalFormatting>
  <conditionalFormatting sqref="AB267">
    <cfRule type="cellIs" dxfId="2323" priority="2601" operator="equal">
      <formula>"Menor"</formula>
    </cfRule>
  </conditionalFormatting>
  <conditionalFormatting sqref="AB267">
    <cfRule type="cellIs" dxfId="2322" priority="2602" operator="equal">
      <formula>"Leve"</formula>
    </cfRule>
  </conditionalFormatting>
  <conditionalFormatting sqref="AD267">
    <cfRule type="cellIs" dxfId="2321" priority="2603" operator="equal">
      <formula>"Extremo"</formula>
    </cfRule>
  </conditionalFormatting>
  <conditionalFormatting sqref="AD267">
    <cfRule type="cellIs" dxfId="2320" priority="2604" operator="equal">
      <formula>"Alto"</formula>
    </cfRule>
  </conditionalFormatting>
  <conditionalFormatting sqref="AD267">
    <cfRule type="cellIs" dxfId="2319" priority="2605" operator="equal">
      <formula>"Moderado"</formula>
    </cfRule>
  </conditionalFormatting>
  <conditionalFormatting sqref="AD267">
    <cfRule type="cellIs" dxfId="2318" priority="2606" operator="equal">
      <formula>"Bajo"</formula>
    </cfRule>
  </conditionalFormatting>
  <conditionalFormatting sqref="Z268:Z271">
    <cfRule type="cellIs" dxfId="2317" priority="2607" operator="equal">
      <formula>"Muy Alta"</formula>
    </cfRule>
  </conditionalFormatting>
  <conditionalFormatting sqref="Z268:Z271">
    <cfRule type="cellIs" dxfId="2316" priority="2608" operator="equal">
      <formula>"Alta"</formula>
    </cfRule>
  </conditionalFormatting>
  <conditionalFormatting sqref="Z268:Z271">
    <cfRule type="cellIs" dxfId="2315" priority="2609" operator="equal">
      <formula>"Media"</formula>
    </cfRule>
  </conditionalFormatting>
  <conditionalFormatting sqref="Z268:Z271">
    <cfRule type="cellIs" dxfId="2314" priority="2610" operator="equal">
      <formula>"Baja"</formula>
    </cfRule>
  </conditionalFormatting>
  <conditionalFormatting sqref="Z268:Z271">
    <cfRule type="cellIs" dxfId="2313" priority="2611" operator="equal">
      <formula>"Muy Baja"</formula>
    </cfRule>
  </conditionalFormatting>
  <conditionalFormatting sqref="AB268:AB271">
    <cfRule type="cellIs" dxfId="2312" priority="2612" operator="equal">
      <formula>"Catastrófico"</formula>
    </cfRule>
  </conditionalFormatting>
  <conditionalFormatting sqref="AB268:AB271">
    <cfRule type="cellIs" dxfId="2311" priority="2613" operator="equal">
      <formula>"Mayor"</formula>
    </cfRule>
  </conditionalFormatting>
  <conditionalFormatting sqref="AB268:AB271">
    <cfRule type="cellIs" dxfId="2310" priority="2614" operator="equal">
      <formula>"Moderado"</formula>
    </cfRule>
  </conditionalFormatting>
  <conditionalFormatting sqref="AB268:AB271">
    <cfRule type="cellIs" dxfId="2309" priority="2615" operator="equal">
      <formula>"Menor"</formula>
    </cfRule>
  </conditionalFormatting>
  <conditionalFormatting sqref="AB268:AB271">
    <cfRule type="cellIs" dxfId="2308" priority="2616" operator="equal">
      <formula>"Leve"</formula>
    </cfRule>
  </conditionalFormatting>
  <conditionalFormatting sqref="AD268:AD271">
    <cfRule type="cellIs" dxfId="2307" priority="2617" operator="equal">
      <formula>"Extremo"</formula>
    </cfRule>
  </conditionalFormatting>
  <conditionalFormatting sqref="AD268:AD271">
    <cfRule type="cellIs" dxfId="2306" priority="2618" operator="equal">
      <formula>"Alto"</formula>
    </cfRule>
  </conditionalFormatting>
  <conditionalFormatting sqref="AD268:AD271">
    <cfRule type="cellIs" dxfId="2305" priority="2619" operator="equal">
      <formula>"Moderado"</formula>
    </cfRule>
  </conditionalFormatting>
  <conditionalFormatting sqref="AD268:AD271">
    <cfRule type="cellIs" dxfId="2304" priority="2620" operator="equal">
      <formula>"Bajo"</formula>
    </cfRule>
  </conditionalFormatting>
  <conditionalFormatting sqref="Z272">
    <cfRule type="cellIs" dxfId="2303" priority="2621" operator="equal">
      <formula>"Muy Alta"</formula>
    </cfRule>
  </conditionalFormatting>
  <conditionalFormatting sqref="Z272">
    <cfRule type="cellIs" dxfId="2302" priority="2622" operator="equal">
      <formula>"Alta"</formula>
    </cfRule>
  </conditionalFormatting>
  <conditionalFormatting sqref="Z272">
    <cfRule type="cellIs" dxfId="2301" priority="2623" operator="equal">
      <formula>"Media"</formula>
    </cfRule>
  </conditionalFormatting>
  <conditionalFormatting sqref="Z272">
    <cfRule type="cellIs" dxfId="2300" priority="2624" operator="equal">
      <formula>"Baja"</formula>
    </cfRule>
  </conditionalFormatting>
  <conditionalFormatting sqref="Z272">
    <cfRule type="cellIs" dxfId="2299" priority="2625" operator="equal">
      <formula>"Muy Baja"</formula>
    </cfRule>
  </conditionalFormatting>
  <conditionalFormatting sqref="AB272">
    <cfRule type="cellIs" dxfId="2298" priority="2626" operator="equal">
      <formula>"Catastrófico"</formula>
    </cfRule>
  </conditionalFormatting>
  <conditionalFormatting sqref="AB272">
    <cfRule type="cellIs" dxfId="2297" priority="2627" operator="equal">
      <formula>"Mayor"</formula>
    </cfRule>
  </conditionalFormatting>
  <conditionalFormatting sqref="AB272">
    <cfRule type="cellIs" dxfId="2296" priority="2628" operator="equal">
      <formula>"Moderado"</formula>
    </cfRule>
  </conditionalFormatting>
  <conditionalFormatting sqref="AB272">
    <cfRule type="cellIs" dxfId="2295" priority="2629" operator="equal">
      <formula>"Menor"</formula>
    </cfRule>
  </conditionalFormatting>
  <conditionalFormatting sqref="AB272">
    <cfRule type="cellIs" dxfId="2294" priority="2630" operator="equal">
      <formula>"Leve"</formula>
    </cfRule>
  </conditionalFormatting>
  <conditionalFormatting sqref="AD272">
    <cfRule type="cellIs" dxfId="2293" priority="2631" operator="equal">
      <formula>"Extremo"</formula>
    </cfRule>
  </conditionalFormatting>
  <conditionalFormatting sqref="AD272">
    <cfRule type="cellIs" dxfId="2292" priority="2632" operator="equal">
      <formula>"Alto"</formula>
    </cfRule>
  </conditionalFormatting>
  <conditionalFormatting sqref="AD272">
    <cfRule type="cellIs" dxfId="2291" priority="2633" operator="equal">
      <formula>"Moderado"</formula>
    </cfRule>
  </conditionalFormatting>
  <conditionalFormatting sqref="AD272">
    <cfRule type="cellIs" dxfId="2290" priority="2634" operator="equal">
      <formula>"Bajo"</formula>
    </cfRule>
  </conditionalFormatting>
  <conditionalFormatting sqref="I267">
    <cfRule type="cellIs" dxfId="2289" priority="2635" operator="equal">
      <formula>"Muy Alta"</formula>
    </cfRule>
  </conditionalFormatting>
  <conditionalFormatting sqref="I267">
    <cfRule type="cellIs" dxfId="2288" priority="2636" operator="equal">
      <formula>"Alta"</formula>
    </cfRule>
  </conditionalFormatting>
  <conditionalFormatting sqref="I267">
    <cfRule type="cellIs" dxfId="2287" priority="2637" operator="equal">
      <formula>"Media"</formula>
    </cfRule>
  </conditionalFormatting>
  <conditionalFormatting sqref="I267">
    <cfRule type="cellIs" dxfId="2286" priority="2638" operator="equal">
      <formula>"Baja"</formula>
    </cfRule>
  </conditionalFormatting>
  <conditionalFormatting sqref="I267">
    <cfRule type="cellIs" dxfId="2285" priority="2639" operator="equal">
      <formula>"Muy Baja"</formula>
    </cfRule>
  </conditionalFormatting>
  <conditionalFormatting sqref="M267">
    <cfRule type="cellIs" dxfId="2284" priority="2640" operator="equal">
      <formula>"Catastrófico"</formula>
    </cfRule>
  </conditionalFormatting>
  <conditionalFormatting sqref="M267">
    <cfRule type="cellIs" dxfId="2283" priority="2641" operator="equal">
      <formula>"Mayor"</formula>
    </cfRule>
  </conditionalFormatting>
  <conditionalFormatting sqref="M267">
    <cfRule type="cellIs" dxfId="2282" priority="2642" operator="equal">
      <formula>"Moderado"</formula>
    </cfRule>
  </conditionalFormatting>
  <conditionalFormatting sqref="M267">
    <cfRule type="cellIs" dxfId="2281" priority="2643" operator="equal">
      <formula>"Menor"</formula>
    </cfRule>
  </conditionalFormatting>
  <conditionalFormatting sqref="M267">
    <cfRule type="cellIs" dxfId="2280" priority="2644" operator="equal">
      <formula>"Leve"</formula>
    </cfRule>
  </conditionalFormatting>
  <conditionalFormatting sqref="O273">
    <cfRule type="cellIs" dxfId="2279" priority="2645" operator="equal">
      <formula>"Extremo"</formula>
    </cfRule>
  </conditionalFormatting>
  <conditionalFormatting sqref="O273">
    <cfRule type="cellIs" dxfId="2278" priority="2646" operator="equal">
      <formula>"Alto"</formula>
    </cfRule>
  </conditionalFormatting>
  <conditionalFormatting sqref="O273">
    <cfRule type="cellIs" dxfId="2277" priority="2647" operator="equal">
      <formula>"Moderado"</formula>
    </cfRule>
  </conditionalFormatting>
  <conditionalFormatting sqref="O273">
    <cfRule type="cellIs" dxfId="2276" priority="2648" operator="equal">
      <formula>"Bajo"</formula>
    </cfRule>
  </conditionalFormatting>
  <conditionalFormatting sqref="L273:L278">
    <cfRule type="containsText" dxfId="2275" priority="2649" operator="containsText" text="❌">
      <formula>NOT(ISERROR(SEARCH(("❌"),(L273))))</formula>
    </cfRule>
  </conditionalFormatting>
  <conditionalFormatting sqref="Z273">
    <cfRule type="cellIs" dxfId="2274" priority="2650" operator="equal">
      <formula>"Muy Alta"</formula>
    </cfRule>
  </conditionalFormatting>
  <conditionalFormatting sqref="Z273">
    <cfRule type="cellIs" dxfId="2273" priority="2651" operator="equal">
      <formula>"Alta"</formula>
    </cfRule>
  </conditionalFormatting>
  <conditionalFormatting sqref="Z273">
    <cfRule type="cellIs" dxfId="2272" priority="2652" operator="equal">
      <formula>"Media"</formula>
    </cfRule>
  </conditionalFormatting>
  <conditionalFormatting sqref="Z273">
    <cfRule type="cellIs" dxfId="2271" priority="2653" operator="equal">
      <formula>"Baja"</formula>
    </cfRule>
  </conditionalFormatting>
  <conditionalFormatting sqref="Z273">
    <cfRule type="cellIs" dxfId="2270" priority="2654" operator="equal">
      <formula>"Muy Baja"</formula>
    </cfRule>
  </conditionalFormatting>
  <conditionalFormatting sqref="AB273">
    <cfRule type="cellIs" dxfId="2269" priority="2655" operator="equal">
      <formula>"Catastrófico"</formula>
    </cfRule>
  </conditionalFormatting>
  <conditionalFormatting sqref="AB273">
    <cfRule type="cellIs" dxfId="2268" priority="2656" operator="equal">
      <formula>"Mayor"</formula>
    </cfRule>
  </conditionalFormatting>
  <conditionalFormatting sqref="AB273">
    <cfRule type="cellIs" dxfId="2267" priority="2657" operator="equal">
      <formula>"Moderado"</formula>
    </cfRule>
  </conditionalFormatting>
  <conditionalFormatting sqref="AB273">
    <cfRule type="cellIs" dxfId="2266" priority="2658" operator="equal">
      <formula>"Menor"</formula>
    </cfRule>
  </conditionalFormatting>
  <conditionalFormatting sqref="AB273">
    <cfRule type="cellIs" dxfId="2265" priority="2659" operator="equal">
      <formula>"Leve"</formula>
    </cfRule>
  </conditionalFormatting>
  <conditionalFormatting sqref="AD273">
    <cfRule type="cellIs" dxfId="2264" priority="2660" operator="equal">
      <formula>"Extremo"</formula>
    </cfRule>
  </conditionalFormatting>
  <conditionalFormatting sqref="AD273">
    <cfRule type="cellIs" dxfId="2263" priority="2661" operator="equal">
      <formula>"Alto"</formula>
    </cfRule>
  </conditionalFormatting>
  <conditionalFormatting sqref="AD273">
    <cfRule type="cellIs" dxfId="2262" priority="2662" operator="equal">
      <formula>"Moderado"</formula>
    </cfRule>
  </conditionalFormatting>
  <conditionalFormatting sqref="AD273">
    <cfRule type="cellIs" dxfId="2261" priority="2663" operator="equal">
      <formula>"Bajo"</formula>
    </cfRule>
  </conditionalFormatting>
  <conditionalFormatting sqref="Z274:Z277">
    <cfRule type="cellIs" dxfId="2260" priority="2664" operator="equal">
      <formula>"Muy Alta"</formula>
    </cfRule>
  </conditionalFormatting>
  <conditionalFormatting sqref="Z274:Z277">
    <cfRule type="cellIs" dxfId="2259" priority="2665" operator="equal">
      <formula>"Alta"</formula>
    </cfRule>
  </conditionalFormatting>
  <conditionalFormatting sqref="Z274:Z277">
    <cfRule type="cellIs" dxfId="2258" priority="2666" operator="equal">
      <formula>"Media"</formula>
    </cfRule>
  </conditionalFormatting>
  <conditionalFormatting sqref="Z274:Z277">
    <cfRule type="cellIs" dxfId="2257" priority="2667" operator="equal">
      <formula>"Baja"</formula>
    </cfRule>
  </conditionalFormatting>
  <conditionalFormatting sqref="Z274:Z277">
    <cfRule type="cellIs" dxfId="2256" priority="2668" operator="equal">
      <formula>"Muy Baja"</formula>
    </cfRule>
  </conditionalFormatting>
  <conditionalFormatting sqref="AB274:AB277">
    <cfRule type="cellIs" dxfId="2255" priority="2669" operator="equal">
      <formula>"Catastrófico"</formula>
    </cfRule>
  </conditionalFormatting>
  <conditionalFormatting sqref="AB274:AB277">
    <cfRule type="cellIs" dxfId="2254" priority="2670" operator="equal">
      <formula>"Mayor"</formula>
    </cfRule>
  </conditionalFormatting>
  <conditionalFormatting sqref="AB274:AB277">
    <cfRule type="cellIs" dxfId="2253" priority="2671" operator="equal">
      <formula>"Moderado"</formula>
    </cfRule>
  </conditionalFormatting>
  <conditionalFormatting sqref="AB274:AB277">
    <cfRule type="cellIs" dxfId="2252" priority="2672" operator="equal">
      <formula>"Menor"</formula>
    </cfRule>
  </conditionalFormatting>
  <conditionalFormatting sqref="AB274:AB277">
    <cfRule type="cellIs" dxfId="2251" priority="2673" operator="equal">
      <formula>"Leve"</formula>
    </cfRule>
  </conditionalFormatting>
  <conditionalFormatting sqref="AD274:AD277">
    <cfRule type="cellIs" dxfId="2250" priority="2674" operator="equal">
      <formula>"Extremo"</formula>
    </cfRule>
  </conditionalFormatting>
  <conditionalFormatting sqref="AD274:AD277">
    <cfRule type="cellIs" dxfId="2249" priority="2675" operator="equal">
      <formula>"Alto"</formula>
    </cfRule>
  </conditionalFormatting>
  <conditionalFormatting sqref="AD274:AD277">
    <cfRule type="cellIs" dxfId="2248" priority="2676" operator="equal">
      <formula>"Moderado"</formula>
    </cfRule>
  </conditionalFormatting>
  <conditionalFormatting sqref="AD274:AD277">
    <cfRule type="cellIs" dxfId="2247" priority="2677" operator="equal">
      <formula>"Bajo"</formula>
    </cfRule>
  </conditionalFormatting>
  <conditionalFormatting sqref="Z278">
    <cfRule type="cellIs" dxfId="2246" priority="2678" operator="equal">
      <formula>"Muy Alta"</formula>
    </cfRule>
  </conditionalFormatting>
  <conditionalFormatting sqref="Z278">
    <cfRule type="cellIs" dxfId="2245" priority="2679" operator="equal">
      <formula>"Alta"</formula>
    </cfRule>
  </conditionalFormatting>
  <conditionalFormatting sqref="Z278">
    <cfRule type="cellIs" dxfId="2244" priority="2680" operator="equal">
      <formula>"Media"</formula>
    </cfRule>
  </conditionalFormatting>
  <conditionalFormatting sqref="Z278">
    <cfRule type="cellIs" dxfId="2243" priority="2681" operator="equal">
      <formula>"Baja"</formula>
    </cfRule>
  </conditionalFormatting>
  <conditionalFormatting sqref="Z278">
    <cfRule type="cellIs" dxfId="2242" priority="2682" operator="equal">
      <formula>"Muy Baja"</formula>
    </cfRule>
  </conditionalFormatting>
  <conditionalFormatting sqref="AB278">
    <cfRule type="cellIs" dxfId="2241" priority="2683" operator="equal">
      <formula>"Catastrófico"</formula>
    </cfRule>
  </conditionalFormatting>
  <conditionalFormatting sqref="AB278">
    <cfRule type="cellIs" dxfId="2240" priority="2684" operator="equal">
      <formula>"Mayor"</formula>
    </cfRule>
  </conditionalFormatting>
  <conditionalFormatting sqref="AB278">
    <cfRule type="cellIs" dxfId="2239" priority="2685" operator="equal">
      <formula>"Moderado"</formula>
    </cfRule>
  </conditionalFormatting>
  <conditionalFormatting sqref="AB278">
    <cfRule type="cellIs" dxfId="2238" priority="2686" operator="equal">
      <formula>"Menor"</formula>
    </cfRule>
  </conditionalFormatting>
  <conditionalFormatting sqref="AB278">
    <cfRule type="cellIs" dxfId="2237" priority="2687" operator="equal">
      <formula>"Leve"</formula>
    </cfRule>
  </conditionalFormatting>
  <conditionalFormatting sqref="AD278">
    <cfRule type="cellIs" dxfId="2236" priority="2688" operator="equal">
      <formula>"Extremo"</formula>
    </cfRule>
  </conditionalFormatting>
  <conditionalFormatting sqref="AD278">
    <cfRule type="cellIs" dxfId="2235" priority="2689" operator="equal">
      <formula>"Alto"</formula>
    </cfRule>
  </conditionalFormatting>
  <conditionalFormatting sqref="AD278">
    <cfRule type="cellIs" dxfId="2234" priority="2690" operator="equal">
      <formula>"Moderado"</formula>
    </cfRule>
  </conditionalFormatting>
  <conditionalFormatting sqref="AD278">
    <cfRule type="cellIs" dxfId="2233" priority="2691" operator="equal">
      <formula>"Bajo"</formula>
    </cfRule>
  </conditionalFormatting>
  <conditionalFormatting sqref="I273">
    <cfRule type="cellIs" dxfId="2232" priority="2692" operator="equal">
      <formula>"Muy Alta"</formula>
    </cfRule>
  </conditionalFormatting>
  <conditionalFormatting sqref="I273">
    <cfRule type="cellIs" dxfId="2231" priority="2693" operator="equal">
      <formula>"Alta"</formula>
    </cfRule>
  </conditionalFormatting>
  <conditionalFormatting sqref="I273">
    <cfRule type="cellIs" dxfId="2230" priority="2694" operator="equal">
      <formula>"Media"</formula>
    </cfRule>
  </conditionalFormatting>
  <conditionalFormatting sqref="I273">
    <cfRule type="cellIs" dxfId="2229" priority="2695" operator="equal">
      <formula>"Baja"</formula>
    </cfRule>
  </conditionalFormatting>
  <conditionalFormatting sqref="I273">
    <cfRule type="cellIs" dxfId="2228" priority="2696" operator="equal">
      <formula>"Muy Baja"</formula>
    </cfRule>
  </conditionalFormatting>
  <conditionalFormatting sqref="M273">
    <cfRule type="cellIs" dxfId="2227" priority="2697" operator="equal">
      <formula>"Catastrófico"</formula>
    </cfRule>
  </conditionalFormatting>
  <conditionalFormatting sqref="M273">
    <cfRule type="cellIs" dxfId="2226" priority="2698" operator="equal">
      <formula>"Mayor"</formula>
    </cfRule>
  </conditionalFormatting>
  <conditionalFormatting sqref="M273">
    <cfRule type="cellIs" dxfId="2225" priority="2699" operator="equal">
      <formula>"Moderado"</formula>
    </cfRule>
  </conditionalFormatting>
  <conditionalFormatting sqref="M273">
    <cfRule type="cellIs" dxfId="2224" priority="2700" operator="equal">
      <formula>"Menor"</formula>
    </cfRule>
  </conditionalFormatting>
  <conditionalFormatting sqref="M273">
    <cfRule type="cellIs" dxfId="2223" priority="2701" operator="equal">
      <formula>"Leve"</formula>
    </cfRule>
  </conditionalFormatting>
  <conditionalFormatting sqref="O279">
    <cfRule type="cellIs" dxfId="2222" priority="2702" operator="equal">
      <formula>"Extremo"</formula>
    </cfRule>
  </conditionalFormatting>
  <conditionalFormatting sqref="O279">
    <cfRule type="cellIs" dxfId="2221" priority="2703" operator="equal">
      <formula>"Alto"</formula>
    </cfRule>
  </conditionalFormatting>
  <conditionalFormatting sqref="O279">
    <cfRule type="cellIs" dxfId="2220" priority="2704" operator="equal">
      <formula>"Moderado"</formula>
    </cfRule>
  </conditionalFormatting>
  <conditionalFormatting sqref="O279">
    <cfRule type="cellIs" dxfId="2219" priority="2705" operator="equal">
      <formula>"Bajo"</formula>
    </cfRule>
  </conditionalFormatting>
  <conditionalFormatting sqref="L279:L284">
    <cfRule type="containsText" dxfId="2218" priority="2706" operator="containsText" text="❌">
      <formula>NOT(ISERROR(SEARCH(("❌"),(L279))))</formula>
    </cfRule>
  </conditionalFormatting>
  <conditionalFormatting sqref="Z279">
    <cfRule type="cellIs" dxfId="2217" priority="2707" operator="equal">
      <formula>"Muy Alta"</formula>
    </cfRule>
  </conditionalFormatting>
  <conditionalFormatting sqref="Z279">
    <cfRule type="cellIs" dxfId="2216" priority="2708" operator="equal">
      <formula>"Alta"</formula>
    </cfRule>
  </conditionalFormatting>
  <conditionalFormatting sqref="Z279">
    <cfRule type="cellIs" dxfId="2215" priority="2709" operator="equal">
      <formula>"Media"</formula>
    </cfRule>
  </conditionalFormatting>
  <conditionalFormatting sqref="Z279">
    <cfRule type="cellIs" dxfId="2214" priority="2710" operator="equal">
      <formula>"Baja"</formula>
    </cfRule>
  </conditionalFormatting>
  <conditionalFormatting sqref="Z279">
    <cfRule type="cellIs" dxfId="2213" priority="2711" operator="equal">
      <formula>"Muy Baja"</formula>
    </cfRule>
  </conditionalFormatting>
  <conditionalFormatting sqref="AB279">
    <cfRule type="cellIs" dxfId="2212" priority="2712" operator="equal">
      <formula>"Catastrófico"</formula>
    </cfRule>
  </conditionalFormatting>
  <conditionalFormatting sqref="AB279">
    <cfRule type="cellIs" dxfId="2211" priority="2713" operator="equal">
      <formula>"Mayor"</formula>
    </cfRule>
  </conditionalFormatting>
  <conditionalFormatting sqref="AB279">
    <cfRule type="cellIs" dxfId="2210" priority="2714" operator="equal">
      <formula>"Moderado"</formula>
    </cfRule>
  </conditionalFormatting>
  <conditionalFormatting sqref="AB279">
    <cfRule type="cellIs" dxfId="2209" priority="2715" operator="equal">
      <formula>"Menor"</formula>
    </cfRule>
  </conditionalFormatting>
  <conditionalFormatting sqref="AB279">
    <cfRule type="cellIs" dxfId="2208" priority="2716" operator="equal">
      <formula>"Leve"</formula>
    </cfRule>
  </conditionalFormatting>
  <conditionalFormatting sqref="AD279">
    <cfRule type="cellIs" dxfId="2207" priority="2717" operator="equal">
      <formula>"Extremo"</formula>
    </cfRule>
  </conditionalFormatting>
  <conditionalFormatting sqref="AD279">
    <cfRule type="cellIs" dxfId="2206" priority="2718" operator="equal">
      <formula>"Alto"</formula>
    </cfRule>
  </conditionalFormatting>
  <conditionalFormatting sqref="AD279">
    <cfRule type="cellIs" dxfId="2205" priority="2719" operator="equal">
      <formula>"Moderado"</formula>
    </cfRule>
  </conditionalFormatting>
  <conditionalFormatting sqref="AD279">
    <cfRule type="cellIs" dxfId="2204" priority="2720" operator="equal">
      <formula>"Bajo"</formula>
    </cfRule>
  </conditionalFormatting>
  <conditionalFormatting sqref="Z280:Z283">
    <cfRule type="cellIs" dxfId="2203" priority="2721" operator="equal">
      <formula>"Muy Alta"</formula>
    </cfRule>
  </conditionalFormatting>
  <conditionalFormatting sqref="Z280:Z283">
    <cfRule type="cellIs" dxfId="2202" priority="2722" operator="equal">
      <formula>"Alta"</formula>
    </cfRule>
  </conditionalFormatting>
  <conditionalFormatting sqref="Z280:Z283">
    <cfRule type="cellIs" dxfId="2201" priority="2723" operator="equal">
      <formula>"Media"</formula>
    </cfRule>
  </conditionalFormatting>
  <conditionalFormatting sqref="Z280:Z283">
    <cfRule type="cellIs" dxfId="2200" priority="2724" operator="equal">
      <formula>"Baja"</formula>
    </cfRule>
  </conditionalFormatting>
  <conditionalFormatting sqref="Z280:Z283">
    <cfRule type="cellIs" dxfId="2199" priority="2725" operator="equal">
      <formula>"Muy Baja"</formula>
    </cfRule>
  </conditionalFormatting>
  <conditionalFormatting sqref="AB280:AB283">
    <cfRule type="cellIs" dxfId="2198" priority="2726" operator="equal">
      <formula>"Catastrófico"</formula>
    </cfRule>
  </conditionalFormatting>
  <conditionalFormatting sqref="AB280:AB283">
    <cfRule type="cellIs" dxfId="2197" priority="2727" operator="equal">
      <formula>"Mayor"</formula>
    </cfRule>
  </conditionalFormatting>
  <conditionalFormatting sqref="AB280:AB283">
    <cfRule type="cellIs" dxfId="2196" priority="2728" operator="equal">
      <formula>"Moderado"</formula>
    </cfRule>
  </conditionalFormatting>
  <conditionalFormatting sqref="AB280:AB283">
    <cfRule type="cellIs" dxfId="2195" priority="2729" operator="equal">
      <formula>"Menor"</formula>
    </cfRule>
  </conditionalFormatting>
  <conditionalFormatting sqref="AB280:AB283">
    <cfRule type="cellIs" dxfId="2194" priority="2730" operator="equal">
      <formula>"Leve"</formula>
    </cfRule>
  </conditionalFormatting>
  <conditionalFormatting sqref="AD280:AD283">
    <cfRule type="cellIs" dxfId="2193" priority="2731" operator="equal">
      <formula>"Extremo"</formula>
    </cfRule>
  </conditionalFormatting>
  <conditionalFormatting sqref="AD280:AD283">
    <cfRule type="cellIs" dxfId="2192" priority="2732" operator="equal">
      <formula>"Alto"</formula>
    </cfRule>
  </conditionalFormatting>
  <conditionalFormatting sqref="AD280:AD283">
    <cfRule type="cellIs" dxfId="2191" priority="2733" operator="equal">
      <formula>"Moderado"</formula>
    </cfRule>
  </conditionalFormatting>
  <conditionalFormatting sqref="AD280:AD283">
    <cfRule type="cellIs" dxfId="2190" priority="2734" operator="equal">
      <formula>"Bajo"</formula>
    </cfRule>
  </conditionalFormatting>
  <conditionalFormatting sqref="Z284">
    <cfRule type="cellIs" dxfId="2189" priority="2735" operator="equal">
      <formula>"Muy Alta"</formula>
    </cfRule>
  </conditionalFormatting>
  <conditionalFormatting sqref="Z284">
    <cfRule type="cellIs" dxfId="2188" priority="2736" operator="equal">
      <formula>"Alta"</formula>
    </cfRule>
  </conditionalFormatting>
  <conditionalFormatting sqref="Z284">
    <cfRule type="cellIs" dxfId="2187" priority="2737" operator="equal">
      <formula>"Media"</formula>
    </cfRule>
  </conditionalFormatting>
  <conditionalFormatting sqref="Z284">
    <cfRule type="cellIs" dxfId="2186" priority="2738" operator="equal">
      <formula>"Baja"</formula>
    </cfRule>
  </conditionalFormatting>
  <conditionalFormatting sqref="Z284">
    <cfRule type="cellIs" dxfId="2185" priority="2739" operator="equal">
      <formula>"Muy Baja"</formula>
    </cfRule>
  </conditionalFormatting>
  <conditionalFormatting sqref="AB284">
    <cfRule type="cellIs" dxfId="2184" priority="2740" operator="equal">
      <formula>"Catastrófico"</formula>
    </cfRule>
  </conditionalFormatting>
  <conditionalFormatting sqref="AB284">
    <cfRule type="cellIs" dxfId="2183" priority="2741" operator="equal">
      <formula>"Mayor"</formula>
    </cfRule>
  </conditionalFormatting>
  <conditionalFormatting sqref="AB284">
    <cfRule type="cellIs" dxfId="2182" priority="2742" operator="equal">
      <formula>"Moderado"</formula>
    </cfRule>
  </conditionalFormatting>
  <conditionalFormatting sqref="AB284">
    <cfRule type="cellIs" dxfId="2181" priority="2743" operator="equal">
      <formula>"Menor"</formula>
    </cfRule>
  </conditionalFormatting>
  <conditionalFormatting sqref="AB284">
    <cfRule type="cellIs" dxfId="2180" priority="2744" operator="equal">
      <formula>"Leve"</formula>
    </cfRule>
  </conditionalFormatting>
  <conditionalFormatting sqref="AD284">
    <cfRule type="cellIs" dxfId="2179" priority="2745" operator="equal">
      <formula>"Extremo"</formula>
    </cfRule>
  </conditionalFormatting>
  <conditionalFormatting sqref="AD284">
    <cfRule type="cellIs" dxfId="2178" priority="2746" operator="equal">
      <formula>"Alto"</formula>
    </cfRule>
  </conditionalFormatting>
  <conditionalFormatting sqref="AD284">
    <cfRule type="cellIs" dxfId="2177" priority="2747" operator="equal">
      <formula>"Moderado"</formula>
    </cfRule>
  </conditionalFormatting>
  <conditionalFormatting sqref="AD284">
    <cfRule type="cellIs" dxfId="2176" priority="2748" operator="equal">
      <formula>"Bajo"</formula>
    </cfRule>
  </conditionalFormatting>
  <conditionalFormatting sqref="I279">
    <cfRule type="cellIs" dxfId="2175" priority="2749" operator="equal">
      <formula>"Muy Alta"</formula>
    </cfRule>
  </conditionalFormatting>
  <conditionalFormatting sqref="I279">
    <cfRule type="cellIs" dxfId="2174" priority="2750" operator="equal">
      <formula>"Alta"</formula>
    </cfRule>
  </conditionalFormatting>
  <conditionalFormatting sqref="I279">
    <cfRule type="cellIs" dxfId="2173" priority="2751" operator="equal">
      <formula>"Media"</formula>
    </cfRule>
  </conditionalFormatting>
  <conditionalFormatting sqref="I279">
    <cfRule type="cellIs" dxfId="2172" priority="2752" operator="equal">
      <formula>"Baja"</formula>
    </cfRule>
  </conditionalFormatting>
  <conditionalFormatting sqref="I279">
    <cfRule type="cellIs" dxfId="2171" priority="2753" operator="equal">
      <formula>"Muy Baja"</formula>
    </cfRule>
  </conditionalFormatting>
  <conditionalFormatting sqref="M279">
    <cfRule type="cellIs" dxfId="2170" priority="2754" operator="equal">
      <formula>"Catastrófico"</formula>
    </cfRule>
  </conditionalFormatting>
  <conditionalFormatting sqref="M279">
    <cfRule type="cellIs" dxfId="2169" priority="2755" operator="equal">
      <formula>"Mayor"</formula>
    </cfRule>
  </conditionalFormatting>
  <conditionalFormatting sqref="M279">
    <cfRule type="cellIs" dxfId="2168" priority="2756" operator="equal">
      <formula>"Moderado"</formula>
    </cfRule>
  </conditionalFormatting>
  <conditionalFormatting sqref="M279">
    <cfRule type="cellIs" dxfId="2167" priority="2757" operator="equal">
      <formula>"Menor"</formula>
    </cfRule>
  </conditionalFormatting>
  <conditionalFormatting sqref="M279">
    <cfRule type="cellIs" dxfId="2166" priority="2758" operator="equal">
      <formula>"Leve"</formula>
    </cfRule>
  </conditionalFormatting>
  <conditionalFormatting sqref="O285">
    <cfRule type="cellIs" dxfId="2165" priority="2759" operator="equal">
      <formula>"Extremo"</formula>
    </cfRule>
  </conditionalFormatting>
  <conditionalFormatting sqref="O285">
    <cfRule type="cellIs" dxfId="2164" priority="2760" operator="equal">
      <formula>"Alto"</formula>
    </cfRule>
  </conditionalFormatting>
  <conditionalFormatting sqref="O285">
    <cfRule type="cellIs" dxfId="2163" priority="2761" operator="equal">
      <formula>"Moderado"</formula>
    </cfRule>
  </conditionalFormatting>
  <conditionalFormatting sqref="O285">
    <cfRule type="cellIs" dxfId="2162" priority="2762" operator="equal">
      <formula>"Bajo"</formula>
    </cfRule>
  </conditionalFormatting>
  <conditionalFormatting sqref="L285:L290">
    <cfRule type="containsText" dxfId="2161" priority="2763" operator="containsText" text="❌">
      <formula>NOT(ISERROR(SEARCH(("❌"),(L285))))</formula>
    </cfRule>
  </conditionalFormatting>
  <conditionalFormatting sqref="Z285">
    <cfRule type="cellIs" dxfId="2160" priority="2764" operator="equal">
      <formula>"Muy Alta"</formula>
    </cfRule>
  </conditionalFormatting>
  <conditionalFormatting sqref="Z285">
    <cfRule type="cellIs" dxfId="2159" priority="2765" operator="equal">
      <formula>"Alta"</formula>
    </cfRule>
  </conditionalFormatting>
  <conditionalFormatting sqref="Z285">
    <cfRule type="cellIs" dxfId="2158" priority="2766" operator="equal">
      <formula>"Media"</formula>
    </cfRule>
  </conditionalFormatting>
  <conditionalFormatting sqref="Z285">
    <cfRule type="cellIs" dxfId="2157" priority="2767" operator="equal">
      <formula>"Baja"</formula>
    </cfRule>
  </conditionalFormatting>
  <conditionalFormatting sqref="Z285">
    <cfRule type="cellIs" dxfId="2156" priority="2768" operator="equal">
      <formula>"Muy Baja"</formula>
    </cfRule>
  </conditionalFormatting>
  <conditionalFormatting sqref="AB285">
    <cfRule type="cellIs" dxfId="2155" priority="2769" operator="equal">
      <formula>"Catastrófico"</formula>
    </cfRule>
  </conditionalFormatting>
  <conditionalFormatting sqref="AB285">
    <cfRule type="cellIs" dxfId="2154" priority="2770" operator="equal">
      <formula>"Mayor"</formula>
    </cfRule>
  </conditionalFormatting>
  <conditionalFormatting sqref="AB285">
    <cfRule type="cellIs" dxfId="2153" priority="2771" operator="equal">
      <formula>"Moderado"</formula>
    </cfRule>
  </conditionalFormatting>
  <conditionalFormatting sqref="AB285">
    <cfRule type="cellIs" dxfId="2152" priority="2772" operator="equal">
      <formula>"Menor"</formula>
    </cfRule>
  </conditionalFormatting>
  <conditionalFormatting sqref="AB285">
    <cfRule type="cellIs" dxfId="2151" priority="2773" operator="equal">
      <formula>"Leve"</formula>
    </cfRule>
  </conditionalFormatting>
  <conditionalFormatting sqref="AD285">
    <cfRule type="cellIs" dxfId="2150" priority="2774" operator="equal">
      <formula>"Extremo"</formula>
    </cfRule>
  </conditionalFormatting>
  <conditionalFormatting sqref="AD285">
    <cfRule type="cellIs" dxfId="2149" priority="2775" operator="equal">
      <formula>"Alto"</formula>
    </cfRule>
  </conditionalFormatting>
  <conditionalFormatting sqref="AD285">
    <cfRule type="cellIs" dxfId="2148" priority="2776" operator="equal">
      <formula>"Moderado"</formula>
    </cfRule>
  </conditionalFormatting>
  <conditionalFormatting sqref="AD285">
    <cfRule type="cellIs" dxfId="2147" priority="2777" operator="equal">
      <formula>"Bajo"</formula>
    </cfRule>
  </conditionalFormatting>
  <conditionalFormatting sqref="Z286:Z289">
    <cfRule type="cellIs" dxfId="2146" priority="2778" operator="equal">
      <formula>"Muy Alta"</formula>
    </cfRule>
  </conditionalFormatting>
  <conditionalFormatting sqref="Z286:Z289">
    <cfRule type="cellIs" dxfId="2145" priority="2779" operator="equal">
      <formula>"Alta"</formula>
    </cfRule>
  </conditionalFormatting>
  <conditionalFormatting sqref="Z286:Z289">
    <cfRule type="cellIs" dxfId="2144" priority="2780" operator="equal">
      <formula>"Media"</formula>
    </cfRule>
  </conditionalFormatting>
  <conditionalFormatting sqref="Z286:Z289">
    <cfRule type="cellIs" dxfId="2143" priority="2781" operator="equal">
      <formula>"Baja"</formula>
    </cfRule>
  </conditionalFormatting>
  <conditionalFormatting sqref="Z286:Z289">
    <cfRule type="cellIs" dxfId="2142" priority="2782" operator="equal">
      <formula>"Muy Baja"</formula>
    </cfRule>
  </conditionalFormatting>
  <conditionalFormatting sqref="AB286:AB289">
    <cfRule type="cellIs" dxfId="2141" priority="2783" operator="equal">
      <formula>"Catastrófico"</formula>
    </cfRule>
  </conditionalFormatting>
  <conditionalFormatting sqref="AB286:AB289">
    <cfRule type="cellIs" dxfId="2140" priority="2784" operator="equal">
      <formula>"Mayor"</formula>
    </cfRule>
  </conditionalFormatting>
  <conditionalFormatting sqref="AB286:AB289">
    <cfRule type="cellIs" dxfId="2139" priority="2785" operator="equal">
      <formula>"Moderado"</formula>
    </cfRule>
  </conditionalFormatting>
  <conditionalFormatting sqref="AB286:AB289">
    <cfRule type="cellIs" dxfId="2138" priority="2786" operator="equal">
      <formula>"Menor"</formula>
    </cfRule>
  </conditionalFormatting>
  <conditionalFormatting sqref="AB286:AB289">
    <cfRule type="cellIs" dxfId="2137" priority="2787" operator="equal">
      <formula>"Leve"</formula>
    </cfRule>
  </conditionalFormatting>
  <conditionalFormatting sqref="AD286:AD289">
    <cfRule type="cellIs" dxfId="2136" priority="2788" operator="equal">
      <formula>"Extremo"</formula>
    </cfRule>
  </conditionalFormatting>
  <conditionalFormatting sqref="AD286:AD289">
    <cfRule type="cellIs" dxfId="2135" priority="2789" operator="equal">
      <formula>"Alto"</formula>
    </cfRule>
  </conditionalFormatting>
  <conditionalFormatting sqref="AD286:AD289">
    <cfRule type="cellIs" dxfId="2134" priority="2790" operator="equal">
      <formula>"Moderado"</formula>
    </cfRule>
  </conditionalFormatting>
  <conditionalFormatting sqref="AD286:AD289">
    <cfRule type="cellIs" dxfId="2133" priority="2791" operator="equal">
      <formula>"Bajo"</formula>
    </cfRule>
  </conditionalFormatting>
  <conditionalFormatting sqref="Z290">
    <cfRule type="cellIs" dxfId="2132" priority="2792" operator="equal">
      <formula>"Muy Alta"</formula>
    </cfRule>
  </conditionalFormatting>
  <conditionalFormatting sqref="Z290">
    <cfRule type="cellIs" dxfId="2131" priority="2793" operator="equal">
      <formula>"Alta"</formula>
    </cfRule>
  </conditionalFormatting>
  <conditionalFormatting sqref="Z290">
    <cfRule type="cellIs" dxfId="2130" priority="2794" operator="equal">
      <formula>"Media"</formula>
    </cfRule>
  </conditionalFormatting>
  <conditionalFormatting sqref="Z290">
    <cfRule type="cellIs" dxfId="2129" priority="2795" operator="equal">
      <formula>"Baja"</formula>
    </cfRule>
  </conditionalFormatting>
  <conditionalFormatting sqref="Z290">
    <cfRule type="cellIs" dxfId="2128" priority="2796" operator="equal">
      <formula>"Muy Baja"</formula>
    </cfRule>
  </conditionalFormatting>
  <conditionalFormatting sqref="AB290">
    <cfRule type="cellIs" dxfId="2127" priority="2797" operator="equal">
      <formula>"Catastrófico"</formula>
    </cfRule>
  </conditionalFormatting>
  <conditionalFormatting sqref="AB290">
    <cfRule type="cellIs" dxfId="2126" priority="2798" operator="equal">
      <formula>"Mayor"</formula>
    </cfRule>
  </conditionalFormatting>
  <conditionalFormatting sqref="AB290">
    <cfRule type="cellIs" dxfId="2125" priority="2799" operator="equal">
      <formula>"Moderado"</formula>
    </cfRule>
  </conditionalFormatting>
  <conditionalFormatting sqref="AB290">
    <cfRule type="cellIs" dxfId="2124" priority="2800" operator="equal">
      <formula>"Menor"</formula>
    </cfRule>
  </conditionalFormatting>
  <conditionalFormatting sqref="AB290">
    <cfRule type="cellIs" dxfId="2123" priority="2801" operator="equal">
      <formula>"Leve"</formula>
    </cfRule>
  </conditionalFormatting>
  <conditionalFormatting sqref="AD290">
    <cfRule type="cellIs" dxfId="2122" priority="2802" operator="equal">
      <formula>"Extremo"</formula>
    </cfRule>
  </conditionalFormatting>
  <conditionalFormatting sqref="AD290">
    <cfRule type="cellIs" dxfId="2121" priority="2803" operator="equal">
      <formula>"Alto"</formula>
    </cfRule>
  </conditionalFormatting>
  <conditionalFormatting sqref="AD290">
    <cfRule type="cellIs" dxfId="2120" priority="2804" operator="equal">
      <formula>"Moderado"</formula>
    </cfRule>
  </conditionalFormatting>
  <conditionalFormatting sqref="AD290">
    <cfRule type="cellIs" dxfId="2119" priority="2805" operator="equal">
      <formula>"Bajo"</formula>
    </cfRule>
  </conditionalFormatting>
  <conditionalFormatting sqref="I285">
    <cfRule type="cellIs" dxfId="2118" priority="2806" operator="equal">
      <formula>"Muy Alta"</formula>
    </cfRule>
  </conditionalFormatting>
  <conditionalFormatting sqref="I285">
    <cfRule type="cellIs" dxfId="2117" priority="2807" operator="equal">
      <formula>"Alta"</formula>
    </cfRule>
  </conditionalFormatting>
  <conditionalFormatting sqref="I285">
    <cfRule type="cellIs" dxfId="2116" priority="2808" operator="equal">
      <formula>"Media"</formula>
    </cfRule>
  </conditionalFormatting>
  <conditionalFormatting sqref="I285">
    <cfRule type="cellIs" dxfId="2115" priority="2809" operator="equal">
      <formula>"Baja"</formula>
    </cfRule>
  </conditionalFormatting>
  <conditionalFormatting sqref="I285">
    <cfRule type="cellIs" dxfId="2114" priority="2810" operator="equal">
      <formula>"Muy Baja"</formula>
    </cfRule>
  </conditionalFormatting>
  <conditionalFormatting sqref="M285">
    <cfRule type="cellIs" dxfId="2113" priority="2811" operator="equal">
      <formula>"Catastrófico"</formula>
    </cfRule>
  </conditionalFormatting>
  <conditionalFormatting sqref="M285">
    <cfRule type="cellIs" dxfId="2112" priority="2812" operator="equal">
      <formula>"Mayor"</formula>
    </cfRule>
  </conditionalFormatting>
  <conditionalFormatting sqref="M285">
    <cfRule type="cellIs" dxfId="2111" priority="2813" operator="equal">
      <formula>"Moderado"</formula>
    </cfRule>
  </conditionalFormatting>
  <conditionalFormatting sqref="M285">
    <cfRule type="cellIs" dxfId="2110" priority="2814" operator="equal">
      <formula>"Menor"</formula>
    </cfRule>
  </conditionalFormatting>
  <conditionalFormatting sqref="M285">
    <cfRule type="cellIs" dxfId="2109" priority="2815" operator="equal">
      <formula>"Leve"</formula>
    </cfRule>
  </conditionalFormatting>
  <conditionalFormatting sqref="O291">
    <cfRule type="cellIs" dxfId="2108" priority="2816" operator="equal">
      <formula>"Extremo"</formula>
    </cfRule>
  </conditionalFormatting>
  <conditionalFormatting sqref="O291">
    <cfRule type="cellIs" dxfId="2107" priority="2817" operator="equal">
      <formula>"Alto"</formula>
    </cfRule>
  </conditionalFormatting>
  <conditionalFormatting sqref="O291">
    <cfRule type="cellIs" dxfId="2106" priority="2818" operator="equal">
      <formula>"Moderado"</formula>
    </cfRule>
  </conditionalFormatting>
  <conditionalFormatting sqref="O291">
    <cfRule type="cellIs" dxfId="2105" priority="2819" operator="equal">
      <formula>"Bajo"</formula>
    </cfRule>
  </conditionalFormatting>
  <conditionalFormatting sqref="L291:L296">
    <cfRule type="containsText" dxfId="2104" priority="2820" operator="containsText" text="❌">
      <formula>NOT(ISERROR(SEARCH(("❌"),(L291))))</formula>
    </cfRule>
  </conditionalFormatting>
  <conditionalFormatting sqref="Z291">
    <cfRule type="cellIs" dxfId="2103" priority="2821" operator="equal">
      <formula>"Muy Alta"</formula>
    </cfRule>
  </conditionalFormatting>
  <conditionalFormatting sqref="Z291">
    <cfRule type="cellIs" dxfId="2102" priority="2822" operator="equal">
      <formula>"Alta"</formula>
    </cfRule>
  </conditionalFormatting>
  <conditionalFormatting sqref="Z291">
    <cfRule type="cellIs" dxfId="2101" priority="2823" operator="equal">
      <formula>"Media"</formula>
    </cfRule>
  </conditionalFormatting>
  <conditionalFormatting sqref="Z291">
    <cfRule type="cellIs" dxfId="2100" priority="2824" operator="equal">
      <formula>"Baja"</formula>
    </cfRule>
  </conditionalFormatting>
  <conditionalFormatting sqref="Z291">
    <cfRule type="cellIs" dxfId="2099" priority="2825" operator="equal">
      <formula>"Muy Baja"</formula>
    </cfRule>
  </conditionalFormatting>
  <conditionalFormatting sqref="AB291">
    <cfRule type="cellIs" dxfId="2098" priority="2826" operator="equal">
      <formula>"Catastrófico"</formula>
    </cfRule>
  </conditionalFormatting>
  <conditionalFormatting sqref="AB291">
    <cfRule type="cellIs" dxfId="2097" priority="2827" operator="equal">
      <formula>"Mayor"</formula>
    </cfRule>
  </conditionalFormatting>
  <conditionalFormatting sqref="AB291">
    <cfRule type="cellIs" dxfId="2096" priority="2828" operator="equal">
      <formula>"Moderado"</formula>
    </cfRule>
  </conditionalFormatting>
  <conditionalFormatting sqref="AB291">
    <cfRule type="cellIs" dxfId="2095" priority="2829" operator="equal">
      <formula>"Menor"</formula>
    </cfRule>
  </conditionalFormatting>
  <conditionalFormatting sqref="AB291">
    <cfRule type="cellIs" dxfId="2094" priority="2830" operator="equal">
      <formula>"Leve"</formula>
    </cfRule>
  </conditionalFormatting>
  <conditionalFormatting sqref="AD291">
    <cfRule type="cellIs" dxfId="2093" priority="2831" operator="equal">
      <formula>"Extremo"</formula>
    </cfRule>
  </conditionalFormatting>
  <conditionalFormatting sqref="AD291">
    <cfRule type="cellIs" dxfId="2092" priority="2832" operator="equal">
      <formula>"Alto"</formula>
    </cfRule>
  </conditionalFormatting>
  <conditionalFormatting sqref="AD291">
    <cfRule type="cellIs" dxfId="2091" priority="2833" operator="equal">
      <formula>"Moderado"</formula>
    </cfRule>
  </conditionalFormatting>
  <conditionalFormatting sqref="AD291">
    <cfRule type="cellIs" dxfId="2090" priority="2834" operator="equal">
      <formula>"Bajo"</formula>
    </cfRule>
  </conditionalFormatting>
  <conditionalFormatting sqref="Z292:Z295">
    <cfRule type="cellIs" dxfId="2089" priority="2835" operator="equal">
      <formula>"Muy Alta"</formula>
    </cfRule>
  </conditionalFormatting>
  <conditionalFormatting sqref="Z292:Z295">
    <cfRule type="cellIs" dxfId="2088" priority="2836" operator="equal">
      <formula>"Alta"</formula>
    </cfRule>
  </conditionalFormatting>
  <conditionalFormatting sqref="Z292:Z295">
    <cfRule type="cellIs" dxfId="2087" priority="2837" operator="equal">
      <formula>"Media"</formula>
    </cfRule>
  </conditionalFormatting>
  <conditionalFormatting sqref="Z292:Z295">
    <cfRule type="cellIs" dxfId="2086" priority="2838" operator="equal">
      <formula>"Baja"</formula>
    </cfRule>
  </conditionalFormatting>
  <conditionalFormatting sqref="Z292:Z295">
    <cfRule type="cellIs" dxfId="2085" priority="2839" operator="equal">
      <formula>"Muy Baja"</formula>
    </cfRule>
  </conditionalFormatting>
  <conditionalFormatting sqref="AB292:AB295">
    <cfRule type="cellIs" dxfId="2084" priority="2840" operator="equal">
      <formula>"Catastrófico"</formula>
    </cfRule>
  </conditionalFormatting>
  <conditionalFormatting sqref="AB292:AB295">
    <cfRule type="cellIs" dxfId="2083" priority="2841" operator="equal">
      <formula>"Mayor"</formula>
    </cfRule>
  </conditionalFormatting>
  <conditionalFormatting sqref="AB292:AB295">
    <cfRule type="cellIs" dxfId="2082" priority="2842" operator="equal">
      <formula>"Moderado"</formula>
    </cfRule>
  </conditionalFormatting>
  <conditionalFormatting sqref="AB292:AB295">
    <cfRule type="cellIs" dxfId="2081" priority="2843" operator="equal">
      <formula>"Menor"</formula>
    </cfRule>
  </conditionalFormatting>
  <conditionalFormatting sqref="AB292:AB295">
    <cfRule type="cellIs" dxfId="2080" priority="2844" operator="equal">
      <formula>"Leve"</formula>
    </cfRule>
  </conditionalFormatting>
  <conditionalFormatting sqref="AD292:AD295">
    <cfRule type="cellIs" dxfId="2079" priority="2845" operator="equal">
      <formula>"Extremo"</formula>
    </cfRule>
  </conditionalFormatting>
  <conditionalFormatting sqref="AD292:AD295">
    <cfRule type="cellIs" dxfId="2078" priority="2846" operator="equal">
      <formula>"Alto"</formula>
    </cfRule>
  </conditionalFormatting>
  <conditionalFormatting sqref="AD292:AD295">
    <cfRule type="cellIs" dxfId="2077" priority="2847" operator="equal">
      <formula>"Moderado"</formula>
    </cfRule>
  </conditionalFormatting>
  <conditionalFormatting sqref="AD292:AD295">
    <cfRule type="cellIs" dxfId="2076" priority="2848" operator="equal">
      <formula>"Bajo"</formula>
    </cfRule>
  </conditionalFormatting>
  <conditionalFormatting sqref="Z296">
    <cfRule type="cellIs" dxfId="2075" priority="2849" operator="equal">
      <formula>"Muy Alta"</formula>
    </cfRule>
  </conditionalFormatting>
  <conditionalFormatting sqref="Z296">
    <cfRule type="cellIs" dxfId="2074" priority="2850" operator="equal">
      <formula>"Alta"</formula>
    </cfRule>
  </conditionalFormatting>
  <conditionalFormatting sqref="Z296">
    <cfRule type="cellIs" dxfId="2073" priority="2851" operator="equal">
      <formula>"Media"</formula>
    </cfRule>
  </conditionalFormatting>
  <conditionalFormatting sqref="Z296">
    <cfRule type="cellIs" dxfId="2072" priority="2852" operator="equal">
      <formula>"Baja"</formula>
    </cfRule>
  </conditionalFormatting>
  <conditionalFormatting sqref="Z296">
    <cfRule type="cellIs" dxfId="2071" priority="2853" operator="equal">
      <formula>"Muy Baja"</formula>
    </cfRule>
  </conditionalFormatting>
  <conditionalFormatting sqref="AB296">
    <cfRule type="cellIs" dxfId="2070" priority="2854" operator="equal">
      <formula>"Catastrófico"</formula>
    </cfRule>
  </conditionalFormatting>
  <conditionalFormatting sqref="AB296">
    <cfRule type="cellIs" dxfId="2069" priority="2855" operator="equal">
      <formula>"Mayor"</formula>
    </cfRule>
  </conditionalFormatting>
  <conditionalFormatting sqref="AB296">
    <cfRule type="cellIs" dxfId="2068" priority="2856" operator="equal">
      <formula>"Moderado"</formula>
    </cfRule>
  </conditionalFormatting>
  <conditionalFormatting sqref="AB296">
    <cfRule type="cellIs" dxfId="2067" priority="2857" operator="equal">
      <formula>"Menor"</formula>
    </cfRule>
  </conditionalFormatting>
  <conditionalFormatting sqref="AB296">
    <cfRule type="cellIs" dxfId="2066" priority="2858" operator="equal">
      <formula>"Leve"</formula>
    </cfRule>
  </conditionalFormatting>
  <conditionalFormatting sqref="AD296">
    <cfRule type="cellIs" dxfId="2065" priority="2859" operator="equal">
      <formula>"Extremo"</formula>
    </cfRule>
  </conditionalFormatting>
  <conditionalFormatting sqref="AD296">
    <cfRule type="cellIs" dxfId="2064" priority="2860" operator="equal">
      <formula>"Alto"</formula>
    </cfRule>
  </conditionalFormatting>
  <conditionalFormatting sqref="AD296">
    <cfRule type="cellIs" dxfId="2063" priority="2861" operator="equal">
      <formula>"Moderado"</formula>
    </cfRule>
  </conditionalFormatting>
  <conditionalFormatting sqref="AD296">
    <cfRule type="cellIs" dxfId="2062" priority="2862" operator="equal">
      <formula>"Bajo"</formula>
    </cfRule>
  </conditionalFormatting>
  <conditionalFormatting sqref="I291">
    <cfRule type="cellIs" dxfId="2061" priority="2863" operator="equal">
      <formula>"Muy Alta"</formula>
    </cfRule>
  </conditionalFormatting>
  <conditionalFormatting sqref="I291">
    <cfRule type="cellIs" dxfId="2060" priority="2864" operator="equal">
      <formula>"Alta"</formula>
    </cfRule>
  </conditionalFormatting>
  <conditionalFormatting sqref="I291">
    <cfRule type="cellIs" dxfId="2059" priority="2865" operator="equal">
      <formula>"Media"</formula>
    </cfRule>
  </conditionalFormatting>
  <conditionalFormatting sqref="I291">
    <cfRule type="cellIs" dxfId="2058" priority="2866" operator="equal">
      <formula>"Baja"</formula>
    </cfRule>
  </conditionalFormatting>
  <conditionalFormatting sqref="I291">
    <cfRule type="cellIs" dxfId="2057" priority="2867" operator="equal">
      <formula>"Muy Baja"</formula>
    </cfRule>
  </conditionalFormatting>
  <conditionalFormatting sqref="M291">
    <cfRule type="cellIs" dxfId="2056" priority="2868" operator="equal">
      <formula>"Catastrófico"</formula>
    </cfRule>
  </conditionalFormatting>
  <conditionalFormatting sqref="M291">
    <cfRule type="cellIs" dxfId="2055" priority="2869" operator="equal">
      <formula>"Mayor"</formula>
    </cfRule>
  </conditionalFormatting>
  <conditionalFormatting sqref="M291">
    <cfRule type="cellIs" dxfId="2054" priority="2870" operator="equal">
      <formula>"Moderado"</formula>
    </cfRule>
  </conditionalFormatting>
  <conditionalFormatting sqref="M291">
    <cfRule type="cellIs" dxfId="2053" priority="2871" operator="equal">
      <formula>"Menor"</formula>
    </cfRule>
  </conditionalFormatting>
  <conditionalFormatting sqref="M291">
    <cfRule type="cellIs" dxfId="2052" priority="2872" operator="equal">
      <formula>"Leve"</formula>
    </cfRule>
  </conditionalFormatting>
  <conditionalFormatting sqref="O297">
    <cfRule type="cellIs" dxfId="2051" priority="2873" operator="equal">
      <formula>"Extremo"</formula>
    </cfRule>
  </conditionalFormatting>
  <conditionalFormatting sqref="O297">
    <cfRule type="cellIs" dxfId="2050" priority="2874" operator="equal">
      <formula>"Alto"</formula>
    </cfRule>
  </conditionalFormatting>
  <conditionalFormatting sqref="O297">
    <cfRule type="cellIs" dxfId="2049" priority="2875" operator="equal">
      <formula>"Moderado"</formula>
    </cfRule>
  </conditionalFormatting>
  <conditionalFormatting sqref="O297">
    <cfRule type="cellIs" dxfId="2048" priority="2876" operator="equal">
      <formula>"Bajo"</formula>
    </cfRule>
  </conditionalFormatting>
  <conditionalFormatting sqref="L297:L302">
    <cfRule type="containsText" dxfId="2047" priority="2877" operator="containsText" text="❌">
      <formula>NOT(ISERROR(SEARCH(("❌"),(L297))))</formula>
    </cfRule>
  </conditionalFormatting>
  <conditionalFormatting sqref="Z297">
    <cfRule type="cellIs" dxfId="2046" priority="2878" operator="equal">
      <formula>"Muy Alta"</formula>
    </cfRule>
  </conditionalFormatting>
  <conditionalFormatting sqref="Z297">
    <cfRule type="cellIs" dxfId="2045" priority="2879" operator="equal">
      <formula>"Alta"</formula>
    </cfRule>
  </conditionalFormatting>
  <conditionalFormatting sqref="Z297">
    <cfRule type="cellIs" dxfId="2044" priority="2880" operator="equal">
      <formula>"Media"</formula>
    </cfRule>
  </conditionalFormatting>
  <conditionalFormatting sqref="Z297">
    <cfRule type="cellIs" dxfId="2043" priority="2881" operator="equal">
      <formula>"Baja"</formula>
    </cfRule>
  </conditionalFormatting>
  <conditionalFormatting sqref="Z297">
    <cfRule type="cellIs" dxfId="2042" priority="2882" operator="equal">
      <formula>"Muy Baja"</formula>
    </cfRule>
  </conditionalFormatting>
  <conditionalFormatting sqref="AB297">
    <cfRule type="cellIs" dxfId="2041" priority="2883" operator="equal">
      <formula>"Catastrófico"</formula>
    </cfRule>
  </conditionalFormatting>
  <conditionalFormatting sqref="AB297">
    <cfRule type="cellIs" dxfId="2040" priority="2884" operator="equal">
      <formula>"Mayor"</formula>
    </cfRule>
  </conditionalFormatting>
  <conditionalFormatting sqref="AB297">
    <cfRule type="cellIs" dxfId="2039" priority="2885" operator="equal">
      <formula>"Moderado"</formula>
    </cfRule>
  </conditionalFormatting>
  <conditionalFormatting sqref="AB297">
    <cfRule type="cellIs" dxfId="2038" priority="2886" operator="equal">
      <formula>"Menor"</formula>
    </cfRule>
  </conditionalFormatting>
  <conditionalFormatting sqref="AB297">
    <cfRule type="cellIs" dxfId="2037" priority="2887" operator="equal">
      <formula>"Leve"</formula>
    </cfRule>
  </conditionalFormatting>
  <conditionalFormatting sqref="AD297">
    <cfRule type="cellIs" dxfId="2036" priority="2888" operator="equal">
      <formula>"Extremo"</formula>
    </cfRule>
  </conditionalFormatting>
  <conditionalFormatting sqref="AD297">
    <cfRule type="cellIs" dxfId="2035" priority="2889" operator="equal">
      <formula>"Alto"</formula>
    </cfRule>
  </conditionalFormatting>
  <conditionalFormatting sqref="AD297">
    <cfRule type="cellIs" dxfId="2034" priority="2890" operator="equal">
      <formula>"Moderado"</formula>
    </cfRule>
  </conditionalFormatting>
  <conditionalFormatting sqref="AD297">
    <cfRule type="cellIs" dxfId="2033" priority="2891" operator="equal">
      <formula>"Bajo"</formula>
    </cfRule>
  </conditionalFormatting>
  <conditionalFormatting sqref="Z298:Z301">
    <cfRule type="cellIs" dxfId="2032" priority="2892" operator="equal">
      <formula>"Muy Alta"</formula>
    </cfRule>
  </conditionalFormatting>
  <conditionalFormatting sqref="Z298:Z301">
    <cfRule type="cellIs" dxfId="2031" priority="2893" operator="equal">
      <formula>"Alta"</formula>
    </cfRule>
  </conditionalFormatting>
  <conditionalFormatting sqref="Z298:Z301">
    <cfRule type="cellIs" dxfId="2030" priority="2894" operator="equal">
      <formula>"Media"</formula>
    </cfRule>
  </conditionalFormatting>
  <conditionalFormatting sqref="Z298:Z301">
    <cfRule type="cellIs" dxfId="2029" priority="2895" operator="equal">
      <formula>"Baja"</formula>
    </cfRule>
  </conditionalFormatting>
  <conditionalFormatting sqref="Z298:Z301">
    <cfRule type="cellIs" dxfId="2028" priority="2896" operator="equal">
      <formula>"Muy Baja"</formula>
    </cfRule>
  </conditionalFormatting>
  <conditionalFormatting sqref="AB298:AB301">
    <cfRule type="cellIs" dxfId="2027" priority="2897" operator="equal">
      <formula>"Catastrófico"</formula>
    </cfRule>
  </conditionalFormatting>
  <conditionalFormatting sqref="AB298:AB301">
    <cfRule type="cellIs" dxfId="2026" priority="2898" operator="equal">
      <formula>"Mayor"</formula>
    </cfRule>
  </conditionalFormatting>
  <conditionalFormatting sqref="AB298:AB301">
    <cfRule type="cellIs" dxfId="2025" priority="2899" operator="equal">
      <formula>"Moderado"</formula>
    </cfRule>
  </conditionalFormatting>
  <conditionalFormatting sqref="AB298:AB301">
    <cfRule type="cellIs" dxfId="2024" priority="2900" operator="equal">
      <formula>"Menor"</formula>
    </cfRule>
  </conditionalFormatting>
  <conditionalFormatting sqref="AB298:AB301">
    <cfRule type="cellIs" dxfId="2023" priority="2901" operator="equal">
      <formula>"Leve"</formula>
    </cfRule>
  </conditionalFormatting>
  <conditionalFormatting sqref="AD298:AD301">
    <cfRule type="cellIs" dxfId="2022" priority="2902" operator="equal">
      <formula>"Extremo"</formula>
    </cfRule>
  </conditionalFormatting>
  <conditionalFormatting sqref="AD298:AD301">
    <cfRule type="cellIs" dxfId="2021" priority="2903" operator="equal">
      <formula>"Alto"</formula>
    </cfRule>
  </conditionalFormatting>
  <conditionalFormatting sqref="AD298:AD301">
    <cfRule type="cellIs" dxfId="2020" priority="2904" operator="equal">
      <formula>"Moderado"</formula>
    </cfRule>
  </conditionalFormatting>
  <conditionalFormatting sqref="AD298:AD301">
    <cfRule type="cellIs" dxfId="2019" priority="2905" operator="equal">
      <formula>"Bajo"</formula>
    </cfRule>
  </conditionalFormatting>
  <conditionalFormatting sqref="Z302">
    <cfRule type="cellIs" dxfId="2018" priority="2906" operator="equal">
      <formula>"Muy Alta"</formula>
    </cfRule>
  </conditionalFormatting>
  <conditionalFormatting sqref="Z302">
    <cfRule type="cellIs" dxfId="2017" priority="2907" operator="equal">
      <formula>"Alta"</formula>
    </cfRule>
  </conditionalFormatting>
  <conditionalFormatting sqref="Z302">
    <cfRule type="cellIs" dxfId="2016" priority="2908" operator="equal">
      <formula>"Media"</formula>
    </cfRule>
  </conditionalFormatting>
  <conditionalFormatting sqref="Z302">
    <cfRule type="cellIs" dxfId="2015" priority="2909" operator="equal">
      <formula>"Baja"</formula>
    </cfRule>
  </conditionalFormatting>
  <conditionalFormatting sqref="Z302">
    <cfRule type="cellIs" dxfId="2014" priority="2910" operator="equal">
      <formula>"Muy Baja"</formula>
    </cfRule>
  </conditionalFormatting>
  <conditionalFormatting sqref="AB302">
    <cfRule type="cellIs" dxfId="2013" priority="2911" operator="equal">
      <formula>"Catastrófico"</formula>
    </cfRule>
  </conditionalFormatting>
  <conditionalFormatting sqref="AB302">
    <cfRule type="cellIs" dxfId="2012" priority="2912" operator="equal">
      <formula>"Mayor"</formula>
    </cfRule>
  </conditionalFormatting>
  <conditionalFormatting sqref="AB302">
    <cfRule type="cellIs" dxfId="2011" priority="2913" operator="equal">
      <formula>"Moderado"</formula>
    </cfRule>
  </conditionalFormatting>
  <conditionalFormatting sqref="AB302">
    <cfRule type="cellIs" dxfId="2010" priority="2914" operator="equal">
      <formula>"Menor"</formula>
    </cfRule>
  </conditionalFormatting>
  <conditionalFormatting sqref="AB302">
    <cfRule type="cellIs" dxfId="2009" priority="2915" operator="equal">
      <formula>"Leve"</formula>
    </cfRule>
  </conditionalFormatting>
  <conditionalFormatting sqref="AD302">
    <cfRule type="cellIs" dxfId="2008" priority="2916" operator="equal">
      <formula>"Extremo"</formula>
    </cfRule>
  </conditionalFormatting>
  <conditionalFormatting sqref="AD302">
    <cfRule type="cellIs" dxfId="2007" priority="2917" operator="equal">
      <formula>"Alto"</formula>
    </cfRule>
  </conditionalFormatting>
  <conditionalFormatting sqref="AD302">
    <cfRule type="cellIs" dxfId="2006" priority="2918" operator="equal">
      <formula>"Moderado"</formula>
    </cfRule>
  </conditionalFormatting>
  <conditionalFormatting sqref="AD302">
    <cfRule type="cellIs" dxfId="2005" priority="2919" operator="equal">
      <formula>"Bajo"</formula>
    </cfRule>
  </conditionalFormatting>
  <conditionalFormatting sqref="I297">
    <cfRule type="cellIs" dxfId="2004" priority="2920" operator="equal">
      <formula>"Muy Alta"</formula>
    </cfRule>
  </conditionalFormatting>
  <conditionalFormatting sqref="I297">
    <cfRule type="cellIs" dxfId="2003" priority="2921" operator="equal">
      <formula>"Alta"</formula>
    </cfRule>
  </conditionalFormatting>
  <conditionalFormatting sqref="I297">
    <cfRule type="cellIs" dxfId="2002" priority="2922" operator="equal">
      <formula>"Media"</formula>
    </cfRule>
  </conditionalFormatting>
  <conditionalFormatting sqref="I297">
    <cfRule type="cellIs" dxfId="2001" priority="2923" operator="equal">
      <formula>"Baja"</formula>
    </cfRule>
  </conditionalFormatting>
  <conditionalFormatting sqref="I297">
    <cfRule type="cellIs" dxfId="2000" priority="2924" operator="equal">
      <formula>"Muy Baja"</formula>
    </cfRule>
  </conditionalFormatting>
  <conditionalFormatting sqref="M297">
    <cfRule type="cellIs" dxfId="1999" priority="2925" operator="equal">
      <formula>"Catastrófico"</formula>
    </cfRule>
  </conditionalFormatting>
  <conditionalFormatting sqref="M297">
    <cfRule type="cellIs" dxfId="1998" priority="2926" operator="equal">
      <formula>"Mayor"</formula>
    </cfRule>
  </conditionalFormatting>
  <conditionalFormatting sqref="M297">
    <cfRule type="cellIs" dxfId="1997" priority="2927" operator="equal">
      <formula>"Moderado"</formula>
    </cfRule>
  </conditionalFormatting>
  <conditionalFormatting sqref="M297">
    <cfRule type="cellIs" dxfId="1996" priority="2928" operator="equal">
      <formula>"Menor"</formula>
    </cfRule>
  </conditionalFormatting>
  <conditionalFormatting sqref="M297">
    <cfRule type="cellIs" dxfId="1995" priority="2929" operator="equal">
      <formula>"Leve"</formula>
    </cfRule>
  </conditionalFormatting>
  <conditionalFormatting sqref="O303">
    <cfRule type="cellIs" dxfId="1994" priority="2930" operator="equal">
      <formula>"Extremo"</formula>
    </cfRule>
  </conditionalFormatting>
  <conditionalFormatting sqref="O303">
    <cfRule type="cellIs" dxfId="1993" priority="2931" operator="equal">
      <formula>"Alto"</formula>
    </cfRule>
  </conditionalFormatting>
  <conditionalFormatting sqref="O303">
    <cfRule type="cellIs" dxfId="1992" priority="2932" operator="equal">
      <formula>"Moderado"</formula>
    </cfRule>
  </conditionalFormatting>
  <conditionalFormatting sqref="O303">
    <cfRule type="cellIs" dxfId="1991" priority="2933" operator="equal">
      <formula>"Bajo"</formula>
    </cfRule>
  </conditionalFormatting>
  <conditionalFormatting sqref="L303:L308">
    <cfRule type="containsText" dxfId="1990" priority="2934" operator="containsText" text="❌">
      <formula>NOT(ISERROR(SEARCH(("❌"),(L303))))</formula>
    </cfRule>
  </conditionalFormatting>
  <conditionalFormatting sqref="Z303">
    <cfRule type="cellIs" dxfId="1989" priority="2935" operator="equal">
      <formula>"Muy Alta"</formula>
    </cfRule>
  </conditionalFormatting>
  <conditionalFormatting sqref="Z303">
    <cfRule type="cellIs" dxfId="1988" priority="2936" operator="equal">
      <formula>"Alta"</formula>
    </cfRule>
  </conditionalFormatting>
  <conditionalFormatting sqref="Z303">
    <cfRule type="cellIs" dxfId="1987" priority="2937" operator="equal">
      <formula>"Media"</formula>
    </cfRule>
  </conditionalFormatting>
  <conditionalFormatting sqref="Z303">
    <cfRule type="cellIs" dxfId="1986" priority="2938" operator="equal">
      <formula>"Baja"</formula>
    </cfRule>
  </conditionalFormatting>
  <conditionalFormatting sqref="Z303">
    <cfRule type="cellIs" dxfId="1985" priority="2939" operator="equal">
      <formula>"Muy Baja"</formula>
    </cfRule>
  </conditionalFormatting>
  <conditionalFormatting sqref="AB303">
    <cfRule type="cellIs" dxfId="1984" priority="2940" operator="equal">
      <formula>"Catastrófico"</formula>
    </cfRule>
  </conditionalFormatting>
  <conditionalFormatting sqref="AB303">
    <cfRule type="cellIs" dxfId="1983" priority="2941" operator="equal">
      <formula>"Mayor"</formula>
    </cfRule>
  </conditionalFormatting>
  <conditionalFormatting sqref="AB303">
    <cfRule type="cellIs" dxfId="1982" priority="2942" operator="equal">
      <formula>"Moderado"</formula>
    </cfRule>
  </conditionalFormatting>
  <conditionalFormatting sqref="AB303">
    <cfRule type="cellIs" dxfId="1981" priority="2943" operator="equal">
      <formula>"Menor"</formula>
    </cfRule>
  </conditionalFormatting>
  <conditionalFormatting sqref="AB303">
    <cfRule type="cellIs" dxfId="1980" priority="2944" operator="equal">
      <formula>"Leve"</formula>
    </cfRule>
  </conditionalFormatting>
  <conditionalFormatting sqref="AD303">
    <cfRule type="cellIs" dxfId="1979" priority="2945" operator="equal">
      <formula>"Extremo"</formula>
    </cfRule>
  </conditionalFormatting>
  <conditionalFormatting sqref="AD303">
    <cfRule type="cellIs" dxfId="1978" priority="2946" operator="equal">
      <formula>"Alto"</formula>
    </cfRule>
  </conditionalFormatting>
  <conditionalFormatting sqref="AD303">
    <cfRule type="cellIs" dxfId="1977" priority="2947" operator="equal">
      <formula>"Moderado"</formula>
    </cfRule>
  </conditionalFormatting>
  <conditionalFormatting sqref="AD303">
    <cfRule type="cellIs" dxfId="1976" priority="2948" operator="equal">
      <formula>"Bajo"</formula>
    </cfRule>
  </conditionalFormatting>
  <conditionalFormatting sqref="Z304:Z307">
    <cfRule type="cellIs" dxfId="1975" priority="2949" operator="equal">
      <formula>"Muy Alta"</formula>
    </cfRule>
  </conditionalFormatting>
  <conditionalFormatting sqref="Z304:Z307">
    <cfRule type="cellIs" dxfId="1974" priority="2950" operator="equal">
      <formula>"Alta"</formula>
    </cfRule>
  </conditionalFormatting>
  <conditionalFormatting sqref="Z304:Z307">
    <cfRule type="cellIs" dxfId="1973" priority="2951" operator="equal">
      <formula>"Media"</formula>
    </cfRule>
  </conditionalFormatting>
  <conditionalFormatting sqref="Z304:Z307">
    <cfRule type="cellIs" dxfId="1972" priority="2952" operator="equal">
      <formula>"Baja"</formula>
    </cfRule>
  </conditionalFormatting>
  <conditionalFormatting sqref="Z304:Z307">
    <cfRule type="cellIs" dxfId="1971" priority="2953" operator="equal">
      <formula>"Muy Baja"</formula>
    </cfRule>
  </conditionalFormatting>
  <conditionalFormatting sqref="AB304:AB307">
    <cfRule type="cellIs" dxfId="1970" priority="2954" operator="equal">
      <formula>"Catastrófico"</formula>
    </cfRule>
  </conditionalFormatting>
  <conditionalFormatting sqref="AB304:AB307">
    <cfRule type="cellIs" dxfId="1969" priority="2955" operator="equal">
      <formula>"Mayor"</formula>
    </cfRule>
  </conditionalFormatting>
  <conditionalFormatting sqref="AB304:AB307">
    <cfRule type="cellIs" dxfId="1968" priority="2956" operator="equal">
      <formula>"Moderado"</formula>
    </cfRule>
  </conditionalFormatting>
  <conditionalFormatting sqref="AB304:AB307">
    <cfRule type="cellIs" dxfId="1967" priority="2957" operator="equal">
      <formula>"Menor"</formula>
    </cfRule>
  </conditionalFormatting>
  <conditionalFormatting sqref="AB304:AB307">
    <cfRule type="cellIs" dxfId="1966" priority="2958" operator="equal">
      <formula>"Leve"</formula>
    </cfRule>
  </conditionalFormatting>
  <conditionalFormatting sqref="AD304:AD307">
    <cfRule type="cellIs" dxfId="1965" priority="2959" operator="equal">
      <formula>"Extremo"</formula>
    </cfRule>
  </conditionalFormatting>
  <conditionalFormatting sqref="AD304:AD307">
    <cfRule type="cellIs" dxfId="1964" priority="2960" operator="equal">
      <formula>"Alto"</formula>
    </cfRule>
  </conditionalFormatting>
  <conditionalFormatting sqref="AD304:AD307">
    <cfRule type="cellIs" dxfId="1963" priority="2961" operator="equal">
      <formula>"Moderado"</formula>
    </cfRule>
  </conditionalFormatting>
  <conditionalFormatting sqref="AD304:AD307">
    <cfRule type="cellIs" dxfId="1962" priority="2962" operator="equal">
      <formula>"Bajo"</formula>
    </cfRule>
  </conditionalFormatting>
  <conditionalFormatting sqref="Z308">
    <cfRule type="cellIs" dxfId="1961" priority="2963" operator="equal">
      <formula>"Muy Alta"</formula>
    </cfRule>
  </conditionalFormatting>
  <conditionalFormatting sqref="Z308">
    <cfRule type="cellIs" dxfId="1960" priority="2964" operator="equal">
      <formula>"Alta"</formula>
    </cfRule>
  </conditionalFormatting>
  <conditionalFormatting sqref="Z308">
    <cfRule type="cellIs" dxfId="1959" priority="2965" operator="equal">
      <formula>"Media"</formula>
    </cfRule>
  </conditionalFormatting>
  <conditionalFormatting sqref="Z308">
    <cfRule type="cellIs" dxfId="1958" priority="2966" operator="equal">
      <formula>"Baja"</formula>
    </cfRule>
  </conditionalFormatting>
  <conditionalFormatting sqref="Z308">
    <cfRule type="cellIs" dxfId="1957" priority="2967" operator="equal">
      <formula>"Muy Baja"</formula>
    </cfRule>
  </conditionalFormatting>
  <conditionalFormatting sqref="AB308">
    <cfRule type="cellIs" dxfId="1956" priority="2968" operator="equal">
      <formula>"Catastrófico"</formula>
    </cfRule>
  </conditionalFormatting>
  <conditionalFormatting sqref="AB308">
    <cfRule type="cellIs" dxfId="1955" priority="2969" operator="equal">
      <formula>"Mayor"</formula>
    </cfRule>
  </conditionalFormatting>
  <conditionalFormatting sqref="AB308">
    <cfRule type="cellIs" dxfId="1954" priority="2970" operator="equal">
      <formula>"Moderado"</formula>
    </cfRule>
  </conditionalFormatting>
  <conditionalFormatting sqref="AB308">
    <cfRule type="cellIs" dxfId="1953" priority="2971" operator="equal">
      <formula>"Menor"</formula>
    </cfRule>
  </conditionalFormatting>
  <conditionalFormatting sqref="AB308">
    <cfRule type="cellIs" dxfId="1952" priority="2972" operator="equal">
      <formula>"Leve"</formula>
    </cfRule>
  </conditionalFormatting>
  <conditionalFormatting sqref="AD308">
    <cfRule type="cellIs" dxfId="1951" priority="2973" operator="equal">
      <formula>"Extremo"</formula>
    </cfRule>
  </conditionalFormatting>
  <conditionalFormatting sqref="AD308">
    <cfRule type="cellIs" dxfId="1950" priority="2974" operator="equal">
      <formula>"Alto"</formula>
    </cfRule>
  </conditionalFormatting>
  <conditionalFormatting sqref="AD308">
    <cfRule type="cellIs" dxfId="1949" priority="2975" operator="equal">
      <formula>"Moderado"</formula>
    </cfRule>
  </conditionalFormatting>
  <conditionalFormatting sqref="AD308">
    <cfRule type="cellIs" dxfId="1948" priority="2976" operator="equal">
      <formula>"Bajo"</formula>
    </cfRule>
  </conditionalFormatting>
  <conditionalFormatting sqref="I303">
    <cfRule type="cellIs" dxfId="1947" priority="2977" operator="equal">
      <formula>"Muy Alta"</formula>
    </cfRule>
  </conditionalFormatting>
  <conditionalFormatting sqref="I303">
    <cfRule type="cellIs" dxfId="1946" priority="2978" operator="equal">
      <formula>"Alta"</formula>
    </cfRule>
  </conditionalFormatting>
  <conditionalFormatting sqref="I303">
    <cfRule type="cellIs" dxfId="1945" priority="2979" operator="equal">
      <formula>"Media"</formula>
    </cfRule>
  </conditionalFormatting>
  <conditionalFormatting sqref="I303">
    <cfRule type="cellIs" dxfId="1944" priority="2980" operator="equal">
      <formula>"Baja"</formula>
    </cfRule>
  </conditionalFormatting>
  <conditionalFormatting sqref="I303">
    <cfRule type="cellIs" dxfId="1943" priority="2981" operator="equal">
      <formula>"Muy Baja"</formula>
    </cfRule>
  </conditionalFormatting>
  <conditionalFormatting sqref="M303">
    <cfRule type="cellIs" dxfId="1942" priority="2982" operator="equal">
      <formula>"Catastrófico"</formula>
    </cfRule>
  </conditionalFormatting>
  <conditionalFormatting sqref="M303">
    <cfRule type="cellIs" dxfId="1941" priority="2983" operator="equal">
      <formula>"Mayor"</formula>
    </cfRule>
  </conditionalFormatting>
  <conditionalFormatting sqref="M303">
    <cfRule type="cellIs" dxfId="1940" priority="2984" operator="equal">
      <formula>"Moderado"</formula>
    </cfRule>
  </conditionalFormatting>
  <conditionalFormatting sqref="M303">
    <cfRule type="cellIs" dxfId="1939" priority="2985" operator="equal">
      <formula>"Menor"</formula>
    </cfRule>
  </conditionalFormatting>
  <conditionalFormatting sqref="M303">
    <cfRule type="cellIs" dxfId="1938" priority="2986" operator="equal">
      <formula>"Leve"</formula>
    </cfRule>
  </conditionalFormatting>
  <conditionalFormatting sqref="O309">
    <cfRule type="cellIs" dxfId="1937" priority="2987" operator="equal">
      <formula>"Extremo"</formula>
    </cfRule>
  </conditionalFormatting>
  <conditionalFormatting sqref="O309">
    <cfRule type="cellIs" dxfId="1936" priority="2988" operator="equal">
      <formula>"Alto"</formula>
    </cfRule>
  </conditionalFormatting>
  <conditionalFormatting sqref="O309">
    <cfRule type="cellIs" dxfId="1935" priority="2989" operator="equal">
      <formula>"Moderado"</formula>
    </cfRule>
  </conditionalFormatting>
  <conditionalFormatting sqref="O309">
    <cfRule type="cellIs" dxfId="1934" priority="2990" operator="equal">
      <formula>"Bajo"</formula>
    </cfRule>
  </conditionalFormatting>
  <conditionalFormatting sqref="L309:L314">
    <cfRule type="containsText" dxfId="1933" priority="2991" operator="containsText" text="❌">
      <formula>NOT(ISERROR(SEARCH(("❌"),(L309))))</formula>
    </cfRule>
  </conditionalFormatting>
  <conditionalFormatting sqref="Z309">
    <cfRule type="cellIs" dxfId="1932" priority="2992" operator="equal">
      <formula>"Muy Alta"</formula>
    </cfRule>
  </conditionalFormatting>
  <conditionalFormatting sqref="Z309">
    <cfRule type="cellIs" dxfId="1931" priority="2993" operator="equal">
      <formula>"Alta"</formula>
    </cfRule>
  </conditionalFormatting>
  <conditionalFormatting sqref="Z309">
    <cfRule type="cellIs" dxfId="1930" priority="2994" operator="equal">
      <formula>"Media"</formula>
    </cfRule>
  </conditionalFormatting>
  <conditionalFormatting sqref="Z309">
    <cfRule type="cellIs" dxfId="1929" priority="2995" operator="equal">
      <formula>"Baja"</formula>
    </cfRule>
  </conditionalFormatting>
  <conditionalFormatting sqref="Z309">
    <cfRule type="cellIs" dxfId="1928" priority="2996" operator="equal">
      <formula>"Muy Baja"</formula>
    </cfRule>
  </conditionalFormatting>
  <conditionalFormatting sqref="AB309">
    <cfRule type="cellIs" dxfId="1927" priority="2997" operator="equal">
      <formula>"Catastrófico"</formula>
    </cfRule>
  </conditionalFormatting>
  <conditionalFormatting sqref="AB309">
    <cfRule type="cellIs" dxfId="1926" priority="2998" operator="equal">
      <formula>"Mayor"</formula>
    </cfRule>
  </conditionalFormatting>
  <conditionalFormatting sqref="AB309">
    <cfRule type="cellIs" dxfId="1925" priority="2999" operator="equal">
      <formula>"Moderado"</formula>
    </cfRule>
  </conditionalFormatting>
  <conditionalFormatting sqref="AB309">
    <cfRule type="cellIs" dxfId="1924" priority="3000" operator="equal">
      <formula>"Menor"</formula>
    </cfRule>
  </conditionalFormatting>
  <conditionalFormatting sqref="AB309">
    <cfRule type="cellIs" dxfId="1923" priority="3001" operator="equal">
      <formula>"Leve"</formula>
    </cfRule>
  </conditionalFormatting>
  <conditionalFormatting sqref="AD309">
    <cfRule type="cellIs" dxfId="1922" priority="3002" operator="equal">
      <formula>"Extremo"</formula>
    </cfRule>
  </conditionalFormatting>
  <conditionalFormatting sqref="AD309">
    <cfRule type="cellIs" dxfId="1921" priority="3003" operator="equal">
      <formula>"Alto"</formula>
    </cfRule>
  </conditionalFormatting>
  <conditionalFormatting sqref="AD309">
    <cfRule type="cellIs" dxfId="1920" priority="3004" operator="equal">
      <formula>"Moderado"</formula>
    </cfRule>
  </conditionalFormatting>
  <conditionalFormatting sqref="AD309">
    <cfRule type="cellIs" dxfId="1919" priority="3005" operator="equal">
      <formula>"Bajo"</formula>
    </cfRule>
  </conditionalFormatting>
  <conditionalFormatting sqref="Z310:Z313">
    <cfRule type="cellIs" dxfId="1918" priority="3006" operator="equal">
      <formula>"Muy Alta"</formula>
    </cfRule>
  </conditionalFormatting>
  <conditionalFormatting sqref="Z310:Z313">
    <cfRule type="cellIs" dxfId="1917" priority="3007" operator="equal">
      <formula>"Alta"</formula>
    </cfRule>
  </conditionalFormatting>
  <conditionalFormatting sqref="Z310:Z313">
    <cfRule type="cellIs" dxfId="1916" priority="3008" operator="equal">
      <formula>"Media"</formula>
    </cfRule>
  </conditionalFormatting>
  <conditionalFormatting sqref="Z310:Z313">
    <cfRule type="cellIs" dxfId="1915" priority="3009" operator="equal">
      <formula>"Baja"</formula>
    </cfRule>
  </conditionalFormatting>
  <conditionalFormatting sqref="Z310:Z313">
    <cfRule type="cellIs" dxfId="1914" priority="3010" operator="equal">
      <formula>"Muy Baja"</formula>
    </cfRule>
  </conditionalFormatting>
  <conditionalFormatting sqref="AB310:AB313">
    <cfRule type="cellIs" dxfId="1913" priority="3011" operator="equal">
      <formula>"Catastrófico"</formula>
    </cfRule>
  </conditionalFormatting>
  <conditionalFormatting sqref="AB310:AB313">
    <cfRule type="cellIs" dxfId="1912" priority="3012" operator="equal">
      <formula>"Mayor"</formula>
    </cfRule>
  </conditionalFormatting>
  <conditionalFormatting sqref="AB310:AB313">
    <cfRule type="cellIs" dxfId="1911" priority="3013" operator="equal">
      <formula>"Moderado"</formula>
    </cfRule>
  </conditionalFormatting>
  <conditionalFormatting sqref="AB310:AB313">
    <cfRule type="cellIs" dxfId="1910" priority="3014" operator="equal">
      <formula>"Menor"</formula>
    </cfRule>
  </conditionalFormatting>
  <conditionalFormatting sqref="AB310:AB313">
    <cfRule type="cellIs" dxfId="1909" priority="3015" operator="equal">
      <formula>"Leve"</formula>
    </cfRule>
  </conditionalFormatting>
  <conditionalFormatting sqref="AD310:AD313">
    <cfRule type="cellIs" dxfId="1908" priority="3016" operator="equal">
      <formula>"Extremo"</formula>
    </cfRule>
  </conditionalFormatting>
  <conditionalFormatting sqref="AD310:AD313">
    <cfRule type="cellIs" dxfId="1907" priority="3017" operator="equal">
      <formula>"Alto"</formula>
    </cfRule>
  </conditionalFormatting>
  <conditionalFormatting sqref="AD310:AD313">
    <cfRule type="cellIs" dxfId="1906" priority="3018" operator="equal">
      <formula>"Moderado"</formula>
    </cfRule>
  </conditionalFormatting>
  <conditionalFormatting sqref="AD310:AD313">
    <cfRule type="cellIs" dxfId="1905" priority="3019" operator="equal">
      <formula>"Bajo"</formula>
    </cfRule>
  </conditionalFormatting>
  <conditionalFormatting sqref="Z314">
    <cfRule type="cellIs" dxfId="1904" priority="3020" operator="equal">
      <formula>"Muy Alta"</formula>
    </cfRule>
  </conditionalFormatting>
  <conditionalFormatting sqref="Z314">
    <cfRule type="cellIs" dxfId="1903" priority="3021" operator="equal">
      <formula>"Alta"</formula>
    </cfRule>
  </conditionalFormatting>
  <conditionalFormatting sqref="Z314">
    <cfRule type="cellIs" dxfId="1902" priority="3022" operator="equal">
      <formula>"Media"</formula>
    </cfRule>
  </conditionalFormatting>
  <conditionalFormatting sqref="Z314">
    <cfRule type="cellIs" dxfId="1901" priority="3023" operator="equal">
      <formula>"Baja"</formula>
    </cfRule>
  </conditionalFormatting>
  <conditionalFormatting sqref="Z314">
    <cfRule type="cellIs" dxfId="1900" priority="3024" operator="equal">
      <formula>"Muy Baja"</formula>
    </cfRule>
  </conditionalFormatting>
  <conditionalFormatting sqref="AB314">
    <cfRule type="cellIs" dxfId="1899" priority="3025" operator="equal">
      <formula>"Catastrófico"</formula>
    </cfRule>
  </conditionalFormatting>
  <conditionalFormatting sqref="AB314">
    <cfRule type="cellIs" dxfId="1898" priority="3026" operator="equal">
      <formula>"Mayor"</formula>
    </cfRule>
  </conditionalFormatting>
  <conditionalFormatting sqref="AB314">
    <cfRule type="cellIs" dxfId="1897" priority="3027" operator="equal">
      <formula>"Moderado"</formula>
    </cfRule>
  </conditionalFormatting>
  <conditionalFormatting sqref="AB314">
    <cfRule type="cellIs" dxfId="1896" priority="3028" operator="equal">
      <formula>"Menor"</formula>
    </cfRule>
  </conditionalFormatting>
  <conditionalFormatting sqref="AB314">
    <cfRule type="cellIs" dxfId="1895" priority="3029" operator="equal">
      <formula>"Leve"</formula>
    </cfRule>
  </conditionalFormatting>
  <conditionalFormatting sqref="AD314">
    <cfRule type="cellIs" dxfId="1894" priority="3030" operator="equal">
      <formula>"Extremo"</formula>
    </cfRule>
  </conditionalFormatting>
  <conditionalFormatting sqref="AD314">
    <cfRule type="cellIs" dxfId="1893" priority="3031" operator="equal">
      <formula>"Alto"</formula>
    </cfRule>
  </conditionalFormatting>
  <conditionalFormatting sqref="AD314">
    <cfRule type="cellIs" dxfId="1892" priority="3032" operator="equal">
      <formula>"Moderado"</formula>
    </cfRule>
  </conditionalFormatting>
  <conditionalFormatting sqref="AD314">
    <cfRule type="cellIs" dxfId="1891" priority="3033" operator="equal">
      <formula>"Bajo"</formula>
    </cfRule>
  </conditionalFormatting>
  <conditionalFormatting sqref="I309">
    <cfRule type="cellIs" dxfId="1890" priority="3034" operator="equal">
      <formula>"Muy Alta"</formula>
    </cfRule>
  </conditionalFormatting>
  <conditionalFormatting sqref="I309">
    <cfRule type="cellIs" dxfId="1889" priority="3035" operator="equal">
      <formula>"Alta"</formula>
    </cfRule>
  </conditionalFormatting>
  <conditionalFormatting sqref="I309">
    <cfRule type="cellIs" dxfId="1888" priority="3036" operator="equal">
      <formula>"Media"</formula>
    </cfRule>
  </conditionalFormatting>
  <conditionalFormatting sqref="I309">
    <cfRule type="cellIs" dxfId="1887" priority="3037" operator="equal">
      <formula>"Baja"</formula>
    </cfRule>
  </conditionalFormatting>
  <conditionalFormatting sqref="I309">
    <cfRule type="cellIs" dxfId="1886" priority="3038" operator="equal">
      <formula>"Muy Baja"</formula>
    </cfRule>
  </conditionalFormatting>
  <conditionalFormatting sqref="M309">
    <cfRule type="cellIs" dxfId="1885" priority="3039" operator="equal">
      <formula>"Catastrófico"</formula>
    </cfRule>
  </conditionalFormatting>
  <conditionalFormatting sqref="M309">
    <cfRule type="cellIs" dxfId="1884" priority="3040" operator="equal">
      <formula>"Mayor"</formula>
    </cfRule>
  </conditionalFormatting>
  <conditionalFormatting sqref="M309">
    <cfRule type="cellIs" dxfId="1883" priority="3041" operator="equal">
      <formula>"Moderado"</formula>
    </cfRule>
  </conditionalFormatting>
  <conditionalFormatting sqref="M309">
    <cfRule type="cellIs" dxfId="1882" priority="3042" operator="equal">
      <formula>"Menor"</formula>
    </cfRule>
  </conditionalFormatting>
  <conditionalFormatting sqref="M309">
    <cfRule type="cellIs" dxfId="1881" priority="3043" operator="equal">
      <formula>"Leve"</formula>
    </cfRule>
  </conditionalFormatting>
  <conditionalFormatting sqref="O315">
    <cfRule type="cellIs" dxfId="1880" priority="3044" operator="equal">
      <formula>"Extremo"</formula>
    </cfRule>
  </conditionalFormatting>
  <conditionalFormatting sqref="O315">
    <cfRule type="cellIs" dxfId="1879" priority="3045" operator="equal">
      <formula>"Alto"</formula>
    </cfRule>
  </conditionalFormatting>
  <conditionalFormatting sqref="O315">
    <cfRule type="cellIs" dxfId="1878" priority="3046" operator="equal">
      <formula>"Moderado"</formula>
    </cfRule>
  </conditionalFormatting>
  <conditionalFormatting sqref="O315">
    <cfRule type="cellIs" dxfId="1877" priority="3047" operator="equal">
      <formula>"Bajo"</formula>
    </cfRule>
  </conditionalFormatting>
  <conditionalFormatting sqref="L315:L320">
    <cfRule type="containsText" dxfId="1876" priority="3048" operator="containsText" text="❌">
      <formula>NOT(ISERROR(SEARCH(("❌"),(L315))))</formula>
    </cfRule>
  </conditionalFormatting>
  <conditionalFormatting sqref="Z315">
    <cfRule type="cellIs" dxfId="1875" priority="3049" operator="equal">
      <formula>"Muy Alta"</formula>
    </cfRule>
  </conditionalFormatting>
  <conditionalFormatting sqref="Z315">
    <cfRule type="cellIs" dxfId="1874" priority="3050" operator="equal">
      <formula>"Alta"</formula>
    </cfRule>
  </conditionalFormatting>
  <conditionalFormatting sqref="Z315">
    <cfRule type="cellIs" dxfId="1873" priority="3051" operator="equal">
      <formula>"Media"</formula>
    </cfRule>
  </conditionalFormatting>
  <conditionalFormatting sqref="Z315">
    <cfRule type="cellIs" dxfId="1872" priority="3052" operator="equal">
      <formula>"Baja"</formula>
    </cfRule>
  </conditionalFormatting>
  <conditionalFormatting sqref="Z315">
    <cfRule type="cellIs" dxfId="1871" priority="3053" operator="equal">
      <formula>"Muy Baja"</formula>
    </cfRule>
  </conditionalFormatting>
  <conditionalFormatting sqref="AB315">
    <cfRule type="cellIs" dxfId="1870" priority="3054" operator="equal">
      <formula>"Catastrófico"</formula>
    </cfRule>
  </conditionalFormatting>
  <conditionalFormatting sqref="AB315">
    <cfRule type="cellIs" dxfId="1869" priority="3055" operator="equal">
      <formula>"Mayor"</formula>
    </cfRule>
  </conditionalFormatting>
  <conditionalFormatting sqref="AB315">
    <cfRule type="cellIs" dxfId="1868" priority="3056" operator="equal">
      <formula>"Moderado"</formula>
    </cfRule>
  </conditionalFormatting>
  <conditionalFormatting sqref="AB315">
    <cfRule type="cellIs" dxfId="1867" priority="3057" operator="equal">
      <formula>"Menor"</formula>
    </cfRule>
  </conditionalFormatting>
  <conditionalFormatting sqref="AB315">
    <cfRule type="cellIs" dxfId="1866" priority="3058" operator="equal">
      <formula>"Leve"</formula>
    </cfRule>
  </conditionalFormatting>
  <conditionalFormatting sqref="AD315">
    <cfRule type="cellIs" dxfId="1865" priority="3059" operator="equal">
      <formula>"Extremo"</formula>
    </cfRule>
  </conditionalFormatting>
  <conditionalFormatting sqref="AD315">
    <cfRule type="cellIs" dxfId="1864" priority="3060" operator="equal">
      <formula>"Alto"</formula>
    </cfRule>
  </conditionalFormatting>
  <conditionalFormatting sqref="AD315">
    <cfRule type="cellIs" dxfId="1863" priority="3061" operator="equal">
      <formula>"Moderado"</formula>
    </cfRule>
  </conditionalFormatting>
  <conditionalFormatting sqref="AD315">
    <cfRule type="cellIs" dxfId="1862" priority="3062" operator="equal">
      <formula>"Bajo"</formula>
    </cfRule>
  </conditionalFormatting>
  <conditionalFormatting sqref="Z316:Z319">
    <cfRule type="cellIs" dxfId="1861" priority="3063" operator="equal">
      <formula>"Muy Alta"</formula>
    </cfRule>
  </conditionalFormatting>
  <conditionalFormatting sqref="Z316:Z319">
    <cfRule type="cellIs" dxfId="1860" priority="3064" operator="equal">
      <formula>"Alta"</formula>
    </cfRule>
  </conditionalFormatting>
  <conditionalFormatting sqref="Z316:Z319">
    <cfRule type="cellIs" dxfId="1859" priority="3065" operator="equal">
      <formula>"Media"</formula>
    </cfRule>
  </conditionalFormatting>
  <conditionalFormatting sqref="Z316:Z319">
    <cfRule type="cellIs" dxfId="1858" priority="3066" operator="equal">
      <formula>"Baja"</formula>
    </cfRule>
  </conditionalFormatting>
  <conditionalFormatting sqref="Z316:Z319">
    <cfRule type="cellIs" dxfId="1857" priority="3067" operator="equal">
      <formula>"Muy Baja"</formula>
    </cfRule>
  </conditionalFormatting>
  <conditionalFormatting sqref="AB316:AB319">
    <cfRule type="cellIs" dxfId="1856" priority="3068" operator="equal">
      <formula>"Catastrófico"</formula>
    </cfRule>
  </conditionalFormatting>
  <conditionalFormatting sqref="AB316:AB319">
    <cfRule type="cellIs" dxfId="1855" priority="3069" operator="equal">
      <formula>"Mayor"</formula>
    </cfRule>
  </conditionalFormatting>
  <conditionalFormatting sqref="AB316:AB319">
    <cfRule type="cellIs" dxfId="1854" priority="3070" operator="equal">
      <formula>"Moderado"</formula>
    </cfRule>
  </conditionalFormatting>
  <conditionalFormatting sqref="AB316:AB319">
    <cfRule type="cellIs" dxfId="1853" priority="3071" operator="equal">
      <formula>"Menor"</formula>
    </cfRule>
  </conditionalFormatting>
  <conditionalFormatting sqref="AB316:AB319">
    <cfRule type="cellIs" dxfId="1852" priority="3072" operator="equal">
      <formula>"Leve"</formula>
    </cfRule>
  </conditionalFormatting>
  <conditionalFormatting sqref="AD316:AD319">
    <cfRule type="cellIs" dxfId="1851" priority="3073" operator="equal">
      <formula>"Extremo"</formula>
    </cfRule>
  </conditionalFormatting>
  <conditionalFormatting sqref="AD316:AD319">
    <cfRule type="cellIs" dxfId="1850" priority="3074" operator="equal">
      <formula>"Alto"</formula>
    </cfRule>
  </conditionalFormatting>
  <conditionalFormatting sqref="AD316:AD319">
    <cfRule type="cellIs" dxfId="1849" priority="3075" operator="equal">
      <formula>"Moderado"</formula>
    </cfRule>
  </conditionalFormatting>
  <conditionalFormatting sqref="AD316:AD319">
    <cfRule type="cellIs" dxfId="1848" priority="3076" operator="equal">
      <formula>"Bajo"</formula>
    </cfRule>
  </conditionalFormatting>
  <conditionalFormatting sqref="Z320">
    <cfRule type="cellIs" dxfId="1847" priority="3077" operator="equal">
      <formula>"Muy Alta"</formula>
    </cfRule>
  </conditionalFormatting>
  <conditionalFormatting sqref="Z320">
    <cfRule type="cellIs" dxfId="1846" priority="3078" operator="equal">
      <formula>"Alta"</formula>
    </cfRule>
  </conditionalFormatting>
  <conditionalFormatting sqref="Z320">
    <cfRule type="cellIs" dxfId="1845" priority="3079" operator="equal">
      <formula>"Media"</formula>
    </cfRule>
  </conditionalFormatting>
  <conditionalFormatting sqref="Z320">
    <cfRule type="cellIs" dxfId="1844" priority="3080" operator="equal">
      <formula>"Baja"</formula>
    </cfRule>
  </conditionalFormatting>
  <conditionalFormatting sqref="Z320">
    <cfRule type="cellIs" dxfId="1843" priority="3081" operator="equal">
      <formula>"Muy Baja"</formula>
    </cfRule>
  </conditionalFormatting>
  <conditionalFormatting sqref="AB320">
    <cfRule type="cellIs" dxfId="1842" priority="3082" operator="equal">
      <formula>"Catastrófico"</formula>
    </cfRule>
  </conditionalFormatting>
  <conditionalFormatting sqref="AB320">
    <cfRule type="cellIs" dxfId="1841" priority="3083" operator="equal">
      <formula>"Mayor"</formula>
    </cfRule>
  </conditionalFormatting>
  <conditionalFormatting sqref="AB320">
    <cfRule type="cellIs" dxfId="1840" priority="3084" operator="equal">
      <formula>"Moderado"</formula>
    </cfRule>
  </conditionalFormatting>
  <conditionalFormatting sqref="AB320">
    <cfRule type="cellIs" dxfId="1839" priority="3085" operator="equal">
      <formula>"Menor"</formula>
    </cfRule>
  </conditionalFormatting>
  <conditionalFormatting sqref="AB320">
    <cfRule type="cellIs" dxfId="1838" priority="3086" operator="equal">
      <formula>"Leve"</formula>
    </cfRule>
  </conditionalFormatting>
  <conditionalFormatting sqref="AD320">
    <cfRule type="cellIs" dxfId="1837" priority="3087" operator="equal">
      <formula>"Extremo"</formula>
    </cfRule>
  </conditionalFormatting>
  <conditionalFormatting sqref="AD320">
    <cfRule type="cellIs" dxfId="1836" priority="3088" operator="equal">
      <formula>"Alto"</formula>
    </cfRule>
  </conditionalFormatting>
  <conditionalFormatting sqref="AD320">
    <cfRule type="cellIs" dxfId="1835" priority="3089" operator="equal">
      <formula>"Moderado"</formula>
    </cfRule>
  </conditionalFormatting>
  <conditionalFormatting sqref="AD320">
    <cfRule type="cellIs" dxfId="1834" priority="3090" operator="equal">
      <formula>"Bajo"</formula>
    </cfRule>
  </conditionalFormatting>
  <conditionalFormatting sqref="I315">
    <cfRule type="cellIs" dxfId="1833" priority="3091" operator="equal">
      <formula>"Muy Alta"</formula>
    </cfRule>
  </conditionalFormatting>
  <conditionalFormatting sqref="I315">
    <cfRule type="cellIs" dxfId="1832" priority="3092" operator="equal">
      <formula>"Alta"</formula>
    </cfRule>
  </conditionalFormatting>
  <conditionalFormatting sqref="I315">
    <cfRule type="cellIs" dxfId="1831" priority="3093" operator="equal">
      <formula>"Media"</formula>
    </cfRule>
  </conditionalFormatting>
  <conditionalFormatting sqref="I315">
    <cfRule type="cellIs" dxfId="1830" priority="3094" operator="equal">
      <formula>"Baja"</formula>
    </cfRule>
  </conditionalFormatting>
  <conditionalFormatting sqref="I315">
    <cfRule type="cellIs" dxfId="1829" priority="3095" operator="equal">
      <formula>"Muy Baja"</formula>
    </cfRule>
  </conditionalFormatting>
  <conditionalFormatting sqref="M315">
    <cfRule type="cellIs" dxfId="1828" priority="3096" operator="equal">
      <formula>"Catastrófico"</formula>
    </cfRule>
  </conditionalFormatting>
  <conditionalFormatting sqref="M315">
    <cfRule type="cellIs" dxfId="1827" priority="3097" operator="equal">
      <formula>"Mayor"</formula>
    </cfRule>
  </conditionalFormatting>
  <conditionalFormatting sqref="M315">
    <cfRule type="cellIs" dxfId="1826" priority="3098" operator="equal">
      <formula>"Moderado"</formula>
    </cfRule>
  </conditionalFormatting>
  <conditionalFormatting sqref="M315">
    <cfRule type="cellIs" dxfId="1825" priority="3099" operator="equal">
      <formula>"Menor"</formula>
    </cfRule>
  </conditionalFormatting>
  <conditionalFormatting sqref="M315">
    <cfRule type="cellIs" dxfId="1824" priority="3100" operator="equal">
      <formula>"Leve"</formula>
    </cfRule>
  </conditionalFormatting>
  <conditionalFormatting sqref="O321">
    <cfRule type="cellIs" dxfId="1823" priority="3101" operator="equal">
      <formula>"Extremo"</formula>
    </cfRule>
  </conditionalFormatting>
  <conditionalFormatting sqref="O321">
    <cfRule type="cellIs" dxfId="1822" priority="3102" operator="equal">
      <formula>"Alto"</formula>
    </cfRule>
  </conditionalFormatting>
  <conditionalFormatting sqref="O321">
    <cfRule type="cellIs" dxfId="1821" priority="3103" operator="equal">
      <formula>"Moderado"</formula>
    </cfRule>
  </conditionalFormatting>
  <conditionalFormatting sqref="O321">
    <cfRule type="cellIs" dxfId="1820" priority="3104" operator="equal">
      <formula>"Bajo"</formula>
    </cfRule>
  </conditionalFormatting>
  <conditionalFormatting sqref="L321:L326">
    <cfRule type="containsText" dxfId="1819" priority="3105" operator="containsText" text="❌">
      <formula>NOT(ISERROR(SEARCH(("❌"),(L321))))</formula>
    </cfRule>
  </conditionalFormatting>
  <conditionalFormatting sqref="Z321">
    <cfRule type="cellIs" dxfId="1818" priority="3106" operator="equal">
      <formula>"Muy Alta"</formula>
    </cfRule>
  </conditionalFormatting>
  <conditionalFormatting sqref="Z321">
    <cfRule type="cellIs" dxfId="1817" priority="3107" operator="equal">
      <formula>"Alta"</formula>
    </cfRule>
  </conditionalFormatting>
  <conditionalFormatting sqref="Z321">
    <cfRule type="cellIs" dxfId="1816" priority="3108" operator="equal">
      <formula>"Media"</formula>
    </cfRule>
  </conditionalFormatting>
  <conditionalFormatting sqref="Z321">
    <cfRule type="cellIs" dxfId="1815" priority="3109" operator="equal">
      <formula>"Baja"</formula>
    </cfRule>
  </conditionalFormatting>
  <conditionalFormatting sqref="Z321">
    <cfRule type="cellIs" dxfId="1814" priority="3110" operator="equal">
      <formula>"Muy Baja"</formula>
    </cfRule>
  </conditionalFormatting>
  <conditionalFormatting sqref="AB321">
    <cfRule type="cellIs" dxfId="1813" priority="3111" operator="equal">
      <formula>"Catastrófico"</formula>
    </cfRule>
  </conditionalFormatting>
  <conditionalFormatting sqref="AB321">
    <cfRule type="cellIs" dxfId="1812" priority="3112" operator="equal">
      <formula>"Mayor"</formula>
    </cfRule>
  </conditionalFormatting>
  <conditionalFormatting sqref="AB321">
    <cfRule type="cellIs" dxfId="1811" priority="3113" operator="equal">
      <formula>"Moderado"</formula>
    </cfRule>
  </conditionalFormatting>
  <conditionalFormatting sqref="AB321">
    <cfRule type="cellIs" dxfId="1810" priority="3114" operator="equal">
      <formula>"Menor"</formula>
    </cfRule>
  </conditionalFormatting>
  <conditionalFormatting sqref="AB321">
    <cfRule type="cellIs" dxfId="1809" priority="3115" operator="equal">
      <formula>"Leve"</formula>
    </cfRule>
  </conditionalFormatting>
  <conditionalFormatting sqref="AD321">
    <cfRule type="cellIs" dxfId="1808" priority="3116" operator="equal">
      <formula>"Extremo"</formula>
    </cfRule>
  </conditionalFormatting>
  <conditionalFormatting sqref="AD321">
    <cfRule type="cellIs" dxfId="1807" priority="3117" operator="equal">
      <formula>"Alto"</formula>
    </cfRule>
  </conditionalFormatting>
  <conditionalFormatting sqref="AD321">
    <cfRule type="cellIs" dxfId="1806" priority="3118" operator="equal">
      <formula>"Moderado"</formula>
    </cfRule>
  </conditionalFormatting>
  <conditionalFormatting sqref="AD321">
    <cfRule type="cellIs" dxfId="1805" priority="3119" operator="equal">
      <formula>"Bajo"</formula>
    </cfRule>
  </conditionalFormatting>
  <conditionalFormatting sqref="Z322:Z325">
    <cfRule type="cellIs" dxfId="1804" priority="3120" operator="equal">
      <formula>"Muy Alta"</formula>
    </cfRule>
  </conditionalFormatting>
  <conditionalFormatting sqref="Z322:Z325">
    <cfRule type="cellIs" dxfId="1803" priority="3121" operator="equal">
      <formula>"Alta"</formula>
    </cfRule>
  </conditionalFormatting>
  <conditionalFormatting sqref="Z322:Z325">
    <cfRule type="cellIs" dxfId="1802" priority="3122" operator="equal">
      <formula>"Media"</formula>
    </cfRule>
  </conditionalFormatting>
  <conditionalFormatting sqref="Z322:Z325">
    <cfRule type="cellIs" dxfId="1801" priority="3123" operator="equal">
      <formula>"Baja"</formula>
    </cfRule>
  </conditionalFormatting>
  <conditionalFormatting sqref="Z322:Z325">
    <cfRule type="cellIs" dxfId="1800" priority="3124" operator="equal">
      <formula>"Muy Baja"</formula>
    </cfRule>
  </conditionalFormatting>
  <conditionalFormatting sqref="AB322:AB325">
    <cfRule type="cellIs" dxfId="1799" priority="3125" operator="equal">
      <formula>"Catastrófico"</formula>
    </cfRule>
  </conditionalFormatting>
  <conditionalFormatting sqref="AB322:AB325">
    <cfRule type="cellIs" dxfId="1798" priority="3126" operator="equal">
      <formula>"Mayor"</formula>
    </cfRule>
  </conditionalFormatting>
  <conditionalFormatting sqref="AB322:AB325">
    <cfRule type="cellIs" dxfId="1797" priority="3127" operator="equal">
      <formula>"Moderado"</formula>
    </cfRule>
  </conditionalFormatting>
  <conditionalFormatting sqref="AB322:AB325">
    <cfRule type="cellIs" dxfId="1796" priority="3128" operator="equal">
      <formula>"Menor"</formula>
    </cfRule>
  </conditionalFormatting>
  <conditionalFormatting sqref="AB322:AB325">
    <cfRule type="cellIs" dxfId="1795" priority="3129" operator="equal">
      <formula>"Leve"</formula>
    </cfRule>
  </conditionalFormatting>
  <conditionalFormatting sqref="AD322:AD325">
    <cfRule type="cellIs" dxfId="1794" priority="3130" operator="equal">
      <formula>"Extremo"</formula>
    </cfRule>
  </conditionalFormatting>
  <conditionalFormatting sqref="AD322:AD325">
    <cfRule type="cellIs" dxfId="1793" priority="3131" operator="equal">
      <formula>"Alto"</formula>
    </cfRule>
  </conditionalFormatting>
  <conditionalFormatting sqref="AD322:AD325">
    <cfRule type="cellIs" dxfId="1792" priority="3132" operator="equal">
      <formula>"Moderado"</formula>
    </cfRule>
  </conditionalFormatting>
  <conditionalFormatting sqref="AD322:AD325">
    <cfRule type="cellIs" dxfId="1791" priority="3133" operator="equal">
      <formula>"Bajo"</formula>
    </cfRule>
  </conditionalFormatting>
  <conditionalFormatting sqref="Z326">
    <cfRule type="cellIs" dxfId="1790" priority="3134" operator="equal">
      <formula>"Muy Alta"</formula>
    </cfRule>
  </conditionalFormatting>
  <conditionalFormatting sqref="Z326">
    <cfRule type="cellIs" dxfId="1789" priority="3135" operator="equal">
      <formula>"Alta"</formula>
    </cfRule>
  </conditionalFormatting>
  <conditionalFormatting sqref="Z326">
    <cfRule type="cellIs" dxfId="1788" priority="3136" operator="equal">
      <formula>"Media"</formula>
    </cfRule>
  </conditionalFormatting>
  <conditionalFormatting sqref="Z326">
    <cfRule type="cellIs" dxfId="1787" priority="3137" operator="equal">
      <formula>"Baja"</formula>
    </cfRule>
  </conditionalFormatting>
  <conditionalFormatting sqref="Z326">
    <cfRule type="cellIs" dxfId="1786" priority="3138" operator="equal">
      <formula>"Muy Baja"</formula>
    </cfRule>
  </conditionalFormatting>
  <conditionalFormatting sqref="AB326">
    <cfRule type="cellIs" dxfId="1785" priority="3139" operator="equal">
      <formula>"Catastrófico"</formula>
    </cfRule>
  </conditionalFormatting>
  <conditionalFormatting sqref="AB326">
    <cfRule type="cellIs" dxfId="1784" priority="3140" operator="equal">
      <formula>"Mayor"</formula>
    </cfRule>
  </conditionalFormatting>
  <conditionalFormatting sqref="AB326">
    <cfRule type="cellIs" dxfId="1783" priority="3141" operator="equal">
      <formula>"Moderado"</formula>
    </cfRule>
  </conditionalFormatting>
  <conditionalFormatting sqref="AB326">
    <cfRule type="cellIs" dxfId="1782" priority="3142" operator="equal">
      <formula>"Menor"</formula>
    </cfRule>
  </conditionalFormatting>
  <conditionalFormatting sqref="AB326">
    <cfRule type="cellIs" dxfId="1781" priority="3143" operator="equal">
      <formula>"Leve"</formula>
    </cfRule>
  </conditionalFormatting>
  <conditionalFormatting sqref="AD326">
    <cfRule type="cellIs" dxfId="1780" priority="3144" operator="equal">
      <formula>"Extremo"</formula>
    </cfRule>
  </conditionalFormatting>
  <conditionalFormatting sqref="AD326">
    <cfRule type="cellIs" dxfId="1779" priority="3145" operator="equal">
      <formula>"Alto"</formula>
    </cfRule>
  </conditionalFormatting>
  <conditionalFormatting sqref="AD326">
    <cfRule type="cellIs" dxfId="1778" priority="3146" operator="equal">
      <formula>"Moderado"</formula>
    </cfRule>
  </conditionalFormatting>
  <conditionalFormatting sqref="AD326">
    <cfRule type="cellIs" dxfId="1777" priority="3147" operator="equal">
      <formula>"Bajo"</formula>
    </cfRule>
  </conditionalFormatting>
  <conditionalFormatting sqref="I321">
    <cfRule type="cellIs" dxfId="1776" priority="3148" operator="equal">
      <formula>"Muy Alta"</formula>
    </cfRule>
  </conditionalFormatting>
  <conditionalFormatting sqref="I321">
    <cfRule type="cellIs" dxfId="1775" priority="3149" operator="equal">
      <formula>"Alta"</formula>
    </cfRule>
  </conditionalFormatting>
  <conditionalFormatting sqref="I321">
    <cfRule type="cellIs" dxfId="1774" priority="3150" operator="equal">
      <formula>"Media"</formula>
    </cfRule>
  </conditionalFormatting>
  <conditionalFormatting sqref="I321">
    <cfRule type="cellIs" dxfId="1773" priority="3151" operator="equal">
      <formula>"Baja"</formula>
    </cfRule>
  </conditionalFormatting>
  <conditionalFormatting sqref="I321">
    <cfRule type="cellIs" dxfId="1772" priority="3152" operator="equal">
      <formula>"Muy Baja"</formula>
    </cfRule>
  </conditionalFormatting>
  <conditionalFormatting sqref="M321">
    <cfRule type="cellIs" dxfId="1771" priority="3153" operator="equal">
      <formula>"Catastrófico"</formula>
    </cfRule>
  </conditionalFormatting>
  <conditionalFormatting sqref="M321">
    <cfRule type="cellIs" dxfId="1770" priority="3154" operator="equal">
      <formula>"Mayor"</formula>
    </cfRule>
  </conditionalFormatting>
  <conditionalFormatting sqref="M321">
    <cfRule type="cellIs" dxfId="1769" priority="3155" operator="equal">
      <formula>"Moderado"</formula>
    </cfRule>
  </conditionalFormatting>
  <conditionalFormatting sqref="M321">
    <cfRule type="cellIs" dxfId="1768" priority="3156" operator="equal">
      <formula>"Menor"</formula>
    </cfRule>
  </conditionalFormatting>
  <conditionalFormatting sqref="M321">
    <cfRule type="cellIs" dxfId="1767" priority="3157" operator="equal">
      <formula>"Leve"</formula>
    </cfRule>
  </conditionalFormatting>
  <conditionalFormatting sqref="O327">
    <cfRule type="cellIs" dxfId="1766" priority="3158" operator="equal">
      <formula>"Extremo"</formula>
    </cfRule>
  </conditionalFormatting>
  <conditionalFormatting sqref="O327">
    <cfRule type="cellIs" dxfId="1765" priority="3159" operator="equal">
      <formula>"Alto"</formula>
    </cfRule>
  </conditionalFormatting>
  <conditionalFormatting sqref="O327">
    <cfRule type="cellIs" dxfId="1764" priority="3160" operator="equal">
      <formula>"Moderado"</formula>
    </cfRule>
  </conditionalFormatting>
  <conditionalFormatting sqref="O327">
    <cfRule type="cellIs" dxfId="1763" priority="3161" operator="equal">
      <formula>"Bajo"</formula>
    </cfRule>
  </conditionalFormatting>
  <conditionalFormatting sqref="L327:L332">
    <cfRule type="containsText" dxfId="1762" priority="3162" operator="containsText" text="❌">
      <formula>NOT(ISERROR(SEARCH(("❌"),(L327))))</formula>
    </cfRule>
  </conditionalFormatting>
  <conditionalFormatting sqref="Z327">
    <cfRule type="cellIs" dxfId="1761" priority="3163" operator="equal">
      <formula>"Muy Alta"</formula>
    </cfRule>
  </conditionalFormatting>
  <conditionalFormatting sqref="Z327">
    <cfRule type="cellIs" dxfId="1760" priority="3164" operator="equal">
      <formula>"Alta"</formula>
    </cfRule>
  </conditionalFormatting>
  <conditionalFormatting sqref="Z327">
    <cfRule type="cellIs" dxfId="1759" priority="3165" operator="equal">
      <formula>"Media"</formula>
    </cfRule>
  </conditionalFormatting>
  <conditionalFormatting sqref="Z327">
    <cfRule type="cellIs" dxfId="1758" priority="3166" operator="equal">
      <formula>"Baja"</formula>
    </cfRule>
  </conditionalFormatting>
  <conditionalFormatting sqref="Z327">
    <cfRule type="cellIs" dxfId="1757" priority="3167" operator="equal">
      <formula>"Muy Baja"</formula>
    </cfRule>
  </conditionalFormatting>
  <conditionalFormatting sqref="AB327">
    <cfRule type="cellIs" dxfId="1756" priority="3168" operator="equal">
      <formula>"Catastrófico"</formula>
    </cfRule>
  </conditionalFormatting>
  <conditionalFormatting sqref="AB327">
    <cfRule type="cellIs" dxfId="1755" priority="3169" operator="equal">
      <formula>"Mayor"</formula>
    </cfRule>
  </conditionalFormatting>
  <conditionalFormatting sqref="AB327">
    <cfRule type="cellIs" dxfId="1754" priority="3170" operator="equal">
      <formula>"Moderado"</formula>
    </cfRule>
  </conditionalFormatting>
  <conditionalFormatting sqref="AB327">
    <cfRule type="cellIs" dxfId="1753" priority="3171" operator="equal">
      <formula>"Menor"</formula>
    </cfRule>
  </conditionalFormatting>
  <conditionalFormatting sqref="AB327">
    <cfRule type="cellIs" dxfId="1752" priority="3172" operator="equal">
      <formula>"Leve"</formula>
    </cfRule>
  </conditionalFormatting>
  <conditionalFormatting sqref="AD327">
    <cfRule type="cellIs" dxfId="1751" priority="3173" operator="equal">
      <formula>"Extremo"</formula>
    </cfRule>
  </conditionalFormatting>
  <conditionalFormatting sqref="AD327">
    <cfRule type="cellIs" dxfId="1750" priority="3174" operator="equal">
      <formula>"Alto"</formula>
    </cfRule>
  </conditionalFormatting>
  <conditionalFormatting sqref="AD327">
    <cfRule type="cellIs" dxfId="1749" priority="3175" operator="equal">
      <formula>"Moderado"</formula>
    </cfRule>
  </conditionalFormatting>
  <conditionalFormatting sqref="AD327">
    <cfRule type="cellIs" dxfId="1748" priority="3176" operator="equal">
      <formula>"Bajo"</formula>
    </cfRule>
  </conditionalFormatting>
  <conditionalFormatting sqref="Z328:Z331">
    <cfRule type="cellIs" dxfId="1747" priority="3177" operator="equal">
      <formula>"Muy Alta"</formula>
    </cfRule>
  </conditionalFormatting>
  <conditionalFormatting sqref="Z328:Z331">
    <cfRule type="cellIs" dxfId="1746" priority="3178" operator="equal">
      <formula>"Alta"</formula>
    </cfRule>
  </conditionalFormatting>
  <conditionalFormatting sqref="Z328:Z331">
    <cfRule type="cellIs" dxfId="1745" priority="3179" operator="equal">
      <formula>"Media"</formula>
    </cfRule>
  </conditionalFormatting>
  <conditionalFormatting sqref="Z328:Z331">
    <cfRule type="cellIs" dxfId="1744" priority="3180" operator="equal">
      <formula>"Baja"</formula>
    </cfRule>
  </conditionalFormatting>
  <conditionalFormatting sqref="Z328:Z331">
    <cfRule type="cellIs" dxfId="1743" priority="3181" operator="equal">
      <formula>"Muy Baja"</formula>
    </cfRule>
  </conditionalFormatting>
  <conditionalFormatting sqref="AB328:AB331">
    <cfRule type="cellIs" dxfId="1742" priority="3182" operator="equal">
      <formula>"Catastrófico"</formula>
    </cfRule>
  </conditionalFormatting>
  <conditionalFormatting sqref="AB328:AB331">
    <cfRule type="cellIs" dxfId="1741" priority="3183" operator="equal">
      <formula>"Mayor"</formula>
    </cfRule>
  </conditionalFormatting>
  <conditionalFormatting sqref="AB328:AB331">
    <cfRule type="cellIs" dxfId="1740" priority="3184" operator="equal">
      <formula>"Moderado"</formula>
    </cfRule>
  </conditionalFormatting>
  <conditionalFormatting sqref="AB328:AB331">
    <cfRule type="cellIs" dxfId="1739" priority="3185" operator="equal">
      <formula>"Menor"</formula>
    </cfRule>
  </conditionalFormatting>
  <conditionalFormatting sqref="AB328:AB331">
    <cfRule type="cellIs" dxfId="1738" priority="3186" operator="equal">
      <formula>"Leve"</formula>
    </cfRule>
  </conditionalFormatting>
  <conditionalFormatting sqref="AD328:AD331">
    <cfRule type="cellIs" dxfId="1737" priority="3187" operator="equal">
      <formula>"Extremo"</formula>
    </cfRule>
  </conditionalFormatting>
  <conditionalFormatting sqref="AD328:AD331">
    <cfRule type="cellIs" dxfId="1736" priority="3188" operator="equal">
      <formula>"Alto"</formula>
    </cfRule>
  </conditionalFormatting>
  <conditionalFormatting sqref="AD328:AD331">
    <cfRule type="cellIs" dxfId="1735" priority="3189" operator="equal">
      <formula>"Moderado"</formula>
    </cfRule>
  </conditionalFormatting>
  <conditionalFormatting sqref="AD328:AD331">
    <cfRule type="cellIs" dxfId="1734" priority="3190" operator="equal">
      <formula>"Bajo"</formula>
    </cfRule>
  </conditionalFormatting>
  <conditionalFormatting sqref="Z332">
    <cfRule type="cellIs" dxfId="1733" priority="3191" operator="equal">
      <formula>"Muy Alta"</formula>
    </cfRule>
  </conditionalFormatting>
  <conditionalFormatting sqref="Z332">
    <cfRule type="cellIs" dxfId="1732" priority="3192" operator="equal">
      <formula>"Alta"</formula>
    </cfRule>
  </conditionalFormatting>
  <conditionalFormatting sqref="Z332">
    <cfRule type="cellIs" dxfId="1731" priority="3193" operator="equal">
      <formula>"Media"</formula>
    </cfRule>
  </conditionalFormatting>
  <conditionalFormatting sqref="Z332">
    <cfRule type="cellIs" dxfId="1730" priority="3194" operator="equal">
      <formula>"Baja"</formula>
    </cfRule>
  </conditionalFormatting>
  <conditionalFormatting sqref="Z332">
    <cfRule type="cellIs" dxfId="1729" priority="3195" operator="equal">
      <formula>"Muy Baja"</formula>
    </cfRule>
  </conditionalFormatting>
  <conditionalFormatting sqref="AB332">
    <cfRule type="cellIs" dxfId="1728" priority="3196" operator="equal">
      <formula>"Catastrófico"</formula>
    </cfRule>
  </conditionalFormatting>
  <conditionalFormatting sqref="AB332">
    <cfRule type="cellIs" dxfId="1727" priority="3197" operator="equal">
      <formula>"Mayor"</formula>
    </cfRule>
  </conditionalFormatting>
  <conditionalFormatting sqref="AB332">
    <cfRule type="cellIs" dxfId="1726" priority="3198" operator="equal">
      <formula>"Moderado"</formula>
    </cfRule>
  </conditionalFormatting>
  <conditionalFormatting sqref="AB332">
    <cfRule type="cellIs" dxfId="1725" priority="3199" operator="equal">
      <formula>"Menor"</formula>
    </cfRule>
  </conditionalFormatting>
  <conditionalFormatting sqref="AB332">
    <cfRule type="cellIs" dxfId="1724" priority="3200" operator="equal">
      <formula>"Leve"</formula>
    </cfRule>
  </conditionalFormatting>
  <conditionalFormatting sqref="AD332">
    <cfRule type="cellIs" dxfId="1723" priority="3201" operator="equal">
      <formula>"Extremo"</formula>
    </cfRule>
  </conditionalFormatting>
  <conditionalFormatting sqref="AD332">
    <cfRule type="cellIs" dxfId="1722" priority="3202" operator="equal">
      <formula>"Alto"</formula>
    </cfRule>
  </conditionalFormatting>
  <conditionalFormatting sqref="AD332">
    <cfRule type="cellIs" dxfId="1721" priority="3203" operator="equal">
      <formula>"Moderado"</formula>
    </cfRule>
  </conditionalFormatting>
  <conditionalFormatting sqref="AD332">
    <cfRule type="cellIs" dxfId="1720" priority="3204" operator="equal">
      <formula>"Bajo"</formula>
    </cfRule>
  </conditionalFormatting>
  <conditionalFormatting sqref="I327">
    <cfRule type="cellIs" dxfId="1719" priority="3205" operator="equal">
      <formula>"Muy Alta"</formula>
    </cfRule>
  </conditionalFormatting>
  <conditionalFormatting sqref="I327">
    <cfRule type="cellIs" dxfId="1718" priority="3206" operator="equal">
      <formula>"Alta"</formula>
    </cfRule>
  </conditionalFormatting>
  <conditionalFormatting sqref="I327">
    <cfRule type="cellIs" dxfId="1717" priority="3207" operator="equal">
      <formula>"Media"</formula>
    </cfRule>
  </conditionalFormatting>
  <conditionalFormatting sqref="I327">
    <cfRule type="cellIs" dxfId="1716" priority="3208" operator="equal">
      <formula>"Baja"</formula>
    </cfRule>
  </conditionalFormatting>
  <conditionalFormatting sqref="I327">
    <cfRule type="cellIs" dxfId="1715" priority="3209" operator="equal">
      <formula>"Muy Baja"</formula>
    </cfRule>
  </conditionalFormatting>
  <conditionalFormatting sqref="M327">
    <cfRule type="cellIs" dxfId="1714" priority="3210" operator="equal">
      <formula>"Catastrófico"</formula>
    </cfRule>
  </conditionalFormatting>
  <conditionalFormatting sqref="M327">
    <cfRule type="cellIs" dxfId="1713" priority="3211" operator="equal">
      <formula>"Mayor"</formula>
    </cfRule>
  </conditionalFormatting>
  <conditionalFormatting sqref="M327">
    <cfRule type="cellIs" dxfId="1712" priority="3212" operator="equal">
      <formula>"Moderado"</formula>
    </cfRule>
  </conditionalFormatting>
  <conditionalFormatting sqref="M327">
    <cfRule type="cellIs" dxfId="1711" priority="3213" operator="equal">
      <formula>"Menor"</formula>
    </cfRule>
  </conditionalFormatting>
  <conditionalFormatting sqref="M327">
    <cfRule type="cellIs" dxfId="1710" priority="3214" operator="equal">
      <formula>"Leve"</formula>
    </cfRule>
  </conditionalFormatting>
  <conditionalFormatting sqref="O333">
    <cfRule type="cellIs" dxfId="1709" priority="3215" operator="equal">
      <formula>"Extremo"</formula>
    </cfRule>
  </conditionalFormatting>
  <conditionalFormatting sqref="O333">
    <cfRule type="cellIs" dxfId="1708" priority="3216" operator="equal">
      <formula>"Alto"</formula>
    </cfRule>
  </conditionalFormatting>
  <conditionalFormatting sqref="O333">
    <cfRule type="cellIs" dxfId="1707" priority="3217" operator="equal">
      <formula>"Moderado"</formula>
    </cfRule>
  </conditionalFormatting>
  <conditionalFormatting sqref="O333">
    <cfRule type="cellIs" dxfId="1706" priority="3218" operator="equal">
      <formula>"Bajo"</formula>
    </cfRule>
  </conditionalFormatting>
  <conditionalFormatting sqref="L333:L338">
    <cfRule type="containsText" dxfId="1705" priority="3219" operator="containsText" text="❌">
      <formula>NOT(ISERROR(SEARCH(("❌"),(L333))))</formula>
    </cfRule>
  </conditionalFormatting>
  <conditionalFormatting sqref="Z333">
    <cfRule type="cellIs" dxfId="1704" priority="3220" operator="equal">
      <formula>"Muy Alta"</formula>
    </cfRule>
  </conditionalFormatting>
  <conditionalFormatting sqref="Z333">
    <cfRule type="cellIs" dxfId="1703" priority="3221" operator="equal">
      <formula>"Alta"</formula>
    </cfRule>
  </conditionalFormatting>
  <conditionalFormatting sqref="Z333">
    <cfRule type="cellIs" dxfId="1702" priority="3222" operator="equal">
      <formula>"Media"</formula>
    </cfRule>
  </conditionalFormatting>
  <conditionalFormatting sqref="Z333">
    <cfRule type="cellIs" dxfId="1701" priority="3223" operator="equal">
      <formula>"Baja"</formula>
    </cfRule>
  </conditionalFormatting>
  <conditionalFormatting sqref="Z333">
    <cfRule type="cellIs" dxfId="1700" priority="3224" operator="equal">
      <formula>"Muy Baja"</formula>
    </cfRule>
  </conditionalFormatting>
  <conditionalFormatting sqref="AB333">
    <cfRule type="cellIs" dxfId="1699" priority="3225" operator="equal">
      <formula>"Catastrófico"</formula>
    </cfRule>
  </conditionalFormatting>
  <conditionalFormatting sqref="AB333">
    <cfRule type="cellIs" dxfId="1698" priority="3226" operator="equal">
      <formula>"Mayor"</formula>
    </cfRule>
  </conditionalFormatting>
  <conditionalFormatting sqref="AB333">
    <cfRule type="cellIs" dxfId="1697" priority="3227" operator="equal">
      <formula>"Moderado"</formula>
    </cfRule>
  </conditionalFormatting>
  <conditionalFormatting sqref="AB333">
    <cfRule type="cellIs" dxfId="1696" priority="3228" operator="equal">
      <formula>"Menor"</formula>
    </cfRule>
  </conditionalFormatting>
  <conditionalFormatting sqref="AB333">
    <cfRule type="cellIs" dxfId="1695" priority="3229" operator="equal">
      <formula>"Leve"</formula>
    </cfRule>
  </conditionalFormatting>
  <conditionalFormatting sqref="AD333">
    <cfRule type="cellIs" dxfId="1694" priority="3230" operator="equal">
      <formula>"Extremo"</formula>
    </cfRule>
  </conditionalFormatting>
  <conditionalFormatting sqref="AD333">
    <cfRule type="cellIs" dxfId="1693" priority="3231" operator="equal">
      <formula>"Alto"</formula>
    </cfRule>
  </conditionalFormatting>
  <conditionalFormatting sqref="AD333">
    <cfRule type="cellIs" dxfId="1692" priority="3232" operator="equal">
      <formula>"Moderado"</formula>
    </cfRule>
  </conditionalFormatting>
  <conditionalFormatting sqref="AD333">
    <cfRule type="cellIs" dxfId="1691" priority="3233" operator="equal">
      <formula>"Bajo"</formula>
    </cfRule>
  </conditionalFormatting>
  <conditionalFormatting sqref="Z334:Z337">
    <cfRule type="cellIs" dxfId="1690" priority="3234" operator="equal">
      <formula>"Muy Alta"</formula>
    </cfRule>
  </conditionalFormatting>
  <conditionalFormatting sqref="Z334:Z337">
    <cfRule type="cellIs" dxfId="1689" priority="3235" operator="equal">
      <formula>"Alta"</formula>
    </cfRule>
  </conditionalFormatting>
  <conditionalFormatting sqref="Z334:Z337">
    <cfRule type="cellIs" dxfId="1688" priority="3236" operator="equal">
      <formula>"Media"</formula>
    </cfRule>
  </conditionalFormatting>
  <conditionalFormatting sqref="Z334:Z337">
    <cfRule type="cellIs" dxfId="1687" priority="3237" operator="equal">
      <formula>"Baja"</formula>
    </cfRule>
  </conditionalFormatting>
  <conditionalFormatting sqref="Z334:Z337">
    <cfRule type="cellIs" dxfId="1686" priority="3238" operator="equal">
      <formula>"Muy Baja"</formula>
    </cfRule>
  </conditionalFormatting>
  <conditionalFormatting sqref="AB334:AB337">
    <cfRule type="cellIs" dxfId="1685" priority="3239" operator="equal">
      <formula>"Catastrófico"</formula>
    </cfRule>
  </conditionalFormatting>
  <conditionalFormatting sqref="AB334:AB337">
    <cfRule type="cellIs" dxfId="1684" priority="3240" operator="equal">
      <formula>"Mayor"</formula>
    </cfRule>
  </conditionalFormatting>
  <conditionalFormatting sqref="AB334:AB337">
    <cfRule type="cellIs" dxfId="1683" priority="3241" operator="equal">
      <formula>"Moderado"</formula>
    </cfRule>
  </conditionalFormatting>
  <conditionalFormatting sqref="AB334:AB337">
    <cfRule type="cellIs" dxfId="1682" priority="3242" operator="equal">
      <formula>"Menor"</formula>
    </cfRule>
  </conditionalFormatting>
  <conditionalFormatting sqref="AB334:AB337">
    <cfRule type="cellIs" dxfId="1681" priority="3243" operator="equal">
      <formula>"Leve"</formula>
    </cfRule>
  </conditionalFormatting>
  <conditionalFormatting sqref="AD334:AD337">
    <cfRule type="cellIs" dxfId="1680" priority="3244" operator="equal">
      <formula>"Extremo"</formula>
    </cfRule>
  </conditionalFormatting>
  <conditionalFormatting sqref="AD334:AD337">
    <cfRule type="cellIs" dxfId="1679" priority="3245" operator="equal">
      <formula>"Alto"</formula>
    </cfRule>
  </conditionalFormatting>
  <conditionalFormatting sqref="AD334:AD337">
    <cfRule type="cellIs" dxfId="1678" priority="3246" operator="equal">
      <formula>"Moderado"</formula>
    </cfRule>
  </conditionalFormatting>
  <conditionalFormatting sqref="AD334:AD337">
    <cfRule type="cellIs" dxfId="1677" priority="3247" operator="equal">
      <formula>"Bajo"</formula>
    </cfRule>
  </conditionalFormatting>
  <conditionalFormatting sqref="Z338">
    <cfRule type="cellIs" dxfId="1676" priority="3248" operator="equal">
      <formula>"Muy Alta"</formula>
    </cfRule>
  </conditionalFormatting>
  <conditionalFormatting sqref="Z338">
    <cfRule type="cellIs" dxfId="1675" priority="3249" operator="equal">
      <formula>"Alta"</formula>
    </cfRule>
  </conditionalFormatting>
  <conditionalFormatting sqref="Z338">
    <cfRule type="cellIs" dxfId="1674" priority="3250" operator="equal">
      <formula>"Media"</formula>
    </cfRule>
  </conditionalFormatting>
  <conditionalFormatting sqref="Z338">
    <cfRule type="cellIs" dxfId="1673" priority="3251" operator="equal">
      <formula>"Baja"</formula>
    </cfRule>
  </conditionalFormatting>
  <conditionalFormatting sqref="Z338">
    <cfRule type="cellIs" dxfId="1672" priority="3252" operator="equal">
      <formula>"Muy Baja"</formula>
    </cfRule>
  </conditionalFormatting>
  <conditionalFormatting sqref="AB338">
    <cfRule type="cellIs" dxfId="1671" priority="3253" operator="equal">
      <formula>"Catastrófico"</formula>
    </cfRule>
  </conditionalFormatting>
  <conditionalFormatting sqref="AB338">
    <cfRule type="cellIs" dxfId="1670" priority="3254" operator="equal">
      <formula>"Mayor"</formula>
    </cfRule>
  </conditionalFormatting>
  <conditionalFormatting sqref="AB338">
    <cfRule type="cellIs" dxfId="1669" priority="3255" operator="equal">
      <formula>"Moderado"</formula>
    </cfRule>
  </conditionalFormatting>
  <conditionalFormatting sqref="AB338">
    <cfRule type="cellIs" dxfId="1668" priority="3256" operator="equal">
      <formula>"Menor"</formula>
    </cfRule>
  </conditionalFormatting>
  <conditionalFormatting sqref="AB338">
    <cfRule type="cellIs" dxfId="1667" priority="3257" operator="equal">
      <formula>"Leve"</formula>
    </cfRule>
  </conditionalFormatting>
  <conditionalFormatting sqref="AD338">
    <cfRule type="cellIs" dxfId="1666" priority="3258" operator="equal">
      <formula>"Extremo"</formula>
    </cfRule>
  </conditionalFormatting>
  <conditionalFormatting sqref="AD338">
    <cfRule type="cellIs" dxfId="1665" priority="3259" operator="equal">
      <formula>"Alto"</formula>
    </cfRule>
  </conditionalFormatting>
  <conditionalFormatting sqref="AD338">
    <cfRule type="cellIs" dxfId="1664" priority="3260" operator="equal">
      <formula>"Moderado"</formula>
    </cfRule>
  </conditionalFormatting>
  <conditionalFormatting sqref="AD338">
    <cfRule type="cellIs" dxfId="1663" priority="3261" operator="equal">
      <formula>"Bajo"</formula>
    </cfRule>
  </conditionalFormatting>
  <conditionalFormatting sqref="I333">
    <cfRule type="cellIs" dxfId="1662" priority="3262" operator="equal">
      <formula>"Muy Alta"</formula>
    </cfRule>
  </conditionalFormatting>
  <conditionalFormatting sqref="I333">
    <cfRule type="cellIs" dxfId="1661" priority="3263" operator="equal">
      <formula>"Alta"</formula>
    </cfRule>
  </conditionalFormatting>
  <conditionalFormatting sqref="I333">
    <cfRule type="cellIs" dxfId="1660" priority="3264" operator="equal">
      <formula>"Media"</formula>
    </cfRule>
  </conditionalFormatting>
  <conditionalFormatting sqref="I333">
    <cfRule type="cellIs" dxfId="1659" priority="3265" operator="equal">
      <formula>"Baja"</formula>
    </cfRule>
  </conditionalFormatting>
  <conditionalFormatting sqref="I333">
    <cfRule type="cellIs" dxfId="1658" priority="3266" operator="equal">
      <formula>"Muy Baja"</formula>
    </cfRule>
  </conditionalFormatting>
  <conditionalFormatting sqref="M333">
    <cfRule type="cellIs" dxfId="1657" priority="3267" operator="equal">
      <formula>"Catastrófico"</formula>
    </cfRule>
  </conditionalFormatting>
  <conditionalFormatting sqref="M333">
    <cfRule type="cellIs" dxfId="1656" priority="3268" operator="equal">
      <formula>"Mayor"</formula>
    </cfRule>
  </conditionalFormatting>
  <conditionalFormatting sqref="M333">
    <cfRule type="cellIs" dxfId="1655" priority="3269" operator="equal">
      <formula>"Moderado"</formula>
    </cfRule>
  </conditionalFormatting>
  <conditionalFormatting sqref="M333">
    <cfRule type="cellIs" dxfId="1654" priority="3270" operator="equal">
      <formula>"Menor"</formula>
    </cfRule>
  </conditionalFormatting>
  <conditionalFormatting sqref="M333">
    <cfRule type="cellIs" dxfId="1653" priority="3271" operator="equal">
      <formula>"Leve"</formula>
    </cfRule>
  </conditionalFormatting>
  <conditionalFormatting sqref="O339">
    <cfRule type="cellIs" dxfId="1652" priority="3272" operator="equal">
      <formula>"Extremo"</formula>
    </cfRule>
  </conditionalFormatting>
  <conditionalFormatting sqref="O339">
    <cfRule type="cellIs" dxfId="1651" priority="3273" operator="equal">
      <formula>"Alto"</formula>
    </cfRule>
  </conditionalFormatting>
  <conditionalFormatting sqref="O339">
    <cfRule type="cellIs" dxfId="1650" priority="3274" operator="equal">
      <formula>"Moderado"</formula>
    </cfRule>
  </conditionalFormatting>
  <conditionalFormatting sqref="O339">
    <cfRule type="cellIs" dxfId="1649" priority="3275" operator="equal">
      <formula>"Bajo"</formula>
    </cfRule>
  </conditionalFormatting>
  <conditionalFormatting sqref="L339:L344">
    <cfRule type="containsText" dxfId="1648" priority="3276" operator="containsText" text="❌">
      <formula>NOT(ISERROR(SEARCH(("❌"),(L339))))</formula>
    </cfRule>
  </conditionalFormatting>
  <conditionalFormatting sqref="Z339">
    <cfRule type="cellIs" dxfId="1647" priority="3277" operator="equal">
      <formula>"Muy Alta"</formula>
    </cfRule>
  </conditionalFormatting>
  <conditionalFormatting sqref="Z339">
    <cfRule type="cellIs" dxfId="1646" priority="3278" operator="equal">
      <formula>"Alta"</formula>
    </cfRule>
  </conditionalFormatting>
  <conditionalFormatting sqref="Z339">
    <cfRule type="cellIs" dxfId="1645" priority="3279" operator="equal">
      <formula>"Media"</formula>
    </cfRule>
  </conditionalFormatting>
  <conditionalFormatting sqref="Z339">
    <cfRule type="cellIs" dxfId="1644" priority="3280" operator="equal">
      <formula>"Baja"</formula>
    </cfRule>
  </conditionalFormatting>
  <conditionalFormatting sqref="Z339">
    <cfRule type="cellIs" dxfId="1643" priority="3281" operator="equal">
      <formula>"Muy Baja"</formula>
    </cfRule>
  </conditionalFormatting>
  <conditionalFormatting sqref="AB339">
    <cfRule type="cellIs" dxfId="1642" priority="3282" operator="equal">
      <formula>"Catastrófico"</formula>
    </cfRule>
  </conditionalFormatting>
  <conditionalFormatting sqref="AB339">
    <cfRule type="cellIs" dxfId="1641" priority="3283" operator="equal">
      <formula>"Mayor"</formula>
    </cfRule>
  </conditionalFormatting>
  <conditionalFormatting sqref="AB339">
    <cfRule type="cellIs" dxfId="1640" priority="3284" operator="equal">
      <formula>"Moderado"</formula>
    </cfRule>
  </conditionalFormatting>
  <conditionalFormatting sqref="AB339">
    <cfRule type="cellIs" dxfId="1639" priority="3285" operator="equal">
      <formula>"Menor"</formula>
    </cfRule>
  </conditionalFormatting>
  <conditionalFormatting sqref="AB339">
    <cfRule type="cellIs" dxfId="1638" priority="3286" operator="equal">
      <formula>"Leve"</formula>
    </cfRule>
  </conditionalFormatting>
  <conditionalFormatting sqref="AD339">
    <cfRule type="cellIs" dxfId="1637" priority="3287" operator="equal">
      <formula>"Extremo"</formula>
    </cfRule>
  </conditionalFormatting>
  <conditionalFormatting sqref="AD339">
    <cfRule type="cellIs" dxfId="1636" priority="3288" operator="equal">
      <formula>"Alto"</formula>
    </cfRule>
  </conditionalFormatting>
  <conditionalFormatting sqref="AD339">
    <cfRule type="cellIs" dxfId="1635" priority="3289" operator="equal">
      <formula>"Moderado"</formula>
    </cfRule>
  </conditionalFormatting>
  <conditionalFormatting sqref="AD339">
    <cfRule type="cellIs" dxfId="1634" priority="3290" operator="equal">
      <formula>"Bajo"</formula>
    </cfRule>
  </conditionalFormatting>
  <conditionalFormatting sqref="Z340:Z343">
    <cfRule type="cellIs" dxfId="1633" priority="3291" operator="equal">
      <formula>"Muy Alta"</formula>
    </cfRule>
  </conditionalFormatting>
  <conditionalFormatting sqref="Z340:Z343">
    <cfRule type="cellIs" dxfId="1632" priority="3292" operator="equal">
      <formula>"Alta"</formula>
    </cfRule>
  </conditionalFormatting>
  <conditionalFormatting sqref="Z340:Z343">
    <cfRule type="cellIs" dxfId="1631" priority="3293" operator="equal">
      <formula>"Media"</formula>
    </cfRule>
  </conditionalFormatting>
  <conditionalFormatting sqref="Z340:Z343">
    <cfRule type="cellIs" dxfId="1630" priority="3294" operator="equal">
      <formula>"Baja"</formula>
    </cfRule>
  </conditionalFormatting>
  <conditionalFormatting sqref="Z340:Z343">
    <cfRule type="cellIs" dxfId="1629" priority="3295" operator="equal">
      <formula>"Muy Baja"</formula>
    </cfRule>
  </conditionalFormatting>
  <conditionalFormatting sqref="AB340:AB343">
    <cfRule type="cellIs" dxfId="1628" priority="3296" operator="equal">
      <formula>"Catastrófico"</formula>
    </cfRule>
  </conditionalFormatting>
  <conditionalFormatting sqref="AB340:AB343">
    <cfRule type="cellIs" dxfId="1627" priority="3297" operator="equal">
      <formula>"Mayor"</formula>
    </cfRule>
  </conditionalFormatting>
  <conditionalFormatting sqref="AB340:AB343">
    <cfRule type="cellIs" dxfId="1626" priority="3298" operator="equal">
      <formula>"Moderado"</formula>
    </cfRule>
  </conditionalFormatting>
  <conditionalFormatting sqref="AB340:AB343">
    <cfRule type="cellIs" dxfId="1625" priority="3299" operator="equal">
      <formula>"Menor"</formula>
    </cfRule>
  </conditionalFormatting>
  <conditionalFormatting sqref="AB340:AB343">
    <cfRule type="cellIs" dxfId="1624" priority="3300" operator="equal">
      <formula>"Leve"</formula>
    </cfRule>
  </conditionalFormatting>
  <conditionalFormatting sqref="AD340:AD343">
    <cfRule type="cellIs" dxfId="1623" priority="3301" operator="equal">
      <formula>"Extremo"</formula>
    </cfRule>
  </conditionalFormatting>
  <conditionalFormatting sqref="AD340:AD343">
    <cfRule type="cellIs" dxfId="1622" priority="3302" operator="equal">
      <formula>"Alto"</formula>
    </cfRule>
  </conditionalFormatting>
  <conditionalFormatting sqref="AD340:AD343">
    <cfRule type="cellIs" dxfId="1621" priority="3303" operator="equal">
      <formula>"Moderado"</formula>
    </cfRule>
  </conditionalFormatting>
  <conditionalFormatting sqref="AD340:AD343">
    <cfRule type="cellIs" dxfId="1620" priority="3304" operator="equal">
      <formula>"Bajo"</formula>
    </cfRule>
  </conditionalFormatting>
  <conditionalFormatting sqref="Z344">
    <cfRule type="cellIs" dxfId="1619" priority="3305" operator="equal">
      <formula>"Muy Alta"</formula>
    </cfRule>
  </conditionalFormatting>
  <conditionalFormatting sqref="Z344">
    <cfRule type="cellIs" dxfId="1618" priority="3306" operator="equal">
      <formula>"Alta"</formula>
    </cfRule>
  </conditionalFormatting>
  <conditionalFormatting sqref="Z344">
    <cfRule type="cellIs" dxfId="1617" priority="3307" operator="equal">
      <formula>"Media"</formula>
    </cfRule>
  </conditionalFormatting>
  <conditionalFormatting sqref="Z344">
    <cfRule type="cellIs" dxfId="1616" priority="3308" operator="equal">
      <formula>"Baja"</formula>
    </cfRule>
  </conditionalFormatting>
  <conditionalFormatting sqref="Z344">
    <cfRule type="cellIs" dxfId="1615" priority="3309" operator="equal">
      <formula>"Muy Baja"</formula>
    </cfRule>
  </conditionalFormatting>
  <conditionalFormatting sqref="AB344">
    <cfRule type="cellIs" dxfId="1614" priority="3310" operator="equal">
      <formula>"Catastrófico"</formula>
    </cfRule>
  </conditionalFormatting>
  <conditionalFormatting sqref="AB344">
    <cfRule type="cellIs" dxfId="1613" priority="3311" operator="equal">
      <formula>"Mayor"</formula>
    </cfRule>
  </conditionalFormatting>
  <conditionalFormatting sqref="AB344">
    <cfRule type="cellIs" dxfId="1612" priority="3312" operator="equal">
      <formula>"Moderado"</formula>
    </cfRule>
  </conditionalFormatting>
  <conditionalFormatting sqref="AB344">
    <cfRule type="cellIs" dxfId="1611" priority="3313" operator="equal">
      <formula>"Menor"</formula>
    </cfRule>
  </conditionalFormatting>
  <conditionalFormatting sqref="AB344">
    <cfRule type="cellIs" dxfId="1610" priority="3314" operator="equal">
      <formula>"Leve"</formula>
    </cfRule>
  </conditionalFormatting>
  <conditionalFormatting sqref="AD344">
    <cfRule type="cellIs" dxfId="1609" priority="3315" operator="equal">
      <formula>"Extremo"</formula>
    </cfRule>
  </conditionalFormatting>
  <conditionalFormatting sqref="AD344">
    <cfRule type="cellIs" dxfId="1608" priority="3316" operator="equal">
      <formula>"Alto"</formula>
    </cfRule>
  </conditionalFormatting>
  <conditionalFormatting sqref="AD344">
    <cfRule type="cellIs" dxfId="1607" priority="3317" operator="equal">
      <formula>"Moderado"</formula>
    </cfRule>
  </conditionalFormatting>
  <conditionalFormatting sqref="AD344">
    <cfRule type="cellIs" dxfId="1606" priority="3318" operator="equal">
      <formula>"Bajo"</formula>
    </cfRule>
  </conditionalFormatting>
  <conditionalFormatting sqref="I339">
    <cfRule type="cellIs" dxfId="1605" priority="3319" operator="equal">
      <formula>"Muy Alta"</formula>
    </cfRule>
  </conditionalFormatting>
  <conditionalFormatting sqref="I339">
    <cfRule type="cellIs" dxfId="1604" priority="3320" operator="equal">
      <formula>"Alta"</formula>
    </cfRule>
  </conditionalFormatting>
  <conditionalFormatting sqref="I339">
    <cfRule type="cellIs" dxfId="1603" priority="3321" operator="equal">
      <formula>"Media"</formula>
    </cfRule>
  </conditionalFormatting>
  <conditionalFormatting sqref="I339">
    <cfRule type="cellIs" dxfId="1602" priority="3322" operator="equal">
      <formula>"Baja"</formula>
    </cfRule>
  </conditionalFormatting>
  <conditionalFormatting sqref="I339">
    <cfRule type="cellIs" dxfId="1601" priority="3323" operator="equal">
      <formula>"Muy Baja"</formula>
    </cfRule>
  </conditionalFormatting>
  <conditionalFormatting sqref="M339">
    <cfRule type="cellIs" dxfId="1600" priority="3324" operator="equal">
      <formula>"Catastrófico"</formula>
    </cfRule>
  </conditionalFormatting>
  <conditionalFormatting sqref="M339">
    <cfRule type="cellIs" dxfId="1599" priority="3325" operator="equal">
      <formula>"Mayor"</formula>
    </cfRule>
  </conditionalFormatting>
  <conditionalFormatting sqref="M339">
    <cfRule type="cellIs" dxfId="1598" priority="3326" operator="equal">
      <formula>"Moderado"</formula>
    </cfRule>
  </conditionalFormatting>
  <conditionalFormatting sqref="M339">
    <cfRule type="cellIs" dxfId="1597" priority="3327" operator="equal">
      <formula>"Menor"</formula>
    </cfRule>
  </conditionalFormatting>
  <conditionalFormatting sqref="M339">
    <cfRule type="cellIs" dxfId="1596" priority="3328" operator="equal">
      <formula>"Leve"</formula>
    </cfRule>
  </conditionalFormatting>
  <conditionalFormatting sqref="O345">
    <cfRule type="cellIs" dxfId="1595" priority="3329" operator="equal">
      <formula>"Extremo"</formula>
    </cfRule>
  </conditionalFormatting>
  <conditionalFormatting sqref="O345">
    <cfRule type="cellIs" dxfId="1594" priority="3330" operator="equal">
      <formula>"Alto"</formula>
    </cfRule>
  </conditionalFormatting>
  <conditionalFormatting sqref="O345">
    <cfRule type="cellIs" dxfId="1593" priority="3331" operator="equal">
      <formula>"Moderado"</formula>
    </cfRule>
  </conditionalFormatting>
  <conditionalFormatting sqref="O345">
    <cfRule type="cellIs" dxfId="1592" priority="3332" operator="equal">
      <formula>"Bajo"</formula>
    </cfRule>
  </conditionalFormatting>
  <conditionalFormatting sqref="L345:L350">
    <cfRule type="containsText" dxfId="1591" priority="3333" operator="containsText" text="❌">
      <formula>NOT(ISERROR(SEARCH(("❌"),(L345))))</formula>
    </cfRule>
  </conditionalFormatting>
  <conditionalFormatting sqref="Z345">
    <cfRule type="cellIs" dxfId="1590" priority="3334" operator="equal">
      <formula>"Muy Alta"</formula>
    </cfRule>
  </conditionalFormatting>
  <conditionalFormatting sqref="Z345">
    <cfRule type="cellIs" dxfId="1589" priority="3335" operator="equal">
      <formula>"Alta"</formula>
    </cfRule>
  </conditionalFormatting>
  <conditionalFormatting sqref="Z345">
    <cfRule type="cellIs" dxfId="1588" priority="3336" operator="equal">
      <formula>"Media"</formula>
    </cfRule>
  </conditionalFormatting>
  <conditionalFormatting sqref="Z345">
    <cfRule type="cellIs" dxfId="1587" priority="3337" operator="equal">
      <formula>"Baja"</formula>
    </cfRule>
  </conditionalFormatting>
  <conditionalFormatting sqref="Z345">
    <cfRule type="cellIs" dxfId="1586" priority="3338" operator="equal">
      <formula>"Muy Baja"</formula>
    </cfRule>
  </conditionalFormatting>
  <conditionalFormatting sqref="AB345">
    <cfRule type="cellIs" dxfId="1585" priority="3339" operator="equal">
      <formula>"Catastrófico"</formula>
    </cfRule>
  </conditionalFormatting>
  <conditionalFormatting sqref="AB345">
    <cfRule type="cellIs" dxfId="1584" priority="3340" operator="equal">
      <formula>"Mayor"</formula>
    </cfRule>
  </conditionalFormatting>
  <conditionalFormatting sqref="AB345">
    <cfRule type="cellIs" dxfId="1583" priority="3341" operator="equal">
      <formula>"Moderado"</formula>
    </cfRule>
  </conditionalFormatting>
  <conditionalFormatting sqref="AB345">
    <cfRule type="cellIs" dxfId="1582" priority="3342" operator="equal">
      <formula>"Menor"</formula>
    </cfRule>
  </conditionalFormatting>
  <conditionalFormatting sqref="AB345">
    <cfRule type="cellIs" dxfId="1581" priority="3343" operator="equal">
      <formula>"Leve"</formula>
    </cfRule>
  </conditionalFormatting>
  <conditionalFormatting sqref="AD345">
    <cfRule type="cellIs" dxfId="1580" priority="3344" operator="equal">
      <formula>"Extremo"</formula>
    </cfRule>
  </conditionalFormatting>
  <conditionalFormatting sqref="AD345">
    <cfRule type="cellIs" dxfId="1579" priority="3345" operator="equal">
      <formula>"Alto"</formula>
    </cfRule>
  </conditionalFormatting>
  <conditionalFormatting sqref="AD345">
    <cfRule type="cellIs" dxfId="1578" priority="3346" operator="equal">
      <formula>"Moderado"</formula>
    </cfRule>
  </conditionalFormatting>
  <conditionalFormatting sqref="AD345">
    <cfRule type="cellIs" dxfId="1577" priority="3347" operator="equal">
      <formula>"Bajo"</formula>
    </cfRule>
  </conditionalFormatting>
  <conditionalFormatting sqref="Z346:Z349">
    <cfRule type="cellIs" dxfId="1576" priority="3348" operator="equal">
      <formula>"Muy Alta"</formula>
    </cfRule>
  </conditionalFormatting>
  <conditionalFormatting sqref="Z346:Z349">
    <cfRule type="cellIs" dxfId="1575" priority="3349" operator="equal">
      <formula>"Alta"</formula>
    </cfRule>
  </conditionalFormatting>
  <conditionalFormatting sqref="Z346:Z349">
    <cfRule type="cellIs" dxfId="1574" priority="3350" operator="equal">
      <formula>"Media"</formula>
    </cfRule>
  </conditionalFormatting>
  <conditionalFormatting sqref="Z346:Z349">
    <cfRule type="cellIs" dxfId="1573" priority="3351" operator="equal">
      <formula>"Baja"</formula>
    </cfRule>
  </conditionalFormatting>
  <conditionalFormatting sqref="Z346:Z349">
    <cfRule type="cellIs" dxfId="1572" priority="3352" operator="equal">
      <formula>"Muy Baja"</formula>
    </cfRule>
  </conditionalFormatting>
  <conditionalFormatting sqref="AB346:AB349">
    <cfRule type="cellIs" dxfId="1571" priority="3353" operator="equal">
      <formula>"Catastrófico"</formula>
    </cfRule>
  </conditionalFormatting>
  <conditionalFormatting sqref="AB346:AB349">
    <cfRule type="cellIs" dxfId="1570" priority="3354" operator="equal">
      <formula>"Mayor"</formula>
    </cfRule>
  </conditionalFormatting>
  <conditionalFormatting sqref="AB346:AB349">
    <cfRule type="cellIs" dxfId="1569" priority="3355" operator="equal">
      <formula>"Moderado"</formula>
    </cfRule>
  </conditionalFormatting>
  <conditionalFormatting sqref="AB346:AB349">
    <cfRule type="cellIs" dxfId="1568" priority="3356" operator="equal">
      <formula>"Menor"</formula>
    </cfRule>
  </conditionalFormatting>
  <conditionalFormatting sqref="AB346:AB349">
    <cfRule type="cellIs" dxfId="1567" priority="3357" operator="equal">
      <formula>"Leve"</formula>
    </cfRule>
  </conditionalFormatting>
  <conditionalFormatting sqref="AD346:AD349">
    <cfRule type="cellIs" dxfId="1566" priority="3358" operator="equal">
      <formula>"Extremo"</formula>
    </cfRule>
  </conditionalFormatting>
  <conditionalFormatting sqref="AD346:AD349">
    <cfRule type="cellIs" dxfId="1565" priority="3359" operator="equal">
      <formula>"Alto"</formula>
    </cfRule>
  </conditionalFormatting>
  <conditionalFormatting sqref="AD346:AD349">
    <cfRule type="cellIs" dxfId="1564" priority="3360" operator="equal">
      <formula>"Moderado"</formula>
    </cfRule>
  </conditionalFormatting>
  <conditionalFormatting sqref="AD346:AD349">
    <cfRule type="cellIs" dxfId="1563" priority="3361" operator="equal">
      <formula>"Bajo"</formula>
    </cfRule>
  </conditionalFormatting>
  <conditionalFormatting sqref="Z350">
    <cfRule type="cellIs" dxfId="1562" priority="3362" operator="equal">
      <formula>"Muy Alta"</formula>
    </cfRule>
  </conditionalFormatting>
  <conditionalFormatting sqref="Z350">
    <cfRule type="cellIs" dxfId="1561" priority="3363" operator="equal">
      <formula>"Alta"</formula>
    </cfRule>
  </conditionalFormatting>
  <conditionalFormatting sqref="Z350">
    <cfRule type="cellIs" dxfId="1560" priority="3364" operator="equal">
      <formula>"Media"</formula>
    </cfRule>
  </conditionalFormatting>
  <conditionalFormatting sqref="Z350">
    <cfRule type="cellIs" dxfId="1559" priority="3365" operator="equal">
      <formula>"Baja"</formula>
    </cfRule>
  </conditionalFormatting>
  <conditionalFormatting sqref="Z350">
    <cfRule type="cellIs" dxfId="1558" priority="3366" operator="equal">
      <formula>"Muy Baja"</formula>
    </cfRule>
  </conditionalFormatting>
  <conditionalFormatting sqref="AB350">
    <cfRule type="cellIs" dxfId="1557" priority="3367" operator="equal">
      <formula>"Catastrófico"</formula>
    </cfRule>
  </conditionalFormatting>
  <conditionalFormatting sqref="AB350">
    <cfRule type="cellIs" dxfId="1556" priority="3368" operator="equal">
      <formula>"Mayor"</formula>
    </cfRule>
  </conditionalFormatting>
  <conditionalFormatting sqref="AB350">
    <cfRule type="cellIs" dxfId="1555" priority="3369" operator="equal">
      <formula>"Moderado"</formula>
    </cfRule>
  </conditionalFormatting>
  <conditionalFormatting sqref="AB350">
    <cfRule type="cellIs" dxfId="1554" priority="3370" operator="equal">
      <formula>"Menor"</formula>
    </cfRule>
  </conditionalFormatting>
  <conditionalFormatting sqref="AB350">
    <cfRule type="cellIs" dxfId="1553" priority="3371" operator="equal">
      <formula>"Leve"</formula>
    </cfRule>
  </conditionalFormatting>
  <conditionalFormatting sqref="AD350">
    <cfRule type="cellIs" dxfId="1552" priority="3372" operator="equal">
      <formula>"Extremo"</formula>
    </cfRule>
  </conditionalFormatting>
  <conditionalFormatting sqref="AD350">
    <cfRule type="cellIs" dxfId="1551" priority="3373" operator="equal">
      <formula>"Alto"</formula>
    </cfRule>
  </conditionalFormatting>
  <conditionalFormatting sqref="AD350">
    <cfRule type="cellIs" dxfId="1550" priority="3374" operator="equal">
      <formula>"Moderado"</formula>
    </cfRule>
  </conditionalFormatting>
  <conditionalFormatting sqref="AD350">
    <cfRule type="cellIs" dxfId="1549" priority="3375" operator="equal">
      <formula>"Bajo"</formula>
    </cfRule>
  </conditionalFormatting>
  <conditionalFormatting sqref="I345">
    <cfRule type="cellIs" dxfId="1548" priority="3376" operator="equal">
      <formula>"Muy Alta"</formula>
    </cfRule>
  </conditionalFormatting>
  <conditionalFormatting sqref="I345">
    <cfRule type="cellIs" dxfId="1547" priority="3377" operator="equal">
      <formula>"Alta"</formula>
    </cfRule>
  </conditionalFormatting>
  <conditionalFormatting sqref="I345">
    <cfRule type="cellIs" dxfId="1546" priority="3378" operator="equal">
      <formula>"Media"</formula>
    </cfRule>
  </conditionalFormatting>
  <conditionalFormatting sqref="I345">
    <cfRule type="cellIs" dxfId="1545" priority="3379" operator="equal">
      <formula>"Baja"</formula>
    </cfRule>
  </conditionalFormatting>
  <conditionalFormatting sqref="I345">
    <cfRule type="cellIs" dxfId="1544" priority="3380" operator="equal">
      <formula>"Muy Baja"</formula>
    </cfRule>
  </conditionalFormatting>
  <conditionalFormatting sqref="M345">
    <cfRule type="cellIs" dxfId="1543" priority="3381" operator="equal">
      <formula>"Catastrófico"</formula>
    </cfRule>
  </conditionalFormatting>
  <conditionalFormatting sqref="M345">
    <cfRule type="cellIs" dxfId="1542" priority="3382" operator="equal">
      <formula>"Mayor"</formula>
    </cfRule>
  </conditionalFormatting>
  <conditionalFormatting sqref="M345">
    <cfRule type="cellIs" dxfId="1541" priority="3383" operator="equal">
      <formula>"Moderado"</formula>
    </cfRule>
  </conditionalFormatting>
  <conditionalFormatting sqref="M345">
    <cfRule type="cellIs" dxfId="1540" priority="3384" operator="equal">
      <formula>"Menor"</formula>
    </cfRule>
  </conditionalFormatting>
  <conditionalFormatting sqref="M345">
    <cfRule type="cellIs" dxfId="1539" priority="3385" operator="equal">
      <formula>"Leve"</formula>
    </cfRule>
  </conditionalFormatting>
  <conditionalFormatting sqref="O351">
    <cfRule type="cellIs" dxfId="1538" priority="3386" operator="equal">
      <formula>"Extremo"</formula>
    </cfRule>
  </conditionalFormatting>
  <conditionalFormatting sqref="O351">
    <cfRule type="cellIs" dxfId="1537" priority="3387" operator="equal">
      <formula>"Alto"</formula>
    </cfRule>
  </conditionalFormatting>
  <conditionalFormatting sqref="O351">
    <cfRule type="cellIs" dxfId="1536" priority="3388" operator="equal">
      <formula>"Moderado"</formula>
    </cfRule>
  </conditionalFormatting>
  <conditionalFormatting sqref="O351">
    <cfRule type="cellIs" dxfId="1535" priority="3389" operator="equal">
      <formula>"Bajo"</formula>
    </cfRule>
  </conditionalFormatting>
  <conditionalFormatting sqref="L351:L356">
    <cfRule type="containsText" dxfId="1534" priority="3390" operator="containsText" text="❌">
      <formula>NOT(ISERROR(SEARCH(("❌"),(L351))))</formula>
    </cfRule>
  </conditionalFormatting>
  <conditionalFormatting sqref="Z351">
    <cfRule type="cellIs" dxfId="1533" priority="3391" operator="equal">
      <formula>"Muy Alta"</formula>
    </cfRule>
  </conditionalFormatting>
  <conditionalFormatting sqref="Z351">
    <cfRule type="cellIs" dxfId="1532" priority="3392" operator="equal">
      <formula>"Alta"</formula>
    </cfRule>
  </conditionalFormatting>
  <conditionalFormatting sqref="Z351">
    <cfRule type="cellIs" dxfId="1531" priority="3393" operator="equal">
      <formula>"Media"</formula>
    </cfRule>
  </conditionalFormatting>
  <conditionalFormatting sqref="Z351">
    <cfRule type="cellIs" dxfId="1530" priority="3394" operator="equal">
      <formula>"Baja"</formula>
    </cfRule>
  </conditionalFormatting>
  <conditionalFormatting sqref="Z351">
    <cfRule type="cellIs" dxfId="1529" priority="3395" operator="equal">
      <formula>"Muy Baja"</formula>
    </cfRule>
  </conditionalFormatting>
  <conditionalFormatting sqref="AB351">
    <cfRule type="cellIs" dxfId="1528" priority="3396" operator="equal">
      <formula>"Catastrófico"</formula>
    </cfRule>
  </conditionalFormatting>
  <conditionalFormatting sqref="AB351">
    <cfRule type="cellIs" dxfId="1527" priority="3397" operator="equal">
      <formula>"Mayor"</formula>
    </cfRule>
  </conditionalFormatting>
  <conditionalFormatting sqref="AB351">
    <cfRule type="cellIs" dxfId="1526" priority="3398" operator="equal">
      <formula>"Moderado"</formula>
    </cfRule>
  </conditionalFormatting>
  <conditionalFormatting sqref="AB351">
    <cfRule type="cellIs" dxfId="1525" priority="3399" operator="equal">
      <formula>"Menor"</formula>
    </cfRule>
  </conditionalFormatting>
  <conditionalFormatting sqref="AB351">
    <cfRule type="cellIs" dxfId="1524" priority="3400" operator="equal">
      <formula>"Leve"</formula>
    </cfRule>
  </conditionalFormatting>
  <conditionalFormatting sqref="AD351">
    <cfRule type="cellIs" dxfId="1523" priority="3401" operator="equal">
      <formula>"Extremo"</formula>
    </cfRule>
  </conditionalFormatting>
  <conditionalFormatting sqref="AD351">
    <cfRule type="cellIs" dxfId="1522" priority="3402" operator="equal">
      <formula>"Alto"</formula>
    </cfRule>
  </conditionalFormatting>
  <conditionalFormatting sqref="AD351">
    <cfRule type="cellIs" dxfId="1521" priority="3403" operator="equal">
      <formula>"Moderado"</formula>
    </cfRule>
  </conditionalFormatting>
  <conditionalFormatting sqref="AD351">
    <cfRule type="cellIs" dxfId="1520" priority="3404" operator="equal">
      <formula>"Bajo"</formula>
    </cfRule>
  </conditionalFormatting>
  <conditionalFormatting sqref="Z352:Z355">
    <cfRule type="cellIs" dxfId="1519" priority="3405" operator="equal">
      <formula>"Muy Alta"</formula>
    </cfRule>
  </conditionalFormatting>
  <conditionalFormatting sqref="Z352:Z355">
    <cfRule type="cellIs" dxfId="1518" priority="3406" operator="equal">
      <formula>"Alta"</formula>
    </cfRule>
  </conditionalFormatting>
  <conditionalFormatting sqref="Z352:Z355">
    <cfRule type="cellIs" dxfId="1517" priority="3407" operator="equal">
      <formula>"Media"</formula>
    </cfRule>
  </conditionalFormatting>
  <conditionalFormatting sqref="Z352:Z355">
    <cfRule type="cellIs" dxfId="1516" priority="3408" operator="equal">
      <formula>"Baja"</formula>
    </cfRule>
  </conditionalFormatting>
  <conditionalFormatting sqref="Z352:Z355">
    <cfRule type="cellIs" dxfId="1515" priority="3409" operator="equal">
      <formula>"Muy Baja"</formula>
    </cfRule>
  </conditionalFormatting>
  <conditionalFormatting sqref="AB352:AB355">
    <cfRule type="cellIs" dxfId="1514" priority="3410" operator="equal">
      <formula>"Catastrófico"</formula>
    </cfRule>
  </conditionalFormatting>
  <conditionalFormatting sqref="AB352:AB355">
    <cfRule type="cellIs" dxfId="1513" priority="3411" operator="equal">
      <formula>"Mayor"</formula>
    </cfRule>
  </conditionalFormatting>
  <conditionalFormatting sqref="AB352:AB355">
    <cfRule type="cellIs" dxfId="1512" priority="3412" operator="equal">
      <formula>"Moderado"</formula>
    </cfRule>
  </conditionalFormatting>
  <conditionalFormatting sqref="AB352:AB355">
    <cfRule type="cellIs" dxfId="1511" priority="3413" operator="equal">
      <formula>"Menor"</formula>
    </cfRule>
  </conditionalFormatting>
  <conditionalFormatting sqref="AB352:AB355">
    <cfRule type="cellIs" dxfId="1510" priority="3414" operator="equal">
      <formula>"Leve"</formula>
    </cfRule>
  </conditionalFormatting>
  <conditionalFormatting sqref="AD352:AD355">
    <cfRule type="cellIs" dxfId="1509" priority="3415" operator="equal">
      <formula>"Extremo"</formula>
    </cfRule>
  </conditionalFormatting>
  <conditionalFormatting sqref="AD352:AD355">
    <cfRule type="cellIs" dxfId="1508" priority="3416" operator="equal">
      <formula>"Alto"</formula>
    </cfRule>
  </conditionalFormatting>
  <conditionalFormatting sqref="AD352:AD355">
    <cfRule type="cellIs" dxfId="1507" priority="3417" operator="equal">
      <formula>"Moderado"</formula>
    </cfRule>
  </conditionalFormatting>
  <conditionalFormatting sqref="AD352:AD355">
    <cfRule type="cellIs" dxfId="1506" priority="3418" operator="equal">
      <formula>"Bajo"</formula>
    </cfRule>
  </conditionalFormatting>
  <conditionalFormatting sqref="Z356">
    <cfRule type="cellIs" dxfId="1505" priority="3419" operator="equal">
      <formula>"Muy Alta"</formula>
    </cfRule>
  </conditionalFormatting>
  <conditionalFormatting sqref="Z356">
    <cfRule type="cellIs" dxfId="1504" priority="3420" operator="equal">
      <formula>"Alta"</formula>
    </cfRule>
  </conditionalFormatting>
  <conditionalFormatting sqref="Z356">
    <cfRule type="cellIs" dxfId="1503" priority="3421" operator="equal">
      <formula>"Media"</formula>
    </cfRule>
  </conditionalFormatting>
  <conditionalFormatting sqref="Z356">
    <cfRule type="cellIs" dxfId="1502" priority="3422" operator="equal">
      <formula>"Baja"</formula>
    </cfRule>
  </conditionalFormatting>
  <conditionalFormatting sqref="Z356">
    <cfRule type="cellIs" dxfId="1501" priority="3423" operator="equal">
      <formula>"Muy Baja"</formula>
    </cfRule>
  </conditionalFormatting>
  <conditionalFormatting sqref="AB356">
    <cfRule type="cellIs" dxfId="1500" priority="3424" operator="equal">
      <formula>"Catastrófico"</formula>
    </cfRule>
  </conditionalFormatting>
  <conditionalFormatting sqref="AB356">
    <cfRule type="cellIs" dxfId="1499" priority="3425" operator="equal">
      <formula>"Mayor"</formula>
    </cfRule>
  </conditionalFormatting>
  <conditionalFormatting sqref="AB356">
    <cfRule type="cellIs" dxfId="1498" priority="3426" operator="equal">
      <formula>"Moderado"</formula>
    </cfRule>
  </conditionalFormatting>
  <conditionalFormatting sqref="AB356">
    <cfRule type="cellIs" dxfId="1497" priority="3427" operator="equal">
      <formula>"Menor"</formula>
    </cfRule>
  </conditionalFormatting>
  <conditionalFormatting sqref="AB356">
    <cfRule type="cellIs" dxfId="1496" priority="3428" operator="equal">
      <formula>"Leve"</formula>
    </cfRule>
  </conditionalFormatting>
  <conditionalFormatting sqref="AD356">
    <cfRule type="cellIs" dxfId="1495" priority="3429" operator="equal">
      <formula>"Extremo"</formula>
    </cfRule>
  </conditionalFormatting>
  <conditionalFormatting sqref="AD356">
    <cfRule type="cellIs" dxfId="1494" priority="3430" operator="equal">
      <formula>"Alto"</formula>
    </cfRule>
  </conditionalFormatting>
  <conditionalFormatting sqref="AD356">
    <cfRule type="cellIs" dxfId="1493" priority="3431" operator="equal">
      <formula>"Moderado"</formula>
    </cfRule>
  </conditionalFormatting>
  <conditionalFormatting sqref="AD356">
    <cfRule type="cellIs" dxfId="1492" priority="3432" operator="equal">
      <formula>"Bajo"</formula>
    </cfRule>
  </conditionalFormatting>
  <conditionalFormatting sqref="I351">
    <cfRule type="cellIs" dxfId="1491" priority="3433" operator="equal">
      <formula>"Muy Alta"</formula>
    </cfRule>
  </conditionalFormatting>
  <conditionalFormatting sqref="I351">
    <cfRule type="cellIs" dxfId="1490" priority="3434" operator="equal">
      <formula>"Alta"</formula>
    </cfRule>
  </conditionalFormatting>
  <conditionalFormatting sqref="I351">
    <cfRule type="cellIs" dxfId="1489" priority="3435" operator="equal">
      <formula>"Media"</formula>
    </cfRule>
  </conditionalFormatting>
  <conditionalFormatting sqref="I351">
    <cfRule type="cellIs" dxfId="1488" priority="3436" operator="equal">
      <formula>"Baja"</formula>
    </cfRule>
  </conditionalFormatting>
  <conditionalFormatting sqref="I351">
    <cfRule type="cellIs" dxfId="1487" priority="3437" operator="equal">
      <formula>"Muy Baja"</formula>
    </cfRule>
  </conditionalFormatting>
  <conditionalFormatting sqref="M351">
    <cfRule type="cellIs" dxfId="1486" priority="3438" operator="equal">
      <formula>"Catastrófico"</formula>
    </cfRule>
  </conditionalFormatting>
  <conditionalFormatting sqref="M351">
    <cfRule type="cellIs" dxfId="1485" priority="3439" operator="equal">
      <formula>"Mayor"</formula>
    </cfRule>
  </conditionalFormatting>
  <conditionalFormatting sqref="M351">
    <cfRule type="cellIs" dxfId="1484" priority="3440" operator="equal">
      <formula>"Moderado"</formula>
    </cfRule>
  </conditionalFormatting>
  <conditionalFormatting sqref="M351">
    <cfRule type="cellIs" dxfId="1483" priority="3441" operator="equal">
      <formula>"Menor"</formula>
    </cfRule>
  </conditionalFormatting>
  <conditionalFormatting sqref="M351">
    <cfRule type="cellIs" dxfId="1482" priority="3442" operator="equal">
      <formula>"Leve"</formula>
    </cfRule>
  </conditionalFormatting>
  <conditionalFormatting sqref="O357">
    <cfRule type="cellIs" dxfId="1481" priority="3443" operator="equal">
      <formula>"Extremo"</formula>
    </cfRule>
  </conditionalFormatting>
  <conditionalFormatting sqref="O357">
    <cfRule type="cellIs" dxfId="1480" priority="3444" operator="equal">
      <formula>"Alto"</formula>
    </cfRule>
  </conditionalFormatting>
  <conditionalFormatting sqref="O357">
    <cfRule type="cellIs" dxfId="1479" priority="3445" operator="equal">
      <formula>"Moderado"</formula>
    </cfRule>
  </conditionalFormatting>
  <conditionalFormatting sqref="O357">
    <cfRule type="cellIs" dxfId="1478" priority="3446" operator="equal">
      <formula>"Bajo"</formula>
    </cfRule>
  </conditionalFormatting>
  <conditionalFormatting sqref="L357:L362">
    <cfRule type="containsText" dxfId="1477" priority="3447" operator="containsText" text="❌">
      <formula>NOT(ISERROR(SEARCH(("❌"),(L357))))</formula>
    </cfRule>
  </conditionalFormatting>
  <conditionalFormatting sqref="Z357">
    <cfRule type="cellIs" dxfId="1476" priority="3448" operator="equal">
      <formula>"Muy Alta"</formula>
    </cfRule>
  </conditionalFormatting>
  <conditionalFormatting sqref="Z357">
    <cfRule type="cellIs" dxfId="1475" priority="3449" operator="equal">
      <formula>"Alta"</formula>
    </cfRule>
  </conditionalFormatting>
  <conditionalFormatting sqref="Z357">
    <cfRule type="cellIs" dxfId="1474" priority="3450" operator="equal">
      <formula>"Media"</formula>
    </cfRule>
  </conditionalFormatting>
  <conditionalFormatting sqref="Z357">
    <cfRule type="cellIs" dxfId="1473" priority="3451" operator="equal">
      <formula>"Baja"</formula>
    </cfRule>
  </conditionalFormatting>
  <conditionalFormatting sqref="Z357">
    <cfRule type="cellIs" dxfId="1472" priority="3452" operator="equal">
      <formula>"Muy Baja"</formula>
    </cfRule>
  </conditionalFormatting>
  <conditionalFormatting sqref="AB357">
    <cfRule type="cellIs" dxfId="1471" priority="3453" operator="equal">
      <formula>"Catastrófico"</formula>
    </cfRule>
  </conditionalFormatting>
  <conditionalFormatting sqref="AB357">
    <cfRule type="cellIs" dxfId="1470" priority="3454" operator="equal">
      <formula>"Mayor"</formula>
    </cfRule>
  </conditionalFormatting>
  <conditionalFormatting sqref="AB357">
    <cfRule type="cellIs" dxfId="1469" priority="3455" operator="equal">
      <formula>"Moderado"</formula>
    </cfRule>
  </conditionalFormatting>
  <conditionalFormatting sqref="AB357">
    <cfRule type="cellIs" dxfId="1468" priority="3456" operator="equal">
      <formula>"Menor"</formula>
    </cfRule>
  </conditionalFormatting>
  <conditionalFormatting sqref="AB357">
    <cfRule type="cellIs" dxfId="1467" priority="3457" operator="equal">
      <formula>"Leve"</formula>
    </cfRule>
  </conditionalFormatting>
  <conditionalFormatting sqref="AD357">
    <cfRule type="cellIs" dxfId="1466" priority="3458" operator="equal">
      <formula>"Extremo"</formula>
    </cfRule>
  </conditionalFormatting>
  <conditionalFormatting sqref="AD357">
    <cfRule type="cellIs" dxfId="1465" priority="3459" operator="equal">
      <formula>"Alto"</formula>
    </cfRule>
  </conditionalFormatting>
  <conditionalFormatting sqref="AD357">
    <cfRule type="cellIs" dxfId="1464" priority="3460" operator="equal">
      <formula>"Moderado"</formula>
    </cfRule>
  </conditionalFormatting>
  <conditionalFormatting sqref="AD357">
    <cfRule type="cellIs" dxfId="1463" priority="3461" operator="equal">
      <formula>"Bajo"</formula>
    </cfRule>
  </conditionalFormatting>
  <conditionalFormatting sqref="Z358:Z361">
    <cfRule type="cellIs" dxfId="1462" priority="3462" operator="equal">
      <formula>"Muy Alta"</formula>
    </cfRule>
  </conditionalFormatting>
  <conditionalFormatting sqref="Z358:Z361">
    <cfRule type="cellIs" dxfId="1461" priority="3463" operator="equal">
      <formula>"Alta"</formula>
    </cfRule>
  </conditionalFormatting>
  <conditionalFormatting sqref="Z358:Z361">
    <cfRule type="cellIs" dxfId="1460" priority="3464" operator="equal">
      <formula>"Media"</formula>
    </cfRule>
  </conditionalFormatting>
  <conditionalFormatting sqref="Z358:Z361">
    <cfRule type="cellIs" dxfId="1459" priority="3465" operator="equal">
      <formula>"Baja"</formula>
    </cfRule>
  </conditionalFormatting>
  <conditionalFormatting sqref="Z358:Z361">
    <cfRule type="cellIs" dxfId="1458" priority="3466" operator="equal">
      <formula>"Muy Baja"</formula>
    </cfRule>
  </conditionalFormatting>
  <conditionalFormatting sqref="AB358:AB361">
    <cfRule type="cellIs" dxfId="1457" priority="3467" operator="equal">
      <formula>"Catastrófico"</formula>
    </cfRule>
  </conditionalFormatting>
  <conditionalFormatting sqref="AB358:AB361">
    <cfRule type="cellIs" dxfId="1456" priority="3468" operator="equal">
      <formula>"Mayor"</formula>
    </cfRule>
  </conditionalFormatting>
  <conditionalFormatting sqref="AB358:AB361">
    <cfRule type="cellIs" dxfId="1455" priority="3469" operator="equal">
      <formula>"Moderado"</formula>
    </cfRule>
  </conditionalFormatting>
  <conditionalFormatting sqref="AB358:AB361">
    <cfRule type="cellIs" dxfId="1454" priority="3470" operator="equal">
      <formula>"Menor"</formula>
    </cfRule>
  </conditionalFormatting>
  <conditionalFormatting sqref="AB358:AB361">
    <cfRule type="cellIs" dxfId="1453" priority="3471" operator="equal">
      <formula>"Leve"</formula>
    </cfRule>
  </conditionalFormatting>
  <conditionalFormatting sqref="AD358:AD361">
    <cfRule type="cellIs" dxfId="1452" priority="3472" operator="equal">
      <formula>"Extremo"</formula>
    </cfRule>
  </conditionalFormatting>
  <conditionalFormatting sqref="AD358:AD361">
    <cfRule type="cellIs" dxfId="1451" priority="3473" operator="equal">
      <formula>"Alto"</formula>
    </cfRule>
  </conditionalFormatting>
  <conditionalFormatting sqref="AD358:AD361">
    <cfRule type="cellIs" dxfId="1450" priority="3474" operator="equal">
      <formula>"Moderado"</formula>
    </cfRule>
  </conditionalFormatting>
  <conditionalFormatting sqref="AD358:AD361">
    <cfRule type="cellIs" dxfId="1449" priority="3475" operator="equal">
      <formula>"Bajo"</formula>
    </cfRule>
  </conditionalFormatting>
  <conditionalFormatting sqref="Z362">
    <cfRule type="cellIs" dxfId="1448" priority="3476" operator="equal">
      <formula>"Muy Alta"</formula>
    </cfRule>
  </conditionalFormatting>
  <conditionalFormatting sqref="Z362">
    <cfRule type="cellIs" dxfId="1447" priority="3477" operator="equal">
      <formula>"Alta"</formula>
    </cfRule>
  </conditionalFormatting>
  <conditionalFormatting sqref="Z362">
    <cfRule type="cellIs" dxfId="1446" priority="3478" operator="equal">
      <formula>"Media"</formula>
    </cfRule>
  </conditionalFormatting>
  <conditionalFormatting sqref="Z362">
    <cfRule type="cellIs" dxfId="1445" priority="3479" operator="equal">
      <formula>"Baja"</formula>
    </cfRule>
  </conditionalFormatting>
  <conditionalFormatting sqref="Z362">
    <cfRule type="cellIs" dxfId="1444" priority="3480" operator="equal">
      <formula>"Muy Baja"</formula>
    </cfRule>
  </conditionalFormatting>
  <conditionalFormatting sqref="AB362">
    <cfRule type="cellIs" dxfId="1443" priority="3481" operator="equal">
      <formula>"Catastrófico"</formula>
    </cfRule>
  </conditionalFormatting>
  <conditionalFormatting sqref="AB362">
    <cfRule type="cellIs" dxfId="1442" priority="3482" operator="equal">
      <formula>"Mayor"</formula>
    </cfRule>
  </conditionalFormatting>
  <conditionalFormatting sqref="AB362">
    <cfRule type="cellIs" dxfId="1441" priority="3483" operator="equal">
      <formula>"Moderado"</formula>
    </cfRule>
  </conditionalFormatting>
  <conditionalFormatting sqref="AB362">
    <cfRule type="cellIs" dxfId="1440" priority="3484" operator="equal">
      <formula>"Menor"</formula>
    </cfRule>
  </conditionalFormatting>
  <conditionalFormatting sqref="AB362">
    <cfRule type="cellIs" dxfId="1439" priority="3485" operator="equal">
      <formula>"Leve"</formula>
    </cfRule>
  </conditionalFormatting>
  <conditionalFormatting sqref="AD362">
    <cfRule type="cellIs" dxfId="1438" priority="3486" operator="equal">
      <formula>"Extremo"</formula>
    </cfRule>
  </conditionalFormatting>
  <conditionalFormatting sqref="AD362">
    <cfRule type="cellIs" dxfId="1437" priority="3487" operator="equal">
      <formula>"Alto"</formula>
    </cfRule>
  </conditionalFormatting>
  <conditionalFormatting sqref="AD362">
    <cfRule type="cellIs" dxfId="1436" priority="3488" operator="equal">
      <formula>"Moderado"</formula>
    </cfRule>
  </conditionalFormatting>
  <conditionalFormatting sqref="AD362">
    <cfRule type="cellIs" dxfId="1435" priority="3489" operator="equal">
      <formula>"Bajo"</formula>
    </cfRule>
  </conditionalFormatting>
  <conditionalFormatting sqref="I357">
    <cfRule type="cellIs" dxfId="1434" priority="3490" operator="equal">
      <formula>"Muy Alta"</formula>
    </cfRule>
  </conditionalFormatting>
  <conditionalFormatting sqref="I357">
    <cfRule type="cellIs" dxfId="1433" priority="3491" operator="equal">
      <formula>"Alta"</formula>
    </cfRule>
  </conditionalFormatting>
  <conditionalFormatting sqref="I357">
    <cfRule type="cellIs" dxfId="1432" priority="3492" operator="equal">
      <formula>"Media"</formula>
    </cfRule>
  </conditionalFormatting>
  <conditionalFormatting sqref="I357">
    <cfRule type="cellIs" dxfId="1431" priority="3493" operator="equal">
      <formula>"Baja"</formula>
    </cfRule>
  </conditionalFormatting>
  <conditionalFormatting sqref="I357">
    <cfRule type="cellIs" dxfId="1430" priority="3494" operator="equal">
      <formula>"Muy Baja"</formula>
    </cfRule>
  </conditionalFormatting>
  <conditionalFormatting sqref="M357">
    <cfRule type="cellIs" dxfId="1429" priority="3495" operator="equal">
      <formula>"Catastrófico"</formula>
    </cfRule>
  </conditionalFormatting>
  <conditionalFormatting sqref="M357">
    <cfRule type="cellIs" dxfId="1428" priority="3496" operator="equal">
      <formula>"Mayor"</formula>
    </cfRule>
  </conditionalFormatting>
  <conditionalFormatting sqref="M357">
    <cfRule type="cellIs" dxfId="1427" priority="3497" operator="equal">
      <formula>"Moderado"</formula>
    </cfRule>
  </conditionalFormatting>
  <conditionalFormatting sqref="M357">
    <cfRule type="cellIs" dxfId="1426" priority="3498" operator="equal">
      <formula>"Menor"</formula>
    </cfRule>
  </conditionalFormatting>
  <conditionalFormatting sqref="M357">
    <cfRule type="cellIs" dxfId="1425" priority="3499" operator="equal">
      <formula>"Leve"</formula>
    </cfRule>
  </conditionalFormatting>
  <conditionalFormatting sqref="O363">
    <cfRule type="cellIs" dxfId="1424" priority="3500" operator="equal">
      <formula>"Extremo"</formula>
    </cfRule>
  </conditionalFormatting>
  <conditionalFormatting sqref="O363">
    <cfRule type="cellIs" dxfId="1423" priority="3501" operator="equal">
      <formula>"Alto"</formula>
    </cfRule>
  </conditionalFormatting>
  <conditionalFormatting sqref="O363">
    <cfRule type="cellIs" dxfId="1422" priority="3502" operator="equal">
      <formula>"Moderado"</formula>
    </cfRule>
  </conditionalFormatting>
  <conditionalFormatting sqref="O363">
    <cfRule type="cellIs" dxfId="1421" priority="3503" operator="equal">
      <formula>"Bajo"</formula>
    </cfRule>
  </conditionalFormatting>
  <conditionalFormatting sqref="L363:L368">
    <cfRule type="containsText" dxfId="1420" priority="3504" operator="containsText" text="❌">
      <formula>NOT(ISERROR(SEARCH(("❌"),(L363))))</formula>
    </cfRule>
  </conditionalFormatting>
  <conditionalFormatting sqref="Z363">
    <cfRule type="cellIs" dxfId="1419" priority="3505" operator="equal">
      <formula>"Muy Alta"</formula>
    </cfRule>
  </conditionalFormatting>
  <conditionalFormatting sqref="Z363">
    <cfRule type="cellIs" dxfId="1418" priority="3506" operator="equal">
      <formula>"Alta"</formula>
    </cfRule>
  </conditionalFormatting>
  <conditionalFormatting sqref="Z363">
    <cfRule type="cellIs" dxfId="1417" priority="3507" operator="equal">
      <formula>"Media"</formula>
    </cfRule>
  </conditionalFormatting>
  <conditionalFormatting sqref="Z363">
    <cfRule type="cellIs" dxfId="1416" priority="3508" operator="equal">
      <formula>"Baja"</formula>
    </cfRule>
  </conditionalFormatting>
  <conditionalFormatting sqref="Z363">
    <cfRule type="cellIs" dxfId="1415" priority="3509" operator="equal">
      <formula>"Muy Baja"</formula>
    </cfRule>
  </conditionalFormatting>
  <conditionalFormatting sqref="AB363">
    <cfRule type="cellIs" dxfId="1414" priority="3510" operator="equal">
      <formula>"Catastrófico"</formula>
    </cfRule>
  </conditionalFormatting>
  <conditionalFormatting sqref="AB363">
    <cfRule type="cellIs" dxfId="1413" priority="3511" operator="equal">
      <formula>"Mayor"</formula>
    </cfRule>
  </conditionalFormatting>
  <conditionalFormatting sqref="AB363">
    <cfRule type="cellIs" dxfId="1412" priority="3512" operator="equal">
      <formula>"Moderado"</formula>
    </cfRule>
  </conditionalFormatting>
  <conditionalFormatting sqref="AB363">
    <cfRule type="cellIs" dxfId="1411" priority="3513" operator="equal">
      <formula>"Menor"</formula>
    </cfRule>
  </conditionalFormatting>
  <conditionalFormatting sqref="AB363">
    <cfRule type="cellIs" dxfId="1410" priority="3514" operator="equal">
      <formula>"Leve"</formula>
    </cfRule>
  </conditionalFormatting>
  <conditionalFormatting sqref="AD363">
    <cfRule type="cellIs" dxfId="1409" priority="3515" operator="equal">
      <formula>"Extremo"</formula>
    </cfRule>
  </conditionalFormatting>
  <conditionalFormatting sqref="AD363">
    <cfRule type="cellIs" dxfId="1408" priority="3516" operator="equal">
      <formula>"Alto"</formula>
    </cfRule>
  </conditionalFormatting>
  <conditionalFormatting sqref="AD363">
    <cfRule type="cellIs" dxfId="1407" priority="3517" operator="equal">
      <formula>"Moderado"</formula>
    </cfRule>
  </conditionalFormatting>
  <conditionalFormatting sqref="AD363">
    <cfRule type="cellIs" dxfId="1406" priority="3518" operator="equal">
      <formula>"Bajo"</formula>
    </cfRule>
  </conditionalFormatting>
  <conditionalFormatting sqref="Z364:Z367">
    <cfRule type="cellIs" dxfId="1405" priority="3519" operator="equal">
      <formula>"Muy Alta"</formula>
    </cfRule>
  </conditionalFormatting>
  <conditionalFormatting sqref="Z364:Z367">
    <cfRule type="cellIs" dxfId="1404" priority="3520" operator="equal">
      <formula>"Alta"</formula>
    </cfRule>
  </conditionalFormatting>
  <conditionalFormatting sqref="Z364:Z367">
    <cfRule type="cellIs" dxfId="1403" priority="3521" operator="equal">
      <formula>"Media"</formula>
    </cfRule>
  </conditionalFormatting>
  <conditionalFormatting sqref="Z364:Z367">
    <cfRule type="cellIs" dxfId="1402" priority="3522" operator="equal">
      <formula>"Baja"</formula>
    </cfRule>
  </conditionalFormatting>
  <conditionalFormatting sqref="Z364:Z367">
    <cfRule type="cellIs" dxfId="1401" priority="3523" operator="equal">
      <formula>"Muy Baja"</formula>
    </cfRule>
  </conditionalFormatting>
  <conditionalFormatting sqref="AB364:AB367">
    <cfRule type="cellIs" dxfId="1400" priority="3524" operator="equal">
      <formula>"Catastrófico"</formula>
    </cfRule>
  </conditionalFormatting>
  <conditionalFormatting sqref="AB364:AB367">
    <cfRule type="cellIs" dxfId="1399" priority="3525" operator="equal">
      <formula>"Mayor"</formula>
    </cfRule>
  </conditionalFormatting>
  <conditionalFormatting sqref="AB364:AB367">
    <cfRule type="cellIs" dxfId="1398" priority="3526" operator="equal">
      <formula>"Moderado"</formula>
    </cfRule>
  </conditionalFormatting>
  <conditionalFormatting sqref="AB364:AB367">
    <cfRule type="cellIs" dxfId="1397" priority="3527" operator="equal">
      <formula>"Menor"</formula>
    </cfRule>
  </conditionalFormatting>
  <conditionalFormatting sqref="AB364:AB367">
    <cfRule type="cellIs" dxfId="1396" priority="3528" operator="equal">
      <formula>"Leve"</formula>
    </cfRule>
  </conditionalFormatting>
  <conditionalFormatting sqref="AD364:AD367">
    <cfRule type="cellIs" dxfId="1395" priority="3529" operator="equal">
      <formula>"Extremo"</formula>
    </cfRule>
  </conditionalFormatting>
  <conditionalFormatting sqref="AD364:AD367">
    <cfRule type="cellIs" dxfId="1394" priority="3530" operator="equal">
      <formula>"Alto"</formula>
    </cfRule>
  </conditionalFormatting>
  <conditionalFormatting sqref="AD364:AD367">
    <cfRule type="cellIs" dxfId="1393" priority="3531" operator="equal">
      <formula>"Moderado"</formula>
    </cfRule>
  </conditionalFormatting>
  <conditionalFormatting sqref="AD364:AD367">
    <cfRule type="cellIs" dxfId="1392" priority="3532" operator="equal">
      <formula>"Bajo"</formula>
    </cfRule>
  </conditionalFormatting>
  <conditionalFormatting sqref="Z368">
    <cfRule type="cellIs" dxfId="1391" priority="3533" operator="equal">
      <formula>"Muy Alta"</formula>
    </cfRule>
  </conditionalFormatting>
  <conditionalFormatting sqref="Z368">
    <cfRule type="cellIs" dxfId="1390" priority="3534" operator="equal">
      <formula>"Alta"</formula>
    </cfRule>
  </conditionalFormatting>
  <conditionalFormatting sqref="Z368">
    <cfRule type="cellIs" dxfId="1389" priority="3535" operator="equal">
      <formula>"Media"</formula>
    </cfRule>
  </conditionalFormatting>
  <conditionalFormatting sqref="Z368">
    <cfRule type="cellIs" dxfId="1388" priority="3536" operator="equal">
      <formula>"Baja"</formula>
    </cfRule>
  </conditionalFormatting>
  <conditionalFormatting sqref="Z368">
    <cfRule type="cellIs" dxfId="1387" priority="3537" operator="equal">
      <formula>"Muy Baja"</formula>
    </cfRule>
  </conditionalFormatting>
  <conditionalFormatting sqref="AB368">
    <cfRule type="cellIs" dxfId="1386" priority="3538" operator="equal">
      <formula>"Catastrófico"</formula>
    </cfRule>
  </conditionalFormatting>
  <conditionalFormatting sqref="AB368">
    <cfRule type="cellIs" dxfId="1385" priority="3539" operator="equal">
      <formula>"Mayor"</formula>
    </cfRule>
  </conditionalFormatting>
  <conditionalFormatting sqref="AB368">
    <cfRule type="cellIs" dxfId="1384" priority="3540" operator="equal">
      <formula>"Moderado"</formula>
    </cfRule>
  </conditionalFormatting>
  <conditionalFormatting sqref="AB368">
    <cfRule type="cellIs" dxfId="1383" priority="3541" operator="equal">
      <formula>"Menor"</formula>
    </cfRule>
  </conditionalFormatting>
  <conditionalFormatting sqref="AB368">
    <cfRule type="cellIs" dxfId="1382" priority="3542" operator="equal">
      <formula>"Leve"</formula>
    </cfRule>
  </conditionalFormatting>
  <conditionalFormatting sqref="AD368">
    <cfRule type="cellIs" dxfId="1381" priority="3543" operator="equal">
      <formula>"Extremo"</formula>
    </cfRule>
  </conditionalFormatting>
  <conditionalFormatting sqref="AD368">
    <cfRule type="cellIs" dxfId="1380" priority="3544" operator="equal">
      <formula>"Alto"</formula>
    </cfRule>
  </conditionalFormatting>
  <conditionalFormatting sqref="AD368">
    <cfRule type="cellIs" dxfId="1379" priority="3545" operator="equal">
      <formula>"Moderado"</formula>
    </cfRule>
  </conditionalFormatting>
  <conditionalFormatting sqref="AD368">
    <cfRule type="cellIs" dxfId="1378" priority="3546" operator="equal">
      <formula>"Bajo"</formula>
    </cfRule>
  </conditionalFormatting>
  <conditionalFormatting sqref="I363">
    <cfRule type="cellIs" dxfId="1377" priority="3547" operator="equal">
      <formula>"Muy Alta"</formula>
    </cfRule>
  </conditionalFormatting>
  <conditionalFormatting sqref="I363">
    <cfRule type="cellIs" dxfId="1376" priority="3548" operator="equal">
      <formula>"Alta"</formula>
    </cfRule>
  </conditionalFormatting>
  <conditionalFormatting sqref="I363">
    <cfRule type="cellIs" dxfId="1375" priority="3549" operator="equal">
      <formula>"Media"</formula>
    </cfRule>
  </conditionalFormatting>
  <conditionalFormatting sqref="I363">
    <cfRule type="cellIs" dxfId="1374" priority="3550" operator="equal">
      <formula>"Baja"</formula>
    </cfRule>
  </conditionalFormatting>
  <conditionalFormatting sqref="I363">
    <cfRule type="cellIs" dxfId="1373" priority="3551" operator="equal">
      <formula>"Muy Baja"</formula>
    </cfRule>
  </conditionalFormatting>
  <conditionalFormatting sqref="M363">
    <cfRule type="cellIs" dxfId="1372" priority="3552" operator="equal">
      <formula>"Catastrófico"</formula>
    </cfRule>
  </conditionalFormatting>
  <conditionalFormatting sqref="M363">
    <cfRule type="cellIs" dxfId="1371" priority="3553" operator="equal">
      <formula>"Mayor"</formula>
    </cfRule>
  </conditionalFormatting>
  <conditionalFormatting sqref="M363">
    <cfRule type="cellIs" dxfId="1370" priority="3554" operator="equal">
      <formula>"Moderado"</formula>
    </cfRule>
  </conditionalFormatting>
  <conditionalFormatting sqref="M363">
    <cfRule type="cellIs" dxfId="1369" priority="3555" operator="equal">
      <formula>"Menor"</formula>
    </cfRule>
  </conditionalFormatting>
  <conditionalFormatting sqref="M363">
    <cfRule type="cellIs" dxfId="1368" priority="3556" operator="equal">
      <formula>"Leve"</formula>
    </cfRule>
  </conditionalFormatting>
  <conditionalFormatting sqref="O369">
    <cfRule type="cellIs" dxfId="1367" priority="3557" operator="equal">
      <formula>"Extremo"</formula>
    </cfRule>
  </conditionalFormatting>
  <conditionalFormatting sqref="O369">
    <cfRule type="cellIs" dxfId="1366" priority="3558" operator="equal">
      <formula>"Alto"</formula>
    </cfRule>
  </conditionalFormatting>
  <conditionalFormatting sqref="O369">
    <cfRule type="cellIs" dxfId="1365" priority="3559" operator="equal">
      <formula>"Moderado"</formula>
    </cfRule>
  </conditionalFormatting>
  <conditionalFormatting sqref="O369">
    <cfRule type="cellIs" dxfId="1364" priority="3560" operator="equal">
      <formula>"Bajo"</formula>
    </cfRule>
  </conditionalFormatting>
  <conditionalFormatting sqref="L369:L374">
    <cfRule type="containsText" dxfId="1363" priority="3561" operator="containsText" text="❌">
      <formula>NOT(ISERROR(SEARCH(("❌"),(L369))))</formula>
    </cfRule>
  </conditionalFormatting>
  <conditionalFormatting sqref="Z369">
    <cfRule type="cellIs" dxfId="1362" priority="3562" operator="equal">
      <formula>"Muy Alta"</formula>
    </cfRule>
  </conditionalFormatting>
  <conditionalFormatting sqref="Z369">
    <cfRule type="cellIs" dxfId="1361" priority="3563" operator="equal">
      <formula>"Alta"</formula>
    </cfRule>
  </conditionalFormatting>
  <conditionalFormatting sqref="Z369">
    <cfRule type="cellIs" dxfId="1360" priority="3564" operator="equal">
      <formula>"Media"</formula>
    </cfRule>
  </conditionalFormatting>
  <conditionalFormatting sqref="Z369">
    <cfRule type="cellIs" dxfId="1359" priority="3565" operator="equal">
      <formula>"Baja"</formula>
    </cfRule>
  </conditionalFormatting>
  <conditionalFormatting sqref="Z369">
    <cfRule type="cellIs" dxfId="1358" priority="3566" operator="equal">
      <formula>"Muy Baja"</formula>
    </cfRule>
  </conditionalFormatting>
  <conditionalFormatting sqref="AB369">
    <cfRule type="cellIs" dxfId="1357" priority="3567" operator="equal">
      <formula>"Catastrófico"</formula>
    </cfRule>
  </conditionalFormatting>
  <conditionalFormatting sqref="AB369">
    <cfRule type="cellIs" dxfId="1356" priority="3568" operator="equal">
      <formula>"Mayor"</formula>
    </cfRule>
  </conditionalFormatting>
  <conditionalFormatting sqref="AB369">
    <cfRule type="cellIs" dxfId="1355" priority="3569" operator="equal">
      <formula>"Moderado"</formula>
    </cfRule>
  </conditionalFormatting>
  <conditionalFormatting sqref="AB369">
    <cfRule type="cellIs" dxfId="1354" priority="3570" operator="equal">
      <formula>"Menor"</formula>
    </cfRule>
  </conditionalFormatting>
  <conditionalFormatting sqref="AB369">
    <cfRule type="cellIs" dxfId="1353" priority="3571" operator="equal">
      <formula>"Leve"</formula>
    </cfRule>
  </conditionalFormatting>
  <conditionalFormatting sqref="AD369">
    <cfRule type="cellIs" dxfId="1352" priority="3572" operator="equal">
      <formula>"Extremo"</formula>
    </cfRule>
  </conditionalFormatting>
  <conditionalFormatting sqref="AD369">
    <cfRule type="cellIs" dxfId="1351" priority="3573" operator="equal">
      <formula>"Alto"</formula>
    </cfRule>
  </conditionalFormatting>
  <conditionalFormatting sqref="AD369">
    <cfRule type="cellIs" dxfId="1350" priority="3574" operator="equal">
      <formula>"Moderado"</formula>
    </cfRule>
  </conditionalFormatting>
  <conditionalFormatting sqref="AD369">
    <cfRule type="cellIs" dxfId="1349" priority="3575" operator="equal">
      <formula>"Bajo"</formula>
    </cfRule>
  </conditionalFormatting>
  <conditionalFormatting sqref="Z370:Z373">
    <cfRule type="cellIs" dxfId="1348" priority="3576" operator="equal">
      <formula>"Muy Alta"</formula>
    </cfRule>
  </conditionalFormatting>
  <conditionalFormatting sqref="Z370:Z373">
    <cfRule type="cellIs" dxfId="1347" priority="3577" operator="equal">
      <formula>"Alta"</formula>
    </cfRule>
  </conditionalFormatting>
  <conditionalFormatting sqref="Z370:Z373">
    <cfRule type="cellIs" dxfId="1346" priority="3578" operator="equal">
      <formula>"Media"</formula>
    </cfRule>
  </conditionalFormatting>
  <conditionalFormatting sqref="Z370:Z373">
    <cfRule type="cellIs" dxfId="1345" priority="3579" operator="equal">
      <formula>"Baja"</formula>
    </cfRule>
  </conditionalFormatting>
  <conditionalFormatting sqref="Z370:Z373">
    <cfRule type="cellIs" dxfId="1344" priority="3580" operator="equal">
      <formula>"Muy Baja"</formula>
    </cfRule>
  </conditionalFormatting>
  <conditionalFormatting sqref="AB370:AB373">
    <cfRule type="cellIs" dxfId="1343" priority="3581" operator="equal">
      <formula>"Catastrófico"</formula>
    </cfRule>
  </conditionalFormatting>
  <conditionalFormatting sqref="AB370:AB373">
    <cfRule type="cellIs" dxfId="1342" priority="3582" operator="equal">
      <formula>"Mayor"</formula>
    </cfRule>
  </conditionalFormatting>
  <conditionalFormatting sqref="AB370:AB373">
    <cfRule type="cellIs" dxfId="1341" priority="3583" operator="equal">
      <formula>"Moderado"</formula>
    </cfRule>
  </conditionalFormatting>
  <conditionalFormatting sqref="AB370:AB373">
    <cfRule type="cellIs" dxfId="1340" priority="3584" operator="equal">
      <formula>"Menor"</formula>
    </cfRule>
  </conditionalFormatting>
  <conditionalFormatting sqref="AB370:AB373">
    <cfRule type="cellIs" dxfId="1339" priority="3585" operator="equal">
      <formula>"Leve"</formula>
    </cfRule>
  </conditionalFormatting>
  <conditionalFormatting sqref="AD370:AD373">
    <cfRule type="cellIs" dxfId="1338" priority="3586" operator="equal">
      <formula>"Extremo"</formula>
    </cfRule>
  </conditionalFormatting>
  <conditionalFormatting sqref="AD370:AD373">
    <cfRule type="cellIs" dxfId="1337" priority="3587" operator="equal">
      <formula>"Alto"</formula>
    </cfRule>
  </conditionalFormatting>
  <conditionalFormatting sqref="AD370:AD373">
    <cfRule type="cellIs" dxfId="1336" priority="3588" operator="equal">
      <formula>"Moderado"</formula>
    </cfRule>
  </conditionalFormatting>
  <conditionalFormatting sqref="AD370:AD373">
    <cfRule type="cellIs" dxfId="1335" priority="3589" operator="equal">
      <formula>"Bajo"</formula>
    </cfRule>
  </conditionalFormatting>
  <conditionalFormatting sqref="Z374">
    <cfRule type="cellIs" dxfId="1334" priority="3590" operator="equal">
      <formula>"Muy Alta"</formula>
    </cfRule>
  </conditionalFormatting>
  <conditionalFormatting sqref="Z374">
    <cfRule type="cellIs" dxfId="1333" priority="3591" operator="equal">
      <formula>"Alta"</formula>
    </cfRule>
  </conditionalFormatting>
  <conditionalFormatting sqref="Z374">
    <cfRule type="cellIs" dxfId="1332" priority="3592" operator="equal">
      <formula>"Media"</formula>
    </cfRule>
  </conditionalFormatting>
  <conditionalFormatting sqref="Z374">
    <cfRule type="cellIs" dxfId="1331" priority="3593" operator="equal">
      <formula>"Baja"</formula>
    </cfRule>
  </conditionalFormatting>
  <conditionalFormatting sqref="Z374">
    <cfRule type="cellIs" dxfId="1330" priority="3594" operator="equal">
      <formula>"Muy Baja"</formula>
    </cfRule>
  </conditionalFormatting>
  <conditionalFormatting sqref="AB374">
    <cfRule type="cellIs" dxfId="1329" priority="3595" operator="equal">
      <formula>"Catastrófico"</formula>
    </cfRule>
  </conditionalFormatting>
  <conditionalFormatting sqref="AB374">
    <cfRule type="cellIs" dxfId="1328" priority="3596" operator="equal">
      <formula>"Mayor"</formula>
    </cfRule>
  </conditionalFormatting>
  <conditionalFormatting sqref="AB374">
    <cfRule type="cellIs" dxfId="1327" priority="3597" operator="equal">
      <formula>"Moderado"</formula>
    </cfRule>
  </conditionalFormatting>
  <conditionalFormatting sqref="AB374">
    <cfRule type="cellIs" dxfId="1326" priority="3598" operator="equal">
      <formula>"Menor"</formula>
    </cfRule>
  </conditionalFormatting>
  <conditionalFormatting sqref="AB374">
    <cfRule type="cellIs" dxfId="1325" priority="3599" operator="equal">
      <formula>"Leve"</formula>
    </cfRule>
  </conditionalFormatting>
  <conditionalFormatting sqref="AD374">
    <cfRule type="cellIs" dxfId="1324" priority="3600" operator="equal">
      <formula>"Extremo"</formula>
    </cfRule>
  </conditionalFormatting>
  <conditionalFormatting sqref="AD374">
    <cfRule type="cellIs" dxfId="1323" priority="3601" operator="equal">
      <formula>"Alto"</formula>
    </cfRule>
  </conditionalFormatting>
  <conditionalFormatting sqref="AD374">
    <cfRule type="cellIs" dxfId="1322" priority="3602" operator="equal">
      <formula>"Moderado"</formula>
    </cfRule>
  </conditionalFormatting>
  <conditionalFormatting sqref="AD374">
    <cfRule type="cellIs" dxfId="1321" priority="3603" operator="equal">
      <formula>"Bajo"</formula>
    </cfRule>
  </conditionalFormatting>
  <conditionalFormatting sqref="I369">
    <cfRule type="cellIs" dxfId="1320" priority="3604" operator="equal">
      <formula>"Muy Alta"</formula>
    </cfRule>
  </conditionalFormatting>
  <conditionalFormatting sqref="I369">
    <cfRule type="cellIs" dxfId="1319" priority="3605" operator="equal">
      <formula>"Alta"</formula>
    </cfRule>
  </conditionalFormatting>
  <conditionalFormatting sqref="I369">
    <cfRule type="cellIs" dxfId="1318" priority="3606" operator="equal">
      <formula>"Media"</formula>
    </cfRule>
  </conditionalFormatting>
  <conditionalFormatting sqref="I369">
    <cfRule type="cellIs" dxfId="1317" priority="3607" operator="equal">
      <formula>"Baja"</formula>
    </cfRule>
  </conditionalFormatting>
  <conditionalFormatting sqref="I369">
    <cfRule type="cellIs" dxfId="1316" priority="3608" operator="equal">
      <formula>"Muy Baja"</formula>
    </cfRule>
  </conditionalFormatting>
  <conditionalFormatting sqref="M369">
    <cfRule type="cellIs" dxfId="1315" priority="3609" operator="equal">
      <formula>"Catastrófico"</formula>
    </cfRule>
  </conditionalFormatting>
  <conditionalFormatting sqref="M369">
    <cfRule type="cellIs" dxfId="1314" priority="3610" operator="equal">
      <formula>"Mayor"</formula>
    </cfRule>
  </conditionalFormatting>
  <conditionalFormatting sqref="M369">
    <cfRule type="cellIs" dxfId="1313" priority="3611" operator="equal">
      <formula>"Moderado"</formula>
    </cfRule>
  </conditionalFormatting>
  <conditionalFormatting sqref="M369">
    <cfRule type="cellIs" dxfId="1312" priority="3612" operator="equal">
      <formula>"Menor"</formula>
    </cfRule>
  </conditionalFormatting>
  <conditionalFormatting sqref="M369">
    <cfRule type="cellIs" dxfId="1311" priority="3613" operator="equal">
      <formula>"Leve"</formula>
    </cfRule>
  </conditionalFormatting>
  <conditionalFormatting sqref="O375">
    <cfRule type="cellIs" dxfId="1310" priority="3614" operator="equal">
      <formula>"Extremo"</formula>
    </cfRule>
  </conditionalFormatting>
  <conditionalFormatting sqref="O375">
    <cfRule type="cellIs" dxfId="1309" priority="3615" operator="equal">
      <formula>"Alto"</formula>
    </cfRule>
  </conditionalFormatting>
  <conditionalFormatting sqref="O375">
    <cfRule type="cellIs" dxfId="1308" priority="3616" operator="equal">
      <formula>"Moderado"</formula>
    </cfRule>
  </conditionalFormatting>
  <conditionalFormatting sqref="O375">
    <cfRule type="cellIs" dxfId="1307" priority="3617" operator="equal">
      <formula>"Bajo"</formula>
    </cfRule>
  </conditionalFormatting>
  <conditionalFormatting sqref="L375:L380">
    <cfRule type="containsText" dxfId="1306" priority="3618" operator="containsText" text="❌">
      <formula>NOT(ISERROR(SEARCH(("❌"),(L375))))</formula>
    </cfRule>
  </conditionalFormatting>
  <conditionalFormatting sqref="Z375">
    <cfRule type="cellIs" dxfId="1305" priority="3619" operator="equal">
      <formula>"Muy Alta"</formula>
    </cfRule>
  </conditionalFormatting>
  <conditionalFormatting sqref="Z375">
    <cfRule type="cellIs" dxfId="1304" priority="3620" operator="equal">
      <formula>"Alta"</formula>
    </cfRule>
  </conditionalFormatting>
  <conditionalFormatting sqref="Z375">
    <cfRule type="cellIs" dxfId="1303" priority="3621" operator="equal">
      <formula>"Media"</formula>
    </cfRule>
  </conditionalFormatting>
  <conditionalFormatting sqref="Z375">
    <cfRule type="cellIs" dxfId="1302" priority="3622" operator="equal">
      <formula>"Baja"</formula>
    </cfRule>
  </conditionalFormatting>
  <conditionalFormatting sqref="Z375">
    <cfRule type="cellIs" dxfId="1301" priority="3623" operator="equal">
      <formula>"Muy Baja"</formula>
    </cfRule>
  </conditionalFormatting>
  <conditionalFormatting sqref="AB375">
    <cfRule type="cellIs" dxfId="1300" priority="3624" operator="equal">
      <formula>"Catastrófico"</formula>
    </cfRule>
  </conditionalFormatting>
  <conditionalFormatting sqref="AB375">
    <cfRule type="cellIs" dxfId="1299" priority="3625" operator="equal">
      <formula>"Mayor"</formula>
    </cfRule>
  </conditionalFormatting>
  <conditionalFormatting sqref="AB375">
    <cfRule type="cellIs" dxfId="1298" priority="3626" operator="equal">
      <formula>"Moderado"</formula>
    </cfRule>
  </conditionalFormatting>
  <conditionalFormatting sqref="AB375">
    <cfRule type="cellIs" dxfId="1297" priority="3627" operator="equal">
      <formula>"Menor"</formula>
    </cfRule>
  </conditionalFormatting>
  <conditionalFormatting sqref="AB375">
    <cfRule type="cellIs" dxfId="1296" priority="3628" operator="equal">
      <formula>"Leve"</formula>
    </cfRule>
  </conditionalFormatting>
  <conditionalFormatting sqref="AD375">
    <cfRule type="cellIs" dxfId="1295" priority="3629" operator="equal">
      <formula>"Extremo"</formula>
    </cfRule>
  </conditionalFormatting>
  <conditionalFormatting sqref="AD375">
    <cfRule type="cellIs" dxfId="1294" priority="3630" operator="equal">
      <formula>"Alto"</formula>
    </cfRule>
  </conditionalFormatting>
  <conditionalFormatting sqref="AD375">
    <cfRule type="cellIs" dxfId="1293" priority="3631" operator="equal">
      <formula>"Moderado"</formula>
    </cfRule>
  </conditionalFormatting>
  <conditionalFormatting sqref="AD375">
    <cfRule type="cellIs" dxfId="1292" priority="3632" operator="equal">
      <formula>"Bajo"</formula>
    </cfRule>
  </conditionalFormatting>
  <conditionalFormatting sqref="Z376:Z379">
    <cfRule type="cellIs" dxfId="1291" priority="3633" operator="equal">
      <formula>"Muy Alta"</formula>
    </cfRule>
  </conditionalFormatting>
  <conditionalFormatting sqref="Z376:Z379">
    <cfRule type="cellIs" dxfId="1290" priority="3634" operator="equal">
      <formula>"Alta"</formula>
    </cfRule>
  </conditionalFormatting>
  <conditionalFormatting sqref="Z376:Z379">
    <cfRule type="cellIs" dxfId="1289" priority="3635" operator="equal">
      <formula>"Media"</formula>
    </cfRule>
  </conditionalFormatting>
  <conditionalFormatting sqref="Z376:Z379">
    <cfRule type="cellIs" dxfId="1288" priority="3636" operator="equal">
      <formula>"Baja"</formula>
    </cfRule>
  </conditionalFormatting>
  <conditionalFormatting sqref="Z376:Z379">
    <cfRule type="cellIs" dxfId="1287" priority="3637" operator="equal">
      <formula>"Muy Baja"</formula>
    </cfRule>
  </conditionalFormatting>
  <conditionalFormatting sqref="AB376:AB379">
    <cfRule type="cellIs" dxfId="1286" priority="3638" operator="equal">
      <formula>"Catastrófico"</formula>
    </cfRule>
  </conditionalFormatting>
  <conditionalFormatting sqref="AB376:AB379">
    <cfRule type="cellIs" dxfId="1285" priority="3639" operator="equal">
      <formula>"Mayor"</formula>
    </cfRule>
  </conditionalFormatting>
  <conditionalFormatting sqref="AB376:AB379">
    <cfRule type="cellIs" dxfId="1284" priority="3640" operator="equal">
      <formula>"Moderado"</formula>
    </cfRule>
  </conditionalFormatting>
  <conditionalFormatting sqref="AB376:AB379">
    <cfRule type="cellIs" dxfId="1283" priority="3641" operator="equal">
      <formula>"Menor"</formula>
    </cfRule>
  </conditionalFormatting>
  <conditionalFormatting sqref="AB376:AB379">
    <cfRule type="cellIs" dxfId="1282" priority="3642" operator="equal">
      <formula>"Leve"</formula>
    </cfRule>
  </conditionalFormatting>
  <conditionalFormatting sqref="AD376:AD379">
    <cfRule type="cellIs" dxfId="1281" priority="3643" operator="equal">
      <formula>"Extremo"</formula>
    </cfRule>
  </conditionalFormatting>
  <conditionalFormatting sqref="AD376:AD379">
    <cfRule type="cellIs" dxfId="1280" priority="3644" operator="equal">
      <formula>"Alto"</formula>
    </cfRule>
  </conditionalFormatting>
  <conditionalFormatting sqref="AD376:AD379">
    <cfRule type="cellIs" dxfId="1279" priority="3645" operator="equal">
      <formula>"Moderado"</formula>
    </cfRule>
  </conditionalFormatting>
  <conditionalFormatting sqref="AD376:AD379">
    <cfRule type="cellIs" dxfId="1278" priority="3646" operator="equal">
      <formula>"Bajo"</formula>
    </cfRule>
  </conditionalFormatting>
  <conditionalFormatting sqref="Z380">
    <cfRule type="cellIs" dxfId="1277" priority="3647" operator="equal">
      <formula>"Muy Alta"</formula>
    </cfRule>
  </conditionalFormatting>
  <conditionalFormatting sqref="Z380">
    <cfRule type="cellIs" dxfId="1276" priority="3648" operator="equal">
      <formula>"Alta"</formula>
    </cfRule>
  </conditionalFormatting>
  <conditionalFormatting sqref="Z380">
    <cfRule type="cellIs" dxfId="1275" priority="3649" operator="equal">
      <formula>"Media"</formula>
    </cfRule>
  </conditionalFormatting>
  <conditionalFormatting sqref="Z380">
    <cfRule type="cellIs" dxfId="1274" priority="3650" operator="equal">
      <formula>"Baja"</formula>
    </cfRule>
  </conditionalFormatting>
  <conditionalFormatting sqref="Z380">
    <cfRule type="cellIs" dxfId="1273" priority="3651" operator="equal">
      <formula>"Muy Baja"</formula>
    </cfRule>
  </conditionalFormatting>
  <conditionalFormatting sqref="AB380">
    <cfRule type="cellIs" dxfId="1272" priority="3652" operator="equal">
      <formula>"Catastrófico"</formula>
    </cfRule>
  </conditionalFormatting>
  <conditionalFormatting sqref="AB380">
    <cfRule type="cellIs" dxfId="1271" priority="3653" operator="equal">
      <formula>"Mayor"</formula>
    </cfRule>
  </conditionalFormatting>
  <conditionalFormatting sqref="AB380">
    <cfRule type="cellIs" dxfId="1270" priority="3654" operator="equal">
      <formula>"Moderado"</formula>
    </cfRule>
  </conditionalFormatting>
  <conditionalFormatting sqref="AB380">
    <cfRule type="cellIs" dxfId="1269" priority="3655" operator="equal">
      <formula>"Menor"</formula>
    </cfRule>
  </conditionalFormatting>
  <conditionalFormatting sqref="AB380">
    <cfRule type="cellIs" dxfId="1268" priority="3656" operator="equal">
      <formula>"Leve"</formula>
    </cfRule>
  </conditionalFormatting>
  <conditionalFormatting sqref="AD380">
    <cfRule type="cellIs" dxfId="1267" priority="3657" operator="equal">
      <formula>"Extremo"</formula>
    </cfRule>
  </conditionalFormatting>
  <conditionalFormatting sqref="AD380">
    <cfRule type="cellIs" dxfId="1266" priority="3658" operator="equal">
      <formula>"Alto"</formula>
    </cfRule>
  </conditionalFormatting>
  <conditionalFormatting sqref="AD380">
    <cfRule type="cellIs" dxfId="1265" priority="3659" operator="equal">
      <formula>"Moderado"</formula>
    </cfRule>
  </conditionalFormatting>
  <conditionalFormatting sqref="AD380">
    <cfRule type="cellIs" dxfId="1264" priority="3660" operator="equal">
      <formula>"Bajo"</formula>
    </cfRule>
  </conditionalFormatting>
  <conditionalFormatting sqref="I375">
    <cfRule type="cellIs" dxfId="1263" priority="3661" operator="equal">
      <formula>"Muy Alta"</formula>
    </cfRule>
  </conditionalFormatting>
  <conditionalFormatting sqref="I375">
    <cfRule type="cellIs" dxfId="1262" priority="3662" operator="equal">
      <formula>"Alta"</formula>
    </cfRule>
  </conditionalFormatting>
  <conditionalFormatting sqref="I375">
    <cfRule type="cellIs" dxfId="1261" priority="3663" operator="equal">
      <formula>"Media"</formula>
    </cfRule>
  </conditionalFormatting>
  <conditionalFormatting sqref="I375">
    <cfRule type="cellIs" dxfId="1260" priority="3664" operator="equal">
      <formula>"Baja"</formula>
    </cfRule>
  </conditionalFormatting>
  <conditionalFormatting sqref="I375">
    <cfRule type="cellIs" dxfId="1259" priority="3665" operator="equal">
      <formula>"Muy Baja"</formula>
    </cfRule>
  </conditionalFormatting>
  <conditionalFormatting sqref="M375">
    <cfRule type="cellIs" dxfId="1258" priority="3666" operator="equal">
      <formula>"Catastrófico"</formula>
    </cfRule>
  </conditionalFormatting>
  <conditionalFormatting sqref="M375">
    <cfRule type="cellIs" dxfId="1257" priority="3667" operator="equal">
      <formula>"Mayor"</formula>
    </cfRule>
  </conditionalFormatting>
  <conditionalFormatting sqref="M375">
    <cfRule type="cellIs" dxfId="1256" priority="3668" operator="equal">
      <formula>"Moderado"</formula>
    </cfRule>
  </conditionalFormatting>
  <conditionalFormatting sqref="M375">
    <cfRule type="cellIs" dxfId="1255" priority="3669" operator="equal">
      <formula>"Menor"</formula>
    </cfRule>
  </conditionalFormatting>
  <conditionalFormatting sqref="M375">
    <cfRule type="cellIs" dxfId="1254" priority="3670" operator="equal">
      <formula>"Leve"</formula>
    </cfRule>
  </conditionalFormatting>
  <conditionalFormatting sqref="O381">
    <cfRule type="cellIs" dxfId="1253" priority="3671" operator="equal">
      <formula>"Extremo"</formula>
    </cfRule>
  </conditionalFormatting>
  <conditionalFormatting sqref="O381">
    <cfRule type="cellIs" dxfId="1252" priority="3672" operator="equal">
      <formula>"Alto"</formula>
    </cfRule>
  </conditionalFormatting>
  <conditionalFormatting sqref="O381">
    <cfRule type="cellIs" dxfId="1251" priority="3673" operator="equal">
      <formula>"Moderado"</formula>
    </cfRule>
  </conditionalFormatting>
  <conditionalFormatting sqref="O381">
    <cfRule type="cellIs" dxfId="1250" priority="3674" operator="equal">
      <formula>"Bajo"</formula>
    </cfRule>
  </conditionalFormatting>
  <conditionalFormatting sqref="L381:L386">
    <cfRule type="containsText" dxfId="1249" priority="3675" operator="containsText" text="❌">
      <formula>NOT(ISERROR(SEARCH(("❌"),(L381))))</formula>
    </cfRule>
  </conditionalFormatting>
  <conditionalFormatting sqref="Z381">
    <cfRule type="cellIs" dxfId="1248" priority="3676" operator="equal">
      <formula>"Muy Alta"</formula>
    </cfRule>
  </conditionalFormatting>
  <conditionalFormatting sqref="Z381">
    <cfRule type="cellIs" dxfId="1247" priority="3677" operator="equal">
      <formula>"Alta"</formula>
    </cfRule>
  </conditionalFormatting>
  <conditionalFormatting sqref="Z381">
    <cfRule type="cellIs" dxfId="1246" priority="3678" operator="equal">
      <formula>"Media"</formula>
    </cfRule>
  </conditionalFormatting>
  <conditionalFormatting sqref="Z381">
    <cfRule type="cellIs" dxfId="1245" priority="3679" operator="equal">
      <formula>"Baja"</formula>
    </cfRule>
  </conditionalFormatting>
  <conditionalFormatting sqref="Z381">
    <cfRule type="cellIs" dxfId="1244" priority="3680" operator="equal">
      <formula>"Muy Baja"</formula>
    </cfRule>
  </conditionalFormatting>
  <conditionalFormatting sqref="AB381">
    <cfRule type="cellIs" dxfId="1243" priority="3681" operator="equal">
      <formula>"Catastrófico"</formula>
    </cfRule>
  </conditionalFormatting>
  <conditionalFormatting sqref="AB381">
    <cfRule type="cellIs" dxfId="1242" priority="3682" operator="equal">
      <formula>"Mayor"</formula>
    </cfRule>
  </conditionalFormatting>
  <conditionalFormatting sqref="AB381">
    <cfRule type="cellIs" dxfId="1241" priority="3683" operator="equal">
      <formula>"Moderado"</formula>
    </cfRule>
  </conditionalFormatting>
  <conditionalFormatting sqref="AB381">
    <cfRule type="cellIs" dxfId="1240" priority="3684" operator="equal">
      <formula>"Menor"</formula>
    </cfRule>
  </conditionalFormatting>
  <conditionalFormatting sqref="AB381">
    <cfRule type="cellIs" dxfId="1239" priority="3685" operator="equal">
      <formula>"Leve"</formula>
    </cfRule>
  </conditionalFormatting>
  <conditionalFormatting sqref="AD381">
    <cfRule type="cellIs" dxfId="1238" priority="3686" operator="equal">
      <formula>"Extremo"</formula>
    </cfRule>
  </conditionalFormatting>
  <conditionalFormatting sqref="AD381">
    <cfRule type="cellIs" dxfId="1237" priority="3687" operator="equal">
      <formula>"Alto"</formula>
    </cfRule>
  </conditionalFormatting>
  <conditionalFormatting sqref="AD381">
    <cfRule type="cellIs" dxfId="1236" priority="3688" operator="equal">
      <formula>"Moderado"</formula>
    </cfRule>
  </conditionalFormatting>
  <conditionalFormatting sqref="AD381">
    <cfRule type="cellIs" dxfId="1235" priority="3689" operator="equal">
      <formula>"Bajo"</formula>
    </cfRule>
  </conditionalFormatting>
  <conditionalFormatting sqref="Z382:Z385">
    <cfRule type="cellIs" dxfId="1234" priority="3690" operator="equal">
      <formula>"Muy Alta"</formula>
    </cfRule>
  </conditionalFormatting>
  <conditionalFormatting sqref="Z382:Z385">
    <cfRule type="cellIs" dxfId="1233" priority="3691" operator="equal">
      <formula>"Alta"</formula>
    </cfRule>
  </conditionalFormatting>
  <conditionalFormatting sqref="Z382:Z385">
    <cfRule type="cellIs" dxfId="1232" priority="3692" operator="equal">
      <formula>"Media"</formula>
    </cfRule>
  </conditionalFormatting>
  <conditionalFormatting sqref="Z382:Z385">
    <cfRule type="cellIs" dxfId="1231" priority="3693" operator="equal">
      <formula>"Baja"</formula>
    </cfRule>
  </conditionalFormatting>
  <conditionalFormatting sqref="Z382:Z385">
    <cfRule type="cellIs" dxfId="1230" priority="3694" operator="equal">
      <formula>"Muy Baja"</formula>
    </cfRule>
  </conditionalFormatting>
  <conditionalFormatting sqref="AB382:AB385">
    <cfRule type="cellIs" dxfId="1229" priority="3695" operator="equal">
      <formula>"Catastrófico"</formula>
    </cfRule>
  </conditionalFormatting>
  <conditionalFormatting sqref="AB382:AB385">
    <cfRule type="cellIs" dxfId="1228" priority="3696" operator="equal">
      <formula>"Mayor"</formula>
    </cfRule>
  </conditionalFormatting>
  <conditionalFormatting sqref="AB382:AB385">
    <cfRule type="cellIs" dxfId="1227" priority="3697" operator="equal">
      <formula>"Moderado"</formula>
    </cfRule>
  </conditionalFormatting>
  <conditionalFormatting sqref="AB382:AB385">
    <cfRule type="cellIs" dxfId="1226" priority="3698" operator="equal">
      <formula>"Menor"</formula>
    </cfRule>
  </conditionalFormatting>
  <conditionalFormatting sqref="AB382:AB385">
    <cfRule type="cellIs" dxfId="1225" priority="3699" operator="equal">
      <formula>"Leve"</formula>
    </cfRule>
  </conditionalFormatting>
  <conditionalFormatting sqref="AD382:AD385">
    <cfRule type="cellIs" dxfId="1224" priority="3700" operator="equal">
      <formula>"Extremo"</formula>
    </cfRule>
  </conditionalFormatting>
  <conditionalFormatting sqref="AD382:AD385">
    <cfRule type="cellIs" dxfId="1223" priority="3701" operator="equal">
      <formula>"Alto"</formula>
    </cfRule>
  </conditionalFormatting>
  <conditionalFormatting sqref="AD382:AD385">
    <cfRule type="cellIs" dxfId="1222" priority="3702" operator="equal">
      <formula>"Moderado"</formula>
    </cfRule>
  </conditionalFormatting>
  <conditionalFormatting sqref="AD382:AD385">
    <cfRule type="cellIs" dxfId="1221" priority="3703" operator="equal">
      <formula>"Bajo"</formula>
    </cfRule>
  </conditionalFormatting>
  <conditionalFormatting sqref="Z386">
    <cfRule type="cellIs" dxfId="1220" priority="3704" operator="equal">
      <formula>"Muy Alta"</formula>
    </cfRule>
  </conditionalFormatting>
  <conditionalFormatting sqref="Z386">
    <cfRule type="cellIs" dxfId="1219" priority="3705" operator="equal">
      <formula>"Alta"</formula>
    </cfRule>
  </conditionalFormatting>
  <conditionalFormatting sqref="Z386">
    <cfRule type="cellIs" dxfId="1218" priority="3706" operator="equal">
      <formula>"Media"</formula>
    </cfRule>
  </conditionalFormatting>
  <conditionalFormatting sqref="Z386">
    <cfRule type="cellIs" dxfId="1217" priority="3707" operator="equal">
      <formula>"Baja"</formula>
    </cfRule>
  </conditionalFormatting>
  <conditionalFormatting sqref="Z386">
    <cfRule type="cellIs" dxfId="1216" priority="3708" operator="equal">
      <formula>"Muy Baja"</formula>
    </cfRule>
  </conditionalFormatting>
  <conditionalFormatting sqref="AB386">
    <cfRule type="cellIs" dxfId="1215" priority="3709" operator="equal">
      <formula>"Catastrófico"</formula>
    </cfRule>
  </conditionalFormatting>
  <conditionalFormatting sqref="AB386">
    <cfRule type="cellIs" dxfId="1214" priority="3710" operator="equal">
      <formula>"Mayor"</formula>
    </cfRule>
  </conditionalFormatting>
  <conditionalFormatting sqref="AB386">
    <cfRule type="cellIs" dxfId="1213" priority="3711" operator="equal">
      <formula>"Moderado"</formula>
    </cfRule>
  </conditionalFormatting>
  <conditionalFormatting sqref="AB386">
    <cfRule type="cellIs" dxfId="1212" priority="3712" operator="equal">
      <formula>"Menor"</formula>
    </cfRule>
  </conditionalFormatting>
  <conditionalFormatting sqref="AB386">
    <cfRule type="cellIs" dxfId="1211" priority="3713" operator="equal">
      <formula>"Leve"</formula>
    </cfRule>
  </conditionalFormatting>
  <conditionalFormatting sqref="AD386">
    <cfRule type="cellIs" dxfId="1210" priority="3714" operator="equal">
      <formula>"Extremo"</formula>
    </cfRule>
  </conditionalFormatting>
  <conditionalFormatting sqref="AD386">
    <cfRule type="cellIs" dxfId="1209" priority="3715" operator="equal">
      <formula>"Alto"</formula>
    </cfRule>
  </conditionalFormatting>
  <conditionalFormatting sqref="AD386">
    <cfRule type="cellIs" dxfId="1208" priority="3716" operator="equal">
      <formula>"Moderado"</formula>
    </cfRule>
  </conditionalFormatting>
  <conditionalFormatting sqref="AD386">
    <cfRule type="cellIs" dxfId="1207" priority="3717" operator="equal">
      <formula>"Bajo"</formula>
    </cfRule>
  </conditionalFormatting>
  <conditionalFormatting sqref="I381">
    <cfRule type="cellIs" dxfId="1206" priority="3718" operator="equal">
      <formula>"Muy Alta"</formula>
    </cfRule>
  </conditionalFormatting>
  <conditionalFormatting sqref="I381">
    <cfRule type="cellIs" dxfId="1205" priority="3719" operator="equal">
      <formula>"Alta"</formula>
    </cfRule>
  </conditionalFormatting>
  <conditionalFormatting sqref="I381">
    <cfRule type="cellIs" dxfId="1204" priority="3720" operator="equal">
      <formula>"Media"</formula>
    </cfRule>
  </conditionalFormatting>
  <conditionalFormatting sqref="I381">
    <cfRule type="cellIs" dxfId="1203" priority="3721" operator="equal">
      <formula>"Baja"</formula>
    </cfRule>
  </conditionalFormatting>
  <conditionalFormatting sqref="I381">
    <cfRule type="cellIs" dxfId="1202" priority="3722" operator="equal">
      <formula>"Muy Baja"</formula>
    </cfRule>
  </conditionalFormatting>
  <conditionalFormatting sqref="M381">
    <cfRule type="cellIs" dxfId="1201" priority="3723" operator="equal">
      <formula>"Catastrófico"</formula>
    </cfRule>
  </conditionalFormatting>
  <conditionalFormatting sqref="M381">
    <cfRule type="cellIs" dxfId="1200" priority="3724" operator="equal">
      <formula>"Mayor"</formula>
    </cfRule>
  </conditionalFormatting>
  <conditionalFormatting sqref="M381">
    <cfRule type="cellIs" dxfId="1199" priority="3725" operator="equal">
      <formula>"Moderado"</formula>
    </cfRule>
  </conditionalFormatting>
  <conditionalFormatting sqref="M381">
    <cfRule type="cellIs" dxfId="1198" priority="3726" operator="equal">
      <formula>"Menor"</formula>
    </cfRule>
  </conditionalFormatting>
  <conditionalFormatting sqref="M381">
    <cfRule type="cellIs" dxfId="1197" priority="3727" operator="equal">
      <formula>"Leve"</formula>
    </cfRule>
  </conditionalFormatting>
  <conditionalFormatting sqref="O390">
    <cfRule type="cellIs" dxfId="1196" priority="3728" operator="equal">
      <formula>"Extremo"</formula>
    </cfRule>
  </conditionalFormatting>
  <conditionalFormatting sqref="O390">
    <cfRule type="cellIs" dxfId="1195" priority="3729" operator="equal">
      <formula>"Alto"</formula>
    </cfRule>
  </conditionalFormatting>
  <conditionalFormatting sqref="O390">
    <cfRule type="cellIs" dxfId="1194" priority="3730" operator="equal">
      <formula>"Moderado"</formula>
    </cfRule>
  </conditionalFormatting>
  <conditionalFormatting sqref="O390">
    <cfRule type="cellIs" dxfId="1193" priority="3731" operator="equal">
      <formula>"Bajo"</formula>
    </cfRule>
  </conditionalFormatting>
  <conditionalFormatting sqref="L390:L395">
    <cfRule type="containsText" dxfId="1192" priority="3732" operator="containsText" text="❌">
      <formula>NOT(ISERROR(SEARCH(("❌"),(L390))))</formula>
    </cfRule>
  </conditionalFormatting>
  <conditionalFormatting sqref="Z390">
    <cfRule type="cellIs" dxfId="1191" priority="3733" operator="equal">
      <formula>"Muy Alta"</formula>
    </cfRule>
  </conditionalFormatting>
  <conditionalFormatting sqref="Z390">
    <cfRule type="cellIs" dxfId="1190" priority="3734" operator="equal">
      <formula>"Alta"</formula>
    </cfRule>
  </conditionalFormatting>
  <conditionalFormatting sqref="Z390">
    <cfRule type="cellIs" dxfId="1189" priority="3735" operator="equal">
      <formula>"Media"</formula>
    </cfRule>
  </conditionalFormatting>
  <conditionalFormatting sqref="Z390">
    <cfRule type="cellIs" dxfId="1188" priority="3736" operator="equal">
      <formula>"Baja"</formula>
    </cfRule>
  </conditionalFormatting>
  <conditionalFormatting sqref="Z390">
    <cfRule type="cellIs" dxfId="1187" priority="3737" operator="equal">
      <formula>"Muy Baja"</formula>
    </cfRule>
  </conditionalFormatting>
  <conditionalFormatting sqref="AB390">
    <cfRule type="cellIs" dxfId="1186" priority="3738" operator="equal">
      <formula>"Catastrófico"</formula>
    </cfRule>
  </conditionalFormatting>
  <conditionalFormatting sqref="AB390">
    <cfRule type="cellIs" dxfId="1185" priority="3739" operator="equal">
      <formula>"Mayor"</formula>
    </cfRule>
  </conditionalFormatting>
  <conditionalFormatting sqref="AB390">
    <cfRule type="cellIs" dxfId="1184" priority="3740" operator="equal">
      <formula>"Moderado"</formula>
    </cfRule>
  </conditionalFormatting>
  <conditionalFormatting sqref="AB390">
    <cfRule type="cellIs" dxfId="1183" priority="3741" operator="equal">
      <formula>"Menor"</formula>
    </cfRule>
  </conditionalFormatting>
  <conditionalFormatting sqref="AB390">
    <cfRule type="cellIs" dxfId="1182" priority="3742" operator="equal">
      <formula>"Leve"</formula>
    </cfRule>
  </conditionalFormatting>
  <conditionalFormatting sqref="AD390">
    <cfRule type="cellIs" dxfId="1181" priority="3743" operator="equal">
      <formula>"Extremo"</formula>
    </cfRule>
  </conditionalFormatting>
  <conditionalFormatting sqref="AD390">
    <cfRule type="cellIs" dxfId="1180" priority="3744" operator="equal">
      <formula>"Alto"</formula>
    </cfRule>
  </conditionalFormatting>
  <conditionalFormatting sqref="AD390">
    <cfRule type="cellIs" dxfId="1179" priority="3745" operator="equal">
      <formula>"Moderado"</formula>
    </cfRule>
  </conditionalFormatting>
  <conditionalFormatting sqref="AD390">
    <cfRule type="cellIs" dxfId="1178" priority="3746" operator="equal">
      <formula>"Bajo"</formula>
    </cfRule>
  </conditionalFormatting>
  <conditionalFormatting sqref="Z391:Z394">
    <cfRule type="cellIs" dxfId="1177" priority="3747" operator="equal">
      <formula>"Muy Alta"</formula>
    </cfRule>
  </conditionalFormatting>
  <conditionalFormatting sqref="Z391:Z394">
    <cfRule type="cellIs" dxfId="1176" priority="3748" operator="equal">
      <formula>"Alta"</formula>
    </cfRule>
  </conditionalFormatting>
  <conditionalFormatting sqref="Z391:Z394">
    <cfRule type="cellIs" dxfId="1175" priority="3749" operator="equal">
      <formula>"Media"</formula>
    </cfRule>
  </conditionalFormatting>
  <conditionalFormatting sqref="Z391:Z394">
    <cfRule type="cellIs" dxfId="1174" priority="3750" operator="equal">
      <formula>"Baja"</formula>
    </cfRule>
  </conditionalFormatting>
  <conditionalFormatting sqref="Z391:Z394">
    <cfRule type="cellIs" dxfId="1173" priority="3751" operator="equal">
      <formula>"Muy Baja"</formula>
    </cfRule>
  </conditionalFormatting>
  <conditionalFormatting sqref="AB391:AB394">
    <cfRule type="cellIs" dxfId="1172" priority="3752" operator="equal">
      <formula>"Catastrófico"</formula>
    </cfRule>
  </conditionalFormatting>
  <conditionalFormatting sqref="AB391:AB394">
    <cfRule type="cellIs" dxfId="1171" priority="3753" operator="equal">
      <formula>"Mayor"</formula>
    </cfRule>
  </conditionalFormatting>
  <conditionalFormatting sqref="AB391:AB394">
    <cfRule type="cellIs" dxfId="1170" priority="3754" operator="equal">
      <formula>"Moderado"</formula>
    </cfRule>
  </conditionalFormatting>
  <conditionalFormatting sqref="AB391:AB394">
    <cfRule type="cellIs" dxfId="1169" priority="3755" operator="equal">
      <formula>"Menor"</formula>
    </cfRule>
  </conditionalFormatting>
  <conditionalFormatting sqref="AB391:AB394">
    <cfRule type="cellIs" dxfId="1168" priority="3756" operator="equal">
      <formula>"Leve"</formula>
    </cfRule>
  </conditionalFormatting>
  <conditionalFormatting sqref="AD391:AD394">
    <cfRule type="cellIs" dxfId="1167" priority="3757" operator="equal">
      <formula>"Extremo"</formula>
    </cfRule>
  </conditionalFormatting>
  <conditionalFormatting sqref="AD391:AD394">
    <cfRule type="cellIs" dxfId="1166" priority="3758" operator="equal">
      <formula>"Alto"</formula>
    </cfRule>
  </conditionalFormatting>
  <conditionalFormatting sqref="AD391:AD394">
    <cfRule type="cellIs" dxfId="1165" priority="3759" operator="equal">
      <formula>"Moderado"</formula>
    </cfRule>
  </conditionalFormatting>
  <conditionalFormatting sqref="AD391:AD394">
    <cfRule type="cellIs" dxfId="1164" priority="3760" operator="equal">
      <formula>"Bajo"</formula>
    </cfRule>
  </conditionalFormatting>
  <conditionalFormatting sqref="Z395">
    <cfRule type="cellIs" dxfId="1163" priority="3761" operator="equal">
      <formula>"Muy Alta"</formula>
    </cfRule>
  </conditionalFormatting>
  <conditionalFormatting sqref="Z395">
    <cfRule type="cellIs" dxfId="1162" priority="3762" operator="equal">
      <formula>"Alta"</formula>
    </cfRule>
  </conditionalFormatting>
  <conditionalFormatting sqref="Z395">
    <cfRule type="cellIs" dxfId="1161" priority="3763" operator="equal">
      <formula>"Media"</formula>
    </cfRule>
  </conditionalFormatting>
  <conditionalFormatting sqref="Z395">
    <cfRule type="cellIs" dxfId="1160" priority="3764" operator="equal">
      <formula>"Baja"</formula>
    </cfRule>
  </conditionalFormatting>
  <conditionalFormatting sqref="Z395">
    <cfRule type="cellIs" dxfId="1159" priority="3765" operator="equal">
      <formula>"Muy Baja"</formula>
    </cfRule>
  </conditionalFormatting>
  <conditionalFormatting sqref="AB395">
    <cfRule type="cellIs" dxfId="1158" priority="3766" operator="equal">
      <formula>"Catastrófico"</formula>
    </cfRule>
  </conditionalFormatting>
  <conditionalFormatting sqref="AB395">
    <cfRule type="cellIs" dxfId="1157" priority="3767" operator="equal">
      <formula>"Mayor"</formula>
    </cfRule>
  </conditionalFormatting>
  <conditionalFormatting sqref="AB395">
    <cfRule type="cellIs" dxfId="1156" priority="3768" operator="equal">
      <formula>"Moderado"</formula>
    </cfRule>
  </conditionalFormatting>
  <conditionalFormatting sqref="AB395">
    <cfRule type="cellIs" dxfId="1155" priority="3769" operator="equal">
      <formula>"Menor"</formula>
    </cfRule>
  </conditionalFormatting>
  <conditionalFormatting sqref="AB395">
    <cfRule type="cellIs" dxfId="1154" priority="3770" operator="equal">
      <formula>"Leve"</formula>
    </cfRule>
  </conditionalFormatting>
  <conditionalFormatting sqref="AD395">
    <cfRule type="cellIs" dxfId="1153" priority="3771" operator="equal">
      <formula>"Extremo"</formula>
    </cfRule>
  </conditionalFormatting>
  <conditionalFormatting sqref="AD395">
    <cfRule type="cellIs" dxfId="1152" priority="3772" operator="equal">
      <formula>"Alto"</formula>
    </cfRule>
  </conditionalFormatting>
  <conditionalFormatting sqref="AD395">
    <cfRule type="cellIs" dxfId="1151" priority="3773" operator="equal">
      <formula>"Moderado"</formula>
    </cfRule>
  </conditionalFormatting>
  <conditionalFormatting sqref="AD395">
    <cfRule type="cellIs" dxfId="1150" priority="3774" operator="equal">
      <formula>"Bajo"</formula>
    </cfRule>
  </conditionalFormatting>
  <conditionalFormatting sqref="I390">
    <cfRule type="cellIs" dxfId="1149" priority="3775" operator="equal">
      <formula>"Muy Alta"</formula>
    </cfRule>
  </conditionalFormatting>
  <conditionalFormatting sqref="I390">
    <cfRule type="cellIs" dxfId="1148" priority="3776" operator="equal">
      <formula>"Alta"</formula>
    </cfRule>
  </conditionalFormatting>
  <conditionalFormatting sqref="I390">
    <cfRule type="cellIs" dxfId="1147" priority="3777" operator="equal">
      <formula>"Media"</formula>
    </cfRule>
  </conditionalFormatting>
  <conditionalFormatting sqref="I390">
    <cfRule type="cellIs" dxfId="1146" priority="3778" operator="equal">
      <formula>"Baja"</formula>
    </cfRule>
  </conditionalFormatting>
  <conditionalFormatting sqref="I390">
    <cfRule type="cellIs" dxfId="1145" priority="3779" operator="equal">
      <formula>"Muy Baja"</formula>
    </cfRule>
  </conditionalFormatting>
  <conditionalFormatting sqref="M390">
    <cfRule type="cellIs" dxfId="1144" priority="3780" operator="equal">
      <formula>"Catastrófico"</formula>
    </cfRule>
  </conditionalFormatting>
  <conditionalFormatting sqref="M390">
    <cfRule type="cellIs" dxfId="1143" priority="3781" operator="equal">
      <formula>"Mayor"</formula>
    </cfRule>
  </conditionalFormatting>
  <conditionalFormatting sqref="M390">
    <cfRule type="cellIs" dxfId="1142" priority="3782" operator="equal">
      <formula>"Moderado"</formula>
    </cfRule>
  </conditionalFormatting>
  <conditionalFormatting sqref="M390">
    <cfRule type="cellIs" dxfId="1141" priority="3783" operator="equal">
      <formula>"Menor"</formula>
    </cfRule>
  </conditionalFormatting>
  <conditionalFormatting sqref="M390">
    <cfRule type="cellIs" dxfId="1140" priority="3784" operator="equal">
      <formula>"Leve"</formula>
    </cfRule>
  </conditionalFormatting>
  <conditionalFormatting sqref="O213">
    <cfRule type="cellIs" dxfId="1139" priority="913" operator="equal">
      <formula>"Extremo"</formula>
    </cfRule>
  </conditionalFormatting>
  <conditionalFormatting sqref="O213">
    <cfRule type="cellIs" dxfId="1138" priority="914" operator="equal">
      <formula>"Alto"</formula>
    </cfRule>
  </conditionalFormatting>
  <conditionalFormatting sqref="O213">
    <cfRule type="cellIs" dxfId="1137" priority="915" operator="equal">
      <formula>"Moderado"</formula>
    </cfRule>
  </conditionalFormatting>
  <conditionalFormatting sqref="O213">
    <cfRule type="cellIs" dxfId="1136" priority="916" operator="equal">
      <formula>"Bajo"</formula>
    </cfRule>
  </conditionalFormatting>
  <conditionalFormatting sqref="L213:L218">
    <cfRule type="containsText" dxfId="1135" priority="917" operator="containsText" text="❌">
      <formula>NOT(ISERROR(SEARCH(("❌"),(L213))))</formula>
    </cfRule>
  </conditionalFormatting>
  <conditionalFormatting sqref="Z213">
    <cfRule type="cellIs" dxfId="1134" priority="918" operator="equal">
      <formula>"Muy Alta"</formula>
    </cfRule>
  </conditionalFormatting>
  <conditionalFormatting sqref="Z213">
    <cfRule type="cellIs" dxfId="1133" priority="919" operator="equal">
      <formula>"Alta"</formula>
    </cfRule>
  </conditionalFormatting>
  <conditionalFormatting sqref="Z213">
    <cfRule type="cellIs" dxfId="1132" priority="920" operator="equal">
      <formula>"Media"</formula>
    </cfRule>
  </conditionalFormatting>
  <conditionalFormatting sqref="Z213">
    <cfRule type="cellIs" dxfId="1131" priority="921" operator="equal">
      <formula>"Baja"</formula>
    </cfRule>
  </conditionalFormatting>
  <conditionalFormatting sqref="Z213">
    <cfRule type="cellIs" dxfId="1130" priority="922" operator="equal">
      <formula>"Muy Baja"</formula>
    </cfRule>
  </conditionalFormatting>
  <conditionalFormatting sqref="AB213">
    <cfRule type="cellIs" dxfId="1129" priority="923" operator="equal">
      <formula>"Catastrófico"</formula>
    </cfRule>
  </conditionalFormatting>
  <conditionalFormatting sqref="AB213">
    <cfRule type="cellIs" dxfId="1128" priority="924" operator="equal">
      <formula>"Mayor"</formula>
    </cfRule>
  </conditionalFormatting>
  <conditionalFormatting sqref="AB213">
    <cfRule type="cellIs" dxfId="1127" priority="925" operator="equal">
      <formula>"Moderado"</formula>
    </cfRule>
  </conditionalFormatting>
  <conditionalFormatting sqref="AB213">
    <cfRule type="cellIs" dxfId="1126" priority="926" operator="equal">
      <formula>"Menor"</formula>
    </cfRule>
  </conditionalFormatting>
  <conditionalFormatting sqref="AB213">
    <cfRule type="cellIs" dxfId="1125" priority="927" operator="equal">
      <formula>"Leve"</formula>
    </cfRule>
  </conditionalFormatting>
  <conditionalFormatting sqref="AD213">
    <cfRule type="cellIs" dxfId="1124" priority="928" operator="equal">
      <formula>"Extremo"</formula>
    </cfRule>
  </conditionalFormatting>
  <conditionalFormatting sqref="AD213">
    <cfRule type="cellIs" dxfId="1123" priority="929" operator="equal">
      <formula>"Alto"</formula>
    </cfRule>
  </conditionalFormatting>
  <conditionalFormatting sqref="AD213">
    <cfRule type="cellIs" dxfId="1122" priority="930" operator="equal">
      <formula>"Moderado"</formula>
    </cfRule>
  </conditionalFormatting>
  <conditionalFormatting sqref="AD213">
    <cfRule type="cellIs" dxfId="1121" priority="931" operator="equal">
      <formula>"Bajo"</formula>
    </cfRule>
  </conditionalFormatting>
  <conditionalFormatting sqref="Z214:Z217">
    <cfRule type="cellIs" dxfId="1120" priority="932" operator="equal">
      <formula>"Muy Alta"</formula>
    </cfRule>
  </conditionalFormatting>
  <conditionalFormatting sqref="Z214:Z217">
    <cfRule type="cellIs" dxfId="1119" priority="933" operator="equal">
      <formula>"Alta"</formula>
    </cfRule>
  </conditionalFormatting>
  <conditionalFormatting sqref="Z214:Z217">
    <cfRule type="cellIs" dxfId="1118" priority="934" operator="equal">
      <formula>"Media"</formula>
    </cfRule>
  </conditionalFormatting>
  <conditionalFormatting sqref="Z214:Z217">
    <cfRule type="cellIs" dxfId="1117" priority="935" operator="equal">
      <formula>"Baja"</formula>
    </cfRule>
  </conditionalFormatting>
  <conditionalFormatting sqref="Z214:Z217">
    <cfRule type="cellIs" dxfId="1116" priority="936" operator="equal">
      <formula>"Muy Baja"</formula>
    </cfRule>
  </conditionalFormatting>
  <conditionalFormatting sqref="AB214:AB217">
    <cfRule type="cellIs" dxfId="1115" priority="937" operator="equal">
      <formula>"Catastrófico"</formula>
    </cfRule>
  </conditionalFormatting>
  <conditionalFormatting sqref="AB214:AB217">
    <cfRule type="cellIs" dxfId="1114" priority="938" operator="equal">
      <formula>"Mayor"</formula>
    </cfRule>
  </conditionalFormatting>
  <conditionalFormatting sqref="AB214:AB217">
    <cfRule type="cellIs" dxfId="1113" priority="939" operator="equal">
      <formula>"Moderado"</formula>
    </cfRule>
  </conditionalFormatting>
  <conditionalFormatting sqref="AB214:AB217">
    <cfRule type="cellIs" dxfId="1112" priority="940" operator="equal">
      <formula>"Menor"</formula>
    </cfRule>
  </conditionalFormatting>
  <conditionalFormatting sqref="AB214:AB217">
    <cfRule type="cellIs" dxfId="1111" priority="941" operator="equal">
      <formula>"Leve"</formula>
    </cfRule>
  </conditionalFormatting>
  <conditionalFormatting sqref="AD214:AD217">
    <cfRule type="cellIs" dxfId="1110" priority="942" operator="equal">
      <formula>"Extremo"</formula>
    </cfRule>
  </conditionalFormatting>
  <conditionalFormatting sqref="AD214:AD217">
    <cfRule type="cellIs" dxfId="1109" priority="943" operator="equal">
      <formula>"Alto"</formula>
    </cfRule>
  </conditionalFormatting>
  <conditionalFormatting sqref="AD214:AD217">
    <cfRule type="cellIs" dxfId="1108" priority="944" operator="equal">
      <formula>"Moderado"</formula>
    </cfRule>
  </conditionalFormatting>
  <conditionalFormatting sqref="AD214:AD217">
    <cfRule type="cellIs" dxfId="1107" priority="945" operator="equal">
      <formula>"Bajo"</formula>
    </cfRule>
  </conditionalFormatting>
  <conditionalFormatting sqref="Z218">
    <cfRule type="cellIs" dxfId="1106" priority="946" operator="equal">
      <formula>"Muy Alta"</formula>
    </cfRule>
  </conditionalFormatting>
  <conditionalFormatting sqref="Z218">
    <cfRule type="cellIs" dxfId="1105" priority="947" operator="equal">
      <formula>"Alta"</formula>
    </cfRule>
  </conditionalFormatting>
  <conditionalFormatting sqref="Z218">
    <cfRule type="cellIs" dxfId="1104" priority="948" operator="equal">
      <formula>"Media"</formula>
    </cfRule>
  </conditionalFormatting>
  <conditionalFormatting sqref="Z218">
    <cfRule type="cellIs" dxfId="1103" priority="949" operator="equal">
      <formula>"Baja"</formula>
    </cfRule>
  </conditionalFormatting>
  <conditionalFormatting sqref="Z218">
    <cfRule type="cellIs" dxfId="1102" priority="950" operator="equal">
      <formula>"Muy Baja"</formula>
    </cfRule>
  </conditionalFormatting>
  <conditionalFormatting sqref="AB218">
    <cfRule type="cellIs" dxfId="1101" priority="951" operator="equal">
      <formula>"Catastrófico"</formula>
    </cfRule>
  </conditionalFormatting>
  <conditionalFormatting sqref="AB218">
    <cfRule type="cellIs" dxfId="1100" priority="952" operator="equal">
      <formula>"Mayor"</formula>
    </cfRule>
  </conditionalFormatting>
  <conditionalFormatting sqref="AB218">
    <cfRule type="cellIs" dxfId="1099" priority="953" operator="equal">
      <formula>"Moderado"</formula>
    </cfRule>
  </conditionalFormatting>
  <conditionalFormatting sqref="AB218">
    <cfRule type="cellIs" dxfId="1098" priority="954" operator="equal">
      <formula>"Menor"</formula>
    </cfRule>
  </conditionalFormatting>
  <conditionalFormatting sqref="AB218">
    <cfRule type="cellIs" dxfId="1097" priority="955" operator="equal">
      <formula>"Leve"</formula>
    </cfRule>
  </conditionalFormatting>
  <conditionalFormatting sqref="AD218">
    <cfRule type="cellIs" dxfId="1096" priority="956" operator="equal">
      <formula>"Extremo"</formula>
    </cfRule>
  </conditionalFormatting>
  <conditionalFormatting sqref="AD218">
    <cfRule type="cellIs" dxfId="1095" priority="957" operator="equal">
      <formula>"Alto"</formula>
    </cfRule>
  </conditionalFormatting>
  <conditionalFormatting sqref="AD218">
    <cfRule type="cellIs" dxfId="1094" priority="958" operator="equal">
      <formula>"Moderado"</formula>
    </cfRule>
  </conditionalFormatting>
  <conditionalFormatting sqref="AD218">
    <cfRule type="cellIs" dxfId="1093" priority="959" operator="equal">
      <formula>"Bajo"</formula>
    </cfRule>
  </conditionalFormatting>
  <conditionalFormatting sqref="I213">
    <cfRule type="cellIs" dxfId="1092" priority="960" operator="equal">
      <formula>"Muy Alta"</formula>
    </cfRule>
  </conditionalFormatting>
  <conditionalFormatting sqref="I213">
    <cfRule type="cellIs" dxfId="1091" priority="961" operator="equal">
      <formula>"Alta"</formula>
    </cfRule>
  </conditionalFormatting>
  <conditionalFormatting sqref="I213">
    <cfRule type="cellIs" dxfId="1090" priority="962" operator="equal">
      <formula>"Media"</formula>
    </cfRule>
  </conditionalFormatting>
  <conditionalFormatting sqref="I213">
    <cfRule type="cellIs" dxfId="1089" priority="963" operator="equal">
      <formula>"Baja"</formula>
    </cfRule>
  </conditionalFormatting>
  <conditionalFormatting sqref="I213">
    <cfRule type="cellIs" dxfId="1088" priority="964" operator="equal">
      <formula>"Muy Baja"</formula>
    </cfRule>
  </conditionalFormatting>
  <conditionalFormatting sqref="M213">
    <cfRule type="cellIs" dxfId="1087" priority="965" operator="equal">
      <formula>"Catastrófico"</formula>
    </cfRule>
  </conditionalFormatting>
  <conditionalFormatting sqref="M213">
    <cfRule type="cellIs" dxfId="1086" priority="966" operator="equal">
      <formula>"Mayor"</formula>
    </cfRule>
  </conditionalFormatting>
  <conditionalFormatting sqref="M213">
    <cfRule type="cellIs" dxfId="1085" priority="967" operator="equal">
      <formula>"Moderado"</formula>
    </cfRule>
  </conditionalFormatting>
  <conditionalFormatting sqref="M213">
    <cfRule type="cellIs" dxfId="1084" priority="968" operator="equal">
      <formula>"Menor"</formula>
    </cfRule>
  </conditionalFormatting>
  <conditionalFormatting sqref="M213">
    <cfRule type="cellIs" dxfId="1083" priority="969" operator="equal">
      <formula>"Leve"</formula>
    </cfRule>
  </conditionalFormatting>
  <conditionalFormatting sqref="O219">
    <cfRule type="cellIs" dxfId="1082" priority="856" operator="equal">
      <formula>"Extremo"</formula>
    </cfRule>
  </conditionalFormatting>
  <conditionalFormatting sqref="O219">
    <cfRule type="cellIs" dxfId="1081" priority="857" operator="equal">
      <formula>"Alto"</formula>
    </cfRule>
  </conditionalFormatting>
  <conditionalFormatting sqref="O219">
    <cfRule type="cellIs" dxfId="1080" priority="858" operator="equal">
      <formula>"Moderado"</formula>
    </cfRule>
  </conditionalFormatting>
  <conditionalFormatting sqref="O219">
    <cfRule type="cellIs" dxfId="1079" priority="859" operator="equal">
      <formula>"Bajo"</formula>
    </cfRule>
  </conditionalFormatting>
  <conditionalFormatting sqref="L219:L224">
    <cfRule type="containsText" dxfId="1078" priority="860" operator="containsText" text="❌">
      <formula>NOT(ISERROR(SEARCH(("❌"),(L219))))</formula>
    </cfRule>
  </conditionalFormatting>
  <conditionalFormatting sqref="Z219">
    <cfRule type="cellIs" dxfId="1077" priority="861" operator="equal">
      <formula>"Muy Alta"</formula>
    </cfRule>
  </conditionalFormatting>
  <conditionalFormatting sqref="Z219">
    <cfRule type="cellIs" dxfId="1076" priority="862" operator="equal">
      <formula>"Alta"</formula>
    </cfRule>
  </conditionalFormatting>
  <conditionalFormatting sqref="Z219">
    <cfRule type="cellIs" dxfId="1075" priority="863" operator="equal">
      <formula>"Media"</formula>
    </cfRule>
  </conditionalFormatting>
  <conditionalFormatting sqref="Z219">
    <cfRule type="cellIs" dxfId="1074" priority="864" operator="equal">
      <formula>"Baja"</formula>
    </cfRule>
  </conditionalFormatting>
  <conditionalFormatting sqref="Z219">
    <cfRule type="cellIs" dxfId="1073" priority="865" operator="equal">
      <formula>"Muy Baja"</formula>
    </cfRule>
  </conditionalFormatting>
  <conditionalFormatting sqref="AB219">
    <cfRule type="cellIs" dxfId="1072" priority="866" operator="equal">
      <formula>"Catastrófico"</formula>
    </cfRule>
  </conditionalFormatting>
  <conditionalFormatting sqref="AB219">
    <cfRule type="cellIs" dxfId="1071" priority="867" operator="equal">
      <formula>"Mayor"</formula>
    </cfRule>
  </conditionalFormatting>
  <conditionalFormatting sqref="AB219">
    <cfRule type="cellIs" dxfId="1070" priority="868" operator="equal">
      <formula>"Moderado"</formula>
    </cfRule>
  </conditionalFormatting>
  <conditionalFormatting sqref="AB219">
    <cfRule type="cellIs" dxfId="1069" priority="869" operator="equal">
      <formula>"Menor"</formula>
    </cfRule>
  </conditionalFormatting>
  <conditionalFormatting sqref="AB219">
    <cfRule type="cellIs" dxfId="1068" priority="870" operator="equal">
      <formula>"Leve"</formula>
    </cfRule>
  </conditionalFormatting>
  <conditionalFormatting sqref="AD219">
    <cfRule type="cellIs" dxfId="1067" priority="871" operator="equal">
      <formula>"Extremo"</formula>
    </cfRule>
  </conditionalFormatting>
  <conditionalFormatting sqref="AD219">
    <cfRule type="cellIs" dxfId="1066" priority="872" operator="equal">
      <formula>"Alto"</formula>
    </cfRule>
  </conditionalFormatting>
  <conditionalFormatting sqref="AD219">
    <cfRule type="cellIs" dxfId="1065" priority="873" operator="equal">
      <formula>"Moderado"</formula>
    </cfRule>
  </conditionalFormatting>
  <conditionalFormatting sqref="AD219">
    <cfRule type="cellIs" dxfId="1064" priority="874" operator="equal">
      <formula>"Bajo"</formula>
    </cfRule>
  </conditionalFormatting>
  <conditionalFormatting sqref="Z220:Z223">
    <cfRule type="cellIs" dxfId="1063" priority="875" operator="equal">
      <formula>"Muy Alta"</formula>
    </cfRule>
  </conditionalFormatting>
  <conditionalFormatting sqref="Z220:Z223">
    <cfRule type="cellIs" dxfId="1062" priority="876" operator="equal">
      <formula>"Alta"</formula>
    </cfRule>
  </conditionalFormatting>
  <conditionalFormatting sqref="Z220:Z223">
    <cfRule type="cellIs" dxfId="1061" priority="877" operator="equal">
      <formula>"Media"</formula>
    </cfRule>
  </conditionalFormatting>
  <conditionalFormatting sqref="Z220:Z223">
    <cfRule type="cellIs" dxfId="1060" priority="878" operator="equal">
      <formula>"Baja"</formula>
    </cfRule>
  </conditionalFormatting>
  <conditionalFormatting sqref="Z220:Z223">
    <cfRule type="cellIs" dxfId="1059" priority="879" operator="equal">
      <formula>"Muy Baja"</formula>
    </cfRule>
  </conditionalFormatting>
  <conditionalFormatting sqref="AB220:AB223">
    <cfRule type="cellIs" dxfId="1058" priority="880" operator="equal">
      <formula>"Catastrófico"</formula>
    </cfRule>
  </conditionalFormatting>
  <conditionalFormatting sqref="AB220:AB223">
    <cfRule type="cellIs" dxfId="1057" priority="881" operator="equal">
      <formula>"Mayor"</formula>
    </cfRule>
  </conditionalFormatting>
  <conditionalFormatting sqref="AB220:AB223">
    <cfRule type="cellIs" dxfId="1056" priority="882" operator="equal">
      <formula>"Moderado"</formula>
    </cfRule>
  </conditionalFormatting>
  <conditionalFormatting sqref="AB220:AB223">
    <cfRule type="cellIs" dxfId="1055" priority="883" operator="equal">
      <formula>"Menor"</formula>
    </cfRule>
  </conditionalFormatting>
  <conditionalFormatting sqref="AB220:AB223">
    <cfRule type="cellIs" dxfId="1054" priority="884" operator="equal">
      <formula>"Leve"</formula>
    </cfRule>
  </conditionalFormatting>
  <conditionalFormatting sqref="AD220:AD223">
    <cfRule type="cellIs" dxfId="1053" priority="885" operator="equal">
      <formula>"Extremo"</formula>
    </cfRule>
  </conditionalFormatting>
  <conditionalFormatting sqref="AD220:AD223">
    <cfRule type="cellIs" dxfId="1052" priority="886" operator="equal">
      <formula>"Alto"</formula>
    </cfRule>
  </conditionalFormatting>
  <conditionalFormatting sqref="AD220:AD223">
    <cfRule type="cellIs" dxfId="1051" priority="887" operator="equal">
      <formula>"Moderado"</formula>
    </cfRule>
  </conditionalFormatting>
  <conditionalFormatting sqref="AD220:AD223">
    <cfRule type="cellIs" dxfId="1050" priority="888" operator="equal">
      <formula>"Bajo"</formula>
    </cfRule>
  </conditionalFormatting>
  <conditionalFormatting sqref="Z224">
    <cfRule type="cellIs" dxfId="1049" priority="889" operator="equal">
      <formula>"Muy Alta"</formula>
    </cfRule>
  </conditionalFormatting>
  <conditionalFormatting sqref="Z224">
    <cfRule type="cellIs" dxfId="1048" priority="890" operator="equal">
      <formula>"Alta"</formula>
    </cfRule>
  </conditionalFormatting>
  <conditionalFormatting sqref="Z224">
    <cfRule type="cellIs" dxfId="1047" priority="891" operator="equal">
      <formula>"Media"</formula>
    </cfRule>
  </conditionalFormatting>
  <conditionalFormatting sqref="Z224">
    <cfRule type="cellIs" dxfId="1046" priority="892" operator="equal">
      <formula>"Baja"</formula>
    </cfRule>
  </conditionalFormatting>
  <conditionalFormatting sqref="Z224">
    <cfRule type="cellIs" dxfId="1045" priority="893" operator="equal">
      <formula>"Muy Baja"</formula>
    </cfRule>
  </conditionalFormatting>
  <conditionalFormatting sqref="AB224">
    <cfRule type="cellIs" dxfId="1044" priority="894" operator="equal">
      <formula>"Catastrófico"</formula>
    </cfRule>
  </conditionalFormatting>
  <conditionalFormatting sqref="AB224">
    <cfRule type="cellIs" dxfId="1043" priority="895" operator="equal">
      <formula>"Mayor"</formula>
    </cfRule>
  </conditionalFormatting>
  <conditionalFormatting sqref="AB224">
    <cfRule type="cellIs" dxfId="1042" priority="896" operator="equal">
      <formula>"Moderado"</formula>
    </cfRule>
  </conditionalFormatting>
  <conditionalFormatting sqref="AB224">
    <cfRule type="cellIs" dxfId="1041" priority="897" operator="equal">
      <formula>"Menor"</formula>
    </cfRule>
  </conditionalFormatting>
  <conditionalFormatting sqref="AB224">
    <cfRule type="cellIs" dxfId="1040" priority="898" operator="equal">
      <formula>"Leve"</formula>
    </cfRule>
  </conditionalFormatting>
  <conditionalFormatting sqref="AD224">
    <cfRule type="cellIs" dxfId="1039" priority="899" operator="equal">
      <formula>"Extremo"</formula>
    </cfRule>
  </conditionalFormatting>
  <conditionalFormatting sqref="AD224">
    <cfRule type="cellIs" dxfId="1038" priority="900" operator="equal">
      <formula>"Alto"</formula>
    </cfRule>
  </conditionalFormatting>
  <conditionalFormatting sqref="AD224">
    <cfRule type="cellIs" dxfId="1037" priority="901" operator="equal">
      <formula>"Moderado"</formula>
    </cfRule>
  </conditionalFormatting>
  <conditionalFormatting sqref="AD224">
    <cfRule type="cellIs" dxfId="1036" priority="902" operator="equal">
      <formula>"Bajo"</formula>
    </cfRule>
  </conditionalFormatting>
  <conditionalFormatting sqref="I219">
    <cfRule type="cellIs" dxfId="1035" priority="903" operator="equal">
      <formula>"Muy Alta"</formula>
    </cfRule>
  </conditionalFormatting>
  <conditionalFormatting sqref="I219">
    <cfRule type="cellIs" dxfId="1034" priority="904" operator="equal">
      <formula>"Alta"</formula>
    </cfRule>
  </conditionalFormatting>
  <conditionalFormatting sqref="I219">
    <cfRule type="cellIs" dxfId="1033" priority="905" operator="equal">
      <formula>"Media"</formula>
    </cfRule>
  </conditionalFormatting>
  <conditionalFormatting sqref="I219">
    <cfRule type="cellIs" dxfId="1032" priority="906" operator="equal">
      <formula>"Baja"</formula>
    </cfRule>
  </conditionalFormatting>
  <conditionalFormatting sqref="I219">
    <cfRule type="cellIs" dxfId="1031" priority="907" operator="equal">
      <formula>"Muy Baja"</formula>
    </cfRule>
  </conditionalFormatting>
  <conditionalFormatting sqref="M219">
    <cfRule type="cellIs" dxfId="1030" priority="908" operator="equal">
      <formula>"Catastrófico"</formula>
    </cfRule>
  </conditionalFormatting>
  <conditionalFormatting sqref="M219">
    <cfRule type="cellIs" dxfId="1029" priority="909" operator="equal">
      <formula>"Mayor"</formula>
    </cfRule>
  </conditionalFormatting>
  <conditionalFormatting sqref="M219">
    <cfRule type="cellIs" dxfId="1028" priority="910" operator="equal">
      <formula>"Moderado"</formula>
    </cfRule>
  </conditionalFormatting>
  <conditionalFormatting sqref="M219">
    <cfRule type="cellIs" dxfId="1027" priority="911" operator="equal">
      <formula>"Menor"</formula>
    </cfRule>
  </conditionalFormatting>
  <conditionalFormatting sqref="M219">
    <cfRule type="cellIs" dxfId="1026" priority="912" operator="equal">
      <formula>"Leve"</formula>
    </cfRule>
  </conditionalFormatting>
  <conditionalFormatting sqref="O225">
    <cfRule type="cellIs" dxfId="1025" priority="799" operator="equal">
      <formula>"Extremo"</formula>
    </cfRule>
  </conditionalFormatting>
  <conditionalFormatting sqref="O225">
    <cfRule type="cellIs" dxfId="1024" priority="800" operator="equal">
      <formula>"Alto"</formula>
    </cfRule>
  </conditionalFormatting>
  <conditionalFormatting sqref="O225">
    <cfRule type="cellIs" dxfId="1023" priority="801" operator="equal">
      <formula>"Moderado"</formula>
    </cfRule>
  </conditionalFormatting>
  <conditionalFormatting sqref="O225">
    <cfRule type="cellIs" dxfId="1022" priority="802" operator="equal">
      <formula>"Bajo"</formula>
    </cfRule>
  </conditionalFormatting>
  <conditionalFormatting sqref="L225:L230">
    <cfRule type="containsText" dxfId="1021" priority="803" operator="containsText" text="❌">
      <formula>NOT(ISERROR(SEARCH(("❌"),(L225))))</formula>
    </cfRule>
  </conditionalFormatting>
  <conditionalFormatting sqref="Z225">
    <cfRule type="cellIs" dxfId="1020" priority="804" operator="equal">
      <formula>"Muy Alta"</formula>
    </cfRule>
  </conditionalFormatting>
  <conditionalFormatting sqref="Z225">
    <cfRule type="cellIs" dxfId="1019" priority="805" operator="equal">
      <formula>"Alta"</formula>
    </cfRule>
  </conditionalFormatting>
  <conditionalFormatting sqref="Z225">
    <cfRule type="cellIs" dxfId="1018" priority="806" operator="equal">
      <formula>"Media"</formula>
    </cfRule>
  </conditionalFormatting>
  <conditionalFormatting sqref="Z225">
    <cfRule type="cellIs" dxfId="1017" priority="807" operator="equal">
      <formula>"Baja"</formula>
    </cfRule>
  </conditionalFormatting>
  <conditionalFormatting sqref="Z225">
    <cfRule type="cellIs" dxfId="1016" priority="808" operator="equal">
      <formula>"Muy Baja"</formula>
    </cfRule>
  </conditionalFormatting>
  <conditionalFormatting sqref="AB225">
    <cfRule type="cellIs" dxfId="1015" priority="809" operator="equal">
      <formula>"Catastrófico"</formula>
    </cfRule>
  </conditionalFormatting>
  <conditionalFormatting sqref="AB225">
    <cfRule type="cellIs" dxfId="1014" priority="810" operator="equal">
      <formula>"Mayor"</formula>
    </cfRule>
  </conditionalFormatting>
  <conditionalFormatting sqref="AB225">
    <cfRule type="cellIs" dxfId="1013" priority="811" operator="equal">
      <formula>"Moderado"</formula>
    </cfRule>
  </conditionalFormatting>
  <conditionalFormatting sqref="AB225">
    <cfRule type="cellIs" dxfId="1012" priority="812" operator="equal">
      <formula>"Menor"</formula>
    </cfRule>
  </conditionalFormatting>
  <conditionalFormatting sqref="AB225">
    <cfRule type="cellIs" dxfId="1011" priority="813" operator="equal">
      <formula>"Leve"</formula>
    </cfRule>
  </conditionalFormatting>
  <conditionalFormatting sqref="AD225">
    <cfRule type="cellIs" dxfId="1010" priority="814" operator="equal">
      <formula>"Extremo"</formula>
    </cfRule>
  </conditionalFormatting>
  <conditionalFormatting sqref="AD225">
    <cfRule type="cellIs" dxfId="1009" priority="815" operator="equal">
      <formula>"Alto"</formula>
    </cfRule>
  </conditionalFormatting>
  <conditionalFormatting sqref="AD225">
    <cfRule type="cellIs" dxfId="1008" priority="816" operator="equal">
      <formula>"Moderado"</formula>
    </cfRule>
  </conditionalFormatting>
  <conditionalFormatting sqref="AD225">
    <cfRule type="cellIs" dxfId="1007" priority="817" operator="equal">
      <formula>"Bajo"</formula>
    </cfRule>
  </conditionalFormatting>
  <conditionalFormatting sqref="Z226:Z229">
    <cfRule type="cellIs" dxfId="1006" priority="818" operator="equal">
      <formula>"Muy Alta"</formula>
    </cfRule>
  </conditionalFormatting>
  <conditionalFormatting sqref="Z226:Z229">
    <cfRule type="cellIs" dxfId="1005" priority="819" operator="equal">
      <formula>"Alta"</formula>
    </cfRule>
  </conditionalFormatting>
  <conditionalFormatting sqref="Z226:Z229">
    <cfRule type="cellIs" dxfId="1004" priority="820" operator="equal">
      <formula>"Media"</formula>
    </cfRule>
  </conditionalFormatting>
  <conditionalFormatting sqref="Z226:Z229">
    <cfRule type="cellIs" dxfId="1003" priority="821" operator="equal">
      <formula>"Baja"</formula>
    </cfRule>
  </conditionalFormatting>
  <conditionalFormatting sqref="Z226:Z229">
    <cfRule type="cellIs" dxfId="1002" priority="822" operator="equal">
      <formula>"Muy Baja"</formula>
    </cfRule>
  </conditionalFormatting>
  <conditionalFormatting sqref="AB226:AB229">
    <cfRule type="cellIs" dxfId="1001" priority="823" operator="equal">
      <formula>"Catastrófico"</formula>
    </cfRule>
  </conditionalFormatting>
  <conditionalFormatting sqref="AB226:AB229">
    <cfRule type="cellIs" dxfId="1000" priority="824" operator="equal">
      <formula>"Mayor"</formula>
    </cfRule>
  </conditionalFormatting>
  <conditionalFormatting sqref="AB226:AB229">
    <cfRule type="cellIs" dxfId="999" priority="825" operator="equal">
      <formula>"Moderado"</formula>
    </cfRule>
  </conditionalFormatting>
  <conditionalFormatting sqref="AB226:AB229">
    <cfRule type="cellIs" dxfId="998" priority="826" operator="equal">
      <formula>"Menor"</formula>
    </cfRule>
  </conditionalFormatting>
  <conditionalFormatting sqref="AB226:AB229">
    <cfRule type="cellIs" dxfId="997" priority="827" operator="equal">
      <formula>"Leve"</formula>
    </cfRule>
  </conditionalFormatting>
  <conditionalFormatting sqref="AD226:AD229">
    <cfRule type="cellIs" dxfId="996" priority="828" operator="equal">
      <formula>"Extremo"</formula>
    </cfRule>
  </conditionalFormatting>
  <conditionalFormatting sqref="AD226:AD229">
    <cfRule type="cellIs" dxfId="995" priority="829" operator="equal">
      <formula>"Alto"</formula>
    </cfRule>
  </conditionalFormatting>
  <conditionalFormatting sqref="AD226:AD229">
    <cfRule type="cellIs" dxfId="994" priority="830" operator="equal">
      <formula>"Moderado"</formula>
    </cfRule>
  </conditionalFormatting>
  <conditionalFormatting sqref="AD226:AD229">
    <cfRule type="cellIs" dxfId="993" priority="831" operator="equal">
      <formula>"Bajo"</formula>
    </cfRule>
  </conditionalFormatting>
  <conditionalFormatting sqref="Z230">
    <cfRule type="cellIs" dxfId="992" priority="832" operator="equal">
      <formula>"Muy Alta"</formula>
    </cfRule>
  </conditionalFormatting>
  <conditionalFormatting sqref="Z230">
    <cfRule type="cellIs" dxfId="991" priority="833" operator="equal">
      <formula>"Alta"</formula>
    </cfRule>
  </conditionalFormatting>
  <conditionalFormatting sqref="Z230">
    <cfRule type="cellIs" dxfId="990" priority="834" operator="equal">
      <formula>"Media"</formula>
    </cfRule>
  </conditionalFormatting>
  <conditionalFormatting sqref="Z230">
    <cfRule type="cellIs" dxfId="989" priority="835" operator="equal">
      <formula>"Baja"</formula>
    </cfRule>
  </conditionalFormatting>
  <conditionalFormatting sqref="Z230">
    <cfRule type="cellIs" dxfId="988" priority="836" operator="equal">
      <formula>"Muy Baja"</formula>
    </cfRule>
  </conditionalFormatting>
  <conditionalFormatting sqref="AB230">
    <cfRule type="cellIs" dxfId="987" priority="837" operator="equal">
      <formula>"Catastrófico"</formula>
    </cfRule>
  </conditionalFormatting>
  <conditionalFormatting sqref="AB230">
    <cfRule type="cellIs" dxfId="986" priority="838" operator="equal">
      <formula>"Mayor"</formula>
    </cfRule>
  </conditionalFormatting>
  <conditionalFormatting sqref="AB230">
    <cfRule type="cellIs" dxfId="985" priority="839" operator="equal">
      <formula>"Moderado"</formula>
    </cfRule>
  </conditionalFormatting>
  <conditionalFormatting sqref="AB230">
    <cfRule type="cellIs" dxfId="984" priority="840" operator="equal">
      <formula>"Menor"</formula>
    </cfRule>
  </conditionalFormatting>
  <conditionalFormatting sqref="AB230">
    <cfRule type="cellIs" dxfId="983" priority="841" operator="equal">
      <formula>"Leve"</formula>
    </cfRule>
  </conditionalFormatting>
  <conditionalFormatting sqref="AD230">
    <cfRule type="cellIs" dxfId="982" priority="842" operator="equal">
      <formula>"Extremo"</formula>
    </cfRule>
  </conditionalFormatting>
  <conditionalFormatting sqref="AD230">
    <cfRule type="cellIs" dxfId="981" priority="843" operator="equal">
      <formula>"Alto"</formula>
    </cfRule>
  </conditionalFormatting>
  <conditionalFormatting sqref="AD230">
    <cfRule type="cellIs" dxfId="980" priority="844" operator="equal">
      <formula>"Moderado"</formula>
    </cfRule>
  </conditionalFormatting>
  <conditionalFormatting sqref="AD230">
    <cfRule type="cellIs" dxfId="979" priority="845" operator="equal">
      <formula>"Bajo"</formula>
    </cfRule>
  </conditionalFormatting>
  <conditionalFormatting sqref="I225">
    <cfRule type="cellIs" dxfId="978" priority="846" operator="equal">
      <formula>"Muy Alta"</formula>
    </cfRule>
  </conditionalFormatting>
  <conditionalFormatting sqref="I225">
    <cfRule type="cellIs" dxfId="977" priority="847" operator="equal">
      <formula>"Alta"</formula>
    </cfRule>
  </conditionalFormatting>
  <conditionalFormatting sqref="I225">
    <cfRule type="cellIs" dxfId="976" priority="848" operator="equal">
      <formula>"Media"</formula>
    </cfRule>
  </conditionalFormatting>
  <conditionalFormatting sqref="I225">
    <cfRule type="cellIs" dxfId="975" priority="849" operator="equal">
      <formula>"Baja"</formula>
    </cfRule>
  </conditionalFormatting>
  <conditionalFormatting sqref="I225">
    <cfRule type="cellIs" dxfId="974" priority="850" operator="equal">
      <formula>"Muy Baja"</formula>
    </cfRule>
  </conditionalFormatting>
  <conditionalFormatting sqref="M225">
    <cfRule type="cellIs" dxfId="973" priority="851" operator="equal">
      <formula>"Catastrófico"</formula>
    </cfRule>
  </conditionalFormatting>
  <conditionalFormatting sqref="M225">
    <cfRule type="cellIs" dxfId="972" priority="852" operator="equal">
      <formula>"Mayor"</formula>
    </cfRule>
  </conditionalFormatting>
  <conditionalFormatting sqref="M225">
    <cfRule type="cellIs" dxfId="971" priority="853" operator="equal">
      <formula>"Moderado"</formula>
    </cfRule>
  </conditionalFormatting>
  <conditionalFormatting sqref="M225">
    <cfRule type="cellIs" dxfId="970" priority="854" operator="equal">
      <formula>"Menor"</formula>
    </cfRule>
  </conditionalFormatting>
  <conditionalFormatting sqref="M225">
    <cfRule type="cellIs" dxfId="969" priority="855" operator="equal">
      <formula>"Leve"</formula>
    </cfRule>
  </conditionalFormatting>
  <conditionalFormatting sqref="O231">
    <cfRule type="cellIs" dxfId="968" priority="742" operator="equal">
      <formula>"Extremo"</formula>
    </cfRule>
  </conditionalFormatting>
  <conditionalFormatting sqref="O231">
    <cfRule type="cellIs" dxfId="967" priority="743" operator="equal">
      <formula>"Alto"</formula>
    </cfRule>
  </conditionalFormatting>
  <conditionalFormatting sqref="O231">
    <cfRule type="cellIs" dxfId="966" priority="744" operator="equal">
      <formula>"Moderado"</formula>
    </cfRule>
  </conditionalFormatting>
  <conditionalFormatting sqref="O231">
    <cfRule type="cellIs" dxfId="965" priority="745" operator="equal">
      <formula>"Bajo"</formula>
    </cfRule>
  </conditionalFormatting>
  <conditionalFormatting sqref="L231:L236">
    <cfRule type="containsText" dxfId="964" priority="746" operator="containsText" text="❌">
      <formula>NOT(ISERROR(SEARCH(("❌"),(L231))))</formula>
    </cfRule>
  </conditionalFormatting>
  <conditionalFormatting sqref="Z231">
    <cfRule type="cellIs" dxfId="963" priority="747" operator="equal">
      <formula>"Muy Alta"</formula>
    </cfRule>
  </conditionalFormatting>
  <conditionalFormatting sqref="Z231">
    <cfRule type="cellIs" dxfId="962" priority="748" operator="equal">
      <formula>"Alta"</formula>
    </cfRule>
  </conditionalFormatting>
  <conditionalFormatting sqref="Z231">
    <cfRule type="cellIs" dxfId="961" priority="749" operator="equal">
      <formula>"Media"</formula>
    </cfRule>
  </conditionalFormatting>
  <conditionalFormatting sqref="Z231">
    <cfRule type="cellIs" dxfId="960" priority="750" operator="equal">
      <formula>"Baja"</formula>
    </cfRule>
  </conditionalFormatting>
  <conditionalFormatting sqref="Z231">
    <cfRule type="cellIs" dxfId="959" priority="751" operator="equal">
      <formula>"Muy Baja"</formula>
    </cfRule>
  </conditionalFormatting>
  <conditionalFormatting sqref="AB231">
    <cfRule type="cellIs" dxfId="958" priority="752" operator="equal">
      <formula>"Catastrófico"</formula>
    </cfRule>
  </conditionalFormatting>
  <conditionalFormatting sqref="AB231">
    <cfRule type="cellIs" dxfId="957" priority="753" operator="equal">
      <formula>"Mayor"</formula>
    </cfRule>
  </conditionalFormatting>
  <conditionalFormatting sqref="AB231">
    <cfRule type="cellIs" dxfId="956" priority="754" operator="equal">
      <formula>"Moderado"</formula>
    </cfRule>
  </conditionalFormatting>
  <conditionalFormatting sqref="AB231">
    <cfRule type="cellIs" dxfId="955" priority="755" operator="equal">
      <formula>"Menor"</formula>
    </cfRule>
  </conditionalFormatting>
  <conditionalFormatting sqref="AB231">
    <cfRule type="cellIs" dxfId="954" priority="756" operator="equal">
      <formula>"Leve"</formula>
    </cfRule>
  </conditionalFormatting>
  <conditionalFormatting sqref="AD231">
    <cfRule type="cellIs" dxfId="953" priority="757" operator="equal">
      <formula>"Extremo"</formula>
    </cfRule>
  </conditionalFormatting>
  <conditionalFormatting sqref="AD231">
    <cfRule type="cellIs" dxfId="952" priority="758" operator="equal">
      <formula>"Alto"</formula>
    </cfRule>
  </conditionalFormatting>
  <conditionalFormatting sqref="AD231">
    <cfRule type="cellIs" dxfId="951" priority="759" operator="equal">
      <formula>"Moderado"</formula>
    </cfRule>
  </conditionalFormatting>
  <conditionalFormatting sqref="AD231">
    <cfRule type="cellIs" dxfId="950" priority="760" operator="equal">
      <formula>"Bajo"</formula>
    </cfRule>
  </conditionalFormatting>
  <conditionalFormatting sqref="Z232:Z235">
    <cfRule type="cellIs" dxfId="949" priority="761" operator="equal">
      <formula>"Muy Alta"</formula>
    </cfRule>
  </conditionalFormatting>
  <conditionalFormatting sqref="Z232:Z235">
    <cfRule type="cellIs" dxfId="948" priority="762" operator="equal">
      <formula>"Alta"</formula>
    </cfRule>
  </conditionalFormatting>
  <conditionalFormatting sqref="Z232:Z235">
    <cfRule type="cellIs" dxfId="947" priority="763" operator="equal">
      <formula>"Media"</formula>
    </cfRule>
  </conditionalFormatting>
  <conditionalFormatting sqref="Z232:Z235">
    <cfRule type="cellIs" dxfId="946" priority="764" operator="equal">
      <formula>"Baja"</formula>
    </cfRule>
  </conditionalFormatting>
  <conditionalFormatting sqref="Z232:Z235">
    <cfRule type="cellIs" dxfId="945" priority="765" operator="equal">
      <formula>"Muy Baja"</formula>
    </cfRule>
  </conditionalFormatting>
  <conditionalFormatting sqref="AB232:AB235">
    <cfRule type="cellIs" dxfId="944" priority="766" operator="equal">
      <formula>"Catastrófico"</formula>
    </cfRule>
  </conditionalFormatting>
  <conditionalFormatting sqref="AB232:AB235">
    <cfRule type="cellIs" dxfId="943" priority="767" operator="equal">
      <formula>"Mayor"</formula>
    </cfRule>
  </conditionalFormatting>
  <conditionalFormatting sqref="AB232:AB235">
    <cfRule type="cellIs" dxfId="942" priority="768" operator="equal">
      <formula>"Moderado"</formula>
    </cfRule>
  </conditionalFormatting>
  <conditionalFormatting sqref="AB232:AB235">
    <cfRule type="cellIs" dxfId="941" priority="769" operator="equal">
      <formula>"Menor"</formula>
    </cfRule>
  </conditionalFormatting>
  <conditionalFormatting sqref="AB232:AB235">
    <cfRule type="cellIs" dxfId="940" priority="770" operator="equal">
      <formula>"Leve"</formula>
    </cfRule>
  </conditionalFormatting>
  <conditionalFormatting sqref="AD232:AD235">
    <cfRule type="cellIs" dxfId="939" priority="771" operator="equal">
      <formula>"Extremo"</formula>
    </cfRule>
  </conditionalFormatting>
  <conditionalFormatting sqref="AD232:AD235">
    <cfRule type="cellIs" dxfId="938" priority="772" operator="equal">
      <formula>"Alto"</formula>
    </cfRule>
  </conditionalFormatting>
  <conditionalFormatting sqref="AD232:AD235">
    <cfRule type="cellIs" dxfId="937" priority="773" operator="equal">
      <formula>"Moderado"</formula>
    </cfRule>
  </conditionalFormatting>
  <conditionalFormatting sqref="AD232:AD235">
    <cfRule type="cellIs" dxfId="936" priority="774" operator="equal">
      <formula>"Bajo"</formula>
    </cfRule>
  </conditionalFormatting>
  <conditionalFormatting sqref="Z236">
    <cfRule type="cellIs" dxfId="935" priority="775" operator="equal">
      <formula>"Muy Alta"</formula>
    </cfRule>
  </conditionalFormatting>
  <conditionalFormatting sqref="Z236">
    <cfRule type="cellIs" dxfId="934" priority="776" operator="equal">
      <formula>"Alta"</formula>
    </cfRule>
  </conditionalFormatting>
  <conditionalFormatting sqref="Z236">
    <cfRule type="cellIs" dxfId="933" priority="777" operator="equal">
      <formula>"Media"</formula>
    </cfRule>
  </conditionalFormatting>
  <conditionalFormatting sqref="Z236">
    <cfRule type="cellIs" dxfId="932" priority="778" operator="equal">
      <formula>"Baja"</formula>
    </cfRule>
  </conditionalFormatting>
  <conditionalFormatting sqref="Z236">
    <cfRule type="cellIs" dxfId="931" priority="779" operator="equal">
      <formula>"Muy Baja"</formula>
    </cfRule>
  </conditionalFormatting>
  <conditionalFormatting sqref="AB236">
    <cfRule type="cellIs" dxfId="930" priority="780" operator="equal">
      <formula>"Catastrófico"</formula>
    </cfRule>
  </conditionalFormatting>
  <conditionalFormatting sqref="AB236">
    <cfRule type="cellIs" dxfId="929" priority="781" operator="equal">
      <formula>"Mayor"</formula>
    </cfRule>
  </conditionalFormatting>
  <conditionalFormatting sqref="AB236">
    <cfRule type="cellIs" dxfId="928" priority="782" operator="equal">
      <formula>"Moderado"</formula>
    </cfRule>
  </conditionalFormatting>
  <conditionalFormatting sqref="AB236">
    <cfRule type="cellIs" dxfId="927" priority="783" operator="equal">
      <formula>"Menor"</formula>
    </cfRule>
  </conditionalFormatting>
  <conditionalFormatting sqref="AB236">
    <cfRule type="cellIs" dxfId="926" priority="784" operator="equal">
      <formula>"Leve"</formula>
    </cfRule>
  </conditionalFormatting>
  <conditionalFormatting sqref="AD236">
    <cfRule type="cellIs" dxfId="925" priority="785" operator="equal">
      <formula>"Extremo"</formula>
    </cfRule>
  </conditionalFormatting>
  <conditionalFormatting sqref="AD236">
    <cfRule type="cellIs" dxfId="924" priority="786" operator="equal">
      <formula>"Alto"</formula>
    </cfRule>
  </conditionalFormatting>
  <conditionalFormatting sqref="AD236">
    <cfRule type="cellIs" dxfId="923" priority="787" operator="equal">
      <formula>"Moderado"</formula>
    </cfRule>
  </conditionalFormatting>
  <conditionalFormatting sqref="AD236">
    <cfRule type="cellIs" dxfId="922" priority="788" operator="equal">
      <formula>"Bajo"</formula>
    </cfRule>
  </conditionalFormatting>
  <conditionalFormatting sqref="I231">
    <cfRule type="cellIs" dxfId="921" priority="789" operator="equal">
      <formula>"Muy Alta"</formula>
    </cfRule>
  </conditionalFormatting>
  <conditionalFormatting sqref="I231">
    <cfRule type="cellIs" dxfId="920" priority="790" operator="equal">
      <formula>"Alta"</formula>
    </cfRule>
  </conditionalFormatting>
  <conditionalFormatting sqref="I231">
    <cfRule type="cellIs" dxfId="919" priority="791" operator="equal">
      <formula>"Media"</formula>
    </cfRule>
  </conditionalFormatting>
  <conditionalFormatting sqref="I231">
    <cfRule type="cellIs" dxfId="918" priority="792" operator="equal">
      <formula>"Baja"</formula>
    </cfRule>
  </conditionalFormatting>
  <conditionalFormatting sqref="I231">
    <cfRule type="cellIs" dxfId="917" priority="793" operator="equal">
      <formula>"Muy Baja"</formula>
    </cfRule>
  </conditionalFormatting>
  <conditionalFormatting sqref="M231">
    <cfRule type="cellIs" dxfId="916" priority="794" operator="equal">
      <formula>"Catastrófico"</formula>
    </cfRule>
  </conditionalFormatting>
  <conditionalFormatting sqref="M231">
    <cfRule type="cellIs" dxfId="915" priority="795" operator="equal">
      <formula>"Mayor"</formula>
    </cfRule>
  </conditionalFormatting>
  <conditionalFormatting sqref="M231">
    <cfRule type="cellIs" dxfId="914" priority="796" operator="equal">
      <formula>"Moderado"</formula>
    </cfRule>
  </conditionalFormatting>
  <conditionalFormatting sqref="M231">
    <cfRule type="cellIs" dxfId="913" priority="797" operator="equal">
      <formula>"Menor"</formula>
    </cfRule>
  </conditionalFormatting>
  <conditionalFormatting sqref="M231">
    <cfRule type="cellIs" dxfId="912" priority="798" operator="equal">
      <formula>"Leve"</formula>
    </cfRule>
  </conditionalFormatting>
  <conditionalFormatting sqref="O177">
    <cfRule type="cellIs" dxfId="911" priority="628" operator="equal">
      <formula>"Extremo"</formula>
    </cfRule>
  </conditionalFormatting>
  <conditionalFormatting sqref="O177">
    <cfRule type="cellIs" dxfId="910" priority="629" operator="equal">
      <formula>"Alto"</formula>
    </cfRule>
  </conditionalFormatting>
  <conditionalFormatting sqref="O177">
    <cfRule type="cellIs" dxfId="909" priority="630" operator="equal">
      <formula>"Moderado"</formula>
    </cfRule>
  </conditionalFormatting>
  <conditionalFormatting sqref="O177">
    <cfRule type="cellIs" dxfId="908" priority="631" operator="equal">
      <formula>"Bajo"</formula>
    </cfRule>
  </conditionalFormatting>
  <conditionalFormatting sqref="L177:L182">
    <cfRule type="containsText" dxfId="907" priority="632" operator="containsText" text="❌">
      <formula>NOT(ISERROR(SEARCH(("❌"),(L177))))</formula>
    </cfRule>
  </conditionalFormatting>
  <conditionalFormatting sqref="Z177">
    <cfRule type="cellIs" dxfId="906" priority="633" operator="equal">
      <formula>"Muy Alta"</formula>
    </cfRule>
  </conditionalFormatting>
  <conditionalFormatting sqref="Z177">
    <cfRule type="cellIs" dxfId="905" priority="634" operator="equal">
      <formula>"Alta"</formula>
    </cfRule>
  </conditionalFormatting>
  <conditionalFormatting sqref="Z177">
    <cfRule type="cellIs" dxfId="904" priority="635" operator="equal">
      <formula>"Media"</formula>
    </cfRule>
  </conditionalFormatting>
  <conditionalFormatting sqref="Z177">
    <cfRule type="cellIs" dxfId="903" priority="636" operator="equal">
      <formula>"Baja"</formula>
    </cfRule>
  </conditionalFormatting>
  <conditionalFormatting sqref="Z177">
    <cfRule type="cellIs" dxfId="902" priority="637" operator="equal">
      <formula>"Muy Baja"</formula>
    </cfRule>
  </conditionalFormatting>
  <conditionalFormatting sqref="AB177">
    <cfRule type="cellIs" dxfId="901" priority="638" operator="equal">
      <formula>"Catastrófico"</formula>
    </cfRule>
  </conditionalFormatting>
  <conditionalFormatting sqref="AB177">
    <cfRule type="cellIs" dxfId="900" priority="639" operator="equal">
      <formula>"Mayor"</formula>
    </cfRule>
  </conditionalFormatting>
  <conditionalFormatting sqref="AB177">
    <cfRule type="cellIs" dxfId="899" priority="640" operator="equal">
      <formula>"Moderado"</formula>
    </cfRule>
  </conditionalFormatting>
  <conditionalFormatting sqref="AB177">
    <cfRule type="cellIs" dxfId="898" priority="641" operator="equal">
      <formula>"Menor"</formula>
    </cfRule>
  </conditionalFormatting>
  <conditionalFormatting sqref="AB177">
    <cfRule type="cellIs" dxfId="897" priority="642" operator="equal">
      <formula>"Leve"</formula>
    </cfRule>
  </conditionalFormatting>
  <conditionalFormatting sqref="AD177">
    <cfRule type="cellIs" dxfId="896" priority="643" operator="equal">
      <formula>"Extremo"</formula>
    </cfRule>
  </conditionalFormatting>
  <conditionalFormatting sqref="AD177">
    <cfRule type="cellIs" dxfId="895" priority="644" operator="equal">
      <formula>"Alto"</formula>
    </cfRule>
  </conditionalFormatting>
  <conditionalFormatting sqref="AD177">
    <cfRule type="cellIs" dxfId="894" priority="645" operator="equal">
      <formula>"Moderado"</formula>
    </cfRule>
  </conditionalFormatting>
  <conditionalFormatting sqref="AD177">
    <cfRule type="cellIs" dxfId="893" priority="646" operator="equal">
      <formula>"Bajo"</formula>
    </cfRule>
  </conditionalFormatting>
  <conditionalFormatting sqref="Z178:Z181">
    <cfRule type="cellIs" dxfId="892" priority="647" operator="equal">
      <formula>"Muy Alta"</formula>
    </cfRule>
  </conditionalFormatting>
  <conditionalFormatting sqref="Z178:Z181">
    <cfRule type="cellIs" dxfId="891" priority="648" operator="equal">
      <formula>"Alta"</formula>
    </cfRule>
  </conditionalFormatting>
  <conditionalFormatting sqref="Z178:Z181">
    <cfRule type="cellIs" dxfId="890" priority="649" operator="equal">
      <formula>"Media"</formula>
    </cfRule>
  </conditionalFormatting>
  <conditionalFormatting sqref="Z178:Z181">
    <cfRule type="cellIs" dxfId="889" priority="650" operator="equal">
      <formula>"Baja"</formula>
    </cfRule>
  </conditionalFormatting>
  <conditionalFormatting sqref="Z178:Z181">
    <cfRule type="cellIs" dxfId="888" priority="651" operator="equal">
      <formula>"Muy Baja"</formula>
    </cfRule>
  </conditionalFormatting>
  <conditionalFormatting sqref="AB178:AB181">
    <cfRule type="cellIs" dxfId="887" priority="652" operator="equal">
      <formula>"Catastrófico"</formula>
    </cfRule>
  </conditionalFormatting>
  <conditionalFormatting sqref="AB178:AB181">
    <cfRule type="cellIs" dxfId="886" priority="653" operator="equal">
      <formula>"Mayor"</formula>
    </cfRule>
  </conditionalFormatting>
  <conditionalFormatting sqref="AB178:AB181">
    <cfRule type="cellIs" dxfId="885" priority="654" operator="equal">
      <formula>"Moderado"</formula>
    </cfRule>
  </conditionalFormatting>
  <conditionalFormatting sqref="AB178:AB181">
    <cfRule type="cellIs" dxfId="884" priority="655" operator="equal">
      <formula>"Menor"</formula>
    </cfRule>
  </conditionalFormatting>
  <conditionalFormatting sqref="AB178:AB181">
    <cfRule type="cellIs" dxfId="883" priority="656" operator="equal">
      <formula>"Leve"</formula>
    </cfRule>
  </conditionalFormatting>
  <conditionalFormatting sqref="AD178:AD181">
    <cfRule type="cellIs" dxfId="882" priority="657" operator="equal">
      <formula>"Extremo"</formula>
    </cfRule>
  </conditionalFormatting>
  <conditionalFormatting sqref="AD178:AD181">
    <cfRule type="cellIs" dxfId="881" priority="658" operator="equal">
      <formula>"Alto"</formula>
    </cfRule>
  </conditionalFormatting>
  <conditionalFormatting sqref="AD178:AD181">
    <cfRule type="cellIs" dxfId="880" priority="659" operator="equal">
      <formula>"Moderado"</formula>
    </cfRule>
  </conditionalFormatting>
  <conditionalFormatting sqref="AD178:AD181">
    <cfRule type="cellIs" dxfId="879" priority="660" operator="equal">
      <formula>"Bajo"</formula>
    </cfRule>
  </conditionalFormatting>
  <conditionalFormatting sqref="Z182">
    <cfRule type="cellIs" dxfId="878" priority="661" operator="equal">
      <formula>"Muy Alta"</formula>
    </cfRule>
  </conditionalFormatting>
  <conditionalFormatting sqref="Z182">
    <cfRule type="cellIs" dxfId="877" priority="662" operator="equal">
      <formula>"Alta"</formula>
    </cfRule>
  </conditionalFormatting>
  <conditionalFormatting sqref="Z182">
    <cfRule type="cellIs" dxfId="876" priority="663" operator="equal">
      <formula>"Media"</formula>
    </cfRule>
  </conditionalFormatting>
  <conditionalFormatting sqref="Z182">
    <cfRule type="cellIs" dxfId="875" priority="664" operator="equal">
      <formula>"Baja"</formula>
    </cfRule>
  </conditionalFormatting>
  <conditionalFormatting sqref="Z182">
    <cfRule type="cellIs" dxfId="874" priority="665" operator="equal">
      <formula>"Muy Baja"</formula>
    </cfRule>
  </conditionalFormatting>
  <conditionalFormatting sqref="AB182">
    <cfRule type="cellIs" dxfId="873" priority="666" operator="equal">
      <formula>"Catastrófico"</formula>
    </cfRule>
  </conditionalFormatting>
  <conditionalFormatting sqref="AB182">
    <cfRule type="cellIs" dxfId="872" priority="667" operator="equal">
      <formula>"Mayor"</formula>
    </cfRule>
  </conditionalFormatting>
  <conditionalFormatting sqref="AB182">
    <cfRule type="cellIs" dxfId="871" priority="668" operator="equal">
      <formula>"Moderado"</formula>
    </cfRule>
  </conditionalFormatting>
  <conditionalFormatting sqref="AB182">
    <cfRule type="cellIs" dxfId="870" priority="669" operator="equal">
      <formula>"Menor"</formula>
    </cfRule>
  </conditionalFormatting>
  <conditionalFormatting sqref="AB182">
    <cfRule type="cellIs" dxfId="869" priority="670" operator="equal">
      <formula>"Leve"</formula>
    </cfRule>
  </conditionalFormatting>
  <conditionalFormatting sqref="AD182">
    <cfRule type="cellIs" dxfId="868" priority="671" operator="equal">
      <formula>"Extremo"</formula>
    </cfRule>
  </conditionalFormatting>
  <conditionalFormatting sqref="AD182">
    <cfRule type="cellIs" dxfId="867" priority="672" operator="equal">
      <formula>"Alto"</formula>
    </cfRule>
  </conditionalFormatting>
  <conditionalFormatting sqref="AD182">
    <cfRule type="cellIs" dxfId="866" priority="673" operator="equal">
      <formula>"Moderado"</formula>
    </cfRule>
  </conditionalFormatting>
  <conditionalFormatting sqref="AD182">
    <cfRule type="cellIs" dxfId="865" priority="674" operator="equal">
      <formula>"Bajo"</formula>
    </cfRule>
  </conditionalFormatting>
  <conditionalFormatting sqref="I177">
    <cfRule type="cellIs" dxfId="864" priority="675" operator="equal">
      <formula>"Muy Alta"</formula>
    </cfRule>
  </conditionalFormatting>
  <conditionalFormatting sqref="I177">
    <cfRule type="cellIs" dxfId="863" priority="676" operator="equal">
      <formula>"Alta"</formula>
    </cfRule>
  </conditionalFormatting>
  <conditionalFormatting sqref="I177">
    <cfRule type="cellIs" dxfId="862" priority="677" operator="equal">
      <formula>"Media"</formula>
    </cfRule>
  </conditionalFormatting>
  <conditionalFormatting sqref="I177">
    <cfRule type="cellIs" dxfId="861" priority="678" operator="equal">
      <formula>"Baja"</formula>
    </cfRule>
  </conditionalFormatting>
  <conditionalFormatting sqref="I177">
    <cfRule type="cellIs" dxfId="860" priority="679" operator="equal">
      <formula>"Muy Baja"</formula>
    </cfRule>
  </conditionalFormatting>
  <conditionalFormatting sqref="M177">
    <cfRule type="cellIs" dxfId="859" priority="680" operator="equal">
      <formula>"Catastrófico"</formula>
    </cfRule>
  </conditionalFormatting>
  <conditionalFormatting sqref="M177">
    <cfRule type="cellIs" dxfId="858" priority="681" operator="equal">
      <formula>"Mayor"</formula>
    </cfRule>
  </conditionalFormatting>
  <conditionalFormatting sqref="M177">
    <cfRule type="cellIs" dxfId="857" priority="682" operator="equal">
      <formula>"Moderado"</formula>
    </cfRule>
  </conditionalFormatting>
  <conditionalFormatting sqref="M177">
    <cfRule type="cellIs" dxfId="856" priority="683" operator="equal">
      <formula>"Menor"</formula>
    </cfRule>
  </conditionalFormatting>
  <conditionalFormatting sqref="M177">
    <cfRule type="cellIs" dxfId="855" priority="684" operator="equal">
      <formula>"Leve"</formula>
    </cfRule>
  </conditionalFormatting>
  <conditionalFormatting sqref="O183">
    <cfRule type="cellIs" dxfId="854" priority="571" operator="equal">
      <formula>"Extremo"</formula>
    </cfRule>
  </conditionalFormatting>
  <conditionalFormatting sqref="O183">
    <cfRule type="cellIs" dxfId="853" priority="572" operator="equal">
      <formula>"Alto"</formula>
    </cfRule>
  </conditionalFormatting>
  <conditionalFormatting sqref="O183">
    <cfRule type="cellIs" dxfId="852" priority="573" operator="equal">
      <formula>"Moderado"</formula>
    </cfRule>
  </conditionalFormatting>
  <conditionalFormatting sqref="O183">
    <cfRule type="cellIs" dxfId="851" priority="574" operator="equal">
      <formula>"Bajo"</formula>
    </cfRule>
  </conditionalFormatting>
  <conditionalFormatting sqref="L183:L188">
    <cfRule type="containsText" dxfId="850" priority="575" operator="containsText" text="❌">
      <formula>NOT(ISERROR(SEARCH(("❌"),(L183))))</formula>
    </cfRule>
  </conditionalFormatting>
  <conditionalFormatting sqref="Z183">
    <cfRule type="cellIs" dxfId="849" priority="576" operator="equal">
      <formula>"Muy Alta"</formula>
    </cfRule>
  </conditionalFormatting>
  <conditionalFormatting sqref="Z183">
    <cfRule type="cellIs" dxfId="848" priority="577" operator="equal">
      <formula>"Alta"</formula>
    </cfRule>
  </conditionalFormatting>
  <conditionalFormatting sqref="Z183">
    <cfRule type="cellIs" dxfId="847" priority="578" operator="equal">
      <formula>"Media"</formula>
    </cfRule>
  </conditionalFormatting>
  <conditionalFormatting sqref="Z183">
    <cfRule type="cellIs" dxfId="846" priority="579" operator="equal">
      <formula>"Baja"</formula>
    </cfRule>
  </conditionalFormatting>
  <conditionalFormatting sqref="Z183">
    <cfRule type="cellIs" dxfId="845" priority="580" operator="equal">
      <formula>"Muy Baja"</formula>
    </cfRule>
  </conditionalFormatting>
  <conditionalFormatting sqref="AB183">
    <cfRule type="cellIs" dxfId="844" priority="581" operator="equal">
      <formula>"Catastrófico"</formula>
    </cfRule>
  </conditionalFormatting>
  <conditionalFormatting sqref="AB183">
    <cfRule type="cellIs" dxfId="843" priority="582" operator="equal">
      <formula>"Mayor"</formula>
    </cfRule>
  </conditionalFormatting>
  <conditionalFormatting sqref="AB183">
    <cfRule type="cellIs" dxfId="842" priority="583" operator="equal">
      <formula>"Moderado"</formula>
    </cfRule>
  </conditionalFormatting>
  <conditionalFormatting sqref="AB183">
    <cfRule type="cellIs" dxfId="841" priority="584" operator="equal">
      <formula>"Menor"</formula>
    </cfRule>
  </conditionalFormatting>
  <conditionalFormatting sqref="AB183">
    <cfRule type="cellIs" dxfId="840" priority="585" operator="equal">
      <formula>"Leve"</formula>
    </cfRule>
  </conditionalFormatting>
  <conditionalFormatting sqref="AD183">
    <cfRule type="cellIs" dxfId="839" priority="586" operator="equal">
      <formula>"Extremo"</formula>
    </cfRule>
  </conditionalFormatting>
  <conditionalFormatting sqref="AD183">
    <cfRule type="cellIs" dxfId="838" priority="587" operator="equal">
      <formula>"Alto"</formula>
    </cfRule>
  </conditionalFormatting>
  <conditionalFormatting sqref="AD183">
    <cfRule type="cellIs" dxfId="837" priority="588" operator="equal">
      <formula>"Moderado"</formula>
    </cfRule>
  </conditionalFormatting>
  <conditionalFormatting sqref="AD183">
    <cfRule type="cellIs" dxfId="836" priority="589" operator="equal">
      <formula>"Bajo"</formula>
    </cfRule>
  </conditionalFormatting>
  <conditionalFormatting sqref="Z184:Z187">
    <cfRule type="cellIs" dxfId="835" priority="590" operator="equal">
      <formula>"Muy Alta"</formula>
    </cfRule>
  </conditionalFormatting>
  <conditionalFormatting sqref="Z184:Z187">
    <cfRule type="cellIs" dxfId="834" priority="591" operator="equal">
      <formula>"Alta"</formula>
    </cfRule>
  </conditionalFormatting>
  <conditionalFormatting sqref="Z184:Z187">
    <cfRule type="cellIs" dxfId="833" priority="592" operator="equal">
      <formula>"Media"</formula>
    </cfRule>
  </conditionalFormatting>
  <conditionalFormatting sqref="Z184:Z187">
    <cfRule type="cellIs" dxfId="832" priority="593" operator="equal">
      <formula>"Baja"</formula>
    </cfRule>
  </conditionalFormatting>
  <conditionalFormatting sqref="Z184:Z187">
    <cfRule type="cellIs" dxfId="831" priority="594" operator="equal">
      <formula>"Muy Baja"</formula>
    </cfRule>
  </conditionalFormatting>
  <conditionalFormatting sqref="AB184:AB187">
    <cfRule type="cellIs" dxfId="830" priority="595" operator="equal">
      <formula>"Catastrófico"</formula>
    </cfRule>
  </conditionalFormatting>
  <conditionalFormatting sqref="AB184:AB187">
    <cfRule type="cellIs" dxfId="829" priority="596" operator="equal">
      <formula>"Mayor"</formula>
    </cfRule>
  </conditionalFormatting>
  <conditionalFormatting sqref="AB184:AB187">
    <cfRule type="cellIs" dxfId="828" priority="597" operator="equal">
      <formula>"Moderado"</formula>
    </cfRule>
  </conditionalFormatting>
  <conditionalFormatting sqref="AB184:AB187">
    <cfRule type="cellIs" dxfId="827" priority="598" operator="equal">
      <formula>"Menor"</formula>
    </cfRule>
  </conditionalFormatting>
  <conditionalFormatting sqref="AB184:AB187">
    <cfRule type="cellIs" dxfId="826" priority="599" operator="equal">
      <formula>"Leve"</formula>
    </cfRule>
  </conditionalFormatting>
  <conditionalFormatting sqref="AD184:AD187">
    <cfRule type="cellIs" dxfId="825" priority="600" operator="equal">
      <formula>"Extremo"</formula>
    </cfRule>
  </conditionalFormatting>
  <conditionalFormatting sqref="AD184:AD187">
    <cfRule type="cellIs" dxfId="824" priority="601" operator="equal">
      <formula>"Alto"</formula>
    </cfRule>
  </conditionalFormatting>
  <conditionalFormatting sqref="AD184:AD187">
    <cfRule type="cellIs" dxfId="823" priority="602" operator="equal">
      <formula>"Moderado"</formula>
    </cfRule>
  </conditionalFormatting>
  <conditionalFormatting sqref="AD184:AD187">
    <cfRule type="cellIs" dxfId="822" priority="603" operator="equal">
      <formula>"Bajo"</formula>
    </cfRule>
  </conditionalFormatting>
  <conditionalFormatting sqref="Z188">
    <cfRule type="cellIs" dxfId="821" priority="604" operator="equal">
      <formula>"Muy Alta"</formula>
    </cfRule>
  </conditionalFormatting>
  <conditionalFormatting sqref="Z188">
    <cfRule type="cellIs" dxfId="820" priority="605" operator="equal">
      <formula>"Alta"</formula>
    </cfRule>
  </conditionalFormatting>
  <conditionalFormatting sqref="Z188">
    <cfRule type="cellIs" dxfId="819" priority="606" operator="equal">
      <formula>"Media"</formula>
    </cfRule>
  </conditionalFormatting>
  <conditionalFormatting sqref="Z188">
    <cfRule type="cellIs" dxfId="818" priority="607" operator="equal">
      <formula>"Baja"</formula>
    </cfRule>
  </conditionalFormatting>
  <conditionalFormatting sqref="Z188">
    <cfRule type="cellIs" dxfId="817" priority="608" operator="equal">
      <formula>"Muy Baja"</formula>
    </cfRule>
  </conditionalFormatting>
  <conditionalFormatting sqref="AB188">
    <cfRule type="cellIs" dxfId="816" priority="609" operator="equal">
      <formula>"Catastrófico"</formula>
    </cfRule>
  </conditionalFormatting>
  <conditionalFormatting sqref="AB188">
    <cfRule type="cellIs" dxfId="815" priority="610" operator="equal">
      <formula>"Mayor"</formula>
    </cfRule>
  </conditionalFormatting>
  <conditionalFormatting sqref="AB188">
    <cfRule type="cellIs" dxfId="814" priority="611" operator="equal">
      <formula>"Moderado"</formula>
    </cfRule>
  </conditionalFormatting>
  <conditionalFormatting sqref="AB188">
    <cfRule type="cellIs" dxfId="813" priority="612" operator="equal">
      <formula>"Menor"</formula>
    </cfRule>
  </conditionalFormatting>
  <conditionalFormatting sqref="AB188">
    <cfRule type="cellIs" dxfId="812" priority="613" operator="equal">
      <formula>"Leve"</formula>
    </cfRule>
  </conditionalFormatting>
  <conditionalFormatting sqref="AD188">
    <cfRule type="cellIs" dxfId="811" priority="614" operator="equal">
      <formula>"Extremo"</formula>
    </cfRule>
  </conditionalFormatting>
  <conditionalFormatting sqref="AD188">
    <cfRule type="cellIs" dxfId="810" priority="615" operator="equal">
      <formula>"Alto"</formula>
    </cfRule>
  </conditionalFormatting>
  <conditionalFormatting sqref="AD188">
    <cfRule type="cellIs" dxfId="809" priority="616" operator="equal">
      <formula>"Moderado"</formula>
    </cfRule>
  </conditionalFormatting>
  <conditionalFormatting sqref="AD188">
    <cfRule type="cellIs" dxfId="808" priority="617" operator="equal">
      <formula>"Bajo"</formula>
    </cfRule>
  </conditionalFormatting>
  <conditionalFormatting sqref="I183">
    <cfRule type="cellIs" dxfId="807" priority="618" operator="equal">
      <formula>"Muy Alta"</formula>
    </cfRule>
  </conditionalFormatting>
  <conditionalFormatting sqref="I183">
    <cfRule type="cellIs" dxfId="806" priority="619" operator="equal">
      <formula>"Alta"</formula>
    </cfRule>
  </conditionalFormatting>
  <conditionalFormatting sqref="I183">
    <cfRule type="cellIs" dxfId="805" priority="620" operator="equal">
      <formula>"Media"</formula>
    </cfRule>
  </conditionalFormatting>
  <conditionalFormatting sqref="I183">
    <cfRule type="cellIs" dxfId="804" priority="621" operator="equal">
      <formula>"Baja"</formula>
    </cfRule>
  </conditionalFormatting>
  <conditionalFormatting sqref="I183">
    <cfRule type="cellIs" dxfId="803" priority="622" operator="equal">
      <formula>"Muy Baja"</formula>
    </cfRule>
  </conditionalFormatting>
  <conditionalFormatting sqref="M183">
    <cfRule type="cellIs" dxfId="802" priority="623" operator="equal">
      <formula>"Catastrófico"</formula>
    </cfRule>
  </conditionalFormatting>
  <conditionalFormatting sqref="M183">
    <cfRule type="cellIs" dxfId="801" priority="624" operator="equal">
      <formula>"Mayor"</formula>
    </cfRule>
  </conditionalFormatting>
  <conditionalFormatting sqref="M183">
    <cfRule type="cellIs" dxfId="800" priority="625" operator="equal">
      <formula>"Moderado"</formula>
    </cfRule>
  </conditionalFormatting>
  <conditionalFormatting sqref="M183">
    <cfRule type="cellIs" dxfId="799" priority="626" operator="equal">
      <formula>"Menor"</formula>
    </cfRule>
  </conditionalFormatting>
  <conditionalFormatting sqref="M183">
    <cfRule type="cellIs" dxfId="798" priority="627" operator="equal">
      <formula>"Leve"</formula>
    </cfRule>
  </conditionalFormatting>
  <conditionalFormatting sqref="O189">
    <cfRule type="cellIs" dxfId="797" priority="514" operator="equal">
      <formula>"Extremo"</formula>
    </cfRule>
  </conditionalFormatting>
  <conditionalFormatting sqref="O189">
    <cfRule type="cellIs" dxfId="796" priority="515" operator="equal">
      <formula>"Alto"</formula>
    </cfRule>
  </conditionalFormatting>
  <conditionalFormatting sqref="O189">
    <cfRule type="cellIs" dxfId="795" priority="516" operator="equal">
      <formula>"Moderado"</formula>
    </cfRule>
  </conditionalFormatting>
  <conditionalFormatting sqref="O189">
    <cfRule type="cellIs" dxfId="794" priority="517" operator="equal">
      <formula>"Bajo"</formula>
    </cfRule>
  </conditionalFormatting>
  <conditionalFormatting sqref="L189:L194">
    <cfRule type="containsText" dxfId="793" priority="518" operator="containsText" text="❌">
      <formula>NOT(ISERROR(SEARCH(("❌"),(L189))))</formula>
    </cfRule>
  </conditionalFormatting>
  <conditionalFormatting sqref="Z189">
    <cfRule type="cellIs" dxfId="792" priority="519" operator="equal">
      <formula>"Muy Alta"</formula>
    </cfRule>
  </conditionalFormatting>
  <conditionalFormatting sqref="Z189">
    <cfRule type="cellIs" dxfId="791" priority="520" operator="equal">
      <formula>"Alta"</formula>
    </cfRule>
  </conditionalFormatting>
  <conditionalFormatting sqref="Z189">
    <cfRule type="cellIs" dxfId="790" priority="521" operator="equal">
      <formula>"Media"</formula>
    </cfRule>
  </conditionalFormatting>
  <conditionalFormatting sqref="Z189">
    <cfRule type="cellIs" dxfId="789" priority="522" operator="equal">
      <formula>"Baja"</formula>
    </cfRule>
  </conditionalFormatting>
  <conditionalFormatting sqref="Z189">
    <cfRule type="cellIs" dxfId="788" priority="523" operator="equal">
      <formula>"Muy Baja"</formula>
    </cfRule>
  </conditionalFormatting>
  <conditionalFormatting sqref="AB189">
    <cfRule type="cellIs" dxfId="787" priority="524" operator="equal">
      <formula>"Catastrófico"</formula>
    </cfRule>
  </conditionalFormatting>
  <conditionalFormatting sqref="AB189">
    <cfRule type="cellIs" dxfId="786" priority="525" operator="equal">
      <formula>"Mayor"</formula>
    </cfRule>
  </conditionalFormatting>
  <conditionalFormatting sqref="AB189">
    <cfRule type="cellIs" dxfId="785" priority="526" operator="equal">
      <formula>"Moderado"</formula>
    </cfRule>
  </conditionalFormatting>
  <conditionalFormatting sqref="AB189">
    <cfRule type="cellIs" dxfId="784" priority="527" operator="equal">
      <formula>"Menor"</formula>
    </cfRule>
  </conditionalFormatting>
  <conditionalFormatting sqref="AB189">
    <cfRule type="cellIs" dxfId="783" priority="528" operator="equal">
      <formula>"Leve"</formula>
    </cfRule>
  </conditionalFormatting>
  <conditionalFormatting sqref="AD189">
    <cfRule type="cellIs" dxfId="782" priority="529" operator="equal">
      <formula>"Extremo"</formula>
    </cfRule>
  </conditionalFormatting>
  <conditionalFormatting sqref="AD189">
    <cfRule type="cellIs" dxfId="781" priority="530" operator="equal">
      <formula>"Alto"</formula>
    </cfRule>
  </conditionalFormatting>
  <conditionalFormatting sqref="AD189">
    <cfRule type="cellIs" dxfId="780" priority="531" operator="equal">
      <formula>"Moderado"</formula>
    </cfRule>
  </conditionalFormatting>
  <conditionalFormatting sqref="AD189">
    <cfRule type="cellIs" dxfId="779" priority="532" operator="equal">
      <formula>"Bajo"</formula>
    </cfRule>
  </conditionalFormatting>
  <conditionalFormatting sqref="Z190:Z193">
    <cfRule type="cellIs" dxfId="778" priority="533" operator="equal">
      <formula>"Muy Alta"</formula>
    </cfRule>
  </conditionalFormatting>
  <conditionalFormatting sqref="Z190:Z193">
    <cfRule type="cellIs" dxfId="777" priority="534" operator="equal">
      <formula>"Alta"</formula>
    </cfRule>
  </conditionalFormatting>
  <conditionalFormatting sqref="Z190:Z193">
    <cfRule type="cellIs" dxfId="776" priority="535" operator="equal">
      <formula>"Media"</formula>
    </cfRule>
  </conditionalFormatting>
  <conditionalFormatting sqref="Z190:Z193">
    <cfRule type="cellIs" dxfId="775" priority="536" operator="equal">
      <formula>"Baja"</formula>
    </cfRule>
  </conditionalFormatting>
  <conditionalFormatting sqref="Z190:Z193">
    <cfRule type="cellIs" dxfId="774" priority="537" operator="equal">
      <formula>"Muy Baja"</formula>
    </cfRule>
  </conditionalFormatting>
  <conditionalFormatting sqref="AB190:AB193">
    <cfRule type="cellIs" dxfId="773" priority="538" operator="equal">
      <formula>"Catastrófico"</formula>
    </cfRule>
  </conditionalFormatting>
  <conditionalFormatting sqref="AB190:AB193">
    <cfRule type="cellIs" dxfId="772" priority="539" operator="equal">
      <formula>"Mayor"</formula>
    </cfRule>
  </conditionalFormatting>
  <conditionalFormatting sqref="AB190:AB193">
    <cfRule type="cellIs" dxfId="771" priority="540" operator="equal">
      <formula>"Moderado"</formula>
    </cfRule>
  </conditionalFormatting>
  <conditionalFormatting sqref="AB190:AB193">
    <cfRule type="cellIs" dxfId="770" priority="541" operator="equal">
      <formula>"Menor"</formula>
    </cfRule>
  </conditionalFormatting>
  <conditionalFormatting sqref="AB190:AB193">
    <cfRule type="cellIs" dxfId="769" priority="542" operator="equal">
      <formula>"Leve"</formula>
    </cfRule>
  </conditionalFormatting>
  <conditionalFormatting sqref="AD190:AD193">
    <cfRule type="cellIs" dxfId="768" priority="543" operator="equal">
      <formula>"Extremo"</formula>
    </cfRule>
  </conditionalFormatting>
  <conditionalFormatting sqref="AD190:AD193">
    <cfRule type="cellIs" dxfId="767" priority="544" operator="equal">
      <formula>"Alto"</formula>
    </cfRule>
  </conditionalFormatting>
  <conditionalFormatting sqref="AD190:AD193">
    <cfRule type="cellIs" dxfId="766" priority="545" operator="equal">
      <formula>"Moderado"</formula>
    </cfRule>
  </conditionalFormatting>
  <conditionalFormatting sqref="AD190:AD193">
    <cfRule type="cellIs" dxfId="765" priority="546" operator="equal">
      <formula>"Bajo"</formula>
    </cfRule>
  </conditionalFormatting>
  <conditionalFormatting sqref="Z194">
    <cfRule type="cellIs" dxfId="764" priority="547" operator="equal">
      <formula>"Muy Alta"</formula>
    </cfRule>
  </conditionalFormatting>
  <conditionalFormatting sqref="Z194">
    <cfRule type="cellIs" dxfId="763" priority="548" operator="equal">
      <formula>"Alta"</formula>
    </cfRule>
  </conditionalFormatting>
  <conditionalFormatting sqref="Z194">
    <cfRule type="cellIs" dxfId="762" priority="549" operator="equal">
      <formula>"Media"</formula>
    </cfRule>
  </conditionalFormatting>
  <conditionalFormatting sqref="Z194">
    <cfRule type="cellIs" dxfId="761" priority="550" operator="equal">
      <formula>"Baja"</formula>
    </cfRule>
  </conditionalFormatting>
  <conditionalFormatting sqref="Z194">
    <cfRule type="cellIs" dxfId="760" priority="551" operator="equal">
      <formula>"Muy Baja"</formula>
    </cfRule>
  </conditionalFormatting>
  <conditionalFormatting sqref="AB194">
    <cfRule type="cellIs" dxfId="759" priority="552" operator="equal">
      <formula>"Catastrófico"</formula>
    </cfRule>
  </conditionalFormatting>
  <conditionalFormatting sqref="AB194">
    <cfRule type="cellIs" dxfId="758" priority="553" operator="equal">
      <formula>"Mayor"</formula>
    </cfRule>
  </conditionalFormatting>
  <conditionalFormatting sqref="AB194">
    <cfRule type="cellIs" dxfId="757" priority="554" operator="equal">
      <formula>"Moderado"</formula>
    </cfRule>
  </conditionalFormatting>
  <conditionalFormatting sqref="AB194">
    <cfRule type="cellIs" dxfId="756" priority="555" operator="equal">
      <formula>"Menor"</formula>
    </cfRule>
  </conditionalFormatting>
  <conditionalFormatting sqref="AB194">
    <cfRule type="cellIs" dxfId="755" priority="556" operator="equal">
      <formula>"Leve"</formula>
    </cfRule>
  </conditionalFormatting>
  <conditionalFormatting sqref="AD194">
    <cfRule type="cellIs" dxfId="754" priority="557" operator="equal">
      <formula>"Extremo"</formula>
    </cfRule>
  </conditionalFormatting>
  <conditionalFormatting sqref="AD194">
    <cfRule type="cellIs" dxfId="753" priority="558" operator="equal">
      <formula>"Alto"</formula>
    </cfRule>
  </conditionalFormatting>
  <conditionalFormatting sqref="AD194">
    <cfRule type="cellIs" dxfId="752" priority="559" operator="equal">
      <formula>"Moderado"</formula>
    </cfRule>
  </conditionalFormatting>
  <conditionalFormatting sqref="AD194">
    <cfRule type="cellIs" dxfId="751" priority="560" operator="equal">
      <formula>"Bajo"</formula>
    </cfRule>
  </conditionalFormatting>
  <conditionalFormatting sqref="I189">
    <cfRule type="cellIs" dxfId="750" priority="561" operator="equal">
      <formula>"Muy Alta"</formula>
    </cfRule>
  </conditionalFormatting>
  <conditionalFormatting sqref="I189">
    <cfRule type="cellIs" dxfId="749" priority="562" operator="equal">
      <formula>"Alta"</formula>
    </cfRule>
  </conditionalFormatting>
  <conditionalFormatting sqref="I189">
    <cfRule type="cellIs" dxfId="748" priority="563" operator="equal">
      <formula>"Media"</formula>
    </cfRule>
  </conditionalFormatting>
  <conditionalFormatting sqref="I189">
    <cfRule type="cellIs" dxfId="747" priority="564" operator="equal">
      <formula>"Baja"</formula>
    </cfRule>
  </conditionalFormatting>
  <conditionalFormatting sqref="I189">
    <cfRule type="cellIs" dxfId="746" priority="565" operator="equal">
      <formula>"Muy Baja"</formula>
    </cfRule>
  </conditionalFormatting>
  <conditionalFormatting sqref="M189">
    <cfRule type="cellIs" dxfId="745" priority="566" operator="equal">
      <formula>"Catastrófico"</formula>
    </cfRule>
  </conditionalFormatting>
  <conditionalFormatting sqref="M189">
    <cfRule type="cellIs" dxfId="744" priority="567" operator="equal">
      <formula>"Mayor"</formula>
    </cfRule>
  </conditionalFormatting>
  <conditionalFormatting sqref="M189">
    <cfRule type="cellIs" dxfId="743" priority="568" operator="equal">
      <formula>"Moderado"</formula>
    </cfRule>
  </conditionalFormatting>
  <conditionalFormatting sqref="M189">
    <cfRule type="cellIs" dxfId="742" priority="569" operator="equal">
      <formula>"Menor"</formula>
    </cfRule>
  </conditionalFormatting>
  <conditionalFormatting sqref="M189">
    <cfRule type="cellIs" dxfId="741" priority="570" operator="equal">
      <formula>"Leve"</formula>
    </cfRule>
  </conditionalFormatting>
  <conditionalFormatting sqref="O195">
    <cfRule type="cellIs" dxfId="740" priority="457" operator="equal">
      <formula>"Extremo"</formula>
    </cfRule>
  </conditionalFormatting>
  <conditionalFormatting sqref="O195">
    <cfRule type="cellIs" dxfId="739" priority="458" operator="equal">
      <formula>"Alto"</formula>
    </cfRule>
  </conditionalFormatting>
  <conditionalFormatting sqref="O195">
    <cfRule type="cellIs" dxfId="738" priority="459" operator="equal">
      <formula>"Moderado"</formula>
    </cfRule>
  </conditionalFormatting>
  <conditionalFormatting sqref="O195">
    <cfRule type="cellIs" dxfId="737" priority="460" operator="equal">
      <formula>"Bajo"</formula>
    </cfRule>
  </conditionalFormatting>
  <conditionalFormatting sqref="L195:L200">
    <cfRule type="containsText" dxfId="736" priority="461" operator="containsText" text="❌">
      <formula>NOT(ISERROR(SEARCH(("❌"),(L195))))</formula>
    </cfRule>
  </conditionalFormatting>
  <conditionalFormatting sqref="Z195">
    <cfRule type="cellIs" dxfId="735" priority="462" operator="equal">
      <formula>"Muy Alta"</formula>
    </cfRule>
  </conditionalFormatting>
  <conditionalFormatting sqref="Z195">
    <cfRule type="cellIs" dxfId="734" priority="463" operator="equal">
      <formula>"Alta"</formula>
    </cfRule>
  </conditionalFormatting>
  <conditionalFormatting sqref="Z195">
    <cfRule type="cellIs" dxfId="733" priority="464" operator="equal">
      <formula>"Media"</formula>
    </cfRule>
  </conditionalFormatting>
  <conditionalFormatting sqref="Z195">
    <cfRule type="cellIs" dxfId="732" priority="465" operator="equal">
      <formula>"Baja"</formula>
    </cfRule>
  </conditionalFormatting>
  <conditionalFormatting sqref="Z195">
    <cfRule type="cellIs" dxfId="731" priority="466" operator="equal">
      <formula>"Muy Baja"</formula>
    </cfRule>
  </conditionalFormatting>
  <conditionalFormatting sqref="AB195">
    <cfRule type="cellIs" dxfId="730" priority="467" operator="equal">
      <formula>"Catastrófico"</formula>
    </cfRule>
  </conditionalFormatting>
  <conditionalFormatting sqref="AB195">
    <cfRule type="cellIs" dxfId="729" priority="468" operator="equal">
      <formula>"Mayor"</formula>
    </cfRule>
  </conditionalFormatting>
  <conditionalFormatting sqref="AB195">
    <cfRule type="cellIs" dxfId="728" priority="469" operator="equal">
      <formula>"Moderado"</formula>
    </cfRule>
  </conditionalFormatting>
  <conditionalFormatting sqref="AB195">
    <cfRule type="cellIs" dxfId="727" priority="470" operator="equal">
      <formula>"Menor"</formula>
    </cfRule>
  </conditionalFormatting>
  <conditionalFormatting sqref="AB195">
    <cfRule type="cellIs" dxfId="726" priority="471" operator="equal">
      <formula>"Leve"</formula>
    </cfRule>
  </conditionalFormatting>
  <conditionalFormatting sqref="AD195">
    <cfRule type="cellIs" dxfId="725" priority="472" operator="equal">
      <formula>"Extremo"</formula>
    </cfRule>
  </conditionalFormatting>
  <conditionalFormatting sqref="AD195">
    <cfRule type="cellIs" dxfId="724" priority="473" operator="equal">
      <formula>"Alto"</formula>
    </cfRule>
  </conditionalFormatting>
  <conditionalFormatting sqref="AD195">
    <cfRule type="cellIs" dxfId="723" priority="474" operator="equal">
      <formula>"Moderado"</formula>
    </cfRule>
  </conditionalFormatting>
  <conditionalFormatting sqref="AD195">
    <cfRule type="cellIs" dxfId="722" priority="475" operator="equal">
      <formula>"Bajo"</formula>
    </cfRule>
  </conditionalFormatting>
  <conditionalFormatting sqref="Z196:Z199">
    <cfRule type="cellIs" dxfId="721" priority="476" operator="equal">
      <formula>"Muy Alta"</formula>
    </cfRule>
  </conditionalFormatting>
  <conditionalFormatting sqref="Z196:Z199">
    <cfRule type="cellIs" dxfId="720" priority="477" operator="equal">
      <formula>"Alta"</formula>
    </cfRule>
  </conditionalFormatting>
  <conditionalFormatting sqref="Z196:Z199">
    <cfRule type="cellIs" dxfId="719" priority="478" operator="equal">
      <formula>"Media"</formula>
    </cfRule>
  </conditionalFormatting>
  <conditionalFormatting sqref="Z196:Z199">
    <cfRule type="cellIs" dxfId="718" priority="479" operator="equal">
      <formula>"Baja"</formula>
    </cfRule>
  </conditionalFormatting>
  <conditionalFormatting sqref="Z196:Z199">
    <cfRule type="cellIs" dxfId="717" priority="480" operator="equal">
      <formula>"Muy Baja"</formula>
    </cfRule>
  </conditionalFormatting>
  <conditionalFormatting sqref="AB196:AB199">
    <cfRule type="cellIs" dxfId="716" priority="481" operator="equal">
      <formula>"Catastrófico"</formula>
    </cfRule>
  </conditionalFormatting>
  <conditionalFormatting sqref="AB196:AB199">
    <cfRule type="cellIs" dxfId="715" priority="482" operator="equal">
      <formula>"Mayor"</formula>
    </cfRule>
  </conditionalFormatting>
  <conditionalFormatting sqref="AB196:AB199">
    <cfRule type="cellIs" dxfId="714" priority="483" operator="equal">
      <formula>"Moderado"</formula>
    </cfRule>
  </conditionalFormatting>
  <conditionalFormatting sqref="AB196:AB199">
    <cfRule type="cellIs" dxfId="713" priority="484" operator="equal">
      <formula>"Menor"</formula>
    </cfRule>
  </conditionalFormatting>
  <conditionalFormatting sqref="AB196:AB199">
    <cfRule type="cellIs" dxfId="712" priority="485" operator="equal">
      <formula>"Leve"</formula>
    </cfRule>
  </conditionalFormatting>
  <conditionalFormatting sqref="AD196:AD199">
    <cfRule type="cellIs" dxfId="711" priority="486" operator="equal">
      <formula>"Extremo"</formula>
    </cfRule>
  </conditionalFormatting>
  <conditionalFormatting sqref="AD196:AD199">
    <cfRule type="cellIs" dxfId="710" priority="487" operator="equal">
      <formula>"Alto"</formula>
    </cfRule>
  </conditionalFormatting>
  <conditionalFormatting sqref="AD196:AD199">
    <cfRule type="cellIs" dxfId="709" priority="488" operator="equal">
      <formula>"Moderado"</formula>
    </cfRule>
  </conditionalFormatting>
  <conditionalFormatting sqref="AD196:AD199">
    <cfRule type="cellIs" dxfId="708" priority="489" operator="equal">
      <formula>"Bajo"</formula>
    </cfRule>
  </conditionalFormatting>
  <conditionalFormatting sqref="Z200">
    <cfRule type="cellIs" dxfId="707" priority="490" operator="equal">
      <formula>"Muy Alta"</formula>
    </cfRule>
  </conditionalFormatting>
  <conditionalFormatting sqref="Z200">
    <cfRule type="cellIs" dxfId="706" priority="491" operator="equal">
      <formula>"Alta"</formula>
    </cfRule>
  </conditionalFormatting>
  <conditionalFormatting sqref="Z200">
    <cfRule type="cellIs" dxfId="705" priority="492" operator="equal">
      <formula>"Media"</formula>
    </cfRule>
  </conditionalFormatting>
  <conditionalFormatting sqref="Z200">
    <cfRule type="cellIs" dxfId="704" priority="493" operator="equal">
      <formula>"Baja"</formula>
    </cfRule>
  </conditionalFormatting>
  <conditionalFormatting sqref="Z200">
    <cfRule type="cellIs" dxfId="703" priority="494" operator="equal">
      <formula>"Muy Baja"</formula>
    </cfRule>
  </conditionalFormatting>
  <conditionalFormatting sqref="AB200">
    <cfRule type="cellIs" dxfId="702" priority="495" operator="equal">
      <formula>"Catastrófico"</formula>
    </cfRule>
  </conditionalFormatting>
  <conditionalFormatting sqref="AB200">
    <cfRule type="cellIs" dxfId="701" priority="496" operator="equal">
      <formula>"Mayor"</formula>
    </cfRule>
  </conditionalFormatting>
  <conditionalFormatting sqref="AB200">
    <cfRule type="cellIs" dxfId="700" priority="497" operator="equal">
      <formula>"Moderado"</formula>
    </cfRule>
  </conditionalFormatting>
  <conditionalFormatting sqref="AB200">
    <cfRule type="cellIs" dxfId="699" priority="498" operator="equal">
      <formula>"Menor"</formula>
    </cfRule>
  </conditionalFormatting>
  <conditionalFormatting sqref="AB200">
    <cfRule type="cellIs" dxfId="698" priority="499" operator="equal">
      <formula>"Leve"</formula>
    </cfRule>
  </conditionalFormatting>
  <conditionalFormatting sqref="AD200">
    <cfRule type="cellIs" dxfId="697" priority="500" operator="equal">
      <formula>"Extremo"</formula>
    </cfRule>
  </conditionalFormatting>
  <conditionalFormatting sqref="AD200">
    <cfRule type="cellIs" dxfId="696" priority="501" operator="equal">
      <formula>"Alto"</formula>
    </cfRule>
  </conditionalFormatting>
  <conditionalFormatting sqref="AD200">
    <cfRule type="cellIs" dxfId="695" priority="502" operator="equal">
      <formula>"Moderado"</formula>
    </cfRule>
  </conditionalFormatting>
  <conditionalFormatting sqref="AD200">
    <cfRule type="cellIs" dxfId="694" priority="503" operator="equal">
      <formula>"Bajo"</formula>
    </cfRule>
  </conditionalFormatting>
  <conditionalFormatting sqref="I195">
    <cfRule type="cellIs" dxfId="693" priority="504" operator="equal">
      <formula>"Muy Alta"</formula>
    </cfRule>
  </conditionalFormatting>
  <conditionalFormatting sqref="I195">
    <cfRule type="cellIs" dxfId="692" priority="505" operator="equal">
      <formula>"Alta"</formula>
    </cfRule>
  </conditionalFormatting>
  <conditionalFormatting sqref="I195">
    <cfRule type="cellIs" dxfId="691" priority="506" operator="equal">
      <formula>"Media"</formula>
    </cfRule>
  </conditionalFormatting>
  <conditionalFormatting sqref="I195">
    <cfRule type="cellIs" dxfId="690" priority="507" operator="equal">
      <formula>"Baja"</formula>
    </cfRule>
  </conditionalFormatting>
  <conditionalFormatting sqref="I195">
    <cfRule type="cellIs" dxfId="689" priority="508" operator="equal">
      <formula>"Muy Baja"</formula>
    </cfRule>
  </conditionalFormatting>
  <conditionalFormatting sqref="M195">
    <cfRule type="cellIs" dxfId="688" priority="509" operator="equal">
      <formula>"Catastrófico"</formula>
    </cfRule>
  </conditionalFormatting>
  <conditionalFormatting sqref="M195">
    <cfRule type="cellIs" dxfId="687" priority="510" operator="equal">
      <formula>"Mayor"</formula>
    </cfRule>
  </conditionalFormatting>
  <conditionalFormatting sqref="M195">
    <cfRule type="cellIs" dxfId="686" priority="511" operator="equal">
      <formula>"Moderado"</formula>
    </cfRule>
  </conditionalFormatting>
  <conditionalFormatting sqref="M195">
    <cfRule type="cellIs" dxfId="685" priority="512" operator="equal">
      <formula>"Menor"</formula>
    </cfRule>
  </conditionalFormatting>
  <conditionalFormatting sqref="M195">
    <cfRule type="cellIs" dxfId="684" priority="513" operator="equal">
      <formula>"Leve"</formula>
    </cfRule>
  </conditionalFormatting>
  <conditionalFormatting sqref="O201">
    <cfRule type="cellIs" dxfId="683" priority="400" operator="equal">
      <formula>"Extremo"</formula>
    </cfRule>
  </conditionalFormatting>
  <conditionalFormatting sqref="O201">
    <cfRule type="cellIs" dxfId="682" priority="401" operator="equal">
      <formula>"Alto"</formula>
    </cfRule>
  </conditionalFormatting>
  <conditionalFormatting sqref="O201">
    <cfRule type="cellIs" dxfId="681" priority="402" operator="equal">
      <formula>"Moderado"</formula>
    </cfRule>
  </conditionalFormatting>
  <conditionalFormatting sqref="O201">
    <cfRule type="cellIs" dxfId="680" priority="403" operator="equal">
      <formula>"Bajo"</formula>
    </cfRule>
  </conditionalFormatting>
  <conditionalFormatting sqref="L201:L206">
    <cfRule type="containsText" dxfId="679" priority="404" operator="containsText" text="❌">
      <formula>NOT(ISERROR(SEARCH(("❌"),(L201))))</formula>
    </cfRule>
  </conditionalFormatting>
  <conditionalFormatting sqref="Z201">
    <cfRule type="cellIs" dxfId="678" priority="405" operator="equal">
      <formula>"Muy Alta"</formula>
    </cfRule>
  </conditionalFormatting>
  <conditionalFormatting sqref="Z201">
    <cfRule type="cellIs" dxfId="677" priority="406" operator="equal">
      <formula>"Alta"</formula>
    </cfRule>
  </conditionalFormatting>
  <conditionalFormatting sqref="Z201">
    <cfRule type="cellIs" dxfId="676" priority="407" operator="equal">
      <formula>"Media"</formula>
    </cfRule>
  </conditionalFormatting>
  <conditionalFormatting sqref="Z201">
    <cfRule type="cellIs" dxfId="675" priority="408" operator="equal">
      <formula>"Baja"</formula>
    </cfRule>
  </conditionalFormatting>
  <conditionalFormatting sqref="Z201">
    <cfRule type="cellIs" dxfId="674" priority="409" operator="equal">
      <formula>"Muy Baja"</formula>
    </cfRule>
  </conditionalFormatting>
  <conditionalFormatting sqref="AB201">
    <cfRule type="cellIs" dxfId="673" priority="410" operator="equal">
      <formula>"Catastrófico"</formula>
    </cfRule>
  </conditionalFormatting>
  <conditionalFormatting sqref="AB201">
    <cfRule type="cellIs" dxfId="672" priority="411" operator="equal">
      <formula>"Mayor"</formula>
    </cfRule>
  </conditionalFormatting>
  <conditionalFormatting sqref="AB201">
    <cfRule type="cellIs" dxfId="671" priority="412" operator="equal">
      <formula>"Moderado"</formula>
    </cfRule>
  </conditionalFormatting>
  <conditionalFormatting sqref="AB201">
    <cfRule type="cellIs" dxfId="670" priority="413" operator="equal">
      <formula>"Menor"</formula>
    </cfRule>
  </conditionalFormatting>
  <conditionalFormatting sqref="AB201">
    <cfRule type="cellIs" dxfId="669" priority="414" operator="equal">
      <formula>"Leve"</formula>
    </cfRule>
  </conditionalFormatting>
  <conditionalFormatting sqref="AD201">
    <cfRule type="cellIs" dxfId="668" priority="415" operator="equal">
      <formula>"Extremo"</formula>
    </cfRule>
  </conditionalFormatting>
  <conditionalFormatting sqref="AD201">
    <cfRule type="cellIs" dxfId="667" priority="416" operator="equal">
      <formula>"Alto"</formula>
    </cfRule>
  </conditionalFormatting>
  <conditionalFormatting sqref="AD201">
    <cfRule type="cellIs" dxfId="666" priority="417" operator="equal">
      <formula>"Moderado"</formula>
    </cfRule>
  </conditionalFormatting>
  <conditionalFormatting sqref="AD201">
    <cfRule type="cellIs" dxfId="665" priority="418" operator="equal">
      <formula>"Bajo"</formula>
    </cfRule>
  </conditionalFormatting>
  <conditionalFormatting sqref="Z202:Z205">
    <cfRule type="cellIs" dxfId="664" priority="419" operator="equal">
      <formula>"Muy Alta"</formula>
    </cfRule>
  </conditionalFormatting>
  <conditionalFormatting sqref="Z202:Z205">
    <cfRule type="cellIs" dxfId="663" priority="420" operator="equal">
      <formula>"Alta"</formula>
    </cfRule>
  </conditionalFormatting>
  <conditionalFormatting sqref="Z202:Z205">
    <cfRule type="cellIs" dxfId="662" priority="421" operator="equal">
      <formula>"Media"</formula>
    </cfRule>
  </conditionalFormatting>
  <conditionalFormatting sqref="Z202:Z205">
    <cfRule type="cellIs" dxfId="661" priority="422" operator="equal">
      <formula>"Baja"</formula>
    </cfRule>
  </conditionalFormatting>
  <conditionalFormatting sqref="Z202:Z205">
    <cfRule type="cellIs" dxfId="660" priority="423" operator="equal">
      <formula>"Muy Baja"</formula>
    </cfRule>
  </conditionalFormatting>
  <conditionalFormatting sqref="AB202:AB205">
    <cfRule type="cellIs" dxfId="659" priority="424" operator="equal">
      <formula>"Catastrófico"</formula>
    </cfRule>
  </conditionalFormatting>
  <conditionalFormatting sqref="AB202:AB205">
    <cfRule type="cellIs" dxfId="658" priority="425" operator="equal">
      <formula>"Mayor"</formula>
    </cfRule>
  </conditionalFormatting>
  <conditionalFormatting sqref="AB202:AB205">
    <cfRule type="cellIs" dxfId="657" priority="426" operator="equal">
      <formula>"Moderado"</formula>
    </cfRule>
  </conditionalFormatting>
  <conditionalFormatting sqref="AB202:AB205">
    <cfRule type="cellIs" dxfId="656" priority="427" operator="equal">
      <formula>"Menor"</formula>
    </cfRule>
  </conditionalFormatting>
  <conditionalFormatting sqref="AB202:AB205">
    <cfRule type="cellIs" dxfId="655" priority="428" operator="equal">
      <formula>"Leve"</formula>
    </cfRule>
  </conditionalFormatting>
  <conditionalFormatting sqref="AD202:AD205">
    <cfRule type="cellIs" dxfId="654" priority="429" operator="equal">
      <formula>"Extremo"</formula>
    </cfRule>
  </conditionalFormatting>
  <conditionalFormatting sqref="AD202:AD205">
    <cfRule type="cellIs" dxfId="653" priority="430" operator="equal">
      <formula>"Alto"</formula>
    </cfRule>
  </conditionalFormatting>
  <conditionalFormatting sqref="AD202:AD205">
    <cfRule type="cellIs" dxfId="652" priority="431" operator="equal">
      <formula>"Moderado"</formula>
    </cfRule>
  </conditionalFormatting>
  <conditionalFormatting sqref="AD202:AD205">
    <cfRule type="cellIs" dxfId="651" priority="432" operator="equal">
      <formula>"Bajo"</formula>
    </cfRule>
  </conditionalFormatting>
  <conditionalFormatting sqref="Z206">
    <cfRule type="cellIs" dxfId="650" priority="433" operator="equal">
      <formula>"Muy Alta"</formula>
    </cfRule>
  </conditionalFormatting>
  <conditionalFormatting sqref="Z206">
    <cfRule type="cellIs" dxfId="649" priority="434" operator="equal">
      <formula>"Alta"</formula>
    </cfRule>
  </conditionalFormatting>
  <conditionalFormatting sqref="Z206">
    <cfRule type="cellIs" dxfId="648" priority="435" operator="equal">
      <formula>"Media"</formula>
    </cfRule>
  </conditionalFormatting>
  <conditionalFormatting sqref="Z206">
    <cfRule type="cellIs" dxfId="647" priority="436" operator="equal">
      <formula>"Baja"</formula>
    </cfRule>
  </conditionalFormatting>
  <conditionalFormatting sqref="Z206">
    <cfRule type="cellIs" dxfId="646" priority="437" operator="equal">
      <formula>"Muy Baja"</formula>
    </cfRule>
  </conditionalFormatting>
  <conditionalFormatting sqref="AB206">
    <cfRule type="cellIs" dxfId="645" priority="438" operator="equal">
      <formula>"Catastrófico"</formula>
    </cfRule>
  </conditionalFormatting>
  <conditionalFormatting sqref="AB206">
    <cfRule type="cellIs" dxfId="644" priority="439" operator="equal">
      <formula>"Mayor"</formula>
    </cfRule>
  </conditionalFormatting>
  <conditionalFormatting sqref="AB206">
    <cfRule type="cellIs" dxfId="643" priority="440" operator="equal">
      <formula>"Moderado"</formula>
    </cfRule>
  </conditionalFormatting>
  <conditionalFormatting sqref="AB206">
    <cfRule type="cellIs" dxfId="642" priority="441" operator="equal">
      <formula>"Menor"</formula>
    </cfRule>
  </conditionalFormatting>
  <conditionalFormatting sqref="AB206">
    <cfRule type="cellIs" dxfId="641" priority="442" operator="equal">
      <formula>"Leve"</formula>
    </cfRule>
  </conditionalFormatting>
  <conditionalFormatting sqref="AD206">
    <cfRule type="cellIs" dxfId="640" priority="443" operator="equal">
      <formula>"Extremo"</formula>
    </cfRule>
  </conditionalFormatting>
  <conditionalFormatting sqref="AD206">
    <cfRule type="cellIs" dxfId="639" priority="444" operator="equal">
      <formula>"Alto"</formula>
    </cfRule>
  </conditionalFormatting>
  <conditionalFormatting sqref="AD206">
    <cfRule type="cellIs" dxfId="638" priority="445" operator="equal">
      <formula>"Moderado"</formula>
    </cfRule>
  </conditionalFormatting>
  <conditionalFormatting sqref="AD206">
    <cfRule type="cellIs" dxfId="637" priority="446" operator="equal">
      <formula>"Bajo"</formula>
    </cfRule>
  </conditionalFormatting>
  <conditionalFormatting sqref="I201">
    <cfRule type="cellIs" dxfId="636" priority="447" operator="equal">
      <formula>"Muy Alta"</formula>
    </cfRule>
  </conditionalFormatting>
  <conditionalFormatting sqref="I201">
    <cfRule type="cellIs" dxfId="635" priority="448" operator="equal">
      <formula>"Alta"</formula>
    </cfRule>
  </conditionalFormatting>
  <conditionalFormatting sqref="I201">
    <cfRule type="cellIs" dxfId="634" priority="449" operator="equal">
      <formula>"Media"</formula>
    </cfRule>
  </conditionalFormatting>
  <conditionalFormatting sqref="I201">
    <cfRule type="cellIs" dxfId="633" priority="450" operator="equal">
      <formula>"Baja"</formula>
    </cfRule>
  </conditionalFormatting>
  <conditionalFormatting sqref="I201">
    <cfRule type="cellIs" dxfId="632" priority="451" operator="equal">
      <formula>"Muy Baja"</formula>
    </cfRule>
  </conditionalFormatting>
  <conditionalFormatting sqref="M201">
    <cfRule type="cellIs" dxfId="631" priority="452" operator="equal">
      <formula>"Catastrófico"</formula>
    </cfRule>
  </conditionalFormatting>
  <conditionalFormatting sqref="M201">
    <cfRule type="cellIs" dxfId="630" priority="453" operator="equal">
      <formula>"Mayor"</formula>
    </cfRule>
  </conditionalFormatting>
  <conditionalFormatting sqref="M201">
    <cfRule type="cellIs" dxfId="629" priority="454" operator="equal">
      <formula>"Moderado"</formula>
    </cfRule>
  </conditionalFormatting>
  <conditionalFormatting sqref="M201">
    <cfRule type="cellIs" dxfId="628" priority="455" operator="equal">
      <formula>"Menor"</formula>
    </cfRule>
  </conditionalFormatting>
  <conditionalFormatting sqref="M201">
    <cfRule type="cellIs" dxfId="627" priority="456" operator="equal">
      <formula>"Leve"</formula>
    </cfRule>
  </conditionalFormatting>
  <conditionalFormatting sqref="O141">
    <cfRule type="cellIs" dxfId="626" priority="286" operator="equal">
      <formula>"Extremo"</formula>
    </cfRule>
  </conditionalFormatting>
  <conditionalFormatting sqref="O141">
    <cfRule type="cellIs" dxfId="625" priority="287" operator="equal">
      <formula>"Alto"</formula>
    </cfRule>
  </conditionalFormatting>
  <conditionalFormatting sqref="O141">
    <cfRule type="cellIs" dxfId="624" priority="288" operator="equal">
      <formula>"Moderado"</formula>
    </cfRule>
  </conditionalFormatting>
  <conditionalFormatting sqref="O141">
    <cfRule type="cellIs" dxfId="623" priority="289" operator="equal">
      <formula>"Bajo"</formula>
    </cfRule>
  </conditionalFormatting>
  <conditionalFormatting sqref="L141:L146">
    <cfRule type="containsText" dxfId="622" priority="290" operator="containsText" text="❌">
      <formula>NOT(ISERROR(SEARCH(("❌"),(L141))))</formula>
    </cfRule>
  </conditionalFormatting>
  <conditionalFormatting sqref="Z141">
    <cfRule type="cellIs" dxfId="621" priority="291" operator="equal">
      <formula>"Muy Alta"</formula>
    </cfRule>
  </conditionalFormatting>
  <conditionalFormatting sqref="Z141">
    <cfRule type="cellIs" dxfId="620" priority="292" operator="equal">
      <formula>"Alta"</formula>
    </cfRule>
  </conditionalFormatting>
  <conditionalFormatting sqref="Z141">
    <cfRule type="cellIs" dxfId="619" priority="293" operator="equal">
      <formula>"Media"</formula>
    </cfRule>
  </conditionalFormatting>
  <conditionalFormatting sqref="Z141">
    <cfRule type="cellIs" dxfId="618" priority="294" operator="equal">
      <formula>"Baja"</formula>
    </cfRule>
  </conditionalFormatting>
  <conditionalFormatting sqref="Z141">
    <cfRule type="cellIs" dxfId="617" priority="295" operator="equal">
      <formula>"Muy Baja"</formula>
    </cfRule>
  </conditionalFormatting>
  <conditionalFormatting sqref="AB141">
    <cfRule type="cellIs" dxfId="616" priority="296" operator="equal">
      <formula>"Catastrófico"</formula>
    </cfRule>
  </conditionalFormatting>
  <conditionalFormatting sqref="AB141">
    <cfRule type="cellIs" dxfId="615" priority="297" operator="equal">
      <formula>"Mayor"</formula>
    </cfRule>
  </conditionalFormatting>
  <conditionalFormatting sqref="AB141">
    <cfRule type="cellIs" dxfId="614" priority="298" operator="equal">
      <formula>"Moderado"</formula>
    </cfRule>
  </conditionalFormatting>
  <conditionalFormatting sqref="AB141">
    <cfRule type="cellIs" dxfId="613" priority="299" operator="equal">
      <formula>"Menor"</formula>
    </cfRule>
  </conditionalFormatting>
  <conditionalFormatting sqref="AB141">
    <cfRule type="cellIs" dxfId="612" priority="300" operator="equal">
      <formula>"Leve"</formula>
    </cfRule>
  </conditionalFormatting>
  <conditionalFormatting sqref="AD141">
    <cfRule type="cellIs" dxfId="611" priority="301" operator="equal">
      <formula>"Extremo"</formula>
    </cfRule>
  </conditionalFormatting>
  <conditionalFormatting sqref="AD141">
    <cfRule type="cellIs" dxfId="610" priority="302" operator="equal">
      <formula>"Alto"</formula>
    </cfRule>
  </conditionalFormatting>
  <conditionalFormatting sqref="AD141">
    <cfRule type="cellIs" dxfId="609" priority="303" operator="equal">
      <formula>"Moderado"</formula>
    </cfRule>
  </conditionalFormatting>
  <conditionalFormatting sqref="AD141">
    <cfRule type="cellIs" dxfId="608" priority="304" operator="equal">
      <formula>"Bajo"</formula>
    </cfRule>
  </conditionalFormatting>
  <conditionalFormatting sqref="Z142:Z145">
    <cfRule type="cellIs" dxfId="607" priority="305" operator="equal">
      <formula>"Muy Alta"</formula>
    </cfRule>
  </conditionalFormatting>
  <conditionalFormatting sqref="Z142:Z145">
    <cfRule type="cellIs" dxfId="606" priority="306" operator="equal">
      <formula>"Alta"</formula>
    </cfRule>
  </conditionalFormatting>
  <conditionalFormatting sqref="Z142:Z145">
    <cfRule type="cellIs" dxfId="605" priority="307" operator="equal">
      <formula>"Media"</formula>
    </cfRule>
  </conditionalFormatting>
  <conditionalFormatting sqref="Z142:Z145">
    <cfRule type="cellIs" dxfId="604" priority="308" operator="equal">
      <formula>"Baja"</formula>
    </cfRule>
  </conditionalFormatting>
  <conditionalFormatting sqref="Z142:Z145">
    <cfRule type="cellIs" dxfId="603" priority="309" operator="equal">
      <formula>"Muy Baja"</formula>
    </cfRule>
  </conditionalFormatting>
  <conditionalFormatting sqref="AB142:AB145">
    <cfRule type="cellIs" dxfId="602" priority="310" operator="equal">
      <formula>"Catastrófico"</formula>
    </cfRule>
  </conditionalFormatting>
  <conditionalFormatting sqref="AB142:AB145">
    <cfRule type="cellIs" dxfId="601" priority="311" operator="equal">
      <formula>"Mayor"</formula>
    </cfRule>
  </conditionalFormatting>
  <conditionalFormatting sqref="AB142:AB145">
    <cfRule type="cellIs" dxfId="600" priority="312" operator="equal">
      <formula>"Moderado"</formula>
    </cfRule>
  </conditionalFormatting>
  <conditionalFormatting sqref="AB142:AB145">
    <cfRule type="cellIs" dxfId="599" priority="313" operator="equal">
      <formula>"Menor"</formula>
    </cfRule>
  </conditionalFormatting>
  <conditionalFormatting sqref="AB142:AB145">
    <cfRule type="cellIs" dxfId="598" priority="314" operator="equal">
      <formula>"Leve"</formula>
    </cfRule>
  </conditionalFormatting>
  <conditionalFormatting sqref="AD142:AD145">
    <cfRule type="cellIs" dxfId="597" priority="315" operator="equal">
      <formula>"Extremo"</formula>
    </cfRule>
  </conditionalFormatting>
  <conditionalFormatting sqref="AD142:AD145">
    <cfRule type="cellIs" dxfId="596" priority="316" operator="equal">
      <formula>"Alto"</formula>
    </cfRule>
  </conditionalFormatting>
  <conditionalFormatting sqref="AD142:AD145">
    <cfRule type="cellIs" dxfId="595" priority="317" operator="equal">
      <formula>"Moderado"</formula>
    </cfRule>
  </conditionalFormatting>
  <conditionalFormatting sqref="AD142:AD145">
    <cfRule type="cellIs" dxfId="594" priority="318" operator="equal">
      <formula>"Bajo"</formula>
    </cfRule>
  </conditionalFormatting>
  <conditionalFormatting sqref="Z146">
    <cfRule type="cellIs" dxfId="593" priority="319" operator="equal">
      <formula>"Muy Alta"</formula>
    </cfRule>
  </conditionalFormatting>
  <conditionalFormatting sqref="Z146">
    <cfRule type="cellIs" dxfId="592" priority="320" operator="equal">
      <formula>"Alta"</formula>
    </cfRule>
  </conditionalFormatting>
  <conditionalFormatting sqref="Z146">
    <cfRule type="cellIs" dxfId="591" priority="321" operator="equal">
      <formula>"Media"</formula>
    </cfRule>
  </conditionalFormatting>
  <conditionalFormatting sqref="Z146">
    <cfRule type="cellIs" dxfId="590" priority="322" operator="equal">
      <formula>"Baja"</formula>
    </cfRule>
  </conditionalFormatting>
  <conditionalFormatting sqref="Z146">
    <cfRule type="cellIs" dxfId="589" priority="323" operator="equal">
      <formula>"Muy Baja"</formula>
    </cfRule>
  </conditionalFormatting>
  <conditionalFormatting sqref="AB146">
    <cfRule type="cellIs" dxfId="588" priority="324" operator="equal">
      <formula>"Catastrófico"</formula>
    </cfRule>
  </conditionalFormatting>
  <conditionalFormatting sqref="AB146">
    <cfRule type="cellIs" dxfId="587" priority="325" operator="equal">
      <formula>"Mayor"</formula>
    </cfRule>
  </conditionalFormatting>
  <conditionalFormatting sqref="AB146">
    <cfRule type="cellIs" dxfId="586" priority="326" operator="equal">
      <formula>"Moderado"</formula>
    </cfRule>
  </conditionalFormatting>
  <conditionalFormatting sqref="AB146">
    <cfRule type="cellIs" dxfId="585" priority="327" operator="equal">
      <formula>"Menor"</formula>
    </cfRule>
  </conditionalFormatting>
  <conditionalFormatting sqref="AB146">
    <cfRule type="cellIs" dxfId="584" priority="328" operator="equal">
      <formula>"Leve"</formula>
    </cfRule>
  </conditionalFormatting>
  <conditionalFormatting sqref="AD146">
    <cfRule type="cellIs" dxfId="583" priority="329" operator="equal">
      <formula>"Extremo"</formula>
    </cfRule>
  </conditionalFormatting>
  <conditionalFormatting sqref="AD146">
    <cfRule type="cellIs" dxfId="582" priority="330" operator="equal">
      <formula>"Alto"</formula>
    </cfRule>
  </conditionalFormatting>
  <conditionalFormatting sqref="AD146">
    <cfRule type="cellIs" dxfId="581" priority="331" operator="equal">
      <formula>"Moderado"</formula>
    </cfRule>
  </conditionalFormatting>
  <conditionalFormatting sqref="AD146">
    <cfRule type="cellIs" dxfId="580" priority="332" operator="equal">
      <formula>"Bajo"</formula>
    </cfRule>
  </conditionalFormatting>
  <conditionalFormatting sqref="I141">
    <cfRule type="cellIs" dxfId="579" priority="333" operator="equal">
      <formula>"Muy Alta"</formula>
    </cfRule>
  </conditionalFormatting>
  <conditionalFormatting sqref="I141">
    <cfRule type="cellIs" dxfId="578" priority="334" operator="equal">
      <formula>"Alta"</formula>
    </cfRule>
  </conditionalFormatting>
  <conditionalFormatting sqref="I141">
    <cfRule type="cellIs" dxfId="577" priority="335" operator="equal">
      <formula>"Media"</formula>
    </cfRule>
  </conditionalFormatting>
  <conditionalFormatting sqref="I141">
    <cfRule type="cellIs" dxfId="576" priority="336" operator="equal">
      <formula>"Baja"</formula>
    </cfRule>
  </conditionalFormatting>
  <conditionalFormatting sqref="I141">
    <cfRule type="cellIs" dxfId="575" priority="337" operator="equal">
      <formula>"Muy Baja"</formula>
    </cfRule>
  </conditionalFormatting>
  <conditionalFormatting sqref="M141">
    <cfRule type="cellIs" dxfId="574" priority="338" operator="equal">
      <formula>"Catastrófico"</formula>
    </cfRule>
  </conditionalFormatting>
  <conditionalFormatting sqref="M141">
    <cfRule type="cellIs" dxfId="573" priority="339" operator="equal">
      <formula>"Mayor"</formula>
    </cfRule>
  </conditionalFormatting>
  <conditionalFormatting sqref="M141">
    <cfRule type="cellIs" dxfId="572" priority="340" operator="equal">
      <formula>"Moderado"</formula>
    </cfRule>
  </conditionalFormatting>
  <conditionalFormatting sqref="M141">
    <cfRule type="cellIs" dxfId="571" priority="341" operator="equal">
      <formula>"Menor"</formula>
    </cfRule>
  </conditionalFormatting>
  <conditionalFormatting sqref="M141">
    <cfRule type="cellIs" dxfId="570" priority="342" operator="equal">
      <formula>"Leve"</formula>
    </cfRule>
  </conditionalFormatting>
  <conditionalFormatting sqref="O147">
    <cfRule type="cellIs" dxfId="569" priority="229" operator="equal">
      <formula>"Extremo"</formula>
    </cfRule>
  </conditionalFormatting>
  <conditionalFormatting sqref="O147">
    <cfRule type="cellIs" dxfId="568" priority="230" operator="equal">
      <formula>"Alto"</formula>
    </cfRule>
  </conditionalFormatting>
  <conditionalFormatting sqref="O147">
    <cfRule type="cellIs" dxfId="567" priority="231" operator="equal">
      <formula>"Moderado"</formula>
    </cfRule>
  </conditionalFormatting>
  <conditionalFormatting sqref="O147">
    <cfRule type="cellIs" dxfId="566" priority="232" operator="equal">
      <formula>"Bajo"</formula>
    </cfRule>
  </conditionalFormatting>
  <conditionalFormatting sqref="L147:L152">
    <cfRule type="containsText" dxfId="565" priority="233" operator="containsText" text="❌">
      <formula>NOT(ISERROR(SEARCH(("❌"),(L147))))</formula>
    </cfRule>
  </conditionalFormatting>
  <conditionalFormatting sqref="Z147">
    <cfRule type="cellIs" dxfId="564" priority="234" operator="equal">
      <formula>"Muy Alta"</formula>
    </cfRule>
  </conditionalFormatting>
  <conditionalFormatting sqref="Z147">
    <cfRule type="cellIs" dxfId="563" priority="235" operator="equal">
      <formula>"Alta"</formula>
    </cfRule>
  </conditionalFormatting>
  <conditionalFormatting sqref="Z147">
    <cfRule type="cellIs" dxfId="562" priority="236" operator="equal">
      <formula>"Media"</formula>
    </cfRule>
  </conditionalFormatting>
  <conditionalFormatting sqref="Z147">
    <cfRule type="cellIs" dxfId="561" priority="237" operator="equal">
      <formula>"Baja"</formula>
    </cfRule>
  </conditionalFormatting>
  <conditionalFormatting sqref="Z147">
    <cfRule type="cellIs" dxfId="560" priority="238" operator="equal">
      <formula>"Muy Baja"</formula>
    </cfRule>
  </conditionalFormatting>
  <conditionalFormatting sqref="AB147">
    <cfRule type="cellIs" dxfId="559" priority="239" operator="equal">
      <formula>"Catastrófico"</formula>
    </cfRule>
  </conditionalFormatting>
  <conditionalFormatting sqref="AB147">
    <cfRule type="cellIs" dxfId="558" priority="240" operator="equal">
      <formula>"Mayor"</formula>
    </cfRule>
  </conditionalFormatting>
  <conditionalFormatting sqref="AB147">
    <cfRule type="cellIs" dxfId="557" priority="241" operator="equal">
      <formula>"Moderado"</formula>
    </cfRule>
  </conditionalFormatting>
  <conditionalFormatting sqref="AB147">
    <cfRule type="cellIs" dxfId="556" priority="242" operator="equal">
      <formula>"Menor"</formula>
    </cfRule>
  </conditionalFormatting>
  <conditionalFormatting sqref="AB147">
    <cfRule type="cellIs" dxfId="555" priority="243" operator="equal">
      <formula>"Leve"</formula>
    </cfRule>
  </conditionalFormatting>
  <conditionalFormatting sqref="AD147">
    <cfRule type="cellIs" dxfId="554" priority="244" operator="equal">
      <formula>"Extremo"</formula>
    </cfRule>
  </conditionalFormatting>
  <conditionalFormatting sqref="AD147">
    <cfRule type="cellIs" dxfId="553" priority="245" operator="equal">
      <formula>"Alto"</formula>
    </cfRule>
  </conditionalFormatting>
  <conditionalFormatting sqref="AD147">
    <cfRule type="cellIs" dxfId="552" priority="246" operator="equal">
      <formula>"Moderado"</formula>
    </cfRule>
  </conditionalFormatting>
  <conditionalFormatting sqref="AD147">
    <cfRule type="cellIs" dxfId="551" priority="247" operator="equal">
      <formula>"Bajo"</formula>
    </cfRule>
  </conditionalFormatting>
  <conditionalFormatting sqref="Z148:Z151">
    <cfRule type="cellIs" dxfId="550" priority="248" operator="equal">
      <formula>"Muy Alta"</formula>
    </cfRule>
  </conditionalFormatting>
  <conditionalFormatting sqref="Z148:Z151">
    <cfRule type="cellIs" dxfId="549" priority="249" operator="equal">
      <formula>"Alta"</formula>
    </cfRule>
  </conditionalFormatting>
  <conditionalFormatting sqref="Z148:Z151">
    <cfRule type="cellIs" dxfId="548" priority="250" operator="equal">
      <formula>"Media"</formula>
    </cfRule>
  </conditionalFormatting>
  <conditionalFormatting sqref="Z148:Z151">
    <cfRule type="cellIs" dxfId="547" priority="251" operator="equal">
      <formula>"Baja"</formula>
    </cfRule>
  </conditionalFormatting>
  <conditionalFormatting sqref="Z148:Z151">
    <cfRule type="cellIs" dxfId="546" priority="252" operator="equal">
      <formula>"Muy Baja"</formula>
    </cfRule>
  </conditionalFormatting>
  <conditionalFormatting sqref="AB148:AB151">
    <cfRule type="cellIs" dxfId="545" priority="253" operator="equal">
      <formula>"Catastrófico"</formula>
    </cfRule>
  </conditionalFormatting>
  <conditionalFormatting sqref="AB148:AB151">
    <cfRule type="cellIs" dxfId="544" priority="254" operator="equal">
      <formula>"Mayor"</formula>
    </cfRule>
  </conditionalFormatting>
  <conditionalFormatting sqref="AB148:AB151">
    <cfRule type="cellIs" dxfId="543" priority="255" operator="equal">
      <formula>"Moderado"</formula>
    </cfRule>
  </conditionalFormatting>
  <conditionalFormatting sqref="AB148:AB151">
    <cfRule type="cellIs" dxfId="542" priority="256" operator="equal">
      <formula>"Menor"</formula>
    </cfRule>
  </conditionalFormatting>
  <conditionalFormatting sqref="AB148:AB151">
    <cfRule type="cellIs" dxfId="541" priority="257" operator="equal">
      <formula>"Leve"</formula>
    </cfRule>
  </conditionalFormatting>
  <conditionalFormatting sqref="AD148:AD151">
    <cfRule type="cellIs" dxfId="540" priority="258" operator="equal">
      <formula>"Extremo"</formula>
    </cfRule>
  </conditionalFormatting>
  <conditionalFormatting sqref="AD148:AD151">
    <cfRule type="cellIs" dxfId="539" priority="259" operator="equal">
      <formula>"Alto"</formula>
    </cfRule>
  </conditionalFormatting>
  <conditionalFormatting sqref="AD148:AD151">
    <cfRule type="cellIs" dxfId="538" priority="260" operator="equal">
      <formula>"Moderado"</formula>
    </cfRule>
  </conditionalFormatting>
  <conditionalFormatting sqref="AD148:AD151">
    <cfRule type="cellIs" dxfId="537" priority="261" operator="equal">
      <formula>"Bajo"</formula>
    </cfRule>
  </conditionalFormatting>
  <conditionalFormatting sqref="Z152">
    <cfRule type="cellIs" dxfId="536" priority="262" operator="equal">
      <formula>"Muy Alta"</formula>
    </cfRule>
  </conditionalFormatting>
  <conditionalFormatting sqref="Z152">
    <cfRule type="cellIs" dxfId="535" priority="263" operator="equal">
      <formula>"Alta"</formula>
    </cfRule>
  </conditionalFormatting>
  <conditionalFormatting sqref="Z152">
    <cfRule type="cellIs" dxfId="534" priority="264" operator="equal">
      <formula>"Media"</formula>
    </cfRule>
  </conditionalFormatting>
  <conditionalFormatting sqref="Z152">
    <cfRule type="cellIs" dxfId="533" priority="265" operator="equal">
      <formula>"Baja"</formula>
    </cfRule>
  </conditionalFormatting>
  <conditionalFormatting sqref="Z152">
    <cfRule type="cellIs" dxfId="532" priority="266" operator="equal">
      <formula>"Muy Baja"</formula>
    </cfRule>
  </conditionalFormatting>
  <conditionalFormatting sqref="AB152">
    <cfRule type="cellIs" dxfId="531" priority="267" operator="equal">
      <formula>"Catastrófico"</formula>
    </cfRule>
  </conditionalFormatting>
  <conditionalFormatting sqref="AB152">
    <cfRule type="cellIs" dxfId="530" priority="268" operator="equal">
      <formula>"Mayor"</formula>
    </cfRule>
  </conditionalFormatting>
  <conditionalFormatting sqref="AB152">
    <cfRule type="cellIs" dxfId="529" priority="269" operator="equal">
      <formula>"Moderado"</formula>
    </cfRule>
  </conditionalFormatting>
  <conditionalFormatting sqref="AB152">
    <cfRule type="cellIs" dxfId="528" priority="270" operator="equal">
      <formula>"Menor"</formula>
    </cfRule>
  </conditionalFormatting>
  <conditionalFormatting sqref="AB152">
    <cfRule type="cellIs" dxfId="527" priority="271" operator="equal">
      <formula>"Leve"</formula>
    </cfRule>
  </conditionalFormatting>
  <conditionalFormatting sqref="AD152">
    <cfRule type="cellIs" dxfId="526" priority="272" operator="equal">
      <formula>"Extremo"</formula>
    </cfRule>
  </conditionalFormatting>
  <conditionalFormatting sqref="AD152">
    <cfRule type="cellIs" dxfId="525" priority="273" operator="equal">
      <formula>"Alto"</formula>
    </cfRule>
  </conditionalFormatting>
  <conditionalFormatting sqref="AD152">
    <cfRule type="cellIs" dxfId="524" priority="274" operator="equal">
      <formula>"Moderado"</formula>
    </cfRule>
  </conditionalFormatting>
  <conditionalFormatting sqref="AD152">
    <cfRule type="cellIs" dxfId="523" priority="275" operator="equal">
      <formula>"Bajo"</formula>
    </cfRule>
  </conditionalFormatting>
  <conditionalFormatting sqref="I147">
    <cfRule type="cellIs" dxfId="522" priority="276" operator="equal">
      <formula>"Muy Alta"</formula>
    </cfRule>
  </conditionalFormatting>
  <conditionalFormatting sqref="I147">
    <cfRule type="cellIs" dxfId="521" priority="277" operator="equal">
      <formula>"Alta"</formula>
    </cfRule>
  </conditionalFormatting>
  <conditionalFormatting sqref="I147">
    <cfRule type="cellIs" dxfId="520" priority="278" operator="equal">
      <formula>"Media"</formula>
    </cfRule>
  </conditionalFormatting>
  <conditionalFormatting sqref="I147">
    <cfRule type="cellIs" dxfId="519" priority="279" operator="equal">
      <formula>"Baja"</formula>
    </cfRule>
  </conditionalFormatting>
  <conditionalFormatting sqref="I147">
    <cfRule type="cellIs" dxfId="518" priority="280" operator="equal">
      <formula>"Muy Baja"</formula>
    </cfRule>
  </conditionalFormatting>
  <conditionalFormatting sqref="M147">
    <cfRule type="cellIs" dxfId="517" priority="281" operator="equal">
      <formula>"Catastrófico"</formula>
    </cfRule>
  </conditionalFormatting>
  <conditionalFormatting sqref="M147">
    <cfRule type="cellIs" dxfId="516" priority="282" operator="equal">
      <formula>"Mayor"</formula>
    </cfRule>
  </conditionalFormatting>
  <conditionalFormatting sqref="M147">
    <cfRule type="cellIs" dxfId="515" priority="283" operator="equal">
      <formula>"Moderado"</formula>
    </cfRule>
  </conditionalFormatting>
  <conditionalFormatting sqref="M147">
    <cfRule type="cellIs" dxfId="514" priority="284" operator="equal">
      <formula>"Menor"</formula>
    </cfRule>
  </conditionalFormatting>
  <conditionalFormatting sqref="M147">
    <cfRule type="cellIs" dxfId="513" priority="285" operator="equal">
      <formula>"Leve"</formula>
    </cfRule>
  </conditionalFormatting>
  <conditionalFormatting sqref="O153">
    <cfRule type="cellIs" dxfId="512" priority="115" operator="equal">
      <formula>"Extremo"</formula>
    </cfRule>
  </conditionalFormatting>
  <conditionalFormatting sqref="O153">
    <cfRule type="cellIs" dxfId="511" priority="116" operator="equal">
      <formula>"Alto"</formula>
    </cfRule>
  </conditionalFormatting>
  <conditionalFormatting sqref="O153">
    <cfRule type="cellIs" dxfId="510" priority="117" operator="equal">
      <formula>"Moderado"</formula>
    </cfRule>
  </conditionalFormatting>
  <conditionalFormatting sqref="O153">
    <cfRule type="cellIs" dxfId="509" priority="118" operator="equal">
      <formula>"Bajo"</formula>
    </cfRule>
  </conditionalFormatting>
  <conditionalFormatting sqref="L153:L158">
    <cfRule type="containsText" dxfId="508" priority="119" operator="containsText" text="❌">
      <formula>NOT(ISERROR(SEARCH(("❌"),(L153))))</formula>
    </cfRule>
  </conditionalFormatting>
  <conditionalFormatting sqref="Z153">
    <cfRule type="cellIs" dxfId="507" priority="120" operator="equal">
      <formula>"Muy Alta"</formula>
    </cfRule>
  </conditionalFormatting>
  <conditionalFormatting sqref="Z153">
    <cfRule type="cellIs" dxfId="506" priority="121" operator="equal">
      <formula>"Alta"</formula>
    </cfRule>
  </conditionalFormatting>
  <conditionalFormatting sqref="Z153">
    <cfRule type="cellIs" dxfId="505" priority="122" operator="equal">
      <formula>"Media"</formula>
    </cfRule>
  </conditionalFormatting>
  <conditionalFormatting sqref="Z153">
    <cfRule type="cellIs" dxfId="504" priority="123" operator="equal">
      <formula>"Baja"</formula>
    </cfRule>
  </conditionalFormatting>
  <conditionalFormatting sqref="Z153">
    <cfRule type="cellIs" dxfId="503" priority="124" operator="equal">
      <formula>"Muy Baja"</formula>
    </cfRule>
  </conditionalFormatting>
  <conditionalFormatting sqref="AB153">
    <cfRule type="cellIs" dxfId="502" priority="125" operator="equal">
      <formula>"Catastrófico"</formula>
    </cfRule>
  </conditionalFormatting>
  <conditionalFormatting sqref="AB153">
    <cfRule type="cellIs" dxfId="501" priority="126" operator="equal">
      <formula>"Mayor"</formula>
    </cfRule>
  </conditionalFormatting>
  <conditionalFormatting sqref="AB153">
    <cfRule type="cellIs" dxfId="500" priority="127" operator="equal">
      <formula>"Moderado"</formula>
    </cfRule>
  </conditionalFormatting>
  <conditionalFormatting sqref="AB153">
    <cfRule type="cellIs" dxfId="499" priority="128" operator="equal">
      <formula>"Menor"</formula>
    </cfRule>
  </conditionalFormatting>
  <conditionalFormatting sqref="AB153">
    <cfRule type="cellIs" dxfId="498" priority="129" operator="equal">
      <formula>"Leve"</formula>
    </cfRule>
  </conditionalFormatting>
  <conditionalFormatting sqref="AD153">
    <cfRule type="cellIs" dxfId="497" priority="130" operator="equal">
      <formula>"Extremo"</formula>
    </cfRule>
  </conditionalFormatting>
  <conditionalFormatting sqref="AD153">
    <cfRule type="cellIs" dxfId="496" priority="131" operator="equal">
      <formula>"Alto"</formula>
    </cfRule>
  </conditionalFormatting>
  <conditionalFormatting sqref="AD153">
    <cfRule type="cellIs" dxfId="495" priority="132" operator="equal">
      <formula>"Moderado"</formula>
    </cfRule>
  </conditionalFormatting>
  <conditionalFormatting sqref="AD153">
    <cfRule type="cellIs" dxfId="494" priority="133" operator="equal">
      <formula>"Bajo"</formula>
    </cfRule>
  </conditionalFormatting>
  <conditionalFormatting sqref="Z154:Z157">
    <cfRule type="cellIs" dxfId="493" priority="134" operator="equal">
      <formula>"Muy Alta"</formula>
    </cfRule>
  </conditionalFormatting>
  <conditionalFormatting sqref="Z154:Z157">
    <cfRule type="cellIs" dxfId="492" priority="135" operator="equal">
      <formula>"Alta"</formula>
    </cfRule>
  </conditionalFormatting>
  <conditionalFormatting sqref="Z154:Z157">
    <cfRule type="cellIs" dxfId="491" priority="136" operator="equal">
      <formula>"Media"</formula>
    </cfRule>
  </conditionalFormatting>
  <conditionalFormatting sqref="Z154:Z157">
    <cfRule type="cellIs" dxfId="490" priority="137" operator="equal">
      <formula>"Baja"</formula>
    </cfRule>
  </conditionalFormatting>
  <conditionalFormatting sqref="Z154:Z157">
    <cfRule type="cellIs" dxfId="489" priority="138" operator="equal">
      <formula>"Muy Baja"</formula>
    </cfRule>
  </conditionalFormatting>
  <conditionalFormatting sqref="AB154:AB157">
    <cfRule type="cellIs" dxfId="488" priority="139" operator="equal">
      <formula>"Catastrófico"</formula>
    </cfRule>
  </conditionalFormatting>
  <conditionalFormatting sqref="AB154:AB157">
    <cfRule type="cellIs" dxfId="487" priority="140" operator="equal">
      <formula>"Mayor"</formula>
    </cfRule>
  </conditionalFormatting>
  <conditionalFormatting sqref="AB154:AB157">
    <cfRule type="cellIs" dxfId="486" priority="141" operator="equal">
      <formula>"Moderado"</formula>
    </cfRule>
  </conditionalFormatting>
  <conditionalFormatting sqref="AB154:AB157">
    <cfRule type="cellIs" dxfId="485" priority="142" operator="equal">
      <formula>"Menor"</formula>
    </cfRule>
  </conditionalFormatting>
  <conditionalFormatting sqref="AB154:AB157">
    <cfRule type="cellIs" dxfId="484" priority="143" operator="equal">
      <formula>"Leve"</formula>
    </cfRule>
  </conditionalFormatting>
  <conditionalFormatting sqref="AD154:AD157">
    <cfRule type="cellIs" dxfId="483" priority="144" operator="equal">
      <formula>"Extremo"</formula>
    </cfRule>
  </conditionalFormatting>
  <conditionalFormatting sqref="AD154:AD157">
    <cfRule type="cellIs" dxfId="482" priority="145" operator="equal">
      <formula>"Alto"</formula>
    </cfRule>
  </conditionalFormatting>
  <conditionalFormatting sqref="AD154:AD157">
    <cfRule type="cellIs" dxfId="481" priority="146" operator="equal">
      <formula>"Moderado"</formula>
    </cfRule>
  </conditionalFormatting>
  <conditionalFormatting sqref="AD154:AD157">
    <cfRule type="cellIs" dxfId="480" priority="147" operator="equal">
      <formula>"Bajo"</formula>
    </cfRule>
  </conditionalFormatting>
  <conditionalFormatting sqref="Z158">
    <cfRule type="cellIs" dxfId="479" priority="148" operator="equal">
      <formula>"Muy Alta"</formula>
    </cfRule>
  </conditionalFormatting>
  <conditionalFormatting sqref="Z158">
    <cfRule type="cellIs" dxfId="478" priority="149" operator="equal">
      <formula>"Alta"</formula>
    </cfRule>
  </conditionalFormatting>
  <conditionalFormatting sqref="Z158">
    <cfRule type="cellIs" dxfId="477" priority="150" operator="equal">
      <formula>"Media"</formula>
    </cfRule>
  </conditionalFormatting>
  <conditionalFormatting sqref="Z158">
    <cfRule type="cellIs" dxfId="476" priority="151" operator="equal">
      <formula>"Baja"</formula>
    </cfRule>
  </conditionalFormatting>
  <conditionalFormatting sqref="Z158">
    <cfRule type="cellIs" dxfId="475" priority="152" operator="equal">
      <formula>"Muy Baja"</formula>
    </cfRule>
  </conditionalFormatting>
  <conditionalFormatting sqref="AB158">
    <cfRule type="cellIs" dxfId="474" priority="153" operator="equal">
      <formula>"Catastrófico"</formula>
    </cfRule>
  </conditionalFormatting>
  <conditionalFormatting sqref="AB158">
    <cfRule type="cellIs" dxfId="473" priority="154" operator="equal">
      <formula>"Mayor"</formula>
    </cfRule>
  </conditionalFormatting>
  <conditionalFormatting sqref="AB158">
    <cfRule type="cellIs" dxfId="472" priority="155" operator="equal">
      <formula>"Moderado"</formula>
    </cfRule>
  </conditionalFormatting>
  <conditionalFormatting sqref="AB158">
    <cfRule type="cellIs" dxfId="471" priority="156" operator="equal">
      <formula>"Menor"</formula>
    </cfRule>
  </conditionalFormatting>
  <conditionalFormatting sqref="AB158">
    <cfRule type="cellIs" dxfId="470" priority="157" operator="equal">
      <formula>"Leve"</formula>
    </cfRule>
  </conditionalFormatting>
  <conditionalFormatting sqref="AD158">
    <cfRule type="cellIs" dxfId="469" priority="158" operator="equal">
      <formula>"Extremo"</formula>
    </cfRule>
  </conditionalFormatting>
  <conditionalFormatting sqref="AD158">
    <cfRule type="cellIs" dxfId="468" priority="159" operator="equal">
      <formula>"Alto"</formula>
    </cfRule>
  </conditionalFormatting>
  <conditionalFormatting sqref="AD158">
    <cfRule type="cellIs" dxfId="467" priority="160" operator="equal">
      <formula>"Moderado"</formula>
    </cfRule>
  </conditionalFormatting>
  <conditionalFormatting sqref="AD158">
    <cfRule type="cellIs" dxfId="466" priority="161" operator="equal">
      <formula>"Bajo"</formula>
    </cfRule>
  </conditionalFormatting>
  <conditionalFormatting sqref="I153">
    <cfRule type="cellIs" dxfId="465" priority="162" operator="equal">
      <formula>"Muy Alta"</formula>
    </cfRule>
  </conditionalFormatting>
  <conditionalFormatting sqref="I153">
    <cfRule type="cellIs" dxfId="464" priority="163" operator="equal">
      <formula>"Alta"</formula>
    </cfRule>
  </conditionalFormatting>
  <conditionalFormatting sqref="I153">
    <cfRule type="cellIs" dxfId="463" priority="164" operator="equal">
      <formula>"Media"</formula>
    </cfRule>
  </conditionalFormatting>
  <conditionalFormatting sqref="I153">
    <cfRule type="cellIs" dxfId="462" priority="165" operator="equal">
      <formula>"Baja"</formula>
    </cfRule>
  </conditionalFormatting>
  <conditionalFormatting sqref="I153">
    <cfRule type="cellIs" dxfId="461" priority="166" operator="equal">
      <formula>"Muy Baja"</formula>
    </cfRule>
  </conditionalFormatting>
  <conditionalFormatting sqref="M153">
    <cfRule type="cellIs" dxfId="460" priority="167" operator="equal">
      <formula>"Catastrófico"</formula>
    </cfRule>
  </conditionalFormatting>
  <conditionalFormatting sqref="M153">
    <cfRule type="cellIs" dxfId="459" priority="168" operator="equal">
      <formula>"Mayor"</formula>
    </cfRule>
  </conditionalFormatting>
  <conditionalFormatting sqref="M153">
    <cfRule type="cellIs" dxfId="458" priority="169" operator="equal">
      <formula>"Moderado"</formula>
    </cfRule>
  </conditionalFormatting>
  <conditionalFormatting sqref="M153">
    <cfRule type="cellIs" dxfId="457" priority="170" operator="equal">
      <formula>"Menor"</formula>
    </cfRule>
  </conditionalFormatting>
  <conditionalFormatting sqref="M153">
    <cfRule type="cellIs" dxfId="456" priority="171" operator="equal">
      <formula>"Leve"</formula>
    </cfRule>
  </conditionalFormatting>
  <conditionalFormatting sqref="O159">
    <cfRule type="cellIs" dxfId="455" priority="58" operator="equal">
      <formula>"Extremo"</formula>
    </cfRule>
  </conditionalFormatting>
  <conditionalFormatting sqref="O159">
    <cfRule type="cellIs" dxfId="454" priority="59" operator="equal">
      <formula>"Alto"</formula>
    </cfRule>
  </conditionalFormatting>
  <conditionalFormatting sqref="O159">
    <cfRule type="cellIs" dxfId="453" priority="60" operator="equal">
      <formula>"Moderado"</formula>
    </cfRule>
  </conditionalFormatting>
  <conditionalFormatting sqref="O159">
    <cfRule type="cellIs" dxfId="452" priority="61" operator="equal">
      <formula>"Bajo"</formula>
    </cfRule>
  </conditionalFormatting>
  <conditionalFormatting sqref="L159:L164">
    <cfRule type="containsText" dxfId="451" priority="62" operator="containsText" text="❌">
      <formula>NOT(ISERROR(SEARCH(("❌"),(L159))))</formula>
    </cfRule>
  </conditionalFormatting>
  <conditionalFormatting sqref="Z159">
    <cfRule type="cellIs" dxfId="450" priority="63" operator="equal">
      <formula>"Muy Alta"</formula>
    </cfRule>
  </conditionalFormatting>
  <conditionalFormatting sqref="Z159">
    <cfRule type="cellIs" dxfId="449" priority="64" operator="equal">
      <formula>"Alta"</formula>
    </cfRule>
  </conditionalFormatting>
  <conditionalFormatting sqref="Z159">
    <cfRule type="cellIs" dxfId="448" priority="65" operator="equal">
      <formula>"Media"</formula>
    </cfRule>
  </conditionalFormatting>
  <conditionalFormatting sqref="Z159">
    <cfRule type="cellIs" dxfId="447" priority="66" operator="equal">
      <formula>"Baja"</formula>
    </cfRule>
  </conditionalFormatting>
  <conditionalFormatting sqref="Z159">
    <cfRule type="cellIs" dxfId="446" priority="67" operator="equal">
      <formula>"Muy Baja"</formula>
    </cfRule>
  </conditionalFormatting>
  <conditionalFormatting sqref="AB159">
    <cfRule type="cellIs" dxfId="445" priority="68" operator="equal">
      <formula>"Catastrófico"</formula>
    </cfRule>
  </conditionalFormatting>
  <conditionalFormatting sqref="AB159">
    <cfRule type="cellIs" dxfId="444" priority="69" operator="equal">
      <formula>"Mayor"</formula>
    </cfRule>
  </conditionalFormatting>
  <conditionalFormatting sqref="AB159">
    <cfRule type="cellIs" dxfId="443" priority="70" operator="equal">
      <formula>"Moderado"</formula>
    </cfRule>
  </conditionalFormatting>
  <conditionalFormatting sqref="AB159">
    <cfRule type="cellIs" dxfId="442" priority="71" operator="equal">
      <formula>"Menor"</formula>
    </cfRule>
  </conditionalFormatting>
  <conditionalFormatting sqref="AB159">
    <cfRule type="cellIs" dxfId="441" priority="72" operator="equal">
      <formula>"Leve"</formula>
    </cfRule>
  </conditionalFormatting>
  <conditionalFormatting sqref="AD159">
    <cfRule type="cellIs" dxfId="440" priority="73" operator="equal">
      <formula>"Extremo"</formula>
    </cfRule>
  </conditionalFormatting>
  <conditionalFormatting sqref="AD159">
    <cfRule type="cellIs" dxfId="439" priority="74" operator="equal">
      <formula>"Alto"</formula>
    </cfRule>
  </conditionalFormatting>
  <conditionalFormatting sqref="AD159">
    <cfRule type="cellIs" dxfId="438" priority="75" operator="equal">
      <formula>"Moderado"</formula>
    </cfRule>
  </conditionalFormatting>
  <conditionalFormatting sqref="AD159">
    <cfRule type="cellIs" dxfId="437" priority="76" operator="equal">
      <formula>"Bajo"</formula>
    </cfRule>
  </conditionalFormatting>
  <conditionalFormatting sqref="Z160:Z163">
    <cfRule type="cellIs" dxfId="436" priority="77" operator="equal">
      <formula>"Muy Alta"</formula>
    </cfRule>
  </conditionalFormatting>
  <conditionalFormatting sqref="Z160:Z163">
    <cfRule type="cellIs" dxfId="435" priority="78" operator="equal">
      <formula>"Alta"</formula>
    </cfRule>
  </conditionalFormatting>
  <conditionalFormatting sqref="Z160:Z163">
    <cfRule type="cellIs" dxfId="434" priority="79" operator="equal">
      <formula>"Media"</formula>
    </cfRule>
  </conditionalFormatting>
  <conditionalFormatting sqref="Z160:Z163">
    <cfRule type="cellIs" dxfId="433" priority="80" operator="equal">
      <formula>"Baja"</formula>
    </cfRule>
  </conditionalFormatting>
  <conditionalFormatting sqref="Z160:Z163">
    <cfRule type="cellIs" dxfId="432" priority="81" operator="equal">
      <formula>"Muy Baja"</formula>
    </cfRule>
  </conditionalFormatting>
  <conditionalFormatting sqref="AB160:AB163">
    <cfRule type="cellIs" dxfId="431" priority="82" operator="equal">
      <formula>"Catastrófico"</formula>
    </cfRule>
  </conditionalFormatting>
  <conditionalFormatting sqref="AB160:AB163">
    <cfRule type="cellIs" dxfId="430" priority="83" operator="equal">
      <formula>"Mayor"</formula>
    </cfRule>
  </conditionalFormatting>
  <conditionalFormatting sqref="AB160:AB163">
    <cfRule type="cellIs" dxfId="429" priority="84" operator="equal">
      <formula>"Moderado"</formula>
    </cfRule>
  </conditionalFormatting>
  <conditionalFormatting sqref="AB160:AB163">
    <cfRule type="cellIs" dxfId="428" priority="85" operator="equal">
      <formula>"Menor"</formula>
    </cfRule>
  </conditionalFormatting>
  <conditionalFormatting sqref="AB160:AB163">
    <cfRule type="cellIs" dxfId="427" priority="86" operator="equal">
      <formula>"Leve"</formula>
    </cfRule>
  </conditionalFormatting>
  <conditionalFormatting sqref="AD160:AD163">
    <cfRule type="cellIs" dxfId="426" priority="87" operator="equal">
      <formula>"Extremo"</formula>
    </cfRule>
  </conditionalFormatting>
  <conditionalFormatting sqref="AD160:AD163">
    <cfRule type="cellIs" dxfId="425" priority="88" operator="equal">
      <formula>"Alto"</formula>
    </cfRule>
  </conditionalFormatting>
  <conditionalFormatting sqref="AD160:AD163">
    <cfRule type="cellIs" dxfId="424" priority="89" operator="equal">
      <formula>"Moderado"</formula>
    </cfRule>
  </conditionalFormatting>
  <conditionalFormatting sqref="AD160:AD163">
    <cfRule type="cellIs" dxfId="423" priority="90" operator="equal">
      <formula>"Bajo"</formula>
    </cfRule>
  </conditionalFormatting>
  <conditionalFormatting sqref="Z164">
    <cfRule type="cellIs" dxfId="422" priority="91" operator="equal">
      <formula>"Muy Alta"</formula>
    </cfRule>
  </conditionalFormatting>
  <conditionalFormatting sqref="Z164">
    <cfRule type="cellIs" dxfId="421" priority="92" operator="equal">
      <formula>"Alta"</formula>
    </cfRule>
  </conditionalFormatting>
  <conditionalFormatting sqref="Z164">
    <cfRule type="cellIs" dxfId="420" priority="93" operator="equal">
      <formula>"Media"</formula>
    </cfRule>
  </conditionalFormatting>
  <conditionalFormatting sqref="Z164">
    <cfRule type="cellIs" dxfId="419" priority="94" operator="equal">
      <formula>"Baja"</formula>
    </cfRule>
  </conditionalFormatting>
  <conditionalFormatting sqref="Z164">
    <cfRule type="cellIs" dxfId="418" priority="95" operator="equal">
      <formula>"Muy Baja"</formula>
    </cfRule>
  </conditionalFormatting>
  <conditionalFormatting sqref="AB164">
    <cfRule type="cellIs" dxfId="417" priority="96" operator="equal">
      <formula>"Catastrófico"</formula>
    </cfRule>
  </conditionalFormatting>
  <conditionalFormatting sqref="AB164">
    <cfRule type="cellIs" dxfId="416" priority="97" operator="equal">
      <formula>"Mayor"</formula>
    </cfRule>
  </conditionalFormatting>
  <conditionalFormatting sqref="AB164">
    <cfRule type="cellIs" dxfId="415" priority="98" operator="equal">
      <formula>"Moderado"</formula>
    </cfRule>
  </conditionalFormatting>
  <conditionalFormatting sqref="AB164">
    <cfRule type="cellIs" dxfId="414" priority="99" operator="equal">
      <formula>"Menor"</formula>
    </cfRule>
  </conditionalFormatting>
  <conditionalFormatting sqref="AB164">
    <cfRule type="cellIs" dxfId="413" priority="100" operator="equal">
      <formula>"Leve"</formula>
    </cfRule>
  </conditionalFormatting>
  <conditionalFormatting sqref="AD164">
    <cfRule type="cellIs" dxfId="412" priority="101" operator="equal">
      <formula>"Extremo"</formula>
    </cfRule>
  </conditionalFormatting>
  <conditionalFormatting sqref="AD164">
    <cfRule type="cellIs" dxfId="411" priority="102" operator="equal">
      <formula>"Alto"</formula>
    </cfRule>
  </conditionalFormatting>
  <conditionalFormatting sqref="AD164">
    <cfRule type="cellIs" dxfId="410" priority="103" operator="equal">
      <formula>"Moderado"</formula>
    </cfRule>
  </conditionalFormatting>
  <conditionalFormatting sqref="AD164">
    <cfRule type="cellIs" dxfId="409" priority="104" operator="equal">
      <formula>"Bajo"</formula>
    </cfRule>
  </conditionalFormatting>
  <conditionalFormatting sqref="I159">
    <cfRule type="cellIs" dxfId="408" priority="105" operator="equal">
      <formula>"Muy Alta"</formula>
    </cfRule>
  </conditionalFormatting>
  <conditionalFormatting sqref="I159">
    <cfRule type="cellIs" dxfId="407" priority="106" operator="equal">
      <formula>"Alta"</formula>
    </cfRule>
  </conditionalFormatting>
  <conditionalFormatting sqref="I159">
    <cfRule type="cellIs" dxfId="406" priority="107" operator="equal">
      <formula>"Media"</formula>
    </cfRule>
  </conditionalFormatting>
  <conditionalFormatting sqref="I159">
    <cfRule type="cellIs" dxfId="405" priority="108" operator="equal">
      <formula>"Baja"</formula>
    </cfRule>
  </conditionalFormatting>
  <conditionalFormatting sqref="I159">
    <cfRule type="cellIs" dxfId="404" priority="109" operator="equal">
      <formula>"Muy Baja"</formula>
    </cfRule>
  </conditionalFormatting>
  <conditionalFormatting sqref="M159">
    <cfRule type="cellIs" dxfId="403" priority="110" operator="equal">
      <formula>"Catastrófico"</formula>
    </cfRule>
  </conditionalFormatting>
  <conditionalFormatting sqref="M159">
    <cfRule type="cellIs" dxfId="402" priority="111" operator="equal">
      <formula>"Mayor"</formula>
    </cfRule>
  </conditionalFormatting>
  <conditionalFormatting sqref="M159">
    <cfRule type="cellIs" dxfId="401" priority="112" operator="equal">
      <formula>"Moderado"</formula>
    </cfRule>
  </conditionalFormatting>
  <conditionalFormatting sqref="M159">
    <cfRule type="cellIs" dxfId="400" priority="113" operator="equal">
      <formula>"Menor"</formula>
    </cfRule>
  </conditionalFormatting>
  <conditionalFormatting sqref="M159">
    <cfRule type="cellIs" dxfId="399" priority="114" operator="equal">
      <formula>"Leve"</formula>
    </cfRule>
  </conditionalFormatting>
  <conditionalFormatting sqref="O165">
    <cfRule type="cellIs" dxfId="398" priority="1" operator="equal">
      <formula>"Extremo"</formula>
    </cfRule>
  </conditionalFormatting>
  <conditionalFormatting sqref="O165">
    <cfRule type="cellIs" dxfId="397" priority="2" operator="equal">
      <formula>"Alto"</formula>
    </cfRule>
  </conditionalFormatting>
  <conditionalFormatting sqref="O165">
    <cfRule type="cellIs" dxfId="396" priority="3" operator="equal">
      <formula>"Moderado"</formula>
    </cfRule>
  </conditionalFormatting>
  <conditionalFormatting sqref="O165">
    <cfRule type="cellIs" dxfId="395" priority="4" operator="equal">
      <formula>"Bajo"</formula>
    </cfRule>
  </conditionalFormatting>
  <conditionalFormatting sqref="L165:L170">
    <cfRule type="containsText" dxfId="394" priority="5" operator="containsText" text="❌">
      <formula>NOT(ISERROR(SEARCH(("❌"),(L165))))</formula>
    </cfRule>
  </conditionalFormatting>
  <conditionalFormatting sqref="Z165">
    <cfRule type="cellIs" dxfId="393" priority="6" operator="equal">
      <formula>"Muy Alta"</formula>
    </cfRule>
  </conditionalFormatting>
  <conditionalFormatting sqref="Z165">
    <cfRule type="cellIs" dxfId="392" priority="7" operator="equal">
      <formula>"Alta"</formula>
    </cfRule>
  </conditionalFormatting>
  <conditionalFormatting sqref="Z165">
    <cfRule type="cellIs" dxfId="391" priority="8" operator="equal">
      <formula>"Media"</formula>
    </cfRule>
  </conditionalFormatting>
  <conditionalFormatting sqref="Z165">
    <cfRule type="cellIs" dxfId="390" priority="9" operator="equal">
      <formula>"Baja"</formula>
    </cfRule>
  </conditionalFormatting>
  <conditionalFormatting sqref="Z165">
    <cfRule type="cellIs" dxfId="389" priority="10" operator="equal">
      <formula>"Muy Baja"</formula>
    </cfRule>
  </conditionalFormatting>
  <conditionalFormatting sqref="AB165">
    <cfRule type="cellIs" dxfId="388" priority="11" operator="equal">
      <formula>"Catastrófico"</formula>
    </cfRule>
  </conditionalFormatting>
  <conditionalFormatting sqref="AB165">
    <cfRule type="cellIs" dxfId="387" priority="12" operator="equal">
      <formula>"Mayor"</formula>
    </cfRule>
  </conditionalFormatting>
  <conditionalFormatting sqref="AB165">
    <cfRule type="cellIs" dxfId="386" priority="13" operator="equal">
      <formula>"Moderado"</formula>
    </cfRule>
  </conditionalFormatting>
  <conditionalFormatting sqref="AB165">
    <cfRule type="cellIs" dxfId="385" priority="14" operator="equal">
      <formula>"Menor"</formula>
    </cfRule>
  </conditionalFormatting>
  <conditionalFormatting sqref="AB165">
    <cfRule type="cellIs" dxfId="384" priority="15" operator="equal">
      <formula>"Leve"</formula>
    </cfRule>
  </conditionalFormatting>
  <conditionalFormatting sqref="AD165">
    <cfRule type="cellIs" dxfId="383" priority="16" operator="equal">
      <formula>"Extremo"</formula>
    </cfRule>
  </conditionalFormatting>
  <conditionalFormatting sqref="AD165">
    <cfRule type="cellIs" dxfId="382" priority="17" operator="equal">
      <formula>"Alto"</formula>
    </cfRule>
  </conditionalFormatting>
  <conditionalFormatting sqref="AD165">
    <cfRule type="cellIs" dxfId="381" priority="18" operator="equal">
      <formula>"Moderado"</formula>
    </cfRule>
  </conditionalFormatting>
  <conditionalFormatting sqref="AD165">
    <cfRule type="cellIs" dxfId="380" priority="19" operator="equal">
      <formula>"Bajo"</formula>
    </cfRule>
  </conditionalFormatting>
  <conditionalFormatting sqref="Z166:Z169">
    <cfRule type="cellIs" dxfId="379" priority="20" operator="equal">
      <formula>"Muy Alta"</formula>
    </cfRule>
  </conditionalFormatting>
  <conditionalFormatting sqref="Z166:Z169">
    <cfRule type="cellIs" dxfId="378" priority="21" operator="equal">
      <formula>"Alta"</formula>
    </cfRule>
  </conditionalFormatting>
  <conditionalFormatting sqref="Z166:Z169">
    <cfRule type="cellIs" dxfId="377" priority="22" operator="equal">
      <formula>"Media"</formula>
    </cfRule>
  </conditionalFormatting>
  <conditionalFormatting sqref="Z166:Z169">
    <cfRule type="cellIs" dxfId="376" priority="23" operator="equal">
      <formula>"Baja"</formula>
    </cfRule>
  </conditionalFormatting>
  <conditionalFormatting sqref="Z166:Z169">
    <cfRule type="cellIs" dxfId="375" priority="24" operator="equal">
      <formula>"Muy Baja"</formula>
    </cfRule>
  </conditionalFormatting>
  <conditionalFormatting sqref="AB166:AB169">
    <cfRule type="cellIs" dxfId="374" priority="25" operator="equal">
      <formula>"Catastrófico"</formula>
    </cfRule>
  </conditionalFormatting>
  <conditionalFormatting sqref="AB166:AB169">
    <cfRule type="cellIs" dxfId="373" priority="26" operator="equal">
      <formula>"Mayor"</formula>
    </cfRule>
  </conditionalFormatting>
  <conditionalFormatting sqref="AB166:AB169">
    <cfRule type="cellIs" dxfId="372" priority="27" operator="equal">
      <formula>"Moderado"</formula>
    </cfRule>
  </conditionalFormatting>
  <conditionalFormatting sqref="AB166:AB169">
    <cfRule type="cellIs" dxfId="371" priority="28" operator="equal">
      <formula>"Menor"</formula>
    </cfRule>
  </conditionalFormatting>
  <conditionalFormatting sqref="AB166:AB169">
    <cfRule type="cellIs" dxfId="370" priority="29" operator="equal">
      <formula>"Leve"</formula>
    </cfRule>
  </conditionalFormatting>
  <conditionalFormatting sqref="AD166:AD169">
    <cfRule type="cellIs" dxfId="369" priority="30" operator="equal">
      <formula>"Extremo"</formula>
    </cfRule>
  </conditionalFormatting>
  <conditionalFormatting sqref="AD166:AD169">
    <cfRule type="cellIs" dxfId="368" priority="31" operator="equal">
      <formula>"Alto"</formula>
    </cfRule>
  </conditionalFormatting>
  <conditionalFormatting sqref="AD166:AD169">
    <cfRule type="cellIs" dxfId="367" priority="32" operator="equal">
      <formula>"Moderado"</formula>
    </cfRule>
  </conditionalFormatting>
  <conditionalFormatting sqref="AD166:AD169">
    <cfRule type="cellIs" dxfId="366" priority="33" operator="equal">
      <formula>"Bajo"</formula>
    </cfRule>
  </conditionalFormatting>
  <conditionalFormatting sqref="Z170">
    <cfRule type="cellIs" dxfId="365" priority="34" operator="equal">
      <formula>"Muy Alta"</formula>
    </cfRule>
  </conditionalFormatting>
  <conditionalFormatting sqref="Z170">
    <cfRule type="cellIs" dxfId="364" priority="35" operator="equal">
      <formula>"Alta"</formula>
    </cfRule>
  </conditionalFormatting>
  <conditionalFormatting sqref="Z170">
    <cfRule type="cellIs" dxfId="363" priority="36" operator="equal">
      <formula>"Media"</formula>
    </cfRule>
  </conditionalFormatting>
  <conditionalFormatting sqref="Z170">
    <cfRule type="cellIs" dxfId="362" priority="37" operator="equal">
      <formula>"Baja"</formula>
    </cfRule>
  </conditionalFormatting>
  <conditionalFormatting sqref="Z170">
    <cfRule type="cellIs" dxfId="361" priority="38" operator="equal">
      <formula>"Muy Baja"</formula>
    </cfRule>
  </conditionalFormatting>
  <conditionalFormatting sqref="AB170">
    <cfRule type="cellIs" dxfId="360" priority="39" operator="equal">
      <formula>"Catastrófico"</formula>
    </cfRule>
  </conditionalFormatting>
  <conditionalFormatting sqref="AB170">
    <cfRule type="cellIs" dxfId="359" priority="40" operator="equal">
      <formula>"Mayor"</formula>
    </cfRule>
  </conditionalFormatting>
  <conditionalFormatting sqref="AB170">
    <cfRule type="cellIs" dxfId="358" priority="41" operator="equal">
      <formula>"Moderado"</formula>
    </cfRule>
  </conditionalFormatting>
  <conditionalFormatting sqref="AB170">
    <cfRule type="cellIs" dxfId="357" priority="42" operator="equal">
      <formula>"Menor"</formula>
    </cfRule>
  </conditionalFormatting>
  <conditionalFormatting sqref="AB170">
    <cfRule type="cellIs" dxfId="356" priority="43" operator="equal">
      <formula>"Leve"</formula>
    </cfRule>
  </conditionalFormatting>
  <conditionalFormatting sqref="AD170">
    <cfRule type="cellIs" dxfId="355" priority="44" operator="equal">
      <formula>"Extremo"</formula>
    </cfRule>
  </conditionalFormatting>
  <conditionalFormatting sqref="AD170">
    <cfRule type="cellIs" dxfId="354" priority="45" operator="equal">
      <formula>"Alto"</formula>
    </cfRule>
  </conditionalFormatting>
  <conditionalFormatting sqref="AD170">
    <cfRule type="cellIs" dxfId="353" priority="46" operator="equal">
      <formula>"Moderado"</formula>
    </cfRule>
  </conditionalFormatting>
  <conditionalFormatting sqref="AD170">
    <cfRule type="cellIs" dxfId="352" priority="47" operator="equal">
      <formula>"Bajo"</formula>
    </cfRule>
  </conditionalFormatting>
  <conditionalFormatting sqref="I165">
    <cfRule type="cellIs" dxfId="351" priority="48" operator="equal">
      <formula>"Muy Alta"</formula>
    </cfRule>
  </conditionalFormatting>
  <conditionalFormatting sqref="I165">
    <cfRule type="cellIs" dxfId="350" priority="49" operator="equal">
      <formula>"Alta"</formula>
    </cfRule>
  </conditionalFormatting>
  <conditionalFormatting sqref="I165">
    <cfRule type="cellIs" dxfId="349" priority="50" operator="equal">
      <formula>"Media"</formula>
    </cfRule>
  </conditionalFormatting>
  <conditionalFormatting sqref="I165">
    <cfRule type="cellIs" dxfId="348" priority="51" operator="equal">
      <formula>"Baja"</formula>
    </cfRule>
  </conditionalFormatting>
  <conditionalFormatting sqref="I165">
    <cfRule type="cellIs" dxfId="347" priority="52" operator="equal">
      <formula>"Muy Baja"</formula>
    </cfRule>
  </conditionalFormatting>
  <conditionalFormatting sqref="M165">
    <cfRule type="cellIs" dxfId="346" priority="53" operator="equal">
      <formula>"Catastrófico"</formula>
    </cfRule>
  </conditionalFormatting>
  <conditionalFormatting sqref="M165">
    <cfRule type="cellIs" dxfId="345" priority="54" operator="equal">
      <formula>"Mayor"</formula>
    </cfRule>
  </conditionalFormatting>
  <conditionalFormatting sqref="M165">
    <cfRule type="cellIs" dxfId="344" priority="55" operator="equal">
      <formula>"Moderado"</formula>
    </cfRule>
  </conditionalFormatting>
  <conditionalFormatting sqref="M165">
    <cfRule type="cellIs" dxfId="343" priority="56" operator="equal">
      <formula>"Menor"</formula>
    </cfRule>
  </conditionalFormatting>
  <conditionalFormatting sqref="M165">
    <cfRule type="cellIs" dxfId="342" priority="57" operator="equal">
      <formula>"Leve"</formula>
    </cfRule>
  </conditionalFormatting>
  <pageMargins left="0.7" right="0.7" top="0.75" bottom="0.75" header="0" footer="0"/>
  <pageSetup scale="11"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r:uid="{00000000-0002-0000-0200-000000000000}">
          <x14:formula1>
            <xm:f>'DATOS OCULTOS'!$B$52:$B$54</xm:f>
          </x14:formula1>
          <xm:sqref>C9 C15 C21 C27 C33 C39 C45 C51 C57 C63 C69 C75 C81 C87 C93 C99 C105 C111 C117 C123 C129 C135 C171 C207 C237 C243 C249 C255 C261 C267 C273 C279 C285 C291 C297 C303 C309 C315 C321 C327 C333 C339 C345 C351 C357 C363 C369 C375 C381 C390 C213 C219 C225 C231 C177 C183 C189 C195 C201 C141 C147 C153 C159 C165</xm:sqref>
        </x14:dataValidation>
        <x14:dataValidation type="list" allowBlank="1" showErrorMessage="1" xr:uid="{00000000-0002-0000-0200-000001000000}">
          <x14:formula1>
            <xm:f>'DATOS OCULTOS'!$R$9:$R$10</xm:f>
          </x14:formula1>
          <xm:sqref>T390:T395 T9:T386</xm:sqref>
        </x14:dataValidation>
        <x14:dataValidation type="list" allowBlank="1" showErrorMessage="1" xr:uid="{00000000-0002-0000-0200-000002000000}">
          <x14:formula1>
            <xm:f>'DATOS OCULTOS'!$B$69:$B$73</xm:f>
          </x14:formula1>
          <xm:sqref>I51</xm:sqref>
        </x14:dataValidation>
        <x14:dataValidation type="list" allowBlank="1" showErrorMessage="1" xr:uid="{00000000-0002-0000-0200-000003000000}">
          <x14:formula1>
            <xm:f>'DATOS OCULTOS'!$B$58:$B$65</xm:f>
          </x14:formula1>
          <xm:sqref>G9 G15 G21 G27 G33 G39 G45 G51 G57 G63 G69 G75 G81 G87 G93 G99 G105 G111 G117 G123 G129 G135 G171 G207 G237 G243 G249 G255 G261 G267 G273 G279 G285 G291 G297 G303 G309 G315 G321 G327 G333 G339 G345 G351 G357 G363 G369 G375 G381 G390 G213 G219 G225 G231 G177 G183 G189 G195 G201 G141 G147 G153 G159 G165</xm:sqref>
        </x14:dataValidation>
        <x14:dataValidation type="list" allowBlank="1" showErrorMessage="1" xr:uid="{00000000-0002-0000-0200-000004000000}">
          <x14:formula1>
            <xm:f>'DATOS OCULTOS'!$R$6:$R$8</xm:f>
          </x14:formula1>
          <xm:sqref>S390:S395 S9:S386</xm:sqref>
        </x14:dataValidation>
        <x14:dataValidation type="list" allowBlank="1" showErrorMessage="1" xr:uid="{00000000-0002-0000-0200-000005000000}">
          <x14:formula1>
            <xm:f>'DATOS OCULTOS'!$R$13:$R$14</xm:f>
          </x14:formula1>
          <xm:sqref>W390:W395 W9:W386</xm:sqref>
        </x14:dataValidation>
        <x14:dataValidation type="list" allowBlank="1" showErrorMessage="1" xr:uid="{00000000-0002-0000-0200-000006000000}">
          <x14:formula1>
            <xm:f>'DATOS OCULTOS'!$B$77:$B$88</xm:f>
          </x14:formula1>
          <xm:sqref>K9 K15 K21 K27 K33 K39 K45 K51 K57 K63 K69 K75 K81 K87 K93 K99 K105 K111 K117 K123 K129 K135 K171 K207 K237 K243 K249 K255 K261 K267 K273 K279 K285 K291 K297 K303 K309 K315 K321 K327 K333 K339 K345 K351 K357 K363 K369 K375 K381 K390 K213 K219 K225 K231 K177 K183 K189 K195 K201 K141 K147 K153 K159 K165</xm:sqref>
        </x14:dataValidation>
        <x14:dataValidation type="list" allowBlank="1" showErrorMessage="1" xr:uid="{00000000-0002-0000-0200-000007000000}">
          <x14:formula1>
            <xm:f>'DATOS OCULTOS'!$R$11:$R$12</xm:f>
          </x14:formula1>
          <xm:sqref>V390:V395 V9:V386</xm:sqref>
        </x14:dataValidation>
        <x14:dataValidation type="list" allowBlank="1" showErrorMessage="1" xr:uid="{00000000-0002-0000-0200-000008000000}">
          <x14:formula1>
            <xm:f>'DATOS OCULTOS'!$B$92:$B$95</xm:f>
          </x14:formula1>
          <xm:sqref>AE9 AE15 AE21 AE27 AE33 AE39 AE45 AE51 AE57 AE63 AE69 AE75 AE81 AE87 AE93 AE99 AE105 AE111 AE117 AE123 AE129 AE135 AE171 AE207 AE237 AE243 AE249 AE255 AE261 AE267 AE273 AE279 AE285 AE291 AE297 AE303 AE309 AE315 AE321 AE327 AE333 AE339 AE345 AE351 AE357 AE363 AE369 AE375 AE381 AE390 AE213 AE219 AE225 AE231 AE177 AE183 AE189 AE195 AE201 AE141 AE147 AE153 AE159 AE165</xm:sqref>
        </x14:dataValidation>
        <x14:dataValidation type="list" allowBlank="1" showErrorMessage="1" xr:uid="{00000000-0002-0000-0200-000009000000}">
          <x14:formula1>
            <xm:f>'DATOS OCULTOS'!$B$3:$B$21</xm:f>
          </x14:formula1>
          <xm:sqref>B9 B15 B21 B27 B33 B39 B45 B51 B57 B63 B69 B75 B81 B87 B93 B99 B105 B111 B117 B123 B129 B135 B171 B207 B237 B243 B249 B255 B261 B267 B273 B279 B285 B291 B297 B303 B309 B315 B321 B327 B333 B339 B345 B351 B357 B363 B369 B375 B381 B390 B213 B219 B225 B231 B177 B183 B189 B195 B201 B141 B147 B153 B159 B165</xm:sqref>
        </x14:dataValidation>
        <x14:dataValidation type="list" allowBlank="1" showErrorMessage="1" xr:uid="{00000000-0002-0000-0200-00000A000000}">
          <x14:formula1>
            <xm:f>'DATOS OCULTOS'!$R$15:$R$16</xm:f>
          </x14:formula1>
          <xm:sqref>X390:X395 X9:X386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6923C"/>
  </sheetPr>
  <dimension ref="A1:Z1000"/>
  <sheetViews>
    <sheetView workbookViewId="0"/>
  </sheetViews>
  <sheetFormatPr baseColWidth="10" defaultColWidth="14.42578125" defaultRowHeight="15" customHeight="1" x14ac:dyDescent="0.2"/>
  <cols>
    <col min="1" max="1" width="10.85546875" customWidth="1"/>
    <col min="2" max="2" width="40.42578125" customWidth="1"/>
    <col min="3" max="3" width="74.85546875" customWidth="1"/>
    <col min="4" max="4" width="135" customWidth="1"/>
    <col min="5" max="5" width="144.7109375" customWidth="1"/>
    <col min="6" max="26" width="10.85546875" customWidth="1"/>
  </cols>
  <sheetData>
    <row r="1" spans="1:24" ht="33.75" x14ac:dyDescent="0.25">
      <c r="A1" s="308"/>
      <c r="B1" s="718" t="s">
        <v>1200</v>
      </c>
      <c r="C1" s="638"/>
      <c r="D1" s="638"/>
      <c r="E1" s="308"/>
      <c r="F1" s="308"/>
      <c r="G1" s="308"/>
      <c r="H1" s="308"/>
      <c r="I1" s="308"/>
      <c r="J1" s="308"/>
      <c r="K1" s="308"/>
      <c r="L1" s="308"/>
      <c r="M1" s="308"/>
      <c r="N1" s="308"/>
      <c r="O1" s="308"/>
      <c r="P1" s="308"/>
      <c r="Q1" s="308"/>
      <c r="R1" s="308"/>
      <c r="S1" s="308"/>
      <c r="T1" s="308"/>
      <c r="U1" s="308"/>
      <c r="V1" s="115"/>
      <c r="W1" s="115"/>
      <c r="X1" s="115"/>
    </row>
    <row r="2" spans="1:24" x14ac:dyDescent="0.25">
      <c r="A2" s="308"/>
      <c r="B2" s="308"/>
      <c r="C2" s="308"/>
      <c r="D2" s="308"/>
      <c r="E2" s="308"/>
      <c r="F2" s="308"/>
      <c r="G2" s="308"/>
      <c r="H2" s="308"/>
      <c r="I2" s="308"/>
      <c r="J2" s="308"/>
      <c r="K2" s="308"/>
      <c r="L2" s="308"/>
      <c r="M2" s="308"/>
      <c r="N2" s="308"/>
      <c r="O2" s="308"/>
      <c r="P2" s="308"/>
      <c r="Q2" s="308"/>
      <c r="R2" s="308"/>
      <c r="S2" s="308"/>
      <c r="T2" s="308"/>
      <c r="U2" s="308"/>
      <c r="V2" s="115"/>
      <c r="W2" s="115"/>
      <c r="X2" s="115"/>
    </row>
    <row r="3" spans="1:24" ht="30" x14ac:dyDescent="0.25">
      <c r="A3" s="308"/>
      <c r="B3" s="309"/>
      <c r="C3" s="310" t="s">
        <v>1201</v>
      </c>
      <c r="D3" s="310" t="s">
        <v>1202</v>
      </c>
      <c r="E3" s="308"/>
      <c r="F3" s="308"/>
      <c r="G3" s="308"/>
      <c r="H3" s="308"/>
      <c r="I3" s="308"/>
      <c r="J3" s="308"/>
      <c r="K3" s="308"/>
      <c r="L3" s="308"/>
      <c r="M3" s="308"/>
      <c r="N3" s="308"/>
      <c r="O3" s="308"/>
      <c r="P3" s="308"/>
      <c r="Q3" s="308"/>
      <c r="R3" s="308"/>
      <c r="S3" s="308"/>
      <c r="T3" s="308"/>
      <c r="U3" s="308"/>
      <c r="V3" s="115"/>
      <c r="W3" s="115"/>
      <c r="X3" s="115"/>
    </row>
    <row r="4" spans="1:24" ht="33.75" x14ac:dyDescent="0.25">
      <c r="A4" s="311" t="s">
        <v>1203</v>
      </c>
      <c r="B4" s="312" t="s">
        <v>1204</v>
      </c>
      <c r="C4" s="313" t="s">
        <v>1205</v>
      </c>
      <c r="D4" s="314" t="s">
        <v>1206</v>
      </c>
      <c r="E4" s="308"/>
      <c r="F4" s="308"/>
      <c r="G4" s="308"/>
      <c r="H4" s="308"/>
      <c r="I4" s="308"/>
      <c r="J4" s="308"/>
      <c r="K4" s="308"/>
      <c r="L4" s="308"/>
      <c r="M4" s="308"/>
      <c r="N4" s="308"/>
      <c r="O4" s="308"/>
      <c r="P4" s="308"/>
      <c r="Q4" s="308"/>
      <c r="R4" s="308"/>
      <c r="S4" s="308"/>
      <c r="T4" s="308"/>
      <c r="U4" s="308"/>
      <c r="V4" s="115"/>
      <c r="W4" s="115"/>
      <c r="X4" s="115"/>
    </row>
    <row r="5" spans="1:24" ht="67.5" x14ac:dyDescent="0.25">
      <c r="A5" s="311" t="s">
        <v>1207</v>
      </c>
      <c r="B5" s="315" t="s">
        <v>1208</v>
      </c>
      <c r="C5" s="316" t="s">
        <v>1209</v>
      </c>
      <c r="D5" s="317" t="s">
        <v>1210</v>
      </c>
      <c r="E5" s="308"/>
      <c r="F5" s="308"/>
      <c r="G5" s="308"/>
      <c r="H5" s="308"/>
      <c r="I5" s="308"/>
      <c r="J5" s="308"/>
      <c r="K5" s="308"/>
      <c r="L5" s="308"/>
      <c r="M5" s="308"/>
      <c r="N5" s="308"/>
      <c r="O5" s="308"/>
      <c r="P5" s="308"/>
      <c r="Q5" s="308"/>
      <c r="R5" s="308"/>
      <c r="S5" s="308"/>
      <c r="T5" s="308"/>
      <c r="U5" s="308"/>
      <c r="V5" s="115"/>
      <c r="W5" s="115"/>
      <c r="X5" s="115"/>
    </row>
    <row r="6" spans="1:24" ht="67.5" x14ac:dyDescent="0.25">
      <c r="A6" s="311" t="s">
        <v>1211</v>
      </c>
      <c r="B6" s="318" t="s">
        <v>1212</v>
      </c>
      <c r="C6" s="316" t="s">
        <v>1213</v>
      </c>
      <c r="D6" s="317" t="s">
        <v>1214</v>
      </c>
      <c r="E6" s="308"/>
      <c r="F6" s="308"/>
      <c r="G6" s="308"/>
      <c r="H6" s="308"/>
      <c r="I6" s="308"/>
      <c r="J6" s="308"/>
      <c r="K6" s="308"/>
      <c r="L6" s="308"/>
      <c r="M6" s="308"/>
      <c r="N6" s="308"/>
      <c r="O6" s="308"/>
      <c r="P6" s="308"/>
      <c r="Q6" s="308"/>
      <c r="R6" s="308"/>
      <c r="S6" s="308"/>
      <c r="T6" s="308"/>
      <c r="U6" s="308"/>
      <c r="V6" s="115"/>
      <c r="W6" s="115"/>
      <c r="X6" s="115"/>
    </row>
    <row r="7" spans="1:24" ht="101.25" x14ac:dyDescent="0.25">
      <c r="A7" s="311" t="s">
        <v>1215</v>
      </c>
      <c r="B7" s="319" t="s">
        <v>1216</v>
      </c>
      <c r="C7" s="316" t="s">
        <v>1217</v>
      </c>
      <c r="D7" s="317" t="s">
        <v>1218</v>
      </c>
      <c r="E7" s="308"/>
      <c r="F7" s="308"/>
      <c r="G7" s="308"/>
      <c r="H7" s="308"/>
      <c r="I7" s="308"/>
      <c r="J7" s="308"/>
      <c r="K7" s="308"/>
      <c r="L7" s="308"/>
      <c r="M7" s="308"/>
      <c r="N7" s="308"/>
      <c r="O7" s="308"/>
      <c r="P7" s="308"/>
      <c r="Q7" s="308"/>
      <c r="R7" s="308"/>
      <c r="S7" s="308"/>
      <c r="T7" s="308"/>
      <c r="U7" s="308"/>
      <c r="V7" s="115"/>
      <c r="W7" s="115"/>
      <c r="X7" s="115"/>
    </row>
    <row r="8" spans="1:24" ht="67.5" x14ac:dyDescent="0.25">
      <c r="A8" s="311" t="s">
        <v>1219</v>
      </c>
      <c r="B8" s="320" t="s">
        <v>1220</v>
      </c>
      <c r="C8" s="316" t="s">
        <v>1221</v>
      </c>
      <c r="D8" s="317" t="s">
        <v>1222</v>
      </c>
      <c r="E8" s="308"/>
      <c r="F8" s="308"/>
      <c r="G8" s="308"/>
      <c r="H8" s="308"/>
      <c r="I8" s="308"/>
      <c r="J8" s="308"/>
      <c r="K8" s="308"/>
      <c r="L8" s="308"/>
      <c r="M8" s="308"/>
      <c r="N8" s="308"/>
      <c r="O8" s="308"/>
      <c r="P8" s="308"/>
      <c r="Q8" s="308"/>
      <c r="R8" s="308"/>
      <c r="S8" s="308"/>
      <c r="T8" s="308"/>
      <c r="U8" s="308"/>
      <c r="V8" s="115"/>
      <c r="W8" s="115"/>
      <c r="X8" s="115"/>
    </row>
    <row r="9" spans="1:24" ht="20.25" x14ac:dyDescent="0.25">
      <c r="A9" s="311"/>
      <c r="B9" s="311"/>
      <c r="C9" s="321"/>
      <c r="D9" s="321"/>
      <c r="E9" s="308"/>
      <c r="F9" s="308"/>
      <c r="G9" s="308"/>
      <c r="H9" s="308"/>
      <c r="I9" s="308"/>
      <c r="J9" s="308"/>
      <c r="K9" s="308"/>
      <c r="L9" s="308"/>
      <c r="M9" s="308"/>
      <c r="N9" s="308"/>
      <c r="O9" s="308"/>
      <c r="P9" s="308"/>
      <c r="Q9" s="308"/>
      <c r="R9" s="308"/>
      <c r="S9" s="308"/>
      <c r="T9" s="308"/>
      <c r="U9" s="308"/>
      <c r="V9" s="115"/>
      <c r="W9" s="115"/>
      <c r="X9" s="115"/>
    </row>
    <row r="10" spans="1:24" ht="16.5" x14ac:dyDescent="0.25">
      <c r="A10" s="311"/>
      <c r="B10" s="322"/>
      <c r="C10" s="322"/>
      <c r="D10" s="322"/>
      <c r="E10" s="308"/>
      <c r="F10" s="308"/>
      <c r="G10" s="308"/>
      <c r="H10" s="308"/>
      <c r="I10" s="308"/>
      <c r="J10" s="308"/>
      <c r="K10" s="308"/>
      <c r="L10" s="308"/>
      <c r="M10" s="308"/>
      <c r="N10" s="308"/>
      <c r="O10" s="308"/>
      <c r="P10" s="308"/>
      <c r="Q10" s="308"/>
      <c r="R10" s="308"/>
      <c r="S10" s="308"/>
      <c r="T10" s="308"/>
      <c r="U10" s="308"/>
      <c r="V10" s="115"/>
      <c r="W10" s="115"/>
      <c r="X10" s="115"/>
    </row>
    <row r="11" spans="1:24" x14ac:dyDescent="0.25">
      <c r="A11" s="311"/>
      <c r="B11" s="311" t="s">
        <v>1223</v>
      </c>
      <c r="C11" s="311" t="s">
        <v>1224</v>
      </c>
      <c r="D11" s="311" t="s">
        <v>1225</v>
      </c>
      <c r="E11" s="308"/>
      <c r="F11" s="308"/>
      <c r="G11" s="308"/>
      <c r="H11" s="308"/>
      <c r="I11" s="308"/>
      <c r="J11" s="308"/>
      <c r="K11" s="308"/>
      <c r="L11" s="308"/>
      <c r="M11" s="308"/>
      <c r="N11" s="308"/>
      <c r="O11" s="308"/>
      <c r="P11" s="308"/>
      <c r="Q11" s="308"/>
      <c r="R11" s="308"/>
      <c r="S11" s="308"/>
      <c r="T11" s="308"/>
      <c r="U11" s="308"/>
      <c r="V11" s="115"/>
      <c r="W11" s="115"/>
      <c r="X11" s="115"/>
    </row>
    <row r="12" spans="1:24" x14ac:dyDescent="0.25">
      <c r="A12" s="311"/>
      <c r="B12" s="311" t="s">
        <v>1226</v>
      </c>
      <c r="C12" s="311" t="s">
        <v>920</v>
      </c>
      <c r="D12" s="311" t="s">
        <v>952</v>
      </c>
      <c r="E12" s="308"/>
      <c r="F12" s="308"/>
      <c r="G12" s="308"/>
      <c r="H12" s="308"/>
      <c r="I12" s="308"/>
      <c r="J12" s="308"/>
      <c r="K12" s="308"/>
      <c r="L12" s="308"/>
      <c r="M12" s="308"/>
      <c r="N12" s="308"/>
      <c r="O12" s="308"/>
      <c r="P12" s="308"/>
      <c r="Q12" s="308"/>
      <c r="R12" s="308"/>
      <c r="S12" s="308"/>
      <c r="T12" s="308"/>
      <c r="U12" s="308"/>
      <c r="V12" s="115"/>
      <c r="W12" s="115"/>
      <c r="X12" s="115"/>
    </row>
    <row r="13" spans="1:24" x14ac:dyDescent="0.25">
      <c r="A13" s="311"/>
      <c r="B13" s="311"/>
      <c r="C13" s="311" t="s">
        <v>1123</v>
      </c>
      <c r="D13" s="311" t="s">
        <v>823</v>
      </c>
      <c r="E13" s="308"/>
      <c r="F13" s="308"/>
      <c r="G13" s="308"/>
      <c r="H13" s="308"/>
      <c r="I13" s="308"/>
      <c r="J13" s="308"/>
      <c r="K13" s="308"/>
      <c r="L13" s="308"/>
      <c r="M13" s="308"/>
      <c r="N13" s="308"/>
      <c r="O13" s="308"/>
      <c r="P13" s="308"/>
      <c r="Q13" s="308"/>
      <c r="R13" s="308"/>
      <c r="S13" s="308"/>
      <c r="T13" s="308"/>
      <c r="U13" s="308"/>
      <c r="V13" s="115"/>
      <c r="W13" s="115"/>
      <c r="X13" s="115"/>
    </row>
    <row r="14" spans="1:24" x14ac:dyDescent="0.25">
      <c r="A14" s="311"/>
      <c r="B14" s="311"/>
      <c r="C14" s="311" t="s">
        <v>901</v>
      </c>
      <c r="D14" s="311" t="s">
        <v>842</v>
      </c>
      <c r="E14" s="308"/>
      <c r="F14" s="308"/>
      <c r="G14" s="308"/>
      <c r="H14" s="308"/>
      <c r="I14" s="308"/>
      <c r="J14" s="308"/>
      <c r="K14" s="308"/>
      <c r="L14" s="308"/>
      <c r="M14" s="308"/>
      <c r="N14" s="308"/>
      <c r="O14" s="308"/>
      <c r="P14" s="308"/>
      <c r="Q14" s="308"/>
      <c r="R14" s="308"/>
      <c r="S14" s="308"/>
      <c r="T14" s="308"/>
      <c r="U14" s="308"/>
      <c r="V14" s="115"/>
      <c r="W14" s="115"/>
      <c r="X14" s="115"/>
    </row>
    <row r="15" spans="1:24" x14ac:dyDescent="0.25">
      <c r="A15" s="311"/>
      <c r="B15" s="311"/>
      <c r="C15" s="311" t="s">
        <v>1227</v>
      </c>
      <c r="D15" s="311" t="s">
        <v>860</v>
      </c>
      <c r="E15" s="308"/>
      <c r="F15" s="308"/>
      <c r="G15" s="308"/>
      <c r="H15" s="308"/>
      <c r="I15" s="308"/>
      <c r="J15" s="308"/>
      <c r="K15" s="308"/>
      <c r="L15" s="308"/>
      <c r="M15" s="308"/>
      <c r="N15" s="308"/>
      <c r="O15" s="308"/>
      <c r="P15" s="308"/>
      <c r="Q15" s="308"/>
      <c r="R15" s="308"/>
      <c r="S15" s="308"/>
      <c r="T15" s="308"/>
      <c r="U15" s="308"/>
      <c r="V15" s="115"/>
      <c r="W15" s="115"/>
      <c r="X15" s="115"/>
    </row>
    <row r="16" spans="1:24" x14ac:dyDescent="0.25">
      <c r="A16" s="311"/>
      <c r="B16" s="311"/>
      <c r="C16" s="311"/>
      <c r="D16" s="311"/>
      <c r="E16" s="308"/>
      <c r="F16" s="308"/>
      <c r="G16" s="308"/>
      <c r="H16" s="308"/>
      <c r="I16" s="308"/>
      <c r="J16" s="308"/>
      <c r="K16" s="308"/>
      <c r="L16" s="308"/>
      <c r="M16" s="308"/>
      <c r="N16" s="308"/>
      <c r="O16" s="308"/>
      <c r="P16" s="115"/>
      <c r="Q16" s="115"/>
      <c r="R16" s="115"/>
      <c r="S16" s="115"/>
      <c r="T16" s="115"/>
      <c r="U16" s="115"/>
      <c r="V16" s="115"/>
      <c r="W16" s="115"/>
      <c r="X16" s="115"/>
    </row>
    <row r="17" spans="1:24" x14ac:dyDescent="0.25">
      <c r="A17" s="311"/>
      <c r="B17" s="311"/>
      <c r="C17" s="311"/>
      <c r="D17" s="311"/>
      <c r="E17" s="308"/>
      <c r="F17" s="308"/>
      <c r="G17" s="308"/>
      <c r="H17" s="308"/>
      <c r="I17" s="308"/>
      <c r="J17" s="308"/>
      <c r="K17" s="308"/>
      <c r="L17" s="308"/>
      <c r="M17" s="308"/>
      <c r="N17" s="308"/>
      <c r="O17" s="308"/>
      <c r="P17" s="115"/>
      <c r="Q17" s="115"/>
      <c r="R17" s="115"/>
      <c r="S17" s="115"/>
      <c r="T17" s="115"/>
      <c r="U17" s="115"/>
      <c r="V17" s="115"/>
      <c r="W17" s="115"/>
      <c r="X17" s="115"/>
    </row>
    <row r="18" spans="1:24" x14ac:dyDescent="0.25">
      <c r="A18" s="311"/>
      <c r="B18" s="308"/>
      <c r="C18" s="308"/>
      <c r="D18" s="308"/>
      <c r="E18" s="308"/>
      <c r="F18" s="308"/>
      <c r="G18" s="308"/>
      <c r="H18" s="308"/>
      <c r="I18" s="308"/>
      <c r="J18" s="308"/>
      <c r="K18" s="308"/>
      <c r="L18" s="308"/>
      <c r="M18" s="308"/>
      <c r="N18" s="308"/>
      <c r="O18" s="308"/>
      <c r="P18" s="115"/>
      <c r="Q18" s="115"/>
      <c r="R18" s="115"/>
      <c r="S18" s="115"/>
      <c r="T18" s="115"/>
      <c r="U18" s="115"/>
      <c r="V18" s="115"/>
      <c r="W18" s="115"/>
      <c r="X18" s="115"/>
    </row>
    <row r="19" spans="1:24" x14ac:dyDescent="0.25">
      <c r="A19" s="311"/>
      <c r="B19" s="308"/>
      <c r="C19" s="308"/>
      <c r="D19" s="308"/>
      <c r="E19" s="308"/>
      <c r="F19" s="308"/>
      <c r="G19" s="308"/>
      <c r="H19" s="308"/>
      <c r="I19" s="308"/>
      <c r="J19" s="308"/>
      <c r="K19" s="308"/>
      <c r="L19" s="308"/>
      <c r="M19" s="308"/>
      <c r="N19" s="308"/>
      <c r="O19" s="308"/>
      <c r="P19" s="115"/>
      <c r="Q19" s="115"/>
      <c r="R19" s="115"/>
      <c r="S19" s="115"/>
      <c r="T19" s="115"/>
      <c r="U19" s="115"/>
      <c r="V19" s="115"/>
      <c r="W19" s="115"/>
      <c r="X19" s="115"/>
    </row>
    <row r="20" spans="1:24" x14ac:dyDescent="0.25">
      <c r="A20" s="311"/>
      <c r="B20" s="308"/>
      <c r="C20" s="308"/>
      <c r="D20" s="308"/>
      <c r="E20" s="308"/>
      <c r="F20" s="308"/>
      <c r="G20" s="308"/>
      <c r="H20" s="308"/>
      <c r="I20" s="308"/>
      <c r="J20" s="308"/>
      <c r="K20" s="308"/>
      <c r="L20" s="308"/>
      <c r="M20" s="308"/>
      <c r="N20" s="308"/>
      <c r="O20" s="308"/>
      <c r="P20" s="115"/>
      <c r="Q20" s="115"/>
      <c r="R20" s="115"/>
      <c r="S20" s="115"/>
      <c r="T20" s="115"/>
      <c r="U20" s="115"/>
      <c r="V20" s="115"/>
      <c r="W20" s="115"/>
      <c r="X20" s="115"/>
    </row>
    <row r="21" spans="1:24" ht="15.75" customHeight="1" x14ac:dyDescent="0.25">
      <c r="A21" s="311"/>
      <c r="B21" s="308"/>
      <c r="C21" s="308"/>
      <c r="D21" s="308"/>
      <c r="E21" s="308"/>
      <c r="F21" s="308"/>
      <c r="G21" s="308"/>
      <c r="H21" s="308"/>
      <c r="I21" s="308"/>
      <c r="J21" s="308"/>
      <c r="K21" s="308"/>
      <c r="L21" s="308"/>
      <c r="M21" s="308"/>
      <c r="N21" s="308"/>
      <c r="O21" s="308"/>
      <c r="P21" s="115"/>
      <c r="Q21" s="115"/>
      <c r="R21" s="115"/>
      <c r="S21" s="115"/>
      <c r="T21" s="115"/>
      <c r="U21" s="115"/>
      <c r="V21" s="115"/>
      <c r="W21" s="115"/>
      <c r="X21" s="115"/>
    </row>
    <row r="22" spans="1:24" ht="15.75" customHeight="1" x14ac:dyDescent="0.25">
      <c r="A22" s="311"/>
      <c r="B22" s="311"/>
      <c r="C22" s="321"/>
      <c r="D22" s="321"/>
      <c r="E22" s="308"/>
      <c r="F22" s="308"/>
      <c r="G22" s="308"/>
      <c r="H22" s="308"/>
      <c r="I22" s="308"/>
      <c r="J22" s="308"/>
      <c r="K22" s="308"/>
      <c r="L22" s="308"/>
      <c r="M22" s="308"/>
      <c r="N22" s="308"/>
      <c r="O22" s="308"/>
      <c r="P22" s="115"/>
      <c r="Q22" s="115"/>
      <c r="R22" s="115"/>
      <c r="S22" s="115"/>
      <c r="T22" s="115"/>
      <c r="U22" s="115"/>
      <c r="V22" s="115"/>
      <c r="W22" s="115"/>
      <c r="X22" s="115"/>
    </row>
    <row r="23" spans="1:24" ht="15.75" customHeight="1" x14ac:dyDescent="0.25">
      <c r="A23" s="311"/>
      <c r="B23" s="311"/>
      <c r="C23" s="321"/>
      <c r="D23" s="321"/>
      <c r="E23" s="308"/>
      <c r="F23" s="308"/>
      <c r="G23" s="308"/>
      <c r="H23" s="308"/>
      <c r="I23" s="308"/>
      <c r="J23" s="308"/>
      <c r="K23" s="308"/>
      <c r="L23" s="308"/>
      <c r="M23" s="308"/>
      <c r="N23" s="308"/>
      <c r="O23" s="308"/>
      <c r="P23" s="115"/>
      <c r="Q23" s="115"/>
      <c r="R23" s="115"/>
      <c r="S23" s="115"/>
      <c r="T23" s="115"/>
      <c r="U23" s="115"/>
      <c r="V23" s="115"/>
      <c r="W23" s="115"/>
      <c r="X23" s="115"/>
    </row>
    <row r="24" spans="1:24" ht="15.75" customHeight="1" x14ac:dyDescent="0.25">
      <c r="A24" s="311"/>
      <c r="B24" s="311"/>
      <c r="C24" s="321"/>
      <c r="D24" s="321"/>
      <c r="E24" s="308"/>
      <c r="F24" s="308"/>
      <c r="G24" s="308"/>
      <c r="H24" s="308"/>
      <c r="I24" s="308"/>
      <c r="J24" s="308"/>
      <c r="K24" s="308"/>
      <c r="L24" s="308"/>
      <c r="M24" s="308"/>
      <c r="N24" s="308"/>
      <c r="O24" s="308"/>
      <c r="P24" s="115"/>
      <c r="Q24" s="115"/>
      <c r="R24" s="115"/>
      <c r="S24" s="115"/>
      <c r="T24" s="115"/>
      <c r="U24" s="115"/>
      <c r="V24" s="115"/>
      <c r="W24" s="115"/>
      <c r="X24" s="115"/>
    </row>
    <row r="25" spans="1:24" ht="15.75" customHeight="1" x14ac:dyDescent="0.25">
      <c r="A25" s="311"/>
      <c r="B25" s="311"/>
      <c r="C25" s="321"/>
      <c r="D25" s="321"/>
      <c r="E25" s="308"/>
      <c r="F25" s="308"/>
      <c r="G25" s="308"/>
      <c r="H25" s="308"/>
      <c r="I25" s="308"/>
      <c r="J25" s="308"/>
      <c r="K25" s="308"/>
      <c r="L25" s="308"/>
      <c r="M25" s="308"/>
      <c r="N25" s="308"/>
      <c r="O25" s="308"/>
      <c r="P25" s="115"/>
      <c r="Q25" s="115"/>
      <c r="R25" s="115"/>
      <c r="S25" s="115"/>
      <c r="T25" s="115"/>
      <c r="U25" s="115"/>
      <c r="V25" s="115"/>
      <c r="W25" s="115"/>
      <c r="X25" s="115"/>
    </row>
    <row r="26" spans="1:24" ht="15.75" customHeight="1" x14ac:dyDescent="0.25">
      <c r="A26" s="311"/>
      <c r="B26" s="311"/>
      <c r="C26" s="321"/>
      <c r="D26" s="321"/>
      <c r="E26" s="308"/>
      <c r="F26" s="308"/>
      <c r="G26" s="308"/>
      <c r="H26" s="308"/>
      <c r="I26" s="308"/>
      <c r="J26" s="308"/>
      <c r="K26" s="308"/>
      <c r="L26" s="308"/>
      <c r="M26" s="308"/>
      <c r="N26" s="308"/>
      <c r="O26" s="308"/>
      <c r="P26" s="115"/>
      <c r="Q26" s="115"/>
      <c r="R26" s="115"/>
      <c r="S26" s="115"/>
      <c r="T26" s="115"/>
      <c r="U26" s="115"/>
      <c r="V26" s="115"/>
      <c r="W26" s="115"/>
      <c r="X26" s="115"/>
    </row>
    <row r="27" spans="1:24" ht="15.75" customHeight="1" x14ac:dyDescent="0.25">
      <c r="A27" s="311"/>
      <c r="B27" s="311"/>
      <c r="C27" s="321"/>
      <c r="D27" s="321"/>
      <c r="E27" s="308"/>
      <c r="F27" s="308"/>
      <c r="G27" s="308"/>
      <c r="H27" s="308"/>
      <c r="I27" s="308"/>
      <c r="J27" s="308"/>
      <c r="K27" s="308"/>
      <c r="L27" s="308"/>
      <c r="M27" s="308"/>
      <c r="N27" s="308"/>
      <c r="O27" s="308"/>
      <c r="P27" s="115"/>
      <c r="Q27" s="115"/>
      <c r="R27" s="115"/>
      <c r="S27" s="115"/>
      <c r="T27" s="115"/>
      <c r="U27" s="115"/>
      <c r="V27" s="115"/>
      <c r="W27" s="115"/>
      <c r="X27" s="115"/>
    </row>
    <row r="28" spans="1:24" ht="15.75" customHeight="1" x14ac:dyDescent="0.25">
      <c r="A28" s="311"/>
      <c r="B28" s="311"/>
      <c r="C28" s="321"/>
      <c r="D28" s="321"/>
      <c r="E28" s="308"/>
      <c r="F28" s="308"/>
      <c r="G28" s="308"/>
      <c r="H28" s="308"/>
      <c r="I28" s="308"/>
      <c r="J28" s="308"/>
      <c r="K28" s="308"/>
      <c r="L28" s="308"/>
      <c r="M28" s="308"/>
      <c r="N28" s="308"/>
      <c r="O28" s="308"/>
      <c r="P28" s="115"/>
      <c r="Q28" s="115"/>
      <c r="R28" s="115"/>
      <c r="S28" s="115"/>
      <c r="T28" s="115"/>
      <c r="U28" s="115"/>
      <c r="V28" s="115"/>
      <c r="W28" s="115"/>
      <c r="X28" s="115"/>
    </row>
    <row r="29" spans="1:24" ht="15.75" customHeight="1" x14ac:dyDescent="0.25">
      <c r="A29" s="311"/>
      <c r="B29" s="311"/>
      <c r="C29" s="321"/>
      <c r="D29" s="321"/>
      <c r="E29" s="308"/>
      <c r="F29" s="308"/>
      <c r="G29" s="308"/>
      <c r="H29" s="308"/>
      <c r="I29" s="308"/>
      <c r="J29" s="308"/>
      <c r="K29" s="308"/>
      <c r="L29" s="308"/>
      <c r="M29" s="308"/>
      <c r="N29" s="308"/>
      <c r="O29" s="308"/>
      <c r="P29" s="115"/>
      <c r="Q29" s="115"/>
      <c r="R29" s="115"/>
      <c r="S29" s="115"/>
      <c r="T29" s="115"/>
      <c r="U29" s="115"/>
      <c r="V29" s="115"/>
      <c r="W29" s="115"/>
      <c r="X29" s="115"/>
    </row>
    <row r="30" spans="1:24" ht="15.75" customHeight="1" x14ac:dyDescent="0.25">
      <c r="A30" s="311"/>
      <c r="B30" s="311"/>
      <c r="C30" s="321"/>
      <c r="D30" s="321"/>
      <c r="E30" s="308"/>
      <c r="F30" s="308"/>
      <c r="G30" s="308"/>
      <c r="H30" s="308"/>
      <c r="I30" s="308"/>
      <c r="J30" s="308"/>
      <c r="K30" s="308"/>
      <c r="L30" s="308"/>
      <c r="M30" s="308"/>
      <c r="N30" s="308"/>
      <c r="O30" s="308"/>
      <c r="P30" s="115"/>
      <c r="Q30" s="115"/>
      <c r="R30" s="115"/>
      <c r="S30" s="115"/>
      <c r="T30" s="115"/>
      <c r="U30" s="115"/>
      <c r="V30" s="115"/>
      <c r="W30" s="115"/>
      <c r="X30" s="115"/>
    </row>
    <row r="31" spans="1:24" ht="15.75" customHeight="1" x14ac:dyDescent="0.25">
      <c r="A31" s="311"/>
      <c r="B31" s="311"/>
      <c r="C31" s="321"/>
      <c r="D31" s="321"/>
      <c r="E31" s="308"/>
      <c r="F31" s="308"/>
      <c r="G31" s="308"/>
      <c r="H31" s="308"/>
      <c r="I31" s="308"/>
      <c r="J31" s="308"/>
      <c r="K31" s="308"/>
      <c r="L31" s="308"/>
      <c r="M31" s="308"/>
      <c r="N31" s="308"/>
      <c r="O31" s="308"/>
      <c r="P31" s="115"/>
      <c r="Q31" s="115"/>
      <c r="R31" s="115"/>
      <c r="S31" s="115"/>
      <c r="T31" s="115"/>
      <c r="U31" s="115"/>
      <c r="V31" s="115"/>
      <c r="W31" s="115"/>
      <c r="X31" s="115"/>
    </row>
    <row r="32" spans="1:24" ht="15.75" customHeight="1" x14ac:dyDescent="0.25">
      <c r="A32" s="311"/>
      <c r="B32" s="311"/>
      <c r="C32" s="321"/>
      <c r="D32" s="321"/>
      <c r="E32" s="308"/>
      <c r="F32" s="308"/>
      <c r="G32" s="308"/>
      <c r="H32" s="308"/>
      <c r="I32" s="308"/>
      <c r="J32" s="308"/>
      <c r="K32" s="308"/>
      <c r="L32" s="308"/>
      <c r="M32" s="308"/>
      <c r="N32" s="308"/>
      <c r="O32" s="308"/>
      <c r="P32" s="115"/>
      <c r="Q32" s="115"/>
      <c r="R32" s="115"/>
      <c r="S32" s="115"/>
      <c r="T32" s="115"/>
      <c r="U32" s="115"/>
      <c r="V32" s="115"/>
      <c r="W32" s="115"/>
      <c r="X32" s="115"/>
    </row>
    <row r="33" spans="1:25" ht="15.75" customHeight="1" x14ac:dyDescent="0.25">
      <c r="A33" s="311"/>
      <c r="B33" s="311"/>
      <c r="C33" s="321"/>
      <c r="D33" s="321"/>
      <c r="E33" s="308"/>
      <c r="F33" s="308"/>
      <c r="G33" s="308"/>
      <c r="H33" s="308"/>
      <c r="I33" s="308"/>
      <c r="J33" s="308"/>
      <c r="K33" s="308"/>
      <c r="L33" s="308"/>
      <c r="M33" s="308"/>
      <c r="N33" s="308"/>
      <c r="O33" s="308"/>
      <c r="P33" s="115"/>
      <c r="Q33" s="115"/>
      <c r="R33" s="115"/>
      <c r="S33" s="115"/>
      <c r="T33" s="115"/>
      <c r="U33" s="115"/>
      <c r="V33" s="115"/>
      <c r="W33" s="115"/>
      <c r="X33" s="115"/>
    </row>
    <row r="34" spans="1:25" ht="15.75" customHeight="1" x14ac:dyDescent="0.25">
      <c r="A34" s="311"/>
      <c r="B34" s="311"/>
      <c r="C34" s="321"/>
      <c r="D34" s="321"/>
      <c r="E34" s="308"/>
      <c r="F34" s="308"/>
      <c r="G34" s="308"/>
      <c r="H34" s="308"/>
      <c r="I34" s="308"/>
      <c r="J34" s="308"/>
      <c r="K34" s="308"/>
      <c r="L34" s="308"/>
      <c r="M34" s="308"/>
      <c r="N34" s="308"/>
      <c r="O34" s="308"/>
      <c r="P34" s="115"/>
      <c r="Q34" s="115"/>
      <c r="R34" s="115"/>
      <c r="S34" s="115"/>
      <c r="T34" s="115"/>
      <c r="U34" s="115"/>
      <c r="V34" s="115"/>
      <c r="W34" s="115"/>
      <c r="X34" s="115"/>
    </row>
    <row r="35" spans="1:25" ht="15.75" customHeight="1" x14ac:dyDescent="0.25">
      <c r="A35" s="311"/>
      <c r="B35" s="311"/>
      <c r="C35" s="321"/>
      <c r="D35" s="321"/>
      <c r="E35" s="308"/>
      <c r="F35" s="308"/>
      <c r="G35" s="308"/>
      <c r="H35" s="308"/>
      <c r="I35" s="308"/>
      <c r="J35" s="308"/>
      <c r="K35" s="308"/>
      <c r="L35" s="308"/>
      <c r="M35" s="308"/>
      <c r="N35" s="308"/>
      <c r="O35" s="308"/>
      <c r="P35" s="115"/>
      <c r="Q35" s="115"/>
      <c r="R35" s="115"/>
      <c r="S35" s="115"/>
      <c r="T35" s="115"/>
      <c r="U35" s="115"/>
      <c r="V35" s="115"/>
      <c r="W35" s="115"/>
      <c r="X35" s="115"/>
    </row>
    <row r="36" spans="1:25" ht="15.75" customHeight="1" x14ac:dyDescent="0.25">
      <c r="A36" s="311"/>
      <c r="B36" s="311"/>
      <c r="C36" s="321"/>
      <c r="D36" s="321"/>
      <c r="E36" s="308"/>
      <c r="F36" s="308"/>
      <c r="G36" s="308"/>
      <c r="H36" s="308"/>
      <c r="I36" s="308"/>
      <c r="J36" s="308"/>
      <c r="K36" s="308"/>
      <c r="L36" s="308"/>
      <c r="M36" s="308"/>
      <c r="N36" s="308"/>
      <c r="O36" s="308"/>
      <c r="P36" s="115"/>
      <c r="Q36" s="115"/>
      <c r="R36" s="115"/>
      <c r="S36" s="115"/>
      <c r="T36" s="115"/>
      <c r="U36" s="115"/>
      <c r="V36" s="115"/>
      <c r="W36" s="115"/>
      <c r="X36" s="115"/>
    </row>
    <row r="37" spans="1:25" ht="15.75" customHeight="1" x14ac:dyDescent="0.25">
      <c r="A37" s="311"/>
      <c r="B37" s="311"/>
      <c r="C37" s="321"/>
      <c r="D37" s="321"/>
      <c r="E37" s="308"/>
      <c r="F37" s="308"/>
      <c r="G37" s="308"/>
      <c r="H37" s="308"/>
      <c r="I37" s="308"/>
      <c r="J37" s="308"/>
      <c r="K37" s="308"/>
      <c r="L37" s="308"/>
      <c r="M37" s="308"/>
      <c r="N37" s="308"/>
      <c r="O37" s="308"/>
      <c r="P37" s="115"/>
      <c r="Q37" s="115"/>
      <c r="R37" s="115"/>
      <c r="S37" s="115"/>
      <c r="T37" s="115"/>
      <c r="U37" s="115"/>
      <c r="V37" s="115"/>
      <c r="W37" s="115"/>
      <c r="X37" s="115"/>
    </row>
    <row r="38" spans="1:25" ht="15.75" customHeight="1" x14ac:dyDescent="0.25">
      <c r="A38" s="311"/>
      <c r="B38" s="311"/>
      <c r="C38" s="321"/>
      <c r="D38" s="321"/>
      <c r="E38" s="308"/>
      <c r="F38" s="308"/>
      <c r="G38" s="308"/>
      <c r="H38" s="308"/>
      <c r="I38" s="308"/>
      <c r="J38" s="308"/>
      <c r="K38" s="308"/>
      <c r="L38" s="308"/>
      <c r="M38" s="308"/>
      <c r="N38" s="308"/>
      <c r="O38" s="308"/>
      <c r="P38" s="115"/>
      <c r="Q38" s="115"/>
      <c r="R38" s="115"/>
      <c r="S38" s="115"/>
      <c r="T38" s="115"/>
      <c r="U38" s="115"/>
      <c r="V38" s="115"/>
      <c r="W38" s="115"/>
      <c r="X38" s="115"/>
    </row>
    <row r="39" spans="1:25" ht="15.75" customHeight="1" x14ac:dyDescent="0.25">
      <c r="A39" s="311"/>
      <c r="B39" s="311"/>
      <c r="C39" s="321"/>
      <c r="D39" s="321"/>
      <c r="E39" s="308"/>
      <c r="F39" s="308"/>
      <c r="G39" s="308"/>
      <c r="H39" s="308"/>
      <c r="I39" s="308"/>
      <c r="J39" s="308"/>
      <c r="K39" s="308"/>
      <c r="L39" s="308"/>
      <c r="M39" s="308"/>
      <c r="N39" s="308"/>
      <c r="O39" s="308"/>
      <c r="P39" s="115"/>
      <c r="Q39" s="115"/>
      <c r="R39" s="115"/>
      <c r="S39" s="115"/>
      <c r="T39" s="115"/>
      <c r="U39" s="115"/>
      <c r="V39" s="115"/>
      <c r="W39" s="115"/>
      <c r="X39" s="115"/>
    </row>
    <row r="40" spans="1:25" ht="15.75" customHeight="1" x14ac:dyDescent="0.25">
      <c r="A40" s="311"/>
      <c r="B40" s="311"/>
      <c r="C40" s="321"/>
      <c r="D40" s="321"/>
      <c r="E40" s="308"/>
      <c r="F40" s="308"/>
      <c r="G40" s="308"/>
      <c r="H40" s="308"/>
      <c r="I40" s="308"/>
      <c r="J40" s="308"/>
      <c r="K40" s="308"/>
      <c r="L40" s="308"/>
      <c r="M40" s="308"/>
      <c r="N40" s="308"/>
      <c r="O40" s="308"/>
      <c r="P40" s="115"/>
      <c r="Q40" s="115"/>
      <c r="R40" s="115"/>
      <c r="S40" s="115"/>
      <c r="T40" s="115"/>
      <c r="U40" s="115"/>
      <c r="V40" s="115"/>
      <c r="W40" s="115"/>
      <c r="X40" s="115"/>
      <c r="Y40" s="115"/>
    </row>
    <row r="41" spans="1:25" ht="15.75" customHeight="1" x14ac:dyDescent="0.25">
      <c r="A41" s="311"/>
      <c r="B41" s="311"/>
      <c r="C41" s="321"/>
      <c r="D41" s="321"/>
      <c r="E41" s="308"/>
      <c r="F41" s="308"/>
      <c r="G41" s="308"/>
      <c r="H41" s="308"/>
      <c r="I41" s="308"/>
      <c r="J41" s="308"/>
      <c r="K41" s="308"/>
      <c r="L41" s="308"/>
      <c r="M41" s="308"/>
      <c r="N41" s="308"/>
      <c r="O41" s="308"/>
      <c r="P41" s="115"/>
      <c r="Q41" s="115"/>
      <c r="R41" s="115"/>
      <c r="S41" s="115"/>
      <c r="T41" s="115"/>
      <c r="U41" s="115"/>
      <c r="V41" s="115"/>
      <c r="W41" s="115"/>
      <c r="X41" s="115"/>
      <c r="Y41" s="115"/>
    </row>
    <row r="42" spans="1:25" ht="15.75" customHeight="1" x14ac:dyDescent="0.25">
      <c r="A42" s="311"/>
      <c r="B42" s="311"/>
      <c r="C42" s="321"/>
      <c r="D42" s="321"/>
      <c r="E42" s="308"/>
      <c r="F42" s="308"/>
      <c r="G42" s="308"/>
      <c r="H42" s="308"/>
      <c r="I42" s="308"/>
      <c r="J42" s="308"/>
      <c r="K42" s="308"/>
      <c r="L42" s="308"/>
      <c r="M42" s="308"/>
      <c r="N42" s="308"/>
      <c r="O42" s="308"/>
      <c r="P42" s="115"/>
      <c r="Q42" s="115"/>
      <c r="R42" s="115"/>
      <c r="S42" s="115"/>
      <c r="T42" s="115"/>
      <c r="U42" s="115"/>
      <c r="V42" s="115"/>
      <c r="W42" s="115"/>
      <c r="X42" s="115"/>
      <c r="Y42" s="115"/>
    </row>
    <row r="43" spans="1:25" ht="15.75" customHeight="1" x14ac:dyDescent="0.25">
      <c r="A43" s="311"/>
      <c r="B43" s="311"/>
      <c r="C43" s="321"/>
      <c r="D43" s="321"/>
      <c r="E43" s="308"/>
      <c r="F43" s="308"/>
      <c r="G43" s="308"/>
      <c r="H43" s="308"/>
      <c r="I43" s="308"/>
      <c r="J43" s="308"/>
      <c r="K43" s="308"/>
      <c r="L43" s="308"/>
      <c r="M43" s="308"/>
      <c r="N43" s="308"/>
      <c r="O43" s="308"/>
      <c r="P43" s="115"/>
      <c r="Q43" s="115"/>
      <c r="R43" s="115"/>
      <c r="S43" s="115"/>
      <c r="T43" s="115"/>
      <c r="U43" s="115"/>
      <c r="V43" s="115"/>
      <c r="W43" s="115"/>
      <c r="X43" s="115"/>
      <c r="Y43" s="115"/>
    </row>
    <row r="44" spans="1:25" ht="15.75" customHeight="1" x14ac:dyDescent="0.25">
      <c r="A44" s="311"/>
      <c r="B44" s="311"/>
      <c r="C44" s="321"/>
      <c r="D44" s="321"/>
      <c r="E44" s="308"/>
      <c r="F44" s="308"/>
      <c r="G44" s="308"/>
      <c r="H44" s="308"/>
      <c r="I44" s="308"/>
      <c r="J44" s="308"/>
      <c r="K44" s="308"/>
      <c r="L44" s="308"/>
      <c r="M44" s="308"/>
      <c r="N44" s="308"/>
      <c r="O44" s="308"/>
      <c r="P44" s="115"/>
      <c r="Q44" s="115"/>
      <c r="R44" s="115"/>
      <c r="S44" s="115"/>
      <c r="T44" s="115"/>
      <c r="U44" s="115"/>
      <c r="V44" s="115"/>
      <c r="W44" s="115"/>
      <c r="X44" s="115"/>
      <c r="Y44" s="115"/>
    </row>
    <row r="45" spans="1:25" ht="15.75" customHeight="1" x14ac:dyDescent="0.25">
      <c r="A45" s="311"/>
      <c r="B45" s="311"/>
      <c r="C45" s="321"/>
      <c r="D45" s="321"/>
      <c r="E45" s="308"/>
      <c r="F45" s="308"/>
      <c r="G45" s="308"/>
      <c r="H45" s="308"/>
      <c r="I45" s="308"/>
      <c r="J45" s="308"/>
      <c r="K45" s="308"/>
      <c r="L45" s="308"/>
      <c r="M45" s="308"/>
      <c r="N45" s="308"/>
      <c r="O45" s="308"/>
      <c r="P45" s="115"/>
      <c r="Q45" s="115"/>
      <c r="R45" s="115"/>
      <c r="S45" s="115"/>
      <c r="T45" s="115"/>
      <c r="U45" s="115"/>
      <c r="V45" s="115"/>
      <c r="W45" s="115"/>
      <c r="X45" s="115"/>
      <c r="Y45" s="115"/>
    </row>
    <row r="46" spans="1:25" ht="15.75" customHeight="1" x14ac:dyDescent="0.25">
      <c r="A46" s="311"/>
      <c r="B46" s="311"/>
      <c r="C46" s="321"/>
      <c r="D46" s="321"/>
      <c r="E46" s="308"/>
      <c r="F46" s="308"/>
      <c r="G46" s="308"/>
      <c r="H46" s="308"/>
      <c r="I46" s="308"/>
      <c r="J46" s="308"/>
      <c r="K46" s="308"/>
      <c r="L46" s="308"/>
      <c r="M46" s="308"/>
      <c r="N46" s="308"/>
      <c r="O46" s="308"/>
      <c r="P46" s="115"/>
      <c r="Q46" s="115"/>
      <c r="R46" s="115"/>
      <c r="S46" s="115"/>
      <c r="T46" s="115"/>
      <c r="U46" s="115"/>
      <c r="V46" s="115"/>
      <c r="W46" s="115"/>
      <c r="X46" s="115"/>
      <c r="Y46" s="115"/>
    </row>
    <row r="47" spans="1:25" ht="15.75" customHeight="1" x14ac:dyDescent="0.25">
      <c r="A47" s="311"/>
      <c r="B47" s="311"/>
      <c r="C47" s="321"/>
      <c r="D47" s="321"/>
      <c r="E47" s="308"/>
      <c r="F47" s="308"/>
      <c r="G47" s="308"/>
      <c r="H47" s="308"/>
      <c r="I47" s="308"/>
      <c r="J47" s="308"/>
      <c r="K47" s="308"/>
      <c r="L47" s="308"/>
      <c r="M47" s="308"/>
      <c r="N47" s="308"/>
      <c r="O47" s="308"/>
      <c r="P47" s="115"/>
      <c r="Q47" s="115"/>
      <c r="R47" s="115"/>
      <c r="S47" s="115"/>
      <c r="T47" s="115"/>
      <c r="U47" s="115"/>
      <c r="V47" s="115"/>
      <c r="W47" s="115"/>
      <c r="X47" s="115"/>
      <c r="Y47" s="115"/>
    </row>
    <row r="48" spans="1:25" ht="15.75" customHeight="1" x14ac:dyDescent="0.25">
      <c r="A48" s="311"/>
      <c r="B48" s="311"/>
      <c r="C48" s="321"/>
      <c r="D48" s="321"/>
      <c r="E48" s="308"/>
      <c r="F48" s="308"/>
      <c r="G48" s="308"/>
      <c r="H48" s="308"/>
      <c r="I48" s="308"/>
      <c r="J48" s="308"/>
      <c r="K48" s="308"/>
      <c r="L48" s="308"/>
      <c r="M48" s="308"/>
      <c r="N48" s="308"/>
      <c r="O48" s="308"/>
      <c r="P48" s="115"/>
      <c r="Q48" s="115"/>
      <c r="R48" s="115"/>
      <c r="S48" s="115"/>
      <c r="T48" s="115"/>
      <c r="U48" s="115"/>
      <c r="V48" s="115"/>
      <c r="W48" s="115"/>
      <c r="X48" s="115"/>
      <c r="Y48" s="115"/>
    </row>
    <row r="49" spans="1:25" ht="15.75" customHeight="1" x14ac:dyDescent="0.25">
      <c r="A49" s="311"/>
      <c r="B49" s="311"/>
      <c r="C49" s="321"/>
      <c r="D49" s="321"/>
      <c r="E49" s="308"/>
      <c r="F49" s="308"/>
      <c r="G49" s="308"/>
      <c r="H49" s="308"/>
      <c r="I49" s="308"/>
      <c r="J49" s="308"/>
      <c r="K49" s="308"/>
      <c r="L49" s="308"/>
      <c r="M49" s="308"/>
      <c r="N49" s="308"/>
      <c r="O49" s="308"/>
      <c r="P49" s="115"/>
      <c r="Q49" s="115"/>
      <c r="R49" s="115"/>
      <c r="S49" s="115"/>
      <c r="T49" s="115"/>
      <c r="U49" s="115"/>
      <c r="V49" s="115"/>
      <c r="W49" s="115"/>
      <c r="X49" s="115"/>
      <c r="Y49" s="115"/>
    </row>
    <row r="50" spans="1:25" ht="15.75" customHeight="1" x14ac:dyDescent="0.25">
      <c r="A50" s="311"/>
      <c r="B50" s="311"/>
      <c r="C50" s="321"/>
      <c r="D50" s="321"/>
      <c r="E50" s="308"/>
      <c r="F50" s="308"/>
      <c r="G50" s="308"/>
      <c r="H50" s="308"/>
      <c r="I50" s="308"/>
      <c r="J50" s="308"/>
      <c r="K50" s="308"/>
      <c r="L50" s="308"/>
      <c r="M50" s="308"/>
      <c r="N50" s="308"/>
      <c r="O50" s="308"/>
      <c r="P50" s="115"/>
      <c r="Q50" s="115"/>
      <c r="R50" s="115"/>
      <c r="S50" s="115"/>
      <c r="T50" s="115"/>
      <c r="U50" s="115"/>
      <c r="V50" s="115"/>
      <c r="W50" s="115"/>
      <c r="X50" s="115"/>
      <c r="Y50" s="115"/>
    </row>
    <row r="51" spans="1:25" ht="15.75" customHeight="1" x14ac:dyDescent="0.25">
      <c r="A51" s="311"/>
      <c r="B51" s="311"/>
      <c r="C51" s="321"/>
      <c r="D51" s="321"/>
      <c r="E51" s="308"/>
      <c r="F51" s="308"/>
      <c r="G51" s="308"/>
      <c r="H51" s="308"/>
      <c r="I51" s="308"/>
      <c r="J51" s="308"/>
      <c r="K51" s="308"/>
      <c r="L51" s="308"/>
      <c r="M51" s="308"/>
      <c r="N51" s="308"/>
      <c r="O51" s="308"/>
      <c r="P51" s="115"/>
      <c r="Q51" s="115"/>
      <c r="R51" s="115"/>
      <c r="S51" s="115"/>
      <c r="T51" s="115"/>
      <c r="U51" s="115"/>
      <c r="V51" s="115"/>
      <c r="W51" s="115"/>
      <c r="X51" s="115"/>
      <c r="Y51" s="115"/>
    </row>
    <row r="52" spans="1:25" ht="15.75" customHeight="1" x14ac:dyDescent="0.25">
      <c r="A52" s="311"/>
      <c r="B52" s="323"/>
      <c r="C52" s="324"/>
      <c r="D52" s="324"/>
      <c r="E52" s="115"/>
      <c r="F52" s="115"/>
      <c r="G52" s="115"/>
      <c r="H52" s="115"/>
      <c r="I52" s="115"/>
      <c r="J52" s="115"/>
      <c r="K52" s="115"/>
      <c r="L52" s="115"/>
      <c r="M52" s="115"/>
      <c r="N52" s="115"/>
      <c r="O52" s="115"/>
      <c r="P52" s="115"/>
      <c r="Q52" s="115"/>
      <c r="R52" s="115"/>
      <c r="S52" s="115"/>
      <c r="T52" s="115"/>
      <c r="U52" s="115"/>
      <c r="V52" s="115"/>
      <c r="W52" s="115"/>
      <c r="X52" s="115"/>
      <c r="Y52" s="115"/>
    </row>
    <row r="53" spans="1:25" ht="15.75" customHeight="1" x14ac:dyDescent="0.25">
      <c r="A53" s="311"/>
      <c r="B53" s="323"/>
      <c r="C53" s="324"/>
      <c r="D53" s="324"/>
      <c r="E53" s="115"/>
      <c r="F53" s="115"/>
      <c r="G53" s="115"/>
      <c r="H53" s="115"/>
      <c r="I53" s="115"/>
      <c r="J53" s="115"/>
      <c r="K53" s="115"/>
      <c r="L53" s="115"/>
      <c r="M53" s="115"/>
      <c r="N53" s="115"/>
      <c r="O53" s="115"/>
      <c r="P53" s="115"/>
      <c r="Q53" s="115"/>
      <c r="R53" s="115"/>
      <c r="S53" s="115"/>
      <c r="T53" s="115"/>
      <c r="U53" s="115"/>
      <c r="V53" s="115"/>
      <c r="W53" s="115"/>
      <c r="X53" s="115"/>
      <c r="Y53" s="115"/>
    </row>
    <row r="54" spans="1:25" ht="15.75" customHeight="1" x14ac:dyDescent="0.25">
      <c r="A54" s="311"/>
      <c r="B54" s="323"/>
      <c r="C54" s="324"/>
      <c r="D54" s="324"/>
      <c r="E54" s="115"/>
      <c r="F54" s="115"/>
      <c r="G54" s="115"/>
      <c r="H54" s="115"/>
      <c r="I54" s="115"/>
      <c r="J54" s="115"/>
      <c r="K54" s="115"/>
      <c r="L54" s="115"/>
      <c r="M54" s="115"/>
      <c r="N54" s="115"/>
      <c r="O54" s="115"/>
      <c r="P54" s="115"/>
      <c r="Q54" s="115"/>
      <c r="R54" s="115"/>
      <c r="S54" s="115"/>
      <c r="T54" s="115"/>
      <c r="U54" s="115"/>
      <c r="V54" s="115"/>
      <c r="W54" s="115"/>
      <c r="X54" s="115"/>
      <c r="Y54" s="115"/>
    </row>
    <row r="55" spans="1:25" ht="15.75" customHeight="1" x14ac:dyDescent="0.25">
      <c r="A55" s="311"/>
      <c r="B55" s="323"/>
      <c r="C55" s="324"/>
      <c r="D55" s="324"/>
      <c r="E55" s="115"/>
      <c r="F55" s="115"/>
      <c r="G55" s="115"/>
      <c r="H55" s="115"/>
      <c r="I55" s="115"/>
      <c r="J55" s="115"/>
      <c r="K55" s="115"/>
      <c r="L55" s="115"/>
      <c r="M55" s="115"/>
      <c r="N55" s="115"/>
      <c r="O55" s="115"/>
      <c r="P55" s="115"/>
      <c r="Q55" s="115"/>
      <c r="R55" s="115"/>
      <c r="S55" s="115"/>
      <c r="T55" s="115"/>
      <c r="U55" s="115"/>
      <c r="V55" s="115"/>
      <c r="W55" s="115"/>
      <c r="X55" s="115"/>
      <c r="Y55" s="115"/>
    </row>
    <row r="56" spans="1:25" ht="15.75" customHeight="1" x14ac:dyDescent="0.25">
      <c r="A56" s="311"/>
      <c r="B56" s="323"/>
      <c r="C56" s="324"/>
      <c r="D56" s="324"/>
      <c r="E56" s="115"/>
      <c r="F56" s="115"/>
      <c r="G56" s="115"/>
      <c r="H56" s="115"/>
      <c r="I56" s="115"/>
      <c r="J56" s="115"/>
      <c r="K56" s="115"/>
      <c r="L56" s="115"/>
      <c r="M56" s="115"/>
      <c r="N56" s="115"/>
      <c r="O56" s="115"/>
      <c r="P56" s="115"/>
      <c r="Q56" s="115"/>
      <c r="R56" s="115"/>
      <c r="S56" s="115"/>
      <c r="T56" s="115"/>
      <c r="U56" s="115"/>
      <c r="V56" s="115"/>
      <c r="W56" s="115"/>
      <c r="X56" s="115"/>
      <c r="Y56" s="115"/>
    </row>
    <row r="57" spans="1:25" ht="15.75" customHeight="1" x14ac:dyDescent="0.25">
      <c r="A57" s="311"/>
      <c r="B57" s="323"/>
      <c r="C57" s="324"/>
      <c r="D57" s="324"/>
      <c r="E57" s="115"/>
      <c r="F57" s="115"/>
      <c r="G57" s="115"/>
      <c r="H57" s="115"/>
      <c r="I57" s="115"/>
      <c r="J57" s="115"/>
      <c r="K57" s="115"/>
      <c r="L57" s="115"/>
      <c r="M57" s="115"/>
      <c r="N57" s="115"/>
      <c r="O57" s="115"/>
      <c r="P57" s="115"/>
      <c r="Q57" s="115"/>
      <c r="R57" s="115"/>
      <c r="S57" s="115"/>
      <c r="T57" s="115"/>
      <c r="U57" s="115"/>
      <c r="V57" s="115"/>
      <c r="W57" s="115"/>
      <c r="X57" s="115"/>
      <c r="Y57" s="115"/>
    </row>
    <row r="58" spans="1:25" ht="15.75" customHeight="1" x14ac:dyDescent="0.25">
      <c r="A58" s="311"/>
      <c r="B58" s="323"/>
      <c r="C58" s="324"/>
      <c r="D58" s="324"/>
      <c r="E58" s="115"/>
      <c r="F58" s="115"/>
      <c r="G58" s="115"/>
      <c r="H58" s="115"/>
      <c r="I58" s="115"/>
      <c r="J58" s="115"/>
      <c r="K58" s="115"/>
      <c r="L58" s="115"/>
      <c r="M58" s="115"/>
      <c r="N58" s="115"/>
      <c r="O58" s="115"/>
      <c r="P58" s="115"/>
      <c r="Q58" s="115"/>
      <c r="R58" s="115"/>
      <c r="S58" s="115"/>
      <c r="T58" s="115"/>
      <c r="U58" s="115"/>
      <c r="V58" s="115"/>
      <c r="W58" s="115"/>
      <c r="X58" s="115"/>
      <c r="Y58" s="115"/>
    </row>
    <row r="59" spans="1:25" ht="15.75" customHeight="1" x14ac:dyDescent="0.25">
      <c r="A59" s="311"/>
      <c r="B59" s="323"/>
      <c r="C59" s="324"/>
      <c r="D59" s="324"/>
      <c r="E59" s="115"/>
      <c r="F59" s="115"/>
      <c r="G59" s="115"/>
      <c r="H59" s="115"/>
      <c r="I59" s="115"/>
      <c r="J59" s="115"/>
      <c r="K59" s="115"/>
      <c r="L59" s="115"/>
      <c r="M59" s="115"/>
      <c r="N59" s="115"/>
      <c r="O59" s="115"/>
      <c r="P59" s="115"/>
      <c r="Q59" s="115"/>
      <c r="R59" s="115"/>
      <c r="S59" s="115"/>
      <c r="T59" s="115"/>
      <c r="U59" s="115"/>
      <c r="V59" s="115"/>
      <c r="W59" s="115"/>
      <c r="X59" s="115"/>
      <c r="Y59" s="115"/>
    </row>
    <row r="60" spans="1:25" ht="15.75" customHeight="1" x14ac:dyDescent="0.25">
      <c r="A60" s="311"/>
      <c r="B60" s="323"/>
      <c r="C60" s="324"/>
      <c r="D60" s="324"/>
      <c r="E60" s="115"/>
      <c r="F60" s="115"/>
      <c r="G60" s="115"/>
      <c r="H60" s="115"/>
      <c r="I60" s="115"/>
      <c r="J60" s="115"/>
      <c r="K60" s="115"/>
      <c r="L60" s="115"/>
      <c r="M60" s="115"/>
      <c r="N60" s="115"/>
      <c r="O60" s="115"/>
      <c r="P60" s="115"/>
      <c r="Q60" s="115"/>
      <c r="R60" s="115"/>
      <c r="S60" s="115"/>
      <c r="T60" s="115"/>
      <c r="U60" s="115"/>
      <c r="V60" s="115"/>
      <c r="W60" s="115"/>
      <c r="X60" s="115"/>
      <c r="Y60" s="115"/>
    </row>
    <row r="61" spans="1:25" ht="15.75" customHeight="1" x14ac:dyDescent="0.25">
      <c r="A61" s="311"/>
      <c r="B61" s="323"/>
      <c r="C61" s="324"/>
      <c r="D61" s="324"/>
      <c r="E61" s="115"/>
      <c r="F61" s="115"/>
      <c r="G61" s="115"/>
      <c r="H61" s="115"/>
      <c r="I61" s="115"/>
      <c r="J61" s="115"/>
      <c r="K61" s="115"/>
      <c r="L61" s="115"/>
      <c r="M61" s="115"/>
      <c r="N61" s="115"/>
      <c r="O61" s="115"/>
      <c r="P61" s="115"/>
      <c r="Q61" s="115"/>
      <c r="R61" s="115"/>
      <c r="S61" s="115"/>
      <c r="T61" s="115"/>
      <c r="U61" s="115"/>
      <c r="V61" s="115"/>
      <c r="W61" s="115"/>
      <c r="X61" s="115"/>
      <c r="Y61" s="115"/>
    </row>
    <row r="62" spans="1:25" ht="15.75" customHeight="1" x14ac:dyDescent="0.25">
      <c r="A62" s="311"/>
      <c r="B62" s="323"/>
      <c r="C62" s="324"/>
      <c r="D62" s="324"/>
      <c r="E62" s="115"/>
      <c r="F62" s="115"/>
      <c r="G62" s="115"/>
      <c r="H62" s="115"/>
      <c r="I62" s="115"/>
      <c r="J62" s="115"/>
      <c r="K62" s="115"/>
      <c r="L62" s="115"/>
      <c r="M62" s="115"/>
      <c r="N62" s="115"/>
      <c r="O62" s="115"/>
      <c r="P62" s="115"/>
      <c r="Q62" s="115"/>
      <c r="R62" s="115"/>
      <c r="S62" s="115"/>
      <c r="T62" s="115"/>
      <c r="U62" s="115"/>
      <c r="V62" s="115"/>
      <c r="W62" s="115"/>
      <c r="X62" s="115"/>
      <c r="Y62" s="115"/>
    </row>
    <row r="63" spans="1:25" ht="15.75" customHeight="1" x14ac:dyDescent="0.25">
      <c r="A63" s="311"/>
      <c r="B63" s="323"/>
      <c r="C63" s="324"/>
      <c r="D63" s="324"/>
      <c r="E63" s="115"/>
      <c r="F63" s="115"/>
      <c r="G63" s="115"/>
      <c r="H63" s="115"/>
      <c r="I63" s="115"/>
      <c r="J63" s="115"/>
      <c r="K63" s="115"/>
      <c r="L63" s="115"/>
      <c r="M63" s="115"/>
      <c r="N63" s="115"/>
      <c r="O63" s="115"/>
      <c r="P63" s="115"/>
      <c r="Q63" s="115"/>
      <c r="R63" s="115"/>
      <c r="S63" s="115"/>
      <c r="T63" s="115"/>
      <c r="U63" s="115"/>
      <c r="V63" s="115"/>
      <c r="W63" s="115"/>
      <c r="X63" s="115"/>
      <c r="Y63" s="115"/>
    </row>
    <row r="64" spans="1:25" ht="15.75" customHeight="1" x14ac:dyDescent="0.25">
      <c r="A64" s="311"/>
      <c r="B64" s="323"/>
      <c r="C64" s="324"/>
      <c r="D64" s="324"/>
      <c r="E64" s="115"/>
      <c r="F64" s="115"/>
      <c r="G64" s="115"/>
      <c r="H64" s="115"/>
      <c r="I64" s="115"/>
      <c r="J64" s="115"/>
      <c r="K64" s="115"/>
      <c r="L64" s="115"/>
      <c r="M64" s="115"/>
      <c r="N64" s="115"/>
      <c r="O64" s="115"/>
      <c r="P64" s="115"/>
      <c r="Q64" s="115"/>
      <c r="R64" s="115"/>
      <c r="S64" s="115"/>
      <c r="T64" s="115"/>
      <c r="U64" s="115"/>
      <c r="V64" s="115"/>
      <c r="W64" s="115"/>
      <c r="X64" s="115"/>
      <c r="Y64" s="115"/>
    </row>
    <row r="65" spans="1:25" ht="15.75" customHeight="1" x14ac:dyDescent="0.25">
      <c r="A65" s="311"/>
      <c r="B65" s="323"/>
      <c r="C65" s="324"/>
      <c r="D65" s="324"/>
      <c r="E65" s="115"/>
      <c r="F65" s="115"/>
      <c r="G65" s="115"/>
      <c r="H65" s="115"/>
      <c r="I65" s="115"/>
      <c r="J65" s="115"/>
      <c r="K65" s="115"/>
      <c r="L65" s="115"/>
      <c r="M65" s="115"/>
      <c r="N65" s="115"/>
      <c r="O65" s="115"/>
      <c r="P65" s="115"/>
      <c r="Q65" s="115"/>
      <c r="R65" s="115"/>
      <c r="S65" s="115"/>
      <c r="T65" s="115"/>
      <c r="U65" s="115"/>
      <c r="V65" s="115"/>
      <c r="W65" s="115"/>
      <c r="X65" s="115"/>
      <c r="Y65" s="115"/>
    </row>
    <row r="66" spans="1:25" ht="15.75" customHeight="1" x14ac:dyDescent="0.25">
      <c r="A66" s="311"/>
      <c r="B66" s="323"/>
      <c r="C66" s="324"/>
      <c r="D66" s="324"/>
      <c r="E66" s="115"/>
      <c r="F66" s="115"/>
      <c r="G66" s="115"/>
      <c r="H66" s="115"/>
      <c r="I66" s="115"/>
      <c r="J66" s="115"/>
      <c r="K66" s="115"/>
      <c r="L66" s="115"/>
      <c r="M66" s="115"/>
      <c r="N66" s="115"/>
      <c r="O66" s="115"/>
      <c r="P66" s="115"/>
      <c r="Q66" s="115"/>
      <c r="R66" s="115"/>
      <c r="S66" s="115"/>
      <c r="T66" s="115"/>
      <c r="U66" s="115"/>
      <c r="V66" s="115"/>
      <c r="W66" s="115"/>
      <c r="X66" s="115"/>
      <c r="Y66" s="115"/>
    </row>
    <row r="67" spans="1:25" ht="15.75" customHeight="1" x14ac:dyDescent="0.25">
      <c r="A67" s="311"/>
      <c r="B67" s="323"/>
      <c r="C67" s="324"/>
      <c r="D67" s="324"/>
      <c r="E67" s="115"/>
      <c r="F67" s="115"/>
      <c r="G67" s="115"/>
      <c r="H67" s="115"/>
      <c r="I67" s="115"/>
      <c r="J67" s="115"/>
      <c r="K67" s="115"/>
      <c r="L67" s="115"/>
      <c r="M67" s="115"/>
      <c r="N67" s="115"/>
      <c r="O67" s="115"/>
      <c r="P67" s="115"/>
      <c r="Q67" s="115"/>
      <c r="R67" s="115"/>
      <c r="S67" s="115"/>
      <c r="T67" s="115"/>
      <c r="U67" s="115"/>
      <c r="V67" s="115"/>
      <c r="W67" s="115"/>
      <c r="X67" s="115"/>
      <c r="Y67" s="115"/>
    </row>
    <row r="68" spans="1:25" ht="15.75" customHeight="1" x14ac:dyDescent="0.25">
      <c r="A68" s="311"/>
      <c r="B68" s="323"/>
      <c r="C68" s="324"/>
      <c r="D68" s="324"/>
      <c r="E68" s="115"/>
      <c r="F68" s="115"/>
      <c r="G68" s="115"/>
      <c r="H68" s="115"/>
      <c r="I68" s="115"/>
      <c r="J68" s="115"/>
      <c r="K68" s="115"/>
      <c r="L68" s="115"/>
      <c r="M68" s="115"/>
      <c r="N68" s="115"/>
      <c r="O68" s="115"/>
      <c r="P68" s="115"/>
      <c r="Q68" s="115"/>
      <c r="R68" s="115"/>
      <c r="S68" s="115"/>
      <c r="T68" s="115"/>
      <c r="U68" s="115"/>
      <c r="V68" s="115"/>
      <c r="W68" s="115"/>
      <c r="X68" s="115"/>
      <c r="Y68" s="115"/>
    </row>
    <row r="69" spans="1:25" ht="15.75" customHeight="1" x14ac:dyDescent="0.25">
      <c r="A69" s="311"/>
      <c r="B69" s="323"/>
      <c r="C69" s="324"/>
      <c r="D69" s="324"/>
      <c r="E69" s="115"/>
      <c r="F69" s="115"/>
      <c r="G69" s="115"/>
      <c r="H69" s="115"/>
      <c r="I69" s="115"/>
      <c r="J69" s="115"/>
      <c r="K69" s="115"/>
      <c r="L69" s="115"/>
      <c r="M69" s="115"/>
      <c r="N69" s="115"/>
      <c r="O69" s="115"/>
      <c r="P69" s="115"/>
      <c r="Q69" s="115"/>
      <c r="R69" s="115"/>
      <c r="S69" s="115"/>
      <c r="T69" s="115"/>
      <c r="U69" s="115"/>
      <c r="V69" s="115"/>
      <c r="W69" s="115"/>
      <c r="X69" s="115"/>
      <c r="Y69" s="115"/>
    </row>
    <row r="70" spans="1:25" ht="15.75" customHeight="1" x14ac:dyDescent="0.25">
      <c r="A70" s="311"/>
      <c r="B70" s="323"/>
      <c r="C70" s="324"/>
      <c r="D70" s="324"/>
      <c r="E70" s="115"/>
      <c r="F70" s="115"/>
      <c r="G70" s="115"/>
      <c r="H70" s="115"/>
      <c r="I70" s="115"/>
      <c r="J70" s="115"/>
      <c r="K70" s="115"/>
      <c r="L70" s="115"/>
      <c r="M70" s="115"/>
      <c r="N70" s="115"/>
      <c r="O70" s="115"/>
      <c r="P70" s="115"/>
      <c r="Q70" s="115"/>
      <c r="R70" s="115"/>
      <c r="S70" s="115"/>
      <c r="T70" s="115"/>
      <c r="U70" s="115"/>
      <c r="V70" s="115"/>
      <c r="W70" s="115"/>
      <c r="X70" s="115"/>
      <c r="Y70" s="115"/>
    </row>
    <row r="71" spans="1:25" ht="15.75" customHeight="1" x14ac:dyDescent="0.25">
      <c r="A71" s="311"/>
      <c r="B71" s="323"/>
      <c r="C71" s="324"/>
      <c r="D71" s="324"/>
      <c r="E71" s="115"/>
      <c r="F71" s="115"/>
      <c r="G71" s="115"/>
      <c r="H71" s="115"/>
      <c r="I71" s="115"/>
      <c r="J71" s="115"/>
      <c r="K71" s="115"/>
      <c r="L71" s="115"/>
      <c r="M71" s="115"/>
      <c r="N71" s="115"/>
      <c r="O71" s="115"/>
      <c r="P71" s="115"/>
      <c r="Q71" s="115"/>
      <c r="R71" s="115"/>
      <c r="S71" s="115"/>
      <c r="T71" s="115"/>
      <c r="U71" s="115"/>
      <c r="V71" s="115"/>
      <c r="W71" s="115"/>
      <c r="X71" s="115"/>
      <c r="Y71" s="115"/>
    </row>
    <row r="72" spans="1:25" ht="15.75" customHeight="1" x14ac:dyDescent="0.25">
      <c r="A72" s="311"/>
      <c r="B72" s="323"/>
      <c r="C72" s="324"/>
      <c r="D72" s="324"/>
      <c r="E72" s="115"/>
      <c r="F72" s="115"/>
      <c r="G72" s="115"/>
      <c r="H72" s="115"/>
      <c r="I72" s="115"/>
      <c r="J72" s="115"/>
      <c r="K72" s="115"/>
      <c r="L72" s="115"/>
      <c r="M72" s="115"/>
      <c r="N72" s="115"/>
      <c r="O72" s="115"/>
      <c r="P72" s="115"/>
      <c r="Q72" s="115"/>
      <c r="R72" s="115"/>
      <c r="S72" s="115"/>
      <c r="T72" s="115"/>
      <c r="U72" s="115"/>
      <c r="V72" s="115"/>
      <c r="W72" s="115"/>
      <c r="X72" s="115"/>
      <c r="Y72" s="115"/>
    </row>
    <row r="73" spans="1:25" ht="15.75" customHeight="1" x14ac:dyDescent="0.25">
      <c r="A73" s="311"/>
      <c r="B73" s="323"/>
      <c r="C73" s="324"/>
      <c r="D73" s="324"/>
      <c r="E73" s="115"/>
      <c r="F73" s="115"/>
      <c r="G73" s="115"/>
      <c r="H73" s="115"/>
      <c r="I73" s="115"/>
      <c r="J73" s="115"/>
      <c r="K73" s="115"/>
      <c r="L73" s="115"/>
      <c r="M73" s="115"/>
      <c r="N73" s="115"/>
      <c r="O73" s="115"/>
      <c r="P73" s="115"/>
      <c r="Q73" s="115"/>
      <c r="R73" s="115"/>
      <c r="S73" s="115"/>
      <c r="T73" s="115"/>
      <c r="U73" s="115"/>
      <c r="V73" s="115"/>
      <c r="W73" s="115"/>
      <c r="X73" s="115"/>
      <c r="Y73" s="115"/>
    </row>
    <row r="74" spans="1:25" ht="15.75" customHeight="1" x14ac:dyDescent="0.25">
      <c r="A74" s="311"/>
      <c r="B74" s="323"/>
      <c r="C74" s="324"/>
      <c r="D74" s="324"/>
      <c r="E74" s="115"/>
      <c r="F74" s="115"/>
      <c r="G74" s="115"/>
      <c r="H74" s="115"/>
      <c r="I74" s="115"/>
      <c r="J74" s="115"/>
      <c r="K74" s="115"/>
      <c r="L74" s="115"/>
      <c r="M74" s="115"/>
      <c r="N74" s="115"/>
      <c r="O74" s="115"/>
      <c r="P74" s="115"/>
      <c r="Q74" s="115"/>
      <c r="R74" s="115"/>
      <c r="S74" s="115"/>
      <c r="T74" s="115"/>
      <c r="U74" s="115"/>
      <c r="V74" s="115"/>
      <c r="W74" s="115"/>
      <c r="X74" s="115"/>
      <c r="Y74" s="115"/>
    </row>
    <row r="75" spans="1:25" ht="15.75" customHeight="1" x14ac:dyDescent="0.25">
      <c r="A75" s="311"/>
      <c r="B75" s="323"/>
      <c r="C75" s="324"/>
      <c r="D75" s="324"/>
      <c r="E75" s="115"/>
      <c r="F75" s="115"/>
      <c r="G75" s="115"/>
      <c r="H75" s="115"/>
      <c r="I75" s="115"/>
      <c r="J75" s="115"/>
      <c r="K75" s="115"/>
      <c r="L75" s="115"/>
      <c r="M75" s="115"/>
      <c r="N75" s="115"/>
      <c r="O75" s="115"/>
      <c r="P75" s="115"/>
      <c r="Q75" s="115"/>
      <c r="R75" s="115"/>
      <c r="S75" s="115"/>
      <c r="T75" s="115"/>
      <c r="U75" s="115"/>
      <c r="V75" s="115"/>
      <c r="W75" s="115"/>
      <c r="X75" s="115"/>
      <c r="Y75" s="115"/>
    </row>
    <row r="76" spans="1:25" ht="15.75" customHeight="1" x14ac:dyDescent="0.25">
      <c r="A76" s="311"/>
      <c r="B76" s="323"/>
      <c r="C76" s="324"/>
      <c r="D76" s="324"/>
      <c r="E76" s="115"/>
      <c r="F76" s="115"/>
      <c r="G76" s="115"/>
      <c r="H76" s="115"/>
      <c r="I76" s="115"/>
      <c r="J76" s="115"/>
      <c r="K76" s="115"/>
      <c r="L76" s="115"/>
      <c r="M76" s="115"/>
      <c r="N76" s="115"/>
      <c r="O76" s="115"/>
      <c r="P76" s="115"/>
      <c r="Q76" s="115"/>
      <c r="R76" s="115"/>
      <c r="S76" s="115"/>
      <c r="T76" s="115"/>
      <c r="U76" s="115"/>
      <c r="V76" s="115"/>
      <c r="W76" s="115"/>
      <c r="X76" s="115"/>
      <c r="Y76" s="115"/>
    </row>
    <row r="77" spans="1:25" ht="15.75" customHeight="1" x14ac:dyDescent="0.25">
      <c r="A77" s="311"/>
      <c r="B77" s="323"/>
      <c r="C77" s="324"/>
      <c r="D77" s="324"/>
      <c r="E77" s="115"/>
      <c r="F77" s="115"/>
      <c r="G77" s="115"/>
      <c r="H77" s="115"/>
      <c r="I77" s="115"/>
      <c r="J77" s="115"/>
      <c r="K77" s="115"/>
      <c r="L77" s="115"/>
      <c r="M77" s="115"/>
      <c r="N77" s="115"/>
      <c r="O77" s="115"/>
      <c r="P77" s="115"/>
      <c r="Q77" s="115"/>
      <c r="R77" s="115"/>
      <c r="S77" s="115"/>
      <c r="T77" s="115"/>
      <c r="U77" s="115"/>
      <c r="V77" s="115"/>
      <c r="W77" s="115"/>
      <c r="X77" s="115"/>
      <c r="Y77" s="115"/>
    </row>
    <row r="78" spans="1:25" ht="15.75" customHeight="1" x14ac:dyDescent="0.25">
      <c r="A78" s="311"/>
      <c r="B78" s="323"/>
      <c r="C78" s="324"/>
      <c r="D78" s="324"/>
      <c r="E78" s="115"/>
      <c r="F78" s="115"/>
      <c r="G78" s="115"/>
      <c r="H78" s="115"/>
      <c r="I78" s="115"/>
      <c r="J78" s="115"/>
      <c r="K78" s="115"/>
      <c r="L78" s="115"/>
      <c r="M78" s="115"/>
      <c r="N78" s="115"/>
      <c r="O78" s="115"/>
      <c r="P78" s="115"/>
      <c r="Q78" s="115"/>
      <c r="R78" s="115"/>
      <c r="S78" s="115"/>
      <c r="T78" s="115"/>
      <c r="U78" s="115"/>
      <c r="V78" s="115"/>
      <c r="W78" s="115"/>
      <c r="X78" s="115"/>
      <c r="Y78" s="115"/>
    </row>
    <row r="79" spans="1:25" ht="15.75" customHeight="1" x14ac:dyDescent="0.25">
      <c r="A79" s="311"/>
      <c r="B79" s="323"/>
      <c r="C79" s="324"/>
      <c r="D79" s="324"/>
      <c r="E79" s="115"/>
      <c r="F79" s="115"/>
      <c r="G79" s="115"/>
      <c r="H79" s="115"/>
      <c r="I79" s="115"/>
      <c r="J79" s="115"/>
      <c r="K79" s="115"/>
      <c r="L79" s="115"/>
      <c r="M79" s="115"/>
      <c r="N79" s="115"/>
      <c r="O79" s="115"/>
      <c r="P79" s="115"/>
      <c r="Q79" s="115"/>
      <c r="R79" s="115"/>
      <c r="S79" s="115"/>
      <c r="T79" s="115"/>
      <c r="U79" s="115"/>
      <c r="V79" s="115"/>
      <c r="W79" s="115"/>
      <c r="X79" s="115"/>
      <c r="Y79" s="115"/>
    </row>
    <row r="80" spans="1:25" ht="15.75" customHeight="1" x14ac:dyDescent="0.25">
      <c r="A80" s="311"/>
      <c r="B80" s="323"/>
      <c r="C80" s="324"/>
      <c r="D80" s="324"/>
      <c r="E80" s="115"/>
      <c r="F80" s="115"/>
      <c r="G80" s="115"/>
      <c r="H80" s="115"/>
      <c r="I80" s="115"/>
      <c r="J80" s="115"/>
      <c r="K80" s="115"/>
      <c r="L80" s="115"/>
      <c r="M80" s="115"/>
      <c r="N80" s="115"/>
      <c r="O80" s="115"/>
      <c r="P80" s="115"/>
      <c r="Q80" s="115"/>
      <c r="R80" s="115"/>
      <c r="S80" s="115"/>
      <c r="T80" s="115"/>
      <c r="U80" s="115"/>
      <c r="V80" s="115"/>
      <c r="W80" s="115"/>
      <c r="X80" s="115"/>
      <c r="Y80" s="115"/>
    </row>
    <row r="81" spans="1:25" ht="15.75" customHeight="1" x14ac:dyDescent="0.25">
      <c r="A81" s="311"/>
      <c r="B81" s="323"/>
      <c r="C81" s="324"/>
      <c r="D81" s="324"/>
      <c r="E81" s="115"/>
      <c r="F81" s="115"/>
      <c r="G81" s="115"/>
      <c r="H81" s="115"/>
      <c r="I81" s="115"/>
      <c r="J81" s="115"/>
      <c r="K81" s="115"/>
      <c r="L81" s="115"/>
      <c r="M81" s="115"/>
      <c r="N81" s="115"/>
      <c r="O81" s="115"/>
      <c r="P81" s="115"/>
      <c r="Q81" s="115"/>
      <c r="R81" s="115"/>
      <c r="S81" s="115"/>
      <c r="T81" s="115"/>
      <c r="U81" s="115"/>
      <c r="V81" s="115"/>
      <c r="W81" s="115"/>
      <c r="X81" s="115"/>
      <c r="Y81" s="115"/>
    </row>
    <row r="82" spans="1:25" ht="15.75" customHeight="1" x14ac:dyDescent="0.25">
      <c r="A82" s="311"/>
      <c r="B82" s="323"/>
      <c r="C82" s="324"/>
      <c r="D82" s="324"/>
      <c r="E82" s="115"/>
      <c r="F82" s="115"/>
      <c r="G82" s="115"/>
      <c r="H82" s="115"/>
      <c r="I82" s="115"/>
      <c r="J82" s="115"/>
      <c r="K82" s="115"/>
      <c r="L82" s="115"/>
      <c r="M82" s="115"/>
      <c r="N82" s="115"/>
      <c r="O82" s="115"/>
      <c r="P82" s="115"/>
      <c r="Q82" s="115"/>
      <c r="R82" s="115"/>
      <c r="S82" s="115"/>
      <c r="T82" s="115"/>
      <c r="U82" s="115"/>
      <c r="V82" s="115"/>
      <c r="W82" s="115"/>
      <c r="X82" s="115"/>
      <c r="Y82" s="115"/>
    </row>
    <row r="83" spans="1:25" ht="15.75" customHeight="1" x14ac:dyDescent="0.25">
      <c r="A83" s="311"/>
      <c r="B83" s="323"/>
      <c r="C83" s="324"/>
      <c r="D83" s="324"/>
      <c r="E83" s="115"/>
      <c r="F83" s="115"/>
      <c r="G83" s="115"/>
      <c r="H83" s="115"/>
      <c r="I83" s="115"/>
      <c r="J83" s="115"/>
      <c r="K83" s="115"/>
      <c r="L83" s="115"/>
      <c r="M83" s="115"/>
      <c r="N83" s="115"/>
      <c r="O83" s="115"/>
      <c r="P83" s="115"/>
      <c r="Q83" s="115"/>
      <c r="R83" s="115"/>
      <c r="S83" s="115"/>
      <c r="T83" s="115"/>
      <c r="U83" s="115"/>
      <c r="V83" s="115"/>
      <c r="W83" s="115"/>
      <c r="X83" s="115"/>
      <c r="Y83" s="115"/>
    </row>
    <row r="84" spans="1:25" ht="15.75" customHeight="1" x14ac:dyDescent="0.25">
      <c r="A84" s="311"/>
      <c r="B84" s="323"/>
      <c r="C84" s="324"/>
      <c r="D84" s="324"/>
      <c r="E84" s="115"/>
      <c r="F84" s="115"/>
      <c r="G84" s="115"/>
      <c r="H84" s="115"/>
      <c r="I84" s="115"/>
      <c r="J84" s="115"/>
      <c r="K84" s="115"/>
      <c r="L84" s="115"/>
      <c r="M84" s="115"/>
      <c r="N84" s="115"/>
      <c r="O84" s="115"/>
      <c r="P84" s="115"/>
      <c r="Q84" s="115"/>
      <c r="R84" s="115"/>
      <c r="S84" s="115"/>
      <c r="T84" s="115"/>
      <c r="U84" s="115"/>
      <c r="V84" s="115"/>
      <c r="W84" s="115"/>
      <c r="X84" s="115"/>
      <c r="Y84" s="115"/>
    </row>
    <row r="85" spans="1:25" ht="15.75" customHeight="1" x14ac:dyDescent="0.25">
      <c r="A85" s="311"/>
      <c r="B85" s="323"/>
      <c r="C85" s="324"/>
      <c r="D85" s="324"/>
      <c r="E85" s="115"/>
      <c r="F85" s="115"/>
      <c r="G85" s="115"/>
      <c r="H85" s="115"/>
      <c r="I85" s="115"/>
      <c r="J85" s="115"/>
      <c r="K85" s="115"/>
      <c r="L85" s="115"/>
      <c r="M85" s="115"/>
      <c r="N85" s="115"/>
      <c r="O85" s="115"/>
      <c r="P85" s="115"/>
      <c r="Q85" s="115"/>
      <c r="R85" s="115"/>
      <c r="S85" s="115"/>
      <c r="T85" s="115"/>
      <c r="U85" s="115"/>
      <c r="V85" s="115"/>
      <c r="W85" s="115"/>
      <c r="X85" s="115"/>
      <c r="Y85" s="115"/>
    </row>
    <row r="86" spans="1:25" ht="15.75" customHeight="1" x14ac:dyDescent="0.25">
      <c r="A86" s="311"/>
      <c r="B86" s="323"/>
      <c r="C86" s="324"/>
      <c r="D86" s="324"/>
      <c r="E86" s="115"/>
      <c r="F86" s="115"/>
      <c r="G86" s="115"/>
      <c r="H86" s="115"/>
      <c r="I86" s="115"/>
      <c r="J86" s="115"/>
      <c r="K86" s="115"/>
      <c r="L86" s="115"/>
      <c r="M86" s="115"/>
      <c r="N86" s="115"/>
      <c r="O86" s="115"/>
      <c r="P86" s="115"/>
      <c r="Q86" s="115"/>
      <c r="R86" s="115"/>
      <c r="S86" s="115"/>
      <c r="T86" s="115"/>
      <c r="U86" s="115"/>
      <c r="V86" s="115"/>
      <c r="W86" s="115"/>
      <c r="X86" s="115"/>
      <c r="Y86" s="115"/>
    </row>
    <row r="87" spans="1:25" ht="15.75" customHeight="1" x14ac:dyDescent="0.25">
      <c r="A87" s="311"/>
      <c r="B87" s="323"/>
      <c r="C87" s="324"/>
      <c r="D87" s="324"/>
      <c r="E87" s="115"/>
      <c r="F87" s="115"/>
      <c r="G87" s="115"/>
      <c r="H87" s="115"/>
      <c r="I87" s="115"/>
      <c r="J87" s="115"/>
      <c r="K87" s="115"/>
      <c r="L87" s="115"/>
      <c r="M87" s="115"/>
      <c r="N87" s="115"/>
      <c r="O87" s="115"/>
      <c r="P87" s="115"/>
      <c r="Q87" s="115"/>
      <c r="R87" s="115"/>
      <c r="S87" s="115"/>
      <c r="T87" s="115"/>
      <c r="U87" s="115"/>
      <c r="V87" s="115"/>
      <c r="W87" s="115"/>
      <c r="X87" s="115"/>
      <c r="Y87" s="115"/>
    </row>
    <row r="88" spans="1:25" ht="15.75" customHeight="1" x14ac:dyDescent="0.25">
      <c r="A88" s="311"/>
      <c r="B88" s="323"/>
      <c r="C88" s="324"/>
      <c r="D88" s="324"/>
      <c r="E88" s="115"/>
      <c r="F88" s="115"/>
      <c r="G88" s="115"/>
      <c r="H88" s="115"/>
      <c r="I88" s="115"/>
      <c r="J88" s="115"/>
      <c r="K88" s="115"/>
      <c r="L88" s="115"/>
      <c r="M88" s="115"/>
      <c r="N88" s="115"/>
      <c r="O88" s="115"/>
      <c r="P88" s="115"/>
      <c r="Q88" s="115"/>
      <c r="R88" s="115"/>
      <c r="S88" s="115"/>
      <c r="T88" s="115"/>
      <c r="U88" s="115"/>
      <c r="V88" s="115"/>
      <c r="W88" s="115"/>
      <c r="X88" s="115"/>
      <c r="Y88" s="115"/>
    </row>
    <row r="89" spans="1:25" ht="15.75" customHeight="1" x14ac:dyDescent="0.25">
      <c r="A89" s="311"/>
      <c r="B89" s="323"/>
      <c r="C89" s="324"/>
      <c r="D89" s="324"/>
      <c r="E89" s="115"/>
      <c r="F89" s="115"/>
      <c r="G89" s="115"/>
      <c r="H89" s="115"/>
      <c r="I89" s="115"/>
      <c r="J89" s="115"/>
      <c r="K89" s="115"/>
      <c r="L89" s="115"/>
      <c r="M89" s="115"/>
      <c r="N89" s="115"/>
      <c r="O89" s="115"/>
      <c r="P89" s="115"/>
      <c r="Q89" s="115"/>
      <c r="R89" s="115"/>
      <c r="S89" s="115"/>
      <c r="T89" s="115"/>
      <c r="U89" s="115"/>
      <c r="V89" s="115"/>
      <c r="W89" s="115"/>
      <c r="X89" s="115"/>
      <c r="Y89" s="115"/>
    </row>
    <row r="90" spans="1:25" ht="15.75" customHeight="1" x14ac:dyDescent="0.25">
      <c r="A90" s="311"/>
      <c r="B90" s="323"/>
      <c r="C90" s="324"/>
      <c r="D90" s="324"/>
      <c r="E90" s="115"/>
      <c r="F90" s="115"/>
      <c r="G90" s="115"/>
      <c r="H90" s="115"/>
      <c r="I90" s="115"/>
      <c r="J90" s="115"/>
      <c r="K90" s="115"/>
      <c r="L90" s="115"/>
      <c r="M90" s="115"/>
      <c r="N90" s="115"/>
      <c r="O90" s="115"/>
      <c r="P90" s="115"/>
      <c r="Q90" s="115"/>
      <c r="R90" s="115"/>
      <c r="S90" s="115"/>
      <c r="T90" s="115"/>
      <c r="U90" s="115"/>
      <c r="V90" s="115"/>
      <c r="W90" s="115"/>
      <c r="X90" s="115"/>
      <c r="Y90" s="115"/>
    </row>
    <row r="91" spans="1:25" ht="15.75" customHeight="1" x14ac:dyDescent="0.25">
      <c r="A91" s="311"/>
      <c r="B91" s="323"/>
      <c r="C91" s="324"/>
      <c r="D91" s="324"/>
      <c r="E91" s="115"/>
      <c r="F91" s="115"/>
      <c r="G91" s="115"/>
      <c r="H91" s="115"/>
      <c r="I91" s="115"/>
      <c r="J91" s="115"/>
      <c r="K91" s="115"/>
      <c r="L91" s="115"/>
      <c r="M91" s="115"/>
      <c r="N91" s="115"/>
      <c r="O91" s="115"/>
      <c r="P91" s="115"/>
      <c r="Q91" s="115"/>
      <c r="R91" s="115"/>
      <c r="S91" s="115"/>
      <c r="T91" s="115"/>
      <c r="U91" s="115"/>
      <c r="V91" s="115"/>
      <c r="W91" s="115"/>
      <c r="X91" s="115"/>
      <c r="Y91" s="115"/>
    </row>
    <row r="92" spans="1:25" ht="15.75" customHeight="1" x14ac:dyDescent="0.25">
      <c r="A92" s="311"/>
      <c r="B92" s="323"/>
      <c r="C92" s="324"/>
      <c r="D92" s="324"/>
      <c r="E92" s="115"/>
      <c r="F92" s="115"/>
      <c r="G92" s="115"/>
      <c r="H92" s="115"/>
      <c r="I92" s="115"/>
      <c r="J92" s="115"/>
      <c r="K92" s="115"/>
      <c r="L92" s="115"/>
      <c r="M92" s="115"/>
      <c r="N92" s="115"/>
      <c r="O92" s="115"/>
      <c r="P92" s="115"/>
      <c r="Q92" s="115"/>
      <c r="R92" s="115"/>
      <c r="S92" s="115"/>
      <c r="T92" s="115"/>
      <c r="U92" s="115"/>
      <c r="V92" s="115"/>
      <c r="W92" s="115"/>
      <c r="X92" s="115"/>
      <c r="Y92" s="115"/>
    </row>
    <row r="93" spans="1:25" ht="15.75" customHeight="1" x14ac:dyDescent="0.25">
      <c r="A93" s="311"/>
      <c r="B93" s="323"/>
      <c r="C93" s="324"/>
      <c r="D93" s="324"/>
      <c r="E93" s="115"/>
      <c r="F93" s="115"/>
      <c r="G93" s="115"/>
      <c r="H93" s="115"/>
      <c r="I93" s="115"/>
      <c r="J93" s="115"/>
      <c r="K93" s="115"/>
      <c r="L93" s="115"/>
      <c r="M93" s="115"/>
      <c r="N93" s="115"/>
      <c r="O93" s="115"/>
      <c r="P93" s="115"/>
      <c r="Q93" s="115"/>
      <c r="R93" s="115"/>
      <c r="S93" s="115"/>
      <c r="T93" s="115"/>
      <c r="U93" s="115"/>
      <c r="V93" s="115"/>
      <c r="W93" s="115"/>
      <c r="X93" s="115"/>
      <c r="Y93" s="115"/>
    </row>
    <row r="94" spans="1:25" ht="15.75" customHeight="1" x14ac:dyDescent="0.25">
      <c r="A94" s="311"/>
      <c r="B94" s="323"/>
      <c r="C94" s="324"/>
      <c r="D94" s="324"/>
      <c r="E94" s="115"/>
      <c r="F94" s="115"/>
      <c r="G94" s="115"/>
      <c r="H94" s="115"/>
      <c r="I94" s="115"/>
      <c r="J94" s="115"/>
      <c r="K94" s="115"/>
      <c r="L94" s="115"/>
      <c r="M94" s="115"/>
      <c r="N94" s="115"/>
      <c r="O94" s="115"/>
      <c r="P94" s="115"/>
      <c r="Q94" s="115"/>
      <c r="R94" s="115"/>
      <c r="S94" s="115"/>
      <c r="T94" s="115"/>
      <c r="U94" s="115"/>
      <c r="V94" s="115"/>
      <c r="W94" s="115"/>
      <c r="X94" s="115"/>
      <c r="Y94" s="115"/>
    </row>
    <row r="95" spans="1:25" ht="15.75" customHeight="1" x14ac:dyDescent="0.25">
      <c r="A95" s="311"/>
      <c r="B95" s="323"/>
      <c r="C95" s="324"/>
      <c r="D95" s="324"/>
      <c r="E95" s="115"/>
      <c r="F95" s="115"/>
      <c r="G95" s="115"/>
      <c r="H95" s="115"/>
      <c r="I95" s="115"/>
      <c r="J95" s="115"/>
      <c r="K95" s="115"/>
      <c r="L95" s="115"/>
      <c r="M95" s="115"/>
      <c r="N95" s="115"/>
      <c r="O95" s="115"/>
      <c r="P95" s="115"/>
      <c r="Q95" s="115"/>
      <c r="R95" s="115"/>
      <c r="S95" s="115"/>
      <c r="T95" s="115"/>
      <c r="U95" s="115"/>
      <c r="V95" s="115"/>
      <c r="W95" s="115"/>
      <c r="X95" s="115"/>
      <c r="Y95" s="115"/>
    </row>
    <row r="96" spans="1:25" ht="15.75" customHeight="1" x14ac:dyDescent="0.25">
      <c r="A96" s="311"/>
      <c r="B96" s="323"/>
      <c r="C96" s="324"/>
      <c r="D96" s="324"/>
      <c r="E96" s="115"/>
      <c r="F96" s="115"/>
      <c r="G96" s="115"/>
      <c r="H96" s="115"/>
      <c r="I96" s="115"/>
      <c r="J96" s="115"/>
      <c r="K96" s="115"/>
      <c r="L96" s="115"/>
      <c r="M96" s="115"/>
      <c r="N96" s="115"/>
      <c r="O96" s="115"/>
      <c r="P96" s="115"/>
      <c r="Q96" s="115"/>
      <c r="R96" s="115"/>
      <c r="S96" s="115"/>
      <c r="T96" s="115"/>
      <c r="U96" s="115"/>
      <c r="V96" s="115"/>
      <c r="W96" s="115"/>
      <c r="X96" s="115"/>
      <c r="Y96" s="115"/>
    </row>
    <row r="97" spans="1:25" ht="15.75" customHeight="1" x14ac:dyDescent="0.25">
      <c r="A97" s="311"/>
      <c r="B97" s="323"/>
      <c r="C97" s="324"/>
      <c r="D97" s="324"/>
      <c r="E97" s="115"/>
      <c r="F97" s="115"/>
      <c r="G97" s="115"/>
      <c r="H97" s="115"/>
      <c r="I97" s="115"/>
      <c r="J97" s="115"/>
      <c r="K97" s="115"/>
      <c r="L97" s="115"/>
      <c r="M97" s="115"/>
      <c r="N97" s="115"/>
      <c r="O97" s="115"/>
      <c r="P97" s="115"/>
      <c r="Q97" s="115"/>
      <c r="R97" s="115"/>
      <c r="S97" s="115"/>
      <c r="T97" s="115"/>
      <c r="U97" s="115"/>
      <c r="V97" s="115"/>
      <c r="W97" s="115"/>
      <c r="X97" s="115"/>
      <c r="Y97" s="115"/>
    </row>
    <row r="98" spans="1:25" ht="15.75" customHeight="1" x14ac:dyDescent="0.25">
      <c r="A98" s="311"/>
      <c r="B98" s="323"/>
      <c r="C98" s="324"/>
      <c r="D98" s="324"/>
      <c r="E98" s="115"/>
      <c r="F98" s="115"/>
      <c r="G98" s="115"/>
      <c r="H98" s="115"/>
      <c r="I98" s="115"/>
      <c r="J98" s="115"/>
      <c r="K98" s="115"/>
      <c r="L98" s="115"/>
      <c r="M98" s="115"/>
      <c r="N98" s="115"/>
      <c r="O98" s="115"/>
      <c r="P98" s="115"/>
      <c r="Q98" s="115"/>
      <c r="R98" s="115"/>
      <c r="S98" s="115"/>
      <c r="T98" s="115"/>
      <c r="U98" s="115"/>
      <c r="V98" s="115"/>
      <c r="W98" s="115"/>
      <c r="X98" s="115"/>
      <c r="Y98" s="115"/>
    </row>
    <row r="99" spans="1:25" ht="15.75" customHeight="1" x14ac:dyDescent="0.25">
      <c r="A99" s="311"/>
      <c r="B99" s="323"/>
      <c r="C99" s="324"/>
      <c r="D99" s="324"/>
      <c r="E99" s="115"/>
      <c r="F99" s="115"/>
      <c r="G99" s="115"/>
      <c r="H99" s="115"/>
      <c r="I99" s="115"/>
      <c r="J99" s="115"/>
      <c r="K99" s="115"/>
      <c r="L99" s="115"/>
      <c r="M99" s="115"/>
      <c r="N99" s="115"/>
      <c r="O99" s="115"/>
      <c r="P99" s="115"/>
      <c r="Q99" s="115"/>
      <c r="R99" s="115"/>
      <c r="S99" s="115"/>
      <c r="T99" s="115"/>
      <c r="U99" s="115"/>
      <c r="V99" s="115"/>
      <c r="W99" s="115"/>
      <c r="X99" s="115"/>
      <c r="Y99" s="115"/>
    </row>
    <row r="100" spans="1:25" ht="15.75" customHeight="1" x14ac:dyDescent="0.25">
      <c r="A100" s="311"/>
      <c r="B100" s="323"/>
      <c r="C100" s="324"/>
      <c r="D100" s="324"/>
      <c r="E100" s="115"/>
      <c r="F100" s="115"/>
      <c r="G100" s="115"/>
      <c r="H100" s="115"/>
      <c r="I100" s="115"/>
      <c r="J100" s="115"/>
      <c r="K100" s="115"/>
      <c r="L100" s="115"/>
      <c r="M100" s="115"/>
      <c r="N100" s="115"/>
      <c r="O100" s="115"/>
      <c r="P100" s="115"/>
      <c r="Q100" s="115"/>
      <c r="R100" s="115"/>
      <c r="S100" s="115"/>
      <c r="T100" s="115"/>
      <c r="U100" s="115"/>
      <c r="V100" s="115"/>
      <c r="W100" s="115"/>
      <c r="X100" s="115"/>
      <c r="Y100" s="115"/>
    </row>
    <row r="101" spans="1:25" ht="15.75" customHeight="1" x14ac:dyDescent="0.25">
      <c r="A101" s="311"/>
      <c r="B101" s="323"/>
      <c r="C101" s="324"/>
      <c r="D101" s="324"/>
      <c r="E101" s="115"/>
      <c r="F101" s="115"/>
      <c r="G101" s="115"/>
      <c r="H101" s="115"/>
      <c r="I101" s="115"/>
      <c r="J101" s="115"/>
      <c r="K101" s="115"/>
      <c r="L101" s="115"/>
      <c r="M101" s="115"/>
      <c r="N101" s="115"/>
      <c r="O101" s="115"/>
      <c r="P101" s="115"/>
      <c r="Q101" s="115"/>
      <c r="R101" s="115"/>
      <c r="S101" s="115"/>
      <c r="T101" s="115"/>
      <c r="U101" s="115"/>
      <c r="V101" s="115"/>
      <c r="W101" s="115"/>
      <c r="X101" s="115"/>
      <c r="Y101" s="115"/>
    </row>
    <row r="102" spans="1:25" ht="15.75" customHeight="1" x14ac:dyDescent="0.25">
      <c r="A102" s="311"/>
      <c r="B102" s="323"/>
      <c r="C102" s="324"/>
      <c r="D102" s="324"/>
      <c r="E102" s="115"/>
      <c r="F102" s="115"/>
      <c r="G102" s="115"/>
      <c r="H102" s="115"/>
      <c r="I102" s="115"/>
      <c r="J102" s="115"/>
      <c r="K102" s="115"/>
      <c r="L102" s="115"/>
      <c r="M102" s="115"/>
      <c r="N102" s="115"/>
      <c r="O102" s="115"/>
      <c r="P102" s="115"/>
      <c r="Q102" s="115"/>
      <c r="R102" s="115"/>
      <c r="S102" s="115"/>
      <c r="T102" s="115"/>
      <c r="U102" s="115"/>
      <c r="V102" s="115"/>
      <c r="W102" s="115"/>
      <c r="X102" s="115"/>
      <c r="Y102" s="115"/>
    </row>
    <row r="103" spans="1:25" ht="15.75" customHeight="1" x14ac:dyDescent="0.25">
      <c r="A103" s="311"/>
      <c r="B103" s="323"/>
      <c r="C103" s="324"/>
      <c r="D103" s="324"/>
      <c r="E103" s="115"/>
      <c r="F103" s="115"/>
      <c r="G103" s="115"/>
      <c r="H103" s="115"/>
      <c r="I103" s="115"/>
      <c r="J103" s="115"/>
      <c r="K103" s="115"/>
      <c r="L103" s="115"/>
      <c r="M103" s="115"/>
      <c r="N103" s="115"/>
      <c r="O103" s="115"/>
      <c r="P103" s="115"/>
      <c r="Q103" s="115"/>
      <c r="R103" s="115"/>
      <c r="S103" s="115"/>
      <c r="T103" s="115"/>
      <c r="U103" s="115"/>
      <c r="V103" s="115"/>
      <c r="W103" s="115"/>
      <c r="X103" s="115"/>
      <c r="Y103" s="115"/>
    </row>
    <row r="104" spans="1:25" ht="15.75" customHeight="1" x14ac:dyDescent="0.25">
      <c r="A104" s="311"/>
      <c r="B104" s="323"/>
      <c r="C104" s="324"/>
      <c r="D104" s="324"/>
      <c r="E104" s="115"/>
      <c r="F104" s="115"/>
      <c r="G104" s="115"/>
      <c r="H104" s="115"/>
      <c r="I104" s="115"/>
      <c r="J104" s="115"/>
      <c r="K104" s="115"/>
      <c r="L104" s="115"/>
      <c r="M104" s="115"/>
      <c r="N104" s="115"/>
      <c r="O104" s="115"/>
      <c r="P104" s="115"/>
      <c r="Q104" s="115"/>
      <c r="R104" s="115"/>
      <c r="S104" s="115"/>
      <c r="T104" s="115"/>
      <c r="U104" s="115"/>
      <c r="V104" s="115"/>
      <c r="W104" s="115"/>
      <c r="X104" s="115"/>
      <c r="Y104" s="115"/>
    </row>
    <row r="105" spans="1:25" ht="15.75" customHeight="1" x14ac:dyDescent="0.25">
      <c r="A105" s="311"/>
      <c r="B105" s="323"/>
      <c r="C105" s="324"/>
      <c r="D105" s="324"/>
      <c r="E105" s="115"/>
      <c r="F105" s="115"/>
      <c r="G105" s="115"/>
      <c r="H105" s="115"/>
      <c r="I105" s="115"/>
      <c r="J105" s="115"/>
      <c r="K105" s="115"/>
      <c r="L105" s="115"/>
      <c r="M105" s="115"/>
      <c r="N105" s="115"/>
      <c r="O105" s="115"/>
      <c r="P105" s="115"/>
      <c r="Q105" s="115"/>
      <c r="R105" s="115"/>
      <c r="S105" s="115"/>
      <c r="T105" s="115"/>
      <c r="U105" s="115"/>
      <c r="V105" s="115"/>
      <c r="W105" s="115"/>
      <c r="X105" s="115"/>
      <c r="Y105" s="115"/>
    </row>
    <row r="106" spans="1:25" ht="15.75" customHeight="1" x14ac:dyDescent="0.25">
      <c r="A106" s="311"/>
      <c r="B106" s="323"/>
      <c r="C106" s="324"/>
      <c r="D106" s="324"/>
      <c r="E106" s="115"/>
      <c r="F106" s="115"/>
      <c r="G106" s="115"/>
      <c r="H106" s="115"/>
      <c r="I106" s="115"/>
      <c r="J106" s="115"/>
      <c r="K106" s="115"/>
      <c r="L106" s="115"/>
      <c r="M106" s="115"/>
      <c r="N106" s="115"/>
      <c r="O106" s="115"/>
      <c r="P106" s="115"/>
      <c r="Q106" s="115"/>
      <c r="R106" s="115"/>
      <c r="S106" s="115"/>
      <c r="T106" s="115"/>
      <c r="U106" s="115"/>
      <c r="V106" s="115"/>
      <c r="W106" s="115"/>
      <c r="X106" s="115"/>
      <c r="Y106" s="115"/>
    </row>
    <row r="107" spans="1:25" ht="15.75" customHeight="1" x14ac:dyDescent="0.25">
      <c r="A107" s="311"/>
      <c r="B107" s="323"/>
      <c r="C107" s="324"/>
      <c r="D107" s="324"/>
      <c r="E107" s="115"/>
      <c r="F107" s="115"/>
      <c r="G107" s="115"/>
      <c r="H107" s="115"/>
      <c r="I107" s="115"/>
      <c r="J107" s="115"/>
      <c r="K107" s="115"/>
      <c r="L107" s="115"/>
      <c r="M107" s="115"/>
      <c r="N107" s="115"/>
      <c r="O107" s="115"/>
      <c r="P107" s="115"/>
      <c r="Q107" s="115"/>
      <c r="R107" s="115"/>
      <c r="S107" s="115"/>
      <c r="T107" s="115"/>
      <c r="U107" s="115"/>
      <c r="V107" s="115"/>
      <c r="W107" s="115"/>
      <c r="X107" s="115"/>
      <c r="Y107" s="115"/>
    </row>
    <row r="108" spans="1:25" ht="15.75" customHeight="1" x14ac:dyDescent="0.25">
      <c r="A108" s="311"/>
      <c r="B108" s="323"/>
      <c r="C108" s="324"/>
      <c r="D108" s="324"/>
      <c r="E108" s="115"/>
      <c r="F108" s="115"/>
      <c r="G108" s="115"/>
      <c r="H108" s="115"/>
      <c r="I108" s="115"/>
      <c r="J108" s="115"/>
      <c r="K108" s="115"/>
      <c r="L108" s="115"/>
      <c r="M108" s="115"/>
      <c r="N108" s="115"/>
      <c r="O108" s="115"/>
      <c r="P108" s="115"/>
      <c r="Q108" s="115"/>
      <c r="R108" s="115"/>
      <c r="S108" s="115"/>
      <c r="T108" s="115"/>
      <c r="U108" s="115"/>
      <c r="V108" s="115"/>
      <c r="W108" s="115"/>
      <c r="X108" s="115"/>
      <c r="Y108" s="115"/>
    </row>
    <row r="109" spans="1:25" ht="15.75" customHeight="1" x14ac:dyDescent="0.25">
      <c r="A109" s="311"/>
      <c r="B109" s="323"/>
      <c r="C109" s="324"/>
      <c r="D109" s="324"/>
      <c r="E109" s="115"/>
      <c r="F109" s="115"/>
      <c r="G109" s="115"/>
      <c r="H109" s="115"/>
      <c r="I109" s="115"/>
      <c r="J109" s="115"/>
      <c r="K109" s="115"/>
      <c r="L109" s="115"/>
      <c r="M109" s="115"/>
      <c r="N109" s="115"/>
      <c r="O109" s="115"/>
      <c r="P109" s="115"/>
      <c r="Q109" s="115"/>
      <c r="R109" s="115"/>
      <c r="S109" s="115"/>
      <c r="T109" s="115"/>
      <c r="U109" s="115"/>
      <c r="V109" s="115"/>
      <c r="W109" s="115"/>
      <c r="X109" s="115"/>
      <c r="Y109" s="115"/>
    </row>
    <row r="110" spans="1:25" ht="15.75" customHeight="1" x14ac:dyDescent="0.25">
      <c r="A110" s="311"/>
      <c r="B110" s="323"/>
      <c r="C110" s="324"/>
      <c r="D110" s="324"/>
      <c r="E110" s="115"/>
      <c r="F110" s="115"/>
      <c r="G110" s="115"/>
      <c r="H110" s="115"/>
      <c r="I110" s="115"/>
      <c r="J110" s="115"/>
      <c r="K110" s="115"/>
      <c r="L110" s="115"/>
      <c r="M110" s="115"/>
      <c r="N110" s="115"/>
      <c r="O110" s="115"/>
      <c r="P110" s="115"/>
      <c r="Q110" s="115"/>
      <c r="R110" s="115"/>
      <c r="S110" s="115"/>
      <c r="T110" s="115"/>
      <c r="U110" s="115"/>
      <c r="V110" s="115"/>
      <c r="W110" s="115"/>
      <c r="X110" s="115"/>
      <c r="Y110" s="115"/>
    </row>
    <row r="111" spans="1:25" ht="15.75" customHeight="1" x14ac:dyDescent="0.25">
      <c r="A111" s="311"/>
      <c r="B111" s="323"/>
      <c r="C111" s="324"/>
      <c r="D111" s="324"/>
      <c r="E111" s="115"/>
      <c r="F111" s="115"/>
      <c r="G111" s="115"/>
      <c r="H111" s="115"/>
      <c r="I111" s="115"/>
      <c r="J111" s="115"/>
      <c r="K111" s="115"/>
      <c r="L111" s="115"/>
      <c r="M111" s="115"/>
      <c r="N111" s="115"/>
      <c r="O111" s="115"/>
      <c r="P111" s="115"/>
      <c r="Q111" s="115"/>
      <c r="R111" s="115"/>
      <c r="S111" s="115"/>
      <c r="T111" s="115"/>
      <c r="U111" s="115"/>
      <c r="V111" s="115"/>
      <c r="W111" s="115"/>
      <c r="X111" s="115"/>
      <c r="Y111" s="115"/>
    </row>
    <row r="112" spans="1:25" ht="15.75" customHeight="1" x14ac:dyDescent="0.25">
      <c r="A112" s="311"/>
      <c r="B112" s="323"/>
      <c r="C112" s="324"/>
      <c r="D112" s="324"/>
      <c r="E112" s="115"/>
      <c r="F112" s="115"/>
      <c r="G112" s="115"/>
      <c r="H112" s="115"/>
      <c r="I112" s="115"/>
      <c r="J112" s="115"/>
      <c r="K112" s="115"/>
      <c r="L112" s="115"/>
      <c r="M112" s="115"/>
      <c r="N112" s="115"/>
      <c r="O112" s="115"/>
      <c r="P112" s="115"/>
      <c r="Q112" s="115"/>
      <c r="R112" s="115"/>
      <c r="S112" s="115"/>
      <c r="T112" s="115"/>
      <c r="U112" s="115"/>
      <c r="V112" s="115"/>
      <c r="W112" s="115"/>
      <c r="X112" s="115"/>
      <c r="Y112" s="115"/>
    </row>
    <row r="113" spans="1:25" ht="15.75" customHeight="1" x14ac:dyDescent="0.25">
      <c r="A113" s="311"/>
      <c r="B113" s="323"/>
      <c r="C113" s="324"/>
      <c r="D113" s="324"/>
      <c r="E113" s="115"/>
      <c r="F113" s="115"/>
      <c r="G113" s="115"/>
      <c r="H113" s="115"/>
      <c r="I113" s="115"/>
      <c r="J113" s="115"/>
      <c r="K113" s="115"/>
      <c r="L113" s="115"/>
      <c r="M113" s="115"/>
      <c r="N113" s="115"/>
      <c r="O113" s="115"/>
      <c r="P113" s="115"/>
      <c r="Q113" s="115"/>
      <c r="R113" s="115"/>
      <c r="S113" s="115"/>
      <c r="T113" s="115"/>
      <c r="U113" s="115"/>
      <c r="V113" s="115"/>
      <c r="W113" s="115"/>
      <c r="X113" s="115"/>
      <c r="Y113" s="115"/>
    </row>
    <row r="114" spans="1:25" ht="15.75" customHeight="1" x14ac:dyDescent="0.25">
      <c r="A114" s="311"/>
      <c r="B114" s="323"/>
      <c r="C114" s="324"/>
      <c r="D114" s="324"/>
      <c r="E114" s="115"/>
      <c r="F114" s="115"/>
      <c r="G114" s="115"/>
      <c r="H114" s="115"/>
      <c r="I114" s="115"/>
      <c r="J114" s="115"/>
      <c r="K114" s="115"/>
      <c r="L114" s="115"/>
      <c r="M114" s="115"/>
      <c r="N114" s="115"/>
      <c r="O114" s="115"/>
      <c r="P114" s="115"/>
      <c r="Q114" s="115"/>
      <c r="R114" s="115"/>
      <c r="S114" s="115"/>
      <c r="T114" s="115"/>
      <c r="U114" s="115"/>
      <c r="V114" s="115"/>
      <c r="W114" s="115"/>
      <c r="X114" s="115"/>
      <c r="Y114" s="115"/>
    </row>
    <row r="115" spans="1:25" ht="15.75" customHeight="1" x14ac:dyDescent="0.25">
      <c r="A115" s="311"/>
      <c r="B115" s="323"/>
      <c r="C115" s="324"/>
      <c r="D115" s="324"/>
      <c r="E115" s="115"/>
      <c r="F115" s="115"/>
      <c r="G115" s="115"/>
      <c r="H115" s="115"/>
      <c r="I115" s="115"/>
      <c r="J115" s="115"/>
      <c r="K115" s="115"/>
      <c r="L115" s="115"/>
      <c r="M115" s="115"/>
      <c r="N115" s="115"/>
      <c r="O115" s="115"/>
      <c r="P115" s="115"/>
      <c r="Q115" s="115"/>
      <c r="R115" s="115"/>
      <c r="S115" s="115"/>
      <c r="T115" s="115"/>
      <c r="U115" s="115"/>
      <c r="V115" s="115"/>
      <c r="W115" s="115"/>
      <c r="X115" s="115"/>
      <c r="Y115" s="115"/>
    </row>
    <row r="116" spans="1:25" ht="15.75" customHeight="1" x14ac:dyDescent="0.25">
      <c r="A116" s="311"/>
      <c r="B116" s="323"/>
      <c r="C116" s="324"/>
      <c r="D116" s="324"/>
      <c r="E116" s="115"/>
      <c r="F116" s="115"/>
      <c r="G116" s="115"/>
      <c r="H116" s="115"/>
      <c r="I116" s="115"/>
      <c r="J116" s="115"/>
      <c r="K116" s="115"/>
      <c r="L116" s="115"/>
      <c r="M116" s="115"/>
      <c r="N116" s="115"/>
      <c r="O116" s="115"/>
      <c r="P116" s="115"/>
      <c r="Q116" s="115"/>
      <c r="R116" s="115"/>
      <c r="S116" s="115"/>
      <c r="T116" s="115"/>
      <c r="U116" s="115"/>
      <c r="V116" s="115"/>
      <c r="W116" s="115"/>
      <c r="X116" s="115"/>
      <c r="Y116" s="115"/>
    </row>
    <row r="117" spans="1:25" ht="15.75" customHeight="1" x14ac:dyDescent="0.25">
      <c r="A117" s="311"/>
      <c r="B117" s="323"/>
      <c r="C117" s="324"/>
      <c r="D117" s="324"/>
      <c r="E117" s="115"/>
      <c r="F117" s="115"/>
      <c r="G117" s="115"/>
      <c r="H117" s="115"/>
      <c r="I117" s="115"/>
      <c r="J117" s="115"/>
      <c r="K117" s="115"/>
      <c r="L117" s="115"/>
      <c r="M117" s="115"/>
      <c r="N117" s="115"/>
      <c r="O117" s="115"/>
      <c r="P117" s="115"/>
      <c r="Q117" s="115"/>
      <c r="R117" s="115"/>
      <c r="S117" s="115"/>
      <c r="T117" s="115"/>
      <c r="U117" s="115"/>
      <c r="V117" s="115"/>
      <c r="W117" s="115"/>
      <c r="X117" s="115"/>
      <c r="Y117" s="115"/>
    </row>
    <row r="118" spans="1:25" ht="15.75" customHeight="1" x14ac:dyDescent="0.25">
      <c r="A118" s="311"/>
      <c r="B118" s="323"/>
      <c r="C118" s="324"/>
      <c r="D118" s="324"/>
      <c r="E118" s="115"/>
      <c r="F118" s="115"/>
      <c r="G118" s="115"/>
      <c r="H118" s="115"/>
      <c r="I118" s="115"/>
      <c r="J118" s="115"/>
      <c r="K118" s="115"/>
      <c r="L118" s="115"/>
      <c r="M118" s="115"/>
      <c r="N118" s="115"/>
      <c r="O118" s="115"/>
      <c r="P118" s="115"/>
      <c r="Q118" s="115"/>
      <c r="R118" s="115"/>
      <c r="S118" s="115"/>
      <c r="T118" s="115"/>
      <c r="U118" s="115"/>
      <c r="V118" s="115"/>
      <c r="W118" s="115"/>
      <c r="X118" s="115"/>
      <c r="Y118" s="115"/>
    </row>
    <row r="119" spans="1:25" ht="15.75" customHeight="1" x14ac:dyDescent="0.25">
      <c r="A119" s="311"/>
      <c r="B119" s="323"/>
      <c r="C119" s="324"/>
      <c r="D119" s="324"/>
      <c r="E119" s="115"/>
      <c r="F119" s="115"/>
      <c r="G119" s="115"/>
      <c r="H119" s="115"/>
      <c r="I119" s="115"/>
      <c r="J119" s="115"/>
      <c r="K119" s="115"/>
      <c r="L119" s="115"/>
      <c r="M119" s="115"/>
      <c r="N119" s="115"/>
      <c r="O119" s="115"/>
      <c r="P119" s="115"/>
      <c r="Q119" s="115"/>
      <c r="R119" s="115"/>
      <c r="S119" s="115"/>
      <c r="T119" s="115"/>
      <c r="U119" s="115"/>
      <c r="V119" s="115"/>
      <c r="W119" s="115"/>
      <c r="X119" s="115"/>
      <c r="Y119" s="115"/>
    </row>
    <row r="120" spans="1:25" ht="15.75" customHeight="1" x14ac:dyDescent="0.25">
      <c r="A120" s="311"/>
      <c r="B120" s="323"/>
      <c r="C120" s="324"/>
      <c r="D120" s="324"/>
      <c r="E120" s="115"/>
      <c r="F120" s="115"/>
      <c r="G120" s="115"/>
      <c r="H120" s="115"/>
      <c r="I120" s="115"/>
      <c r="J120" s="115"/>
      <c r="K120" s="115"/>
      <c r="L120" s="115"/>
      <c r="M120" s="115"/>
      <c r="N120" s="115"/>
      <c r="O120" s="115"/>
      <c r="P120" s="115"/>
      <c r="Q120" s="115"/>
      <c r="R120" s="115"/>
      <c r="S120" s="115"/>
      <c r="T120" s="115"/>
      <c r="U120" s="115"/>
      <c r="V120" s="115"/>
      <c r="W120" s="115"/>
      <c r="X120" s="115"/>
      <c r="Y120" s="115"/>
    </row>
    <row r="121" spans="1:25" ht="15.75" customHeight="1" x14ac:dyDescent="0.25">
      <c r="A121" s="311"/>
      <c r="B121" s="323"/>
      <c r="C121" s="324"/>
      <c r="D121" s="324"/>
      <c r="E121" s="115"/>
      <c r="F121" s="115"/>
      <c r="G121" s="115"/>
      <c r="H121" s="115"/>
      <c r="I121" s="115"/>
      <c r="J121" s="115"/>
      <c r="K121" s="115"/>
      <c r="L121" s="115"/>
      <c r="M121" s="115"/>
      <c r="N121" s="115"/>
      <c r="O121" s="115"/>
      <c r="P121" s="115"/>
      <c r="Q121" s="115"/>
      <c r="R121" s="115"/>
      <c r="S121" s="115"/>
      <c r="T121" s="115"/>
      <c r="U121" s="115"/>
      <c r="V121" s="115"/>
      <c r="W121" s="115"/>
      <c r="X121" s="115"/>
      <c r="Y121" s="115"/>
    </row>
    <row r="122" spans="1:25" ht="15.75" customHeight="1" x14ac:dyDescent="0.25">
      <c r="A122" s="311"/>
      <c r="B122" s="323"/>
      <c r="C122" s="324"/>
      <c r="D122" s="324"/>
      <c r="E122" s="115"/>
      <c r="F122" s="115"/>
      <c r="G122" s="115"/>
      <c r="H122" s="115"/>
      <c r="I122" s="115"/>
      <c r="J122" s="115"/>
      <c r="K122" s="115"/>
      <c r="L122" s="115"/>
      <c r="M122" s="115"/>
      <c r="N122" s="115"/>
      <c r="O122" s="115"/>
      <c r="P122" s="115"/>
      <c r="Q122" s="115"/>
      <c r="R122" s="115"/>
      <c r="S122" s="115"/>
      <c r="T122" s="115"/>
      <c r="U122" s="115"/>
      <c r="V122" s="115"/>
      <c r="W122" s="115"/>
      <c r="X122" s="115"/>
      <c r="Y122" s="115"/>
    </row>
    <row r="123" spans="1:25" ht="15.75" customHeight="1" x14ac:dyDescent="0.25">
      <c r="A123" s="311"/>
      <c r="B123" s="323"/>
      <c r="C123" s="324"/>
      <c r="D123" s="324"/>
      <c r="E123" s="115"/>
      <c r="F123" s="115"/>
      <c r="G123" s="115"/>
      <c r="H123" s="115"/>
      <c r="I123" s="115"/>
      <c r="J123" s="115"/>
      <c r="K123" s="115"/>
      <c r="L123" s="115"/>
      <c r="M123" s="115"/>
      <c r="N123" s="115"/>
      <c r="O123" s="115"/>
      <c r="P123" s="115"/>
      <c r="Q123" s="115"/>
      <c r="R123" s="115"/>
      <c r="S123" s="115"/>
      <c r="T123" s="115"/>
      <c r="U123" s="115"/>
      <c r="V123" s="115"/>
      <c r="W123" s="115"/>
      <c r="X123" s="115"/>
      <c r="Y123" s="115"/>
    </row>
    <row r="124" spans="1:25" ht="15.75" customHeight="1" x14ac:dyDescent="0.25">
      <c r="A124" s="311"/>
      <c r="B124" s="323"/>
      <c r="C124" s="324"/>
      <c r="D124" s="324"/>
      <c r="E124" s="115"/>
      <c r="F124" s="115"/>
      <c r="G124" s="115"/>
      <c r="H124" s="115"/>
      <c r="I124" s="115"/>
      <c r="J124" s="115"/>
      <c r="K124" s="115"/>
      <c r="L124" s="115"/>
      <c r="M124" s="115"/>
      <c r="N124" s="115"/>
      <c r="O124" s="115"/>
      <c r="P124" s="115"/>
      <c r="Q124" s="115"/>
      <c r="R124" s="115"/>
      <c r="S124" s="115"/>
      <c r="T124" s="115"/>
      <c r="U124" s="115"/>
      <c r="V124" s="115"/>
      <c r="W124" s="115"/>
      <c r="X124" s="115"/>
      <c r="Y124" s="115"/>
    </row>
    <row r="125" spans="1:25" ht="15.75" customHeight="1" x14ac:dyDescent="0.25">
      <c r="A125" s="311"/>
      <c r="B125" s="323"/>
      <c r="C125" s="324"/>
      <c r="D125" s="324"/>
      <c r="E125" s="115"/>
      <c r="F125" s="115"/>
      <c r="G125" s="115"/>
      <c r="H125" s="115"/>
      <c r="I125" s="115"/>
      <c r="J125" s="115"/>
      <c r="K125" s="115"/>
      <c r="L125" s="115"/>
      <c r="M125" s="115"/>
      <c r="N125" s="115"/>
      <c r="O125" s="115"/>
      <c r="P125" s="115"/>
      <c r="Q125" s="115"/>
      <c r="R125" s="115"/>
      <c r="S125" s="115"/>
      <c r="T125" s="115"/>
      <c r="U125" s="115"/>
      <c r="V125" s="115"/>
      <c r="W125" s="115"/>
      <c r="X125" s="115"/>
      <c r="Y125" s="115"/>
    </row>
    <row r="126" spans="1:25" ht="15.75" customHeight="1" x14ac:dyDescent="0.25">
      <c r="A126" s="311"/>
      <c r="B126" s="323"/>
      <c r="C126" s="324"/>
      <c r="D126" s="324"/>
      <c r="E126" s="115"/>
      <c r="F126" s="115"/>
      <c r="G126" s="115"/>
      <c r="H126" s="115"/>
      <c r="I126" s="115"/>
      <c r="J126" s="115"/>
      <c r="K126" s="115"/>
      <c r="L126" s="115"/>
      <c r="M126" s="115"/>
      <c r="N126" s="115"/>
      <c r="O126" s="115"/>
      <c r="P126" s="115"/>
      <c r="Q126" s="115"/>
      <c r="R126" s="115"/>
      <c r="S126" s="115"/>
      <c r="T126" s="115"/>
      <c r="U126" s="115"/>
      <c r="V126" s="115"/>
      <c r="W126" s="115"/>
      <c r="X126" s="115"/>
      <c r="Y126" s="115"/>
    </row>
    <row r="127" spans="1:25" ht="15.75" customHeight="1" x14ac:dyDescent="0.25">
      <c r="A127" s="311"/>
      <c r="B127" s="323"/>
      <c r="C127" s="324"/>
      <c r="D127" s="324"/>
      <c r="E127" s="115"/>
      <c r="F127" s="115"/>
      <c r="G127" s="115"/>
      <c r="H127" s="115"/>
      <c r="I127" s="115"/>
      <c r="J127" s="115"/>
      <c r="K127" s="115"/>
      <c r="L127" s="115"/>
      <c r="M127" s="115"/>
      <c r="N127" s="115"/>
      <c r="O127" s="115"/>
      <c r="P127" s="115"/>
      <c r="Q127" s="115"/>
      <c r="R127" s="115"/>
      <c r="S127" s="115"/>
      <c r="T127" s="115"/>
      <c r="U127" s="115"/>
      <c r="V127" s="115"/>
      <c r="W127" s="115"/>
      <c r="X127" s="115"/>
      <c r="Y127" s="115"/>
    </row>
    <row r="128" spans="1:25" ht="15.75" customHeight="1" x14ac:dyDescent="0.25">
      <c r="A128" s="311"/>
      <c r="B128" s="323"/>
      <c r="C128" s="324"/>
      <c r="D128" s="324"/>
      <c r="E128" s="115"/>
      <c r="F128" s="115"/>
      <c r="G128" s="115"/>
      <c r="H128" s="115"/>
      <c r="I128" s="115"/>
      <c r="J128" s="115"/>
      <c r="K128" s="115"/>
      <c r="L128" s="115"/>
      <c r="M128" s="115"/>
      <c r="N128" s="115"/>
      <c r="O128" s="115"/>
      <c r="P128" s="115"/>
      <c r="Q128" s="115"/>
      <c r="R128" s="115"/>
      <c r="S128" s="115"/>
      <c r="T128" s="115"/>
      <c r="U128" s="115"/>
      <c r="V128" s="115"/>
      <c r="W128" s="115"/>
      <c r="X128" s="115"/>
      <c r="Y128" s="115"/>
    </row>
    <row r="129" spans="1:25" ht="15.75" customHeight="1" x14ac:dyDescent="0.25">
      <c r="A129" s="311"/>
      <c r="B129" s="323"/>
      <c r="C129" s="324"/>
      <c r="D129" s="324"/>
      <c r="E129" s="115"/>
      <c r="F129" s="115"/>
      <c r="G129" s="115"/>
      <c r="H129" s="115"/>
      <c r="I129" s="115"/>
      <c r="J129" s="115"/>
      <c r="K129" s="115"/>
      <c r="L129" s="115"/>
      <c r="M129" s="115"/>
      <c r="N129" s="115"/>
      <c r="O129" s="115"/>
      <c r="P129" s="115"/>
      <c r="Q129" s="115"/>
      <c r="R129" s="115"/>
      <c r="S129" s="115"/>
      <c r="T129" s="115"/>
      <c r="U129" s="115"/>
      <c r="V129" s="115"/>
      <c r="W129" s="115"/>
      <c r="X129" s="115"/>
      <c r="Y129" s="115"/>
    </row>
    <row r="130" spans="1:25" ht="15.75" customHeight="1" x14ac:dyDescent="0.25">
      <c r="A130" s="311"/>
      <c r="B130" s="323"/>
      <c r="C130" s="324"/>
      <c r="D130" s="324"/>
      <c r="E130" s="115"/>
      <c r="F130" s="115"/>
      <c r="G130" s="115"/>
      <c r="H130" s="115"/>
      <c r="I130" s="115"/>
      <c r="J130" s="115"/>
      <c r="K130" s="115"/>
      <c r="L130" s="115"/>
      <c r="M130" s="115"/>
      <c r="N130" s="115"/>
      <c r="O130" s="115"/>
      <c r="P130" s="115"/>
      <c r="Q130" s="115"/>
      <c r="R130" s="115"/>
      <c r="S130" s="115"/>
      <c r="T130" s="115"/>
      <c r="U130" s="115"/>
      <c r="V130" s="115"/>
      <c r="W130" s="115"/>
      <c r="X130" s="115"/>
      <c r="Y130" s="115"/>
    </row>
    <row r="131" spans="1:25" ht="15.75" customHeight="1" x14ac:dyDescent="0.25">
      <c r="A131" s="311"/>
      <c r="B131" s="323"/>
      <c r="C131" s="324"/>
      <c r="D131" s="324"/>
      <c r="E131" s="115"/>
      <c r="F131" s="115"/>
      <c r="G131" s="115"/>
      <c r="H131" s="115"/>
      <c r="I131" s="115"/>
      <c r="J131" s="115"/>
      <c r="K131" s="115"/>
      <c r="L131" s="115"/>
      <c r="M131" s="115"/>
      <c r="N131" s="115"/>
      <c r="O131" s="115"/>
      <c r="P131" s="115"/>
      <c r="Q131" s="115"/>
      <c r="R131" s="115"/>
      <c r="S131" s="115"/>
      <c r="T131" s="115"/>
      <c r="U131" s="115"/>
      <c r="V131" s="115"/>
      <c r="W131" s="115"/>
      <c r="X131" s="115"/>
      <c r="Y131" s="115"/>
    </row>
    <row r="132" spans="1:25" ht="15.75" customHeight="1" x14ac:dyDescent="0.25">
      <c r="A132" s="311"/>
      <c r="B132" s="323"/>
      <c r="C132" s="324"/>
      <c r="D132" s="324"/>
      <c r="E132" s="115"/>
      <c r="F132" s="115"/>
      <c r="G132" s="115"/>
      <c r="H132" s="115"/>
      <c r="I132" s="115"/>
      <c r="J132" s="115"/>
      <c r="K132" s="115"/>
      <c r="L132" s="115"/>
      <c r="M132" s="115"/>
      <c r="N132" s="115"/>
      <c r="O132" s="115"/>
      <c r="P132" s="115"/>
      <c r="Q132" s="115"/>
      <c r="R132" s="115"/>
      <c r="S132" s="115"/>
      <c r="T132" s="115"/>
      <c r="U132" s="115"/>
      <c r="V132" s="115"/>
      <c r="W132" s="115"/>
      <c r="X132" s="115"/>
      <c r="Y132" s="115"/>
    </row>
    <row r="133" spans="1:25" ht="15.75" customHeight="1" x14ac:dyDescent="0.25">
      <c r="A133" s="311"/>
      <c r="B133" s="323"/>
      <c r="C133" s="324"/>
      <c r="D133" s="324"/>
      <c r="E133" s="115"/>
      <c r="F133" s="115"/>
      <c r="G133" s="115"/>
      <c r="H133" s="115"/>
      <c r="I133" s="115"/>
      <c r="J133" s="115"/>
      <c r="K133" s="115"/>
      <c r="L133" s="115"/>
      <c r="M133" s="115"/>
      <c r="N133" s="115"/>
      <c r="O133" s="115"/>
      <c r="P133" s="115"/>
      <c r="Q133" s="115"/>
      <c r="R133" s="115"/>
      <c r="S133" s="115"/>
      <c r="T133" s="115"/>
      <c r="U133" s="115"/>
      <c r="V133" s="115"/>
      <c r="W133" s="115"/>
      <c r="X133" s="115"/>
      <c r="Y133" s="115"/>
    </row>
    <row r="134" spans="1:25" ht="15.75" customHeight="1" x14ac:dyDescent="0.25">
      <c r="A134" s="311"/>
      <c r="B134" s="323"/>
      <c r="C134" s="324"/>
      <c r="D134" s="324"/>
      <c r="E134" s="115"/>
      <c r="F134" s="115"/>
      <c r="G134" s="115"/>
      <c r="H134" s="115"/>
      <c r="I134" s="115"/>
      <c r="J134" s="115"/>
      <c r="K134" s="115"/>
      <c r="L134" s="115"/>
      <c r="M134" s="115"/>
      <c r="N134" s="115"/>
      <c r="O134" s="115"/>
      <c r="P134" s="115"/>
      <c r="Q134" s="115"/>
      <c r="R134" s="115"/>
      <c r="S134" s="115"/>
      <c r="T134" s="115"/>
      <c r="U134" s="115"/>
      <c r="V134" s="115"/>
      <c r="W134" s="115"/>
      <c r="X134" s="115"/>
      <c r="Y134" s="115"/>
    </row>
    <row r="135" spans="1:25" ht="15.75" customHeight="1" x14ac:dyDescent="0.25">
      <c r="A135" s="311"/>
      <c r="B135" s="323"/>
      <c r="C135" s="324"/>
      <c r="D135" s="324"/>
      <c r="E135" s="115"/>
      <c r="F135" s="115"/>
      <c r="G135" s="115"/>
      <c r="H135" s="115"/>
      <c r="I135" s="115"/>
      <c r="J135" s="115"/>
      <c r="K135" s="115"/>
      <c r="L135" s="115"/>
      <c r="M135" s="115"/>
      <c r="N135" s="115"/>
      <c r="O135" s="115"/>
      <c r="P135" s="115"/>
      <c r="Q135" s="115"/>
      <c r="R135" s="115"/>
      <c r="S135" s="115"/>
      <c r="T135" s="115"/>
      <c r="U135" s="115"/>
      <c r="V135" s="115"/>
      <c r="W135" s="115"/>
      <c r="X135" s="115"/>
      <c r="Y135" s="115"/>
    </row>
    <row r="136" spans="1:25" ht="15.75" customHeight="1" x14ac:dyDescent="0.25">
      <c r="A136" s="311"/>
      <c r="B136" s="323"/>
      <c r="C136" s="324"/>
      <c r="D136" s="324"/>
      <c r="E136" s="115"/>
      <c r="F136" s="115"/>
      <c r="G136" s="115"/>
      <c r="H136" s="115"/>
      <c r="I136" s="115"/>
      <c r="J136" s="115"/>
      <c r="K136" s="115"/>
      <c r="L136" s="115"/>
      <c r="M136" s="115"/>
      <c r="N136" s="115"/>
      <c r="O136" s="115"/>
      <c r="P136" s="115"/>
      <c r="Q136" s="115"/>
      <c r="R136" s="115"/>
      <c r="S136" s="115"/>
      <c r="T136" s="115"/>
      <c r="U136" s="115"/>
      <c r="V136" s="115"/>
      <c r="W136" s="115"/>
      <c r="X136" s="115"/>
      <c r="Y136" s="115"/>
    </row>
    <row r="137" spans="1:25" ht="15.75" customHeight="1" x14ac:dyDescent="0.25">
      <c r="A137" s="311"/>
      <c r="B137" s="323"/>
      <c r="C137" s="324"/>
      <c r="D137" s="324"/>
      <c r="E137" s="115"/>
      <c r="F137" s="115"/>
      <c r="G137" s="115"/>
      <c r="H137" s="115"/>
      <c r="I137" s="115"/>
      <c r="J137" s="115"/>
      <c r="K137" s="115"/>
      <c r="L137" s="115"/>
      <c r="M137" s="115"/>
      <c r="N137" s="115"/>
      <c r="O137" s="115"/>
      <c r="P137" s="115"/>
      <c r="Q137" s="115"/>
      <c r="R137" s="115"/>
      <c r="S137" s="115"/>
      <c r="T137" s="115"/>
      <c r="U137" s="115"/>
      <c r="V137" s="115"/>
      <c r="W137" s="115"/>
      <c r="X137" s="115"/>
      <c r="Y137" s="115"/>
    </row>
    <row r="138" spans="1:25" ht="15.75" customHeight="1" x14ac:dyDescent="0.25">
      <c r="A138" s="311"/>
      <c r="B138" s="323"/>
      <c r="C138" s="324"/>
      <c r="D138" s="324"/>
      <c r="E138" s="115"/>
      <c r="F138" s="115"/>
      <c r="G138" s="115"/>
      <c r="H138" s="115"/>
      <c r="I138" s="115"/>
      <c r="J138" s="115"/>
      <c r="K138" s="115"/>
      <c r="L138" s="115"/>
      <c r="M138" s="115"/>
      <c r="N138" s="115"/>
      <c r="O138" s="115"/>
      <c r="P138" s="115"/>
      <c r="Q138" s="115"/>
      <c r="R138" s="115"/>
      <c r="S138" s="115"/>
      <c r="T138" s="115"/>
      <c r="U138" s="115"/>
      <c r="V138" s="115"/>
      <c r="W138" s="115"/>
      <c r="X138" s="115"/>
      <c r="Y138" s="115"/>
    </row>
    <row r="139" spans="1:25" ht="15.75" customHeight="1" x14ac:dyDescent="0.25">
      <c r="A139" s="311"/>
      <c r="B139" s="323"/>
      <c r="C139" s="324"/>
      <c r="D139" s="324"/>
      <c r="E139" s="115"/>
      <c r="F139" s="115"/>
      <c r="G139" s="115"/>
      <c r="H139" s="115"/>
      <c r="I139" s="115"/>
      <c r="J139" s="115"/>
      <c r="K139" s="115"/>
      <c r="L139" s="115"/>
      <c r="M139" s="115"/>
      <c r="N139" s="115"/>
      <c r="O139" s="115"/>
      <c r="P139" s="115"/>
      <c r="Q139" s="115"/>
      <c r="R139" s="115"/>
      <c r="S139" s="115"/>
      <c r="T139" s="115"/>
      <c r="U139" s="115"/>
      <c r="V139" s="115"/>
      <c r="W139" s="115"/>
      <c r="X139" s="115"/>
      <c r="Y139" s="115"/>
    </row>
    <row r="140" spans="1:25" ht="15.75" customHeight="1" x14ac:dyDescent="0.25">
      <c r="A140" s="311"/>
      <c r="B140" s="323"/>
      <c r="C140" s="324"/>
      <c r="D140" s="324"/>
      <c r="E140" s="115"/>
      <c r="F140" s="115"/>
      <c r="G140" s="115"/>
      <c r="H140" s="115"/>
      <c r="I140" s="115"/>
      <c r="J140" s="115"/>
      <c r="K140" s="115"/>
      <c r="L140" s="115"/>
      <c r="M140" s="115"/>
      <c r="N140" s="115"/>
      <c r="O140" s="115"/>
      <c r="P140" s="115"/>
      <c r="Q140" s="115"/>
      <c r="R140" s="115"/>
      <c r="S140" s="115"/>
      <c r="T140" s="115"/>
      <c r="U140" s="115"/>
      <c r="V140" s="115"/>
      <c r="W140" s="115"/>
      <c r="X140" s="115"/>
      <c r="Y140" s="115"/>
    </row>
    <row r="141" spans="1:25" ht="15.75" customHeight="1" x14ac:dyDescent="0.25">
      <c r="A141" s="311"/>
      <c r="B141" s="323"/>
      <c r="C141" s="324"/>
      <c r="D141" s="324"/>
      <c r="E141" s="115"/>
      <c r="F141" s="115"/>
      <c r="G141" s="115"/>
      <c r="H141" s="115"/>
      <c r="I141" s="115"/>
      <c r="J141" s="115"/>
      <c r="K141" s="115"/>
      <c r="L141" s="115"/>
      <c r="M141" s="115"/>
      <c r="N141" s="115"/>
      <c r="O141" s="115"/>
      <c r="P141" s="115"/>
      <c r="Q141" s="115"/>
      <c r="R141" s="115"/>
      <c r="S141" s="115"/>
      <c r="T141" s="115"/>
      <c r="U141" s="115"/>
      <c r="V141" s="115"/>
      <c r="W141" s="115"/>
      <c r="X141" s="115"/>
      <c r="Y141" s="115"/>
    </row>
    <row r="142" spans="1:25" ht="15.75" customHeight="1" x14ac:dyDescent="0.25">
      <c r="A142" s="311"/>
      <c r="B142" s="323"/>
      <c r="C142" s="324"/>
      <c r="D142" s="324"/>
      <c r="E142" s="115"/>
      <c r="F142" s="115"/>
      <c r="G142" s="115"/>
      <c r="H142" s="115"/>
      <c r="I142" s="115"/>
      <c r="J142" s="115"/>
      <c r="K142" s="115"/>
      <c r="L142" s="115"/>
      <c r="M142" s="115"/>
      <c r="N142" s="115"/>
      <c r="O142" s="115"/>
      <c r="P142" s="115"/>
      <c r="Q142" s="115"/>
      <c r="R142" s="115"/>
      <c r="S142" s="115"/>
      <c r="T142" s="115"/>
      <c r="U142" s="115"/>
      <c r="V142" s="115"/>
      <c r="W142" s="115"/>
      <c r="X142" s="115"/>
      <c r="Y142" s="115"/>
    </row>
    <row r="143" spans="1:25" ht="15.75" customHeight="1" x14ac:dyDescent="0.25">
      <c r="A143" s="311"/>
      <c r="B143" s="323"/>
      <c r="C143" s="324"/>
      <c r="D143" s="324"/>
      <c r="E143" s="115"/>
      <c r="F143" s="115"/>
      <c r="G143" s="115"/>
      <c r="H143" s="115"/>
      <c r="I143" s="115"/>
      <c r="J143" s="115"/>
      <c r="K143" s="115"/>
      <c r="L143" s="115"/>
      <c r="M143" s="115"/>
      <c r="N143" s="115"/>
      <c r="O143" s="115"/>
      <c r="P143" s="115"/>
      <c r="Q143" s="115"/>
      <c r="R143" s="115"/>
      <c r="S143" s="115"/>
      <c r="T143" s="115"/>
      <c r="U143" s="115"/>
      <c r="V143" s="115"/>
      <c r="W143" s="115"/>
      <c r="X143" s="115"/>
      <c r="Y143" s="115"/>
    </row>
    <row r="144" spans="1:25" ht="15.75" customHeight="1" x14ac:dyDescent="0.25">
      <c r="A144" s="311"/>
      <c r="B144" s="323"/>
      <c r="C144" s="324"/>
      <c r="D144" s="324"/>
      <c r="E144" s="115"/>
      <c r="F144" s="115"/>
      <c r="G144" s="115"/>
      <c r="H144" s="115"/>
      <c r="I144" s="115"/>
      <c r="J144" s="115"/>
      <c r="K144" s="115"/>
      <c r="L144" s="115"/>
      <c r="M144" s="115"/>
      <c r="N144" s="115"/>
      <c r="O144" s="115"/>
      <c r="P144" s="115"/>
      <c r="Q144" s="115"/>
      <c r="R144" s="115"/>
      <c r="S144" s="115"/>
      <c r="T144" s="115"/>
      <c r="U144" s="115"/>
      <c r="V144" s="115"/>
      <c r="W144" s="115"/>
      <c r="X144" s="115"/>
      <c r="Y144" s="115"/>
    </row>
    <row r="145" spans="1:25" ht="15.75" customHeight="1" x14ac:dyDescent="0.25">
      <c r="A145" s="311"/>
      <c r="B145" s="323"/>
      <c r="C145" s="324"/>
      <c r="D145" s="324"/>
      <c r="E145" s="115"/>
      <c r="F145" s="115"/>
      <c r="G145" s="115"/>
      <c r="H145" s="115"/>
      <c r="I145" s="115"/>
      <c r="J145" s="115"/>
      <c r="K145" s="115"/>
      <c r="L145" s="115"/>
      <c r="M145" s="115"/>
      <c r="N145" s="115"/>
      <c r="O145" s="115"/>
      <c r="P145" s="115"/>
      <c r="Q145" s="115"/>
      <c r="R145" s="115"/>
      <c r="S145" s="115"/>
      <c r="T145" s="115"/>
      <c r="U145" s="115"/>
      <c r="V145" s="115"/>
      <c r="W145" s="115"/>
      <c r="X145" s="115"/>
      <c r="Y145" s="115"/>
    </row>
    <row r="146" spans="1:25" ht="15.75" customHeight="1" x14ac:dyDescent="0.25">
      <c r="A146" s="311"/>
      <c r="B146" s="323"/>
      <c r="C146" s="324"/>
      <c r="D146" s="324"/>
      <c r="E146" s="115"/>
      <c r="F146" s="115"/>
      <c r="G146" s="115"/>
      <c r="H146" s="115"/>
      <c r="I146" s="115"/>
      <c r="J146" s="115"/>
      <c r="K146" s="115"/>
      <c r="L146" s="115"/>
      <c r="M146" s="115"/>
      <c r="N146" s="115"/>
      <c r="O146" s="115"/>
      <c r="P146" s="115"/>
      <c r="Q146" s="115"/>
      <c r="R146" s="115"/>
      <c r="S146" s="115"/>
      <c r="T146" s="115"/>
      <c r="U146" s="115"/>
      <c r="V146" s="115"/>
      <c r="W146" s="115"/>
      <c r="X146" s="115"/>
      <c r="Y146" s="115"/>
    </row>
    <row r="147" spans="1:25" ht="15.75" customHeight="1" x14ac:dyDescent="0.25">
      <c r="A147" s="311"/>
      <c r="B147" s="323"/>
      <c r="C147" s="324"/>
      <c r="D147" s="324"/>
      <c r="E147" s="115"/>
      <c r="F147" s="115"/>
      <c r="G147" s="115"/>
      <c r="H147" s="115"/>
      <c r="I147" s="115"/>
      <c r="J147" s="115"/>
      <c r="K147" s="115"/>
      <c r="L147" s="115"/>
      <c r="M147" s="115"/>
      <c r="N147" s="115"/>
      <c r="O147" s="115"/>
      <c r="P147" s="115"/>
      <c r="Q147" s="115"/>
      <c r="R147" s="115"/>
      <c r="S147" s="115"/>
      <c r="T147" s="115"/>
      <c r="U147" s="115"/>
      <c r="V147" s="115"/>
      <c r="W147" s="115"/>
      <c r="X147" s="115"/>
      <c r="Y147" s="115"/>
    </row>
    <row r="148" spans="1:25" ht="15.75" customHeight="1" x14ac:dyDescent="0.25">
      <c r="A148" s="311"/>
      <c r="B148" s="323"/>
      <c r="C148" s="324"/>
      <c r="D148" s="324"/>
      <c r="E148" s="115"/>
      <c r="F148" s="115"/>
      <c r="G148" s="115"/>
      <c r="H148" s="115"/>
      <c r="I148" s="115"/>
      <c r="J148" s="115"/>
      <c r="K148" s="115"/>
      <c r="L148" s="115"/>
      <c r="M148" s="115"/>
      <c r="N148" s="115"/>
      <c r="O148" s="115"/>
      <c r="P148" s="115"/>
      <c r="Q148" s="115"/>
      <c r="R148" s="115"/>
      <c r="S148" s="115"/>
      <c r="T148" s="115"/>
      <c r="U148" s="115"/>
      <c r="V148" s="115"/>
      <c r="W148" s="115"/>
      <c r="X148" s="115"/>
      <c r="Y148" s="115"/>
    </row>
    <row r="149" spans="1:25" ht="15.75" customHeight="1" x14ac:dyDescent="0.25">
      <c r="A149" s="311"/>
      <c r="B149" s="323"/>
      <c r="C149" s="324"/>
      <c r="D149" s="324"/>
      <c r="E149" s="115"/>
      <c r="F149" s="115"/>
      <c r="G149" s="115"/>
      <c r="H149" s="115"/>
      <c r="I149" s="115"/>
      <c r="J149" s="115"/>
      <c r="K149" s="115"/>
      <c r="L149" s="115"/>
      <c r="M149" s="115"/>
      <c r="N149" s="115"/>
      <c r="O149" s="115"/>
      <c r="P149" s="115"/>
      <c r="Q149" s="115"/>
      <c r="R149" s="115"/>
      <c r="S149" s="115"/>
      <c r="T149" s="115"/>
      <c r="U149" s="115"/>
      <c r="V149" s="115"/>
      <c r="W149" s="115"/>
      <c r="X149" s="115"/>
      <c r="Y149" s="115"/>
    </row>
    <row r="150" spans="1:25" ht="15.75" customHeight="1" x14ac:dyDescent="0.25">
      <c r="A150" s="311"/>
      <c r="B150" s="323"/>
      <c r="C150" s="324"/>
      <c r="D150" s="324"/>
      <c r="E150" s="115"/>
      <c r="F150" s="115"/>
      <c r="G150" s="115"/>
      <c r="H150" s="115"/>
      <c r="I150" s="115"/>
      <c r="J150" s="115"/>
      <c r="K150" s="115"/>
      <c r="L150" s="115"/>
      <c r="M150" s="115"/>
      <c r="N150" s="115"/>
      <c r="O150" s="115"/>
      <c r="P150" s="115"/>
      <c r="Q150" s="115"/>
      <c r="R150" s="115"/>
      <c r="S150" s="115"/>
      <c r="T150" s="115"/>
      <c r="U150" s="115"/>
      <c r="V150" s="115"/>
      <c r="W150" s="115"/>
      <c r="X150" s="115"/>
      <c r="Y150" s="115"/>
    </row>
    <row r="151" spans="1:25" ht="15.75" customHeight="1" x14ac:dyDescent="0.25">
      <c r="A151" s="311"/>
      <c r="B151" s="323"/>
      <c r="C151" s="324"/>
      <c r="D151" s="324"/>
      <c r="E151" s="115"/>
      <c r="F151" s="115"/>
      <c r="G151" s="115"/>
      <c r="H151" s="115"/>
      <c r="I151" s="115"/>
      <c r="J151" s="115"/>
      <c r="K151" s="115"/>
      <c r="L151" s="115"/>
      <c r="M151" s="115"/>
      <c r="N151" s="115"/>
      <c r="O151" s="115"/>
      <c r="P151" s="115"/>
      <c r="Q151" s="115"/>
      <c r="R151" s="115"/>
      <c r="S151" s="115"/>
      <c r="T151" s="115"/>
      <c r="U151" s="115"/>
      <c r="V151" s="115"/>
      <c r="W151" s="115"/>
      <c r="X151" s="115"/>
      <c r="Y151" s="115"/>
    </row>
    <row r="152" spans="1:25" ht="15.75" customHeight="1" x14ac:dyDescent="0.25">
      <c r="A152" s="311"/>
      <c r="B152" s="323"/>
      <c r="C152" s="324"/>
      <c r="D152" s="324"/>
      <c r="E152" s="115"/>
      <c r="F152" s="115"/>
      <c r="G152" s="115"/>
      <c r="H152" s="115"/>
      <c r="I152" s="115"/>
      <c r="J152" s="115"/>
      <c r="K152" s="115"/>
      <c r="L152" s="115"/>
      <c r="M152" s="115"/>
      <c r="N152" s="115"/>
      <c r="O152" s="115"/>
      <c r="P152" s="115"/>
      <c r="Q152" s="115"/>
      <c r="R152" s="115"/>
      <c r="S152" s="115"/>
      <c r="T152" s="115"/>
      <c r="U152" s="115"/>
      <c r="V152" s="115"/>
      <c r="W152" s="115"/>
      <c r="X152" s="115"/>
      <c r="Y152" s="115"/>
    </row>
    <row r="153" spans="1:25" ht="15.75" customHeight="1" x14ac:dyDescent="0.25">
      <c r="A153" s="311"/>
      <c r="B153" s="323"/>
      <c r="C153" s="324"/>
      <c r="D153" s="324"/>
      <c r="E153" s="115"/>
      <c r="F153" s="115"/>
      <c r="G153" s="115"/>
      <c r="H153" s="115"/>
      <c r="I153" s="115"/>
      <c r="J153" s="115"/>
      <c r="K153" s="115"/>
      <c r="L153" s="115"/>
      <c r="M153" s="115"/>
      <c r="N153" s="115"/>
      <c r="O153" s="115"/>
      <c r="P153" s="115"/>
      <c r="Q153" s="115"/>
      <c r="R153" s="115"/>
      <c r="S153" s="115"/>
      <c r="T153" s="115"/>
      <c r="U153" s="115"/>
      <c r="V153" s="115"/>
      <c r="W153" s="115"/>
      <c r="X153" s="115"/>
      <c r="Y153" s="115"/>
    </row>
    <row r="154" spans="1:25" ht="15.75" customHeight="1" x14ac:dyDescent="0.25">
      <c r="A154" s="311"/>
      <c r="B154" s="323"/>
      <c r="C154" s="324"/>
      <c r="D154" s="324"/>
      <c r="E154" s="115"/>
      <c r="F154" s="115"/>
      <c r="G154" s="115"/>
      <c r="H154" s="115"/>
      <c r="I154" s="115"/>
      <c r="J154" s="115"/>
      <c r="K154" s="115"/>
      <c r="L154" s="115"/>
      <c r="M154" s="115"/>
      <c r="N154" s="115"/>
      <c r="O154" s="115"/>
      <c r="P154" s="115"/>
      <c r="Q154" s="115"/>
      <c r="R154" s="115"/>
      <c r="S154" s="115"/>
      <c r="T154" s="115"/>
      <c r="U154" s="115"/>
      <c r="V154" s="115"/>
      <c r="W154" s="115"/>
      <c r="X154" s="115"/>
      <c r="Y154" s="115"/>
    </row>
    <row r="155" spans="1:25" ht="15.75" customHeight="1" x14ac:dyDescent="0.25">
      <c r="A155" s="311"/>
      <c r="B155" s="323"/>
      <c r="C155" s="324"/>
      <c r="D155" s="324"/>
      <c r="E155" s="115"/>
      <c r="F155" s="115"/>
      <c r="G155" s="115"/>
      <c r="H155" s="115"/>
      <c r="I155" s="115"/>
      <c r="J155" s="115"/>
      <c r="K155" s="115"/>
      <c r="L155" s="115"/>
      <c r="M155" s="115"/>
      <c r="N155" s="115"/>
      <c r="O155" s="115"/>
      <c r="P155" s="115"/>
      <c r="Q155" s="115"/>
      <c r="R155" s="115"/>
      <c r="S155" s="115"/>
      <c r="T155" s="115"/>
      <c r="U155" s="115"/>
      <c r="V155" s="115"/>
      <c r="W155" s="115"/>
      <c r="X155" s="115"/>
      <c r="Y155" s="115"/>
    </row>
    <row r="156" spans="1:25" ht="15.75" customHeight="1" x14ac:dyDescent="0.25">
      <c r="A156" s="311"/>
      <c r="B156" s="323"/>
      <c r="C156" s="324"/>
      <c r="D156" s="324"/>
      <c r="E156" s="115"/>
      <c r="F156" s="115"/>
      <c r="G156" s="115"/>
      <c r="H156" s="115"/>
      <c r="I156" s="115"/>
      <c r="J156" s="115"/>
      <c r="K156" s="115"/>
      <c r="L156" s="115"/>
      <c r="M156" s="115"/>
      <c r="N156" s="115"/>
      <c r="O156" s="115"/>
      <c r="P156" s="115"/>
      <c r="Q156" s="115"/>
      <c r="R156" s="115"/>
      <c r="S156" s="115"/>
      <c r="T156" s="115"/>
      <c r="U156" s="115"/>
      <c r="V156" s="115"/>
      <c r="W156" s="115"/>
      <c r="X156" s="115"/>
      <c r="Y156" s="115"/>
    </row>
    <row r="157" spans="1:25" ht="15.75" customHeight="1" x14ac:dyDescent="0.25">
      <c r="A157" s="311"/>
      <c r="B157" s="323"/>
      <c r="C157" s="324"/>
      <c r="D157" s="324"/>
      <c r="E157" s="115"/>
      <c r="F157" s="115"/>
      <c r="G157" s="115"/>
      <c r="H157" s="115"/>
      <c r="I157" s="115"/>
      <c r="J157" s="115"/>
      <c r="K157" s="115"/>
      <c r="L157" s="115"/>
      <c r="M157" s="115"/>
      <c r="N157" s="115"/>
      <c r="O157" s="115"/>
      <c r="P157" s="115"/>
      <c r="Q157" s="115"/>
      <c r="R157" s="115"/>
      <c r="S157" s="115"/>
      <c r="T157" s="115"/>
      <c r="U157" s="115"/>
      <c r="V157" s="115"/>
      <c r="W157" s="115"/>
      <c r="X157" s="115"/>
      <c r="Y157" s="115"/>
    </row>
    <row r="158" spans="1:25" ht="15.75" customHeight="1" x14ac:dyDescent="0.25">
      <c r="A158" s="311"/>
      <c r="B158" s="323"/>
      <c r="C158" s="324"/>
      <c r="D158" s="324"/>
      <c r="E158" s="115"/>
      <c r="F158" s="115"/>
      <c r="G158" s="115"/>
      <c r="H158" s="115"/>
      <c r="I158" s="115"/>
      <c r="J158" s="115"/>
      <c r="K158" s="115"/>
      <c r="L158" s="115"/>
      <c r="M158" s="115"/>
      <c r="N158" s="115"/>
      <c r="O158" s="115"/>
      <c r="P158" s="115"/>
      <c r="Q158" s="115"/>
      <c r="R158" s="115"/>
      <c r="S158" s="115"/>
      <c r="T158" s="115"/>
      <c r="U158" s="115"/>
      <c r="V158" s="115"/>
      <c r="W158" s="115"/>
      <c r="X158" s="115"/>
      <c r="Y158" s="115"/>
    </row>
    <row r="159" spans="1:25" ht="15.75" customHeight="1" x14ac:dyDescent="0.25">
      <c r="A159" s="311"/>
      <c r="B159" s="323"/>
      <c r="C159" s="324"/>
      <c r="D159" s="324"/>
      <c r="E159" s="115"/>
      <c r="F159" s="115"/>
      <c r="G159" s="115"/>
      <c r="H159" s="115"/>
      <c r="I159" s="115"/>
      <c r="J159" s="115"/>
      <c r="K159" s="115"/>
      <c r="L159" s="115"/>
      <c r="M159" s="115"/>
      <c r="N159" s="115"/>
      <c r="O159" s="115"/>
      <c r="P159" s="115"/>
      <c r="Q159" s="115"/>
      <c r="R159" s="115"/>
      <c r="S159" s="115"/>
      <c r="T159" s="115"/>
      <c r="U159" s="115"/>
      <c r="V159" s="115"/>
      <c r="W159" s="115"/>
      <c r="X159" s="115"/>
      <c r="Y159" s="115"/>
    </row>
    <row r="160" spans="1:25" ht="15.75" customHeight="1" x14ac:dyDescent="0.25">
      <c r="A160" s="311"/>
      <c r="B160" s="323"/>
      <c r="C160" s="324"/>
      <c r="D160" s="324"/>
      <c r="E160" s="115"/>
      <c r="F160" s="115"/>
      <c r="G160" s="115"/>
      <c r="H160" s="115"/>
      <c r="I160" s="115"/>
      <c r="J160" s="115"/>
      <c r="K160" s="115"/>
      <c r="L160" s="115"/>
      <c r="M160" s="115"/>
      <c r="N160" s="115"/>
      <c r="O160" s="115"/>
      <c r="P160" s="115"/>
      <c r="Q160" s="115"/>
      <c r="R160" s="115"/>
      <c r="S160" s="115"/>
      <c r="T160" s="115"/>
      <c r="U160" s="115"/>
      <c r="V160" s="115"/>
      <c r="W160" s="115"/>
      <c r="X160" s="115"/>
      <c r="Y160" s="115"/>
    </row>
    <row r="161" spans="1:25" ht="15.75" customHeight="1" x14ac:dyDescent="0.25">
      <c r="A161" s="311"/>
      <c r="B161" s="323"/>
      <c r="C161" s="324"/>
      <c r="D161" s="324"/>
      <c r="E161" s="115"/>
      <c r="F161" s="115"/>
      <c r="G161" s="115"/>
      <c r="H161" s="115"/>
      <c r="I161" s="115"/>
      <c r="J161" s="115"/>
      <c r="K161" s="115"/>
      <c r="L161" s="115"/>
      <c r="M161" s="115"/>
      <c r="N161" s="115"/>
      <c r="O161" s="115"/>
      <c r="P161" s="115"/>
      <c r="Q161" s="115"/>
      <c r="R161" s="115"/>
      <c r="S161" s="115"/>
      <c r="T161" s="115"/>
      <c r="U161" s="115"/>
      <c r="V161" s="115"/>
      <c r="W161" s="115"/>
      <c r="X161" s="115"/>
      <c r="Y161" s="115"/>
    </row>
    <row r="162" spans="1:25" ht="15.75" customHeight="1" x14ac:dyDescent="0.25">
      <c r="A162" s="311"/>
      <c r="B162" s="323"/>
      <c r="C162" s="324"/>
      <c r="D162" s="324"/>
      <c r="E162" s="115"/>
      <c r="F162" s="115"/>
      <c r="G162" s="115"/>
      <c r="H162" s="115"/>
      <c r="I162" s="115"/>
      <c r="J162" s="115"/>
      <c r="K162" s="115"/>
      <c r="L162" s="115"/>
      <c r="M162" s="115"/>
      <c r="N162" s="115"/>
      <c r="O162" s="115"/>
      <c r="P162" s="115"/>
      <c r="Q162" s="115"/>
      <c r="R162" s="115"/>
      <c r="S162" s="115"/>
      <c r="T162" s="115"/>
      <c r="U162" s="115"/>
      <c r="V162" s="115"/>
      <c r="W162" s="115"/>
      <c r="X162" s="115"/>
      <c r="Y162" s="115"/>
    </row>
    <row r="163" spans="1:25" ht="15.75" customHeight="1" x14ac:dyDescent="0.25">
      <c r="A163" s="311"/>
      <c r="B163" s="323"/>
      <c r="C163" s="324"/>
      <c r="D163" s="324"/>
      <c r="E163" s="115"/>
      <c r="F163" s="115"/>
      <c r="G163" s="115"/>
      <c r="H163" s="115"/>
      <c r="I163" s="115"/>
      <c r="J163" s="115"/>
      <c r="K163" s="115"/>
      <c r="L163" s="115"/>
      <c r="M163" s="115"/>
      <c r="N163" s="115"/>
      <c r="O163" s="115"/>
      <c r="P163" s="115"/>
      <c r="Q163" s="115"/>
      <c r="R163" s="115"/>
      <c r="S163" s="115"/>
      <c r="T163" s="115"/>
      <c r="U163" s="115"/>
      <c r="V163" s="115"/>
      <c r="W163" s="115"/>
      <c r="X163" s="115"/>
      <c r="Y163" s="115"/>
    </row>
    <row r="164" spans="1:25" ht="15.75" customHeight="1" x14ac:dyDescent="0.25">
      <c r="A164" s="311"/>
      <c r="B164" s="323"/>
      <c r="C164" s="324"/>
      <c r="D164" s="324"/>
      <c r="E164" s="115"/>
      <c r="F164" s="115"/>
      <c r="G164" s="115"/>
      <c r="H164" s="115"/>
      <c r="I164" s="115"/>
      <c r="J164" s="115"/>
      <c r="K164" s="115"/>
      <c r="L164" s="115"/>
      <c r="M164" s="115"/>
      <c r="N164" s="115"/>
      <c r="O164" s="115"/>
      <c r="P164" s="115"/>
      <c r="Q164" s="115"/>
      <c r="R164" s="115"/>
      <c r="S164" s="115"/>
      <c r="T164" s="115"/>
      <c r="U164" s="115"/>
      <c r="V164" s="115"/>
      <c r="W164" s="115"/>
      <c r="X164" s="115"/>
      <c r="Y164" s="115"/>
    </row>
    <row r="165" spans="1:25" ht="15.75" customHeight="1" x14ac:dyDescent="0.25">
      <c r="A165" s="311"/>
      <c r="B165" s="323"/>
      <c r="C165" s="324"/>
      <c r="D165" s="324"/>
      <c r="E165" s="115"/>
      <c r="F165" s="115"/>
      <c r="G165" s="115"/>
      <c r="H165" s="115"/>
      <c r="I165" s="115"/>
      <c r="J165" s="115"/>
      <c r="K165" s="115"/>
      <c r="L165" s="115"/>
      <c r="M165" s="115"/>
      <c r="N165" s="115"/>
      <c r="O165" s="115"/>
      <c r="P165" s="115"/>
      <c r="Q165" s="115"/>
      <c r="R165" s="115"/>
      <c r="S165" s="115"/>
      <c r="T165" s="115"/>
      <c r="U165" s="115"/>
      <c r="V165" s="115"/>
      <c r="W165" s="115"/>
      <c r="X165" s="115"/>
      <c r="Y165" s="115"/>
    </row>
    <row r="166" spans="1:25" ht="15.75" customHeight="1" x14ac:dyDescent="0.25">
      <c r="A166" s="311"/>
      <c r="B166" s="323"/>
      <c r="C166" s="324"/>
      <c r="D166" s="324"/>
      <c r="E166" s="115"/>
      <c r="F166" s="115"/>
      <c r="G166" s="115"/>
      <c r="H166" s="115"/>
      <c r="I166" s="115"/>
      <c r="J166" s="115"/>
      <c r="K166" s="115"/>
      <c r="L166" s="115"/>
      <c r="M166" s="115"/>
      <c r="N166" s="115"/>
      <c r="O166" s="115"/>
      <c r="P166" s="115"/>
      <c r="Q166" s="115"/>
      <c r="R166" s="115"/>
      <c r="S166" s="115"/>
      <c r="T166" s="115"/>
      <c r="U166" s="115"/>
      <c r="V166" s="115"/>
      <c r="W166" s="115"/>
      <c r="X166" s="115"/>
      <c r="Y166" s="115"/>
    </row>
    <row r="167" spans="1:25" ht="15.75" customHeight="1" x14ac:dyDescent="0.25">
      <c r="A167" s="311"/>
      <c r="B167" s="323"/>
      <c r="C167" s="324"/>
      <c r="D167" s="324"/>
      <c r="E167" s="115"/>
      <c r="F167" s="115"/>
      <c r="G167" s="115"/>
      <c r="H167" s="115"/>
      <c r="I167" s="115"/>
      <c r="J167" s="115"/>
      <c r="K167" s="115"/>
      <c r="L167" s="115"/>
      <c r="M167" s="115"/>
      <c r="N167" s="115"/>
      <c r="O167" s="115"/>
      <c r="P167" s="115"/>
      <c r="Q167" s="115"/>
      <c r="R167" s="115"/>
      <c r="S167" s="115"/>
      <c r="T167" s="115"/>
      <c r="U167" s="115"/>
      <c r="V167" s="115"/>
      <c r="W167" s="115"/>
      <c r="X167" s="115"/>
      <c r="Y167" s="115"/>
    </row>
    <row r="168" spans="1:25" ht="15.75" customHeight="1" x14ac:dyDescent="0.25">
      <c r="A168" s="311"/>
      <c r="B168" s="323"/>
      <c r="C168" s="324"/>
      <c r="D168" s="324"/>
      <c r="E168" s="115"/>
      <c r="F168" s="115"/>
      <c r="G168" s="115"/>
      <c r="H168" s="115"/>
      <c r="I168" s="115"/>
      <c r="J168" s="115"/>
      <c r="K168" s="115"/>
      <c r="L168" s="115"/>
      <c r="M168" s="115"/>
      <c r="N168" s="115"/>
      <c r="O168" s="115"/>
      <c r="P168" s="115"/>
      <c r="Q168" s="115"/>
      <c r="R168" s="115"/>
      <c r="S168" s="115"/>
      <c r="T168" s="115"/>
      <c r="U168" s="115"/>
      <c r="V168" s="115"/>
      <c r="W168" s="115"/>
      <c r="X168" s="115"/>
      <c r="Y168" s="115"/>
    </row>
    <row r="169" spans="1:25" ht="15.75" customHeight="1" x14ac:dyDescent="0.25">
      <c r="A169" s="311"/>
      <c r="B169" s="323"/>
      <c r="C169" s="324"/>
      <c r="D169" s="324"/>
      <c r="E169" s="115"/>
      <c r="F169" s="115"/>
      <c r="G169" s="115"/>
      <c r="H169" s="115"/>
      <c r="I169" s="115"/>
      <c r="J169" s="115"/>
      <c r="K169" s="115"/>
      <c r="L169" s="115"/>
      <c r="M169" s="115"/>
      <c r="N169" s="115"/>
      <c r="O169" s="115"/>
      <c r="P169" s="115"/>
      <c r="Q169" s="115"/>
      <c r="R169" s="115"/>
      <c r="S169" s="115"/>
      <c r="T169" s="115"/>
      <c r="U169" s="115"/>
      <c r="V169" s="115"/>
      <c r="W169" s="115"/>
      <c r="X169" s="115"/>
      <c r="Y169" s="115"/>
    </row>
    <row r="170" spans="1:25" ht="15.75" customHeight="1" x14ac:dyDescent="0.25">
      <c r="A170" s="311"/>
      <c r="B170" s="323"/>
      <c r="C170" s="324"/>
      <c r="D170" s="324"/>
      <c r="E170" s="115"/>
      <c r="F170" s="115"/>
      <c r="G170" s="115"/>
      <c r="H170" s="115"/>
      <c r="I170" s="115"/>
      <c r="J170" s="115"/>
      <c r="K170" s="115"/>
      <c r="L170" s="115"/>
      <c r="M170" s="115"/>
      <c r="N170" s="115"/>
      <c r="O170" s="115"/>
      <c r="P170" s="115"/>
      <c r="Q170" s="115"/>
      <c r="R170" s="115"/>
      <c r="S170" s="115"/>
      <c r="T170" s="115"/>
      <c r="U170" s="115"/>
      <c r="V170" s="115"/>
      <c r="W170" s="115"/>
      <c r="X170" s="115"/>
      <c r="Y170" s="115"/>
    </row>
    <row r="171" spans="1:25" ht="15.75" customHeight="1" x14ac:dyDescent="0.25">
      <c r="A171" s="311"/>
      <c r="B171" s="323"/>
      <c r="C171" s="324"/>
      <c r="D171" s="324"/>
      <c r="E171" s="115"/>
      <c r="F171" s="115"/>
      <c r="G171" s="115"/>
      <c r="H171" s="115"/>
      <c r="I171" s="115"/>
      <c r="J171" s="115"/>
      <c r="K171" s="115"/>
      <c r="L171" s="115"/>
      <c r="M171" s="115"/>
      <c r="N171" s="115"/>
      <c r="O171" s="115"/>
      <c r="P171" s="115"/>
      <c r="Q171" s="115"/>
      <c r="R171" s="115"/>
      <c r="S171" s="115"/>
      <c r="T171" s="115"/>
      <c r="U171" s="115"/>
      <c r="V171" s="115"/>
      <c r="W171" s="115"/>
      <c r="X171" s="115"/>
      <c r="Y171" s="115"/>
    </row>
    <row r="172" spans="1:25" ht="15.75" customHeight="1" x14ac:dyDescent="0.25">
      <c r="A172" s="311"/>
      <c r="B172" s="323"/>
      <c r="C172" s="324"/>
      <c r="D172" s="324"/>
      <c r="E172" s="115"/>
      <c r="F172" s="115"/>
      <c r="G172" s="115"/>
      <c r="H172" s="115"/>
      <c r="I172" s="115"/>
      <c r="J172" s="115"/>
      <c r="K172" s="115"/>
      <c r="L172" s="115"/>
      <c r="M172" s="115"/>
      <c r="N172" s="115"/>
      <c r="O172" s="115"/>
      <c r="P172" s="115"/>
      <c r="Q172" s="115"/>
      <c r="R172" s="115"/>
      <c r="S172" s="115"/>
      <c r="T172" s="115"/>
      <c r="U172" s="115"/>
      <c r="V172" s="115"/>
      <c r="W172" s="115"/>
      <c r="X172" s="115"/>
      <c r="Y172" s="115"/>
    </row>
    <row r="173" spans="1:25" ht="15.75" customHeight="1" x14ac:dyDescent="0.25">
      <c r="A173" s="311"/>
      <c r="B173" s="323"/>
      <c r="C173" s="324"/>
      <c r="D173" s="324"/>
      <c r="E173" s="115"/>
      <c r="F173" s="115"/>
      <c r="G173" s="115"/>
      <c r="H173" s="115"/>
      <c r="I173" s="115"/>
      <c r="J173" s="115"/>
      <c r="K173" s="115"/>
      <c r="L173" s="115"/>
      <c r="M173" s="115"/>
      <c r="N173" s="115"/>
      <c r="O173" s="115"/>
      <c r="P173" s="115"/>
      <c r="Q173" s="115"/>
      <c r="R173" s="115"/>
      <c r="S173" s="115"/>
      <c r="T173" s="115"/>
      <c r="U173" s="115"/>
      <c r="V173" s="115"/>
      <c r="W173" s="115"/>
      <c r="X173" s="115"/>
      <c r="Y173" s="115"/>
    </row>
    <row r="174" spans="1:25" ht="15.75" customHeight="1" x14ac:dyDescent="0.25">
      <c r="A174" s="311"/>
      <c r="B174" s="323"/>
      <c r="C174" s="324"/>
      <c r="D174" s="324"/>
      <c r="E174" s="115"/>
      <c r="F174" s="115"/>
      <c r="G174" s="115"/>
      <c r="H174" s="115"/>
      <c r="I174" s="115"/>
      <c r="J174" s="115"/>
      <c r="K174" s="115"/>
      <c r="L174" s="115"/>
      <c r="M174" s="115"/>
      <c r="N174" s="115"/>
      <c r="O174" s="115"/>
      <c r="P174" s="115"/>
      <c r="Q174" s="115"/>
      <c r="R174" s="115"/>
      <c r="S174" s="115"/>
      <c r="T174" s="115"/>
      <c r="U174" s="115"/>
      <c r="V174" s="115"/>
      <c r="W174" s="115"/>
      <c r="X174" s="115"/>
      <c r="Y174" s="115"/>
    </row>
    <row r="175" spans="1:25" ht="15.75" customHeight="1" x14ac:dyDescent="0.25">
      <c r="A175" s="311"/>
      <c r="B175" s="323"/>
      <c r="C175" s="324"/>
      <c r="D175" s="324"/>
      <c r="E175" s="115"/>
      <c r="F175" s="115"/>
      <c r="G175" s="115"/>
      <c r="H175" s="115"/>
      <c r="I175" s="115"/>
      <c r="J175" s="115"/>
      <c r="K175" s="115"/>
      <c r="L175" s="115"/>
      <c r="M175" s="115"/>
      <c r="N175" s="115"/>
      <c r="O175" s="115"/>
      <c r="P175" s="115"/>
      <c r="Q175" s="115"/>
      <c r="R175" s="115"/>
      <c r="S175" s="115"/>
      <c r="T175" s="115"/>
      <c r="U175" s="115"/>
      <c r="V175" s="115"/>
      <c r="W175" s="115"/>
      <c r="X175" s="115"/>
      <c r="Y175" s="115"/>
    </row>
    <row r="176" spans="1:25" ht="15.75" customHeight="1" x14ac:dyDescent="0.25">
      <c r="A176" s="311"/>
      <c r="B176" s="323"/>
      <c r="C176" s="324"/>
      <c r="D176" s="324"/>
      <c r="E176" s="115"/>
      <c r="F176" s="115"/>
      <c r="G176" s="115"/>
      <c r="H176" s="115"/>
      <c r="I176" s="115"/>
      <c r="J176" s="115"/>
      <c r="K176" s="115"/>
      <c r="L176" s="115"/>
      <c r="M176" s="115"/>
      <c r="N176" s="115"/>
      <c r="O176" s="115"/>
      <c r="P176" s="115"/>
      <c r="Q176" s="115"/>
      <c r="R176" s="115"/>
      <c r="S176" s="115"/>
      <c r="T176" s="115"/>
      <c r="U176" s="115"/>
      <c r="V176" s="115"/>
      <c r="W176" s="115"/>
      <c r="X176" s="115"/>
      <c r="Y176" s="115"/>
    </row>
    <row r="177" spans="1:25" ht="15.75" customHeight="1" x14ac:dyDescent="0.25">
      <c r="A177" s="311"/>
      <c r="B177" s="323"/>
      <c r="C177" s="324"/>
      <c r="D177" s="324"/>
      <c r="E177" s="115"/>
      <c r="F177" s="115"/>
      <c r="G177" s="115"/>
      <c r="H177" s="115"/>
      <c r="I177" s="115"/>
      <c r="J177" s="115"/>
      <c r="K177" s="115"/>
      <c r="L177" s="115"/>
      <c r="M177" s="115"/>
      <c r="N177" s="115"/>
      <c r="O177" s="115"/>
      <c r="P177" s="115"/>
      <c r="Q177" s="115"/>
      <c r="R177" s="115"/>
      <c r="S177" s="115"/>
      <c r="T177" s="115"/>
      <c r="U177" s="115"/>
      <c r="V177" s="115"/>
      <c r="W177" s="115"/>
      <c r="X177" s="115"/>
      <c r="Y177" s="115"/>
    </row>
    <row r="178" spans="1:25" ht="15.75" customHeight="1" x14ac:dyDescent="0.25">
      <c r="A178" s="311"/>
      <c r="B178" s="323"/>
      <c r="C178" s="324"/>
      <c r="D178" s="324"/>
      <c r="E178" s="115"/>
      <c r="F178" s="115"/>
      <c r="G178" s="115"/>
      <c r="H178" s="115"/>
      <c r="I178" s="115"/>
      <c r="J178" s="115"/>
      <c r="K178" s="115"/>
      <c r="L178" s="115"/>
      <c r="M178" s="115"/>
      <c r="N178" s="115"/>
      <c r="O178" s="115"/>
      <c r="P178" s="115"/>
      <c r="Q178" s="115"/>
      <c r="R178" s="115"/>
      <c r="S178" s="115"/>
      <c r="T178" s="115"/>
      <c r="U178" s="115"/>
      <c r="V178" s="115"/>
      <c r="W178" s="115"/>
      <c r="X178" s="115"/>
      <c r="Y178" s="115"/>
    </row>
    <row r="179" spans="1:25" ht="15.75" customHeight="1" x14ac:dyDescent="0.25">
      <c r="A179" s="311"/>
      <c r="B179" s="323"/>
      <c r="C179" s="324"/>
      <c r="D179" s="324"/>
      <c r="E179" s="115"/>
      <c r="F179" s="115"/>
      <c r="G179" s="115"/>
      <c r="H179" s="115"/>
      <c r="I179" s="115"/>
      <c r="J179" s="115"/>
      <c r="K179" s="115"/>
      <c r="L179" s="115"/>
      <c r="M179" s="115"/>
      <c r="N179" s="115"/>
      <c r="O179" s="115"/>
      <c r="P179" s="115"/>
      <c r="Q179" s="115"/>
      <c r="R179" s="115"/>
      <c r="S179" s="115"/>
      <c r="T179" s="115"/>
      <c r="U179" s="115"/>
      <c r="V179" s="115"/>
      <c r="W179" s="115"/>
      <c r="X179" s="115"/>
      <c r="Y179" s="115"/>
    </row>
    <row r="180" spans="1:25" ht="15.75" customHeight="1" x14ac:dyDescent="0.25">
      <c r="A180" s="311"/>
      <c r="B180" s="323"/>
      <c r="C180" s="324"/>
      <c r="D180" s="324"/>
      <c r="E180" s="115"/>
      <c r="F180" s="115"/>
      <c r="G180" s="115"/>
      <c r="H180" s="115"/>
      <c r="I180" s="115"/>
      <c r="J180" s="115"/>
      <c r="K180" s="115"/>
      <c r="L180" s="115"/>
      <c r="M180" s="115"/>
      <c r="N180" s="115"/>
      <c r="O180" s="115"/>
      <c r="P180" s="115"/>
      <c r="Q180" s="115"/>
      <c r="R180" s="115"/>
      <c r="S180" s="115"/>
      <c r="T180" s="115"/>
      <c r="U180" s="115"/>
      <c r="V180" s="115"/>
      <c r="W180" s="115"/>
      <c r="X180" s="115"/>
      <c r="Y180" s="115"/>
    </row>
    <row r="181" spans="1:25" ht="15.75" customHeight="1" x14ac:dyDescent="0.25">
      <c r="A181" s="311"/>
      <c r="B181" s="323"/>
      <c r="C181" s="324"/>
      <c r="D181" s="324"/>
      <c r="E181" s="115"/>
      <c r="F181" s="115"/>
      <c r="G181" s="115"/>
      <c r="H181" s="115"/>
      <c r="I181" s="115"/>
      <c r="J181" s="115"/>
      <c r="K181" s="115"/>
      <c r="L181" s="115"/>
      <c r="M181" s="115"/>
      <c r="N181" s="115"/>
      <c r="O181" s="115"/>
      <c r="P181" s="115"/>
      <c r="Q181" s="115"/>
      <c r="R181" s="115"/>
      <c r="S181" s="115"/>
      <c r="T181" s="115"/>
      <c r="U181" s="115"/>
      <c r="V181" s="115"/>
      <c r="W181" s="115"/>
      <c r="X181" s="115"/>
      <c r="Y181" s="115"/>
    </row>
    <row r="182" spans="1:25" ht="15.75" customHeight="1" x14ac:dyDescent="0.25">
      <c r="A182" s="311"/>
      <c r="B182" s="323"/>
      <c r="C182" s="324"/>
      <c r="D182" s="324"/>
      <c r="E182" s="115"/>
      <c r="F182" s="115"/>
      <c r="G182" s="115"/>
      <c r="H182" s="115"/>
      <c r="I182" s="115"/>
      <c r="J182" s="115"/>
      <c r="K182" s="115"/>
      <c r="L182" s="115"/>
      <c r="M182" s="115"/>
      <c r="N182" s="115"/>
      <c r="O182" s="115"/>
      <c r="P182" s="115"/>
      <c r="Q182" s="115"/>
      <c r="R182" s="115"/>
      <c r="S182" s="115"/>
      <c r="T182" s="115"/>
      <c r="U182" s="115"/>
      <c r="V182" s="115"/>
      <c r="W182" s="115"/>
      <c r="X182" s="115"/>
      <c r="Y182" s="115"/>
    </row>
    <row r="183" spans="1:25" ht="15.75" customHeight="1" x14ac:dyDescent="0.25">
      <c r="A183" s="311"/>
      <c r="B183" s="323"/>
      <c r="C183" s="324"/>
      <c r="D183" s="324"/>
      <c r="E183" s="115"/>
      <c r="F183" s="115"/>
      <c r="G183" s="115"/>
      <c r="H183" s="115"/>
      <c r="I183" s="115"/>
      <c r="J183" s="115"/>
      <c r="K183" s="115"/>
      <c r="L183" s="115"/>
      <c r="M183" s="115"/>
      <c r="N183" s="115"/>
      <c r="O183" s="115"/>
      <c r="P183" s="115"/>
      <c r="Q183" s="115"/>
      <c r="R183" s="115"/>
      <c r="S183" s="115"/>
      <c r="T183" s="115"/>
      <c r="U183" s="115"/>
      <c r="V183" s="115"/>
      <c r="W183" s="115"/>
      <c r="X183" s="115"/>
      <c r="Y183" s="115"/>
    </row>
    <row r="184" spans="1:25" ht="15.75" customHeight="1" x14ac:dyDescent="0.25">
      <c r="A184" s="311"/>
      <c r="B184" s="323"/>
      <c r="C184" s="324"/>
      <c r="D184" s="324"/>
      <c r="E184" s="115"/>
      <c r="F184" s="115"/>
      <c r="G184" s="115"/>
      <c r="H184" s="115"/>
      <c r="I184" s="115"/>
      <c r="J184" s="115"/>
      <c r="K184" s="115"/>
      <c r="L184" s="115"/>
      <c r="M184" s="115"/>
      <c r="N184" s="115"/>
      <c r="O184" s="115"/>
      <c r="P184" s="115"/>
      <c r="Q184" s="115"/>
      <c r="R184" s="115"/>
      <c r="S184" s="115"/>
      <c r="T184" s="115"/>
      <c r="U184" s="115"/>
      <c r="V184" s="115"/>
      <c r="W184" s="115"/>
      <c r="X184" s="115"/>
      <c r="Y184" s="115"/>
    </row>
    <row r="185" spans="1:25" ht="15.75" customHeight="1" x14ac:dyDescent="0.25">
      <c r="A185" s="311"/>
      <c r="B185" s="323"/>
      <c r="C185" s="324"/>
      <c r="D185" s="324"/>
      <c r="E185" s="115"/>
      <c r="F185" s="115"/>
      <c r="G185" s="115"/>
      <c r="H185" s="115"/>
      <c r="I185" s="115"/>
      <c r="J185" s="115"/>
      <c r="K185" s="115"/>
      <c r="L185" s="115"/>
      <c r="M185" s="115"/>
      <c r="N185" s="115"/>
      <c r="O185" s="115"/>
      <c r="P185" s="115"/>
      <c r="Q185" s="115"/>
      <c r="R185" s="115"/>
      <c r="S185" s="115"/>
      <c r="T185" s="115"/>
      <c r="U185" s="115"/>
      <c r="V185" s="115"/>
      <c r="W185" s="115"/>
      <c r="X185" s="115"/>
      <c r="Y185" s="115"/>
    </row>
    <row r="186" spans="1:25" ht="15.75" customHeight="1" x14ac:dyDescent="0.25">
      <c r="A186" s="311"/>
      <c r="B186" s="323"/>
      <c r="C186" s="324"/>
      <c r="D186" s="324"/>
      <c r="E186" s="115"/>
      <c r="F186" s="115"/>
      <c r="G186" s="115"/>
      <c r="H186" s="115"/>
      <c r="I186" s="115"/>
      <c r="J186" s="115"/>
      <c r="K186" s="115"/>
      <c r="L186" s="115"/>
      <c r="M186" s="115"/>
      <c r="N186" s="115"/>
      <c r="O186" s="115"/>
      <c r="P186" s="115"/>
      <c r="Q186" s="115"/>
      <c r="R186" s="115"/>
      <c r="S186" s="115"/>
      <c r="T186" s="115"/>
      <c r="U186" s="115"/>
      <c r="V186" s="115"/>
      <c r="W186" s="115"/>
      <c r="X186" s="115"/>
      <c r="Y186" s="115"/>
    </row>
    <row r="187" spans="1:25" ht="15.75" customHeight="1" x14ac:dyDescent="0.25">
      <c r="A187" s="311"/>
      <c r="B187" s="323"/>
      <c r="C187" s="324"/>
      <c r="D187" s="324"/>
      <c r="E187" s="115"/>
      <c r="F187" s="115"/>
      <c r="G187" s="115"/>
      <c r="H187" s="115"/>
      <c r="I187" s="115"/>
      <c r="J187" s="115"/>
      <c r="K187" s="115"/>
      <c r="L187" s="115"/>
      <c r="M187" s="115"/>
      <c r="N187" s="115"/>
      <c r="O187" s="115"/>
      <c r="P187" s="115"/>
      <c r="Q187" s="115"/>
      <c r="R187" s="115"/>
      <c r="S187" s="115"/>
      <c r="T187" s="115"/>
      <c r="U187" s="115"/>
      <c r="V187" s="115"/>
      <c r="W187" s="115"/>
      <c r="X187" s="115"/>
      <c r="Y187" s="115"/>
    </row>
    <row r="188" spans="1:25" ht="15.75" customHeight="1" x14ac:dyDescent="0.25">
      <c r="A188" s="311"/>
      <c r="B188" s="323"/>
      <c r="C188" s="324"/>
      <c r="D188" s="324"/>
      <c r="E188" s="115"/>
      <c r="F188" s="115"/>
      <c r="G188" s="115"/>
      <c r="H188" s="115"/>
      <c r="I188" s="115"/>
      <c r="J188" s="115"/>
      <c r="K188" s="115"/>
      <c r="L188" s="115"/>
      <c r="M188" s="115"/>
      <c r="N188" s="115"/>
      <c r="O188" s="115"/>
      <c r="P188" s="115"/>
      <c r="Q188" s="115"/>
      <c r="R188" s="115"/>
      <c r="S188" s="115"/>
      <c r="T188" s="115"/>
      <c r="U188" s="115"/>
      <c r="V188" s="115"/>
      <c r="W188" s="115"/>
      <c r="X188" s="115"/>
      <c r="Y188" s="115"/>
    </row>
    <row r="189" spans="1:25" ht="15.75" customHeight="1" x14ac:dyDescent="0.25">
      <c r="A189" s="311"/>
      <c r="B189" s="323"/>
      <c r="C189" s="324"/>
      <c r="D189" s="324"/>
      <c r="E189" s="115"/>
      <c r="F189" s="115"/>
      <c r="G189" s="115"/>
      <c r="H189" s="115"/>
      <c r="I189" s="115"/>
      <c r="J189" s="115"/>
      <c r="K189" s="115"/>
      <c r="L189" s="115"/>
      <c r="M189" s="115"/>
      <c r="N189" s="115"/>
      <c r="O189" s="115"/>
      <c r="P189" s="115"/>
      <c r="Q189" s="115"/>
      <c r="R189" s="115"/>
      <c r="S189" s="115"/>
      <c r="T189" s="115"/>
      <c r="U189" s="115"/>
      <c r="V189" s="115"/>
      <c r="W189" s="115"/>
      <c r="X189" s="115"/>
      <c r="Y189" s="115"/>
    </row>
    <row r="190" spans="1:25" ht="15.75" customHeight="1" x14ac:dyDescent="0.25">
      <c r="A190" s="311"/>
      <c r="B190" s="323"/>
      <c r="C190" s="324"/>
      <c r="D190" s="324"/>
      <c r="E190" s="115"/>
      <c r="F190" s="115"/>
      <c r="G190" s="115"/>
      <c r="H190" s="115"/>
      <c r="I190" s="115"/>
      <c r="J190" s="115"/>
      <c r="K190" s="115"/>
      <c r="L190" s="115"/>
      <c r="M190" s="115"/>
      <c r="N190" s="115"/>
      <c r="O190" s="115"/>
      <c r="P190" s="115"/>
      <c r="Q190" s="115"/>
      <c r="R190" s="115"/>
      <c r="S190" s="115"/>
      <c r="T190" s="115"/>
      <c r="U190" s="115"/>
      <c r="V190" s="115"/>
      <c r="W190" s="115"/>
      <c r="X190" s="115"/>
      <c r="Y190" s="115"/>
    </row>
    <row r="191" spans="1:25" ht="15.75" customHeight="1" x14ac:dyDescent="0.25">
      <c r="A191" s="311"/>
      <c r="B191" s="323"/>
      <c r="C191" s="324"/>
      <c r="D191" s="324"/>
      <c r="E191" s="115"/>
      <c r="F191" s="115"/>
      <c r="G191" s="115"/>
      <c r="H191" s="115"/>
      <c r="I191" s="115"/>
      <c r="J191" s="115"/>
      <c r="K191" s="115"/>
      <c r="L191" s="115"/>
      <c r="M191" s="115"/>
      <c r="N191" s="115"/>
      <c r="O191" s="115"/>
      <c r="P191" s="115"/>
      <c r="Q191" s="115"/>
      <c r="R191" s="115"/>
      <c r="S191" s="115"/>
      <c r="T191" s="115"/>
      <c r="U191" s="115"/>
      <c r="V191" s="115"/>
      <c r="W191" s="115"/>
      <c r="X191" s="115"/>
      <c r="Y191" s="115"/>
    </row>
    <row r="192" spans="1:25" ht="15.75" customHeight="1" x14ac:dyDescent="0.25">
      <c r="A192" s="311"/>
      <c r="B192" s="323"/>
      <c r="C192" s="324"/>
      <c r="D192" s="324"/>
      <c r="E192" s="115"/>
      <c r="F192" s="115"/>
      <c r="G192" s="115"/>
      <c r="H192" s="115"/>
      <c r="I192" s="115"/>
      <c r="J192" s="115"/>
      <c r="K192" s="115"/>
      <c r="L192" s="115"/>
      <c r="M192" s="115"/>
      <c r="N192" s="115"/>
      <c r="O192" s="115"/>
      <c r="P192" s="115"/>
      <c r="Q192" s="115"/>
      <c r="R192" s="115"/>
      <c r="S192" s="115"/>
      <c r="T192" s="115"/>
      <c r="U192" s="115"/>
      <c r="V192" s="115"/>
      <c r="W192" s="115"/>
      <c r="X192" s="115"/>
      <c r="Y192" s="115"/>
    </row>
    <row r="193" spans="1:25" ht="15.75" customHeight="1" x14ac:dyDescent="0.25">
      <c r="A193" s="311"/>
      <c r="B193" s="323"/>
      <c r="C193" s="324"/>
      <c r="D193" s="324"/>
      <c r="E193" s="115"/>
      <c r="F193" s="115"/>
      <c r="G193" s="115"/>
      <c r="H193" s="115"/>
      <c r="I193" s="115"/>
      <c r="J193" s="115"/>
      <c r="K193" s="115"/>
      <c r="L193" s="115"/>
      <c r="M193" s="115"/>
      <c r="N193" s="115"/>
      <c r="O193" s="115"/>
      <c r="P193" s="115"/>
      <c r="Q193" s="115"/>
      <c r="R193" s="115"/>
      <c r="S193" s="115"/>
      <c r="T193" s="115"/>
      <c r="U193" s="115"/>
      <c r="V193" s="115"/>
      <c r="W193" s="115"/>
      <c r="X193" s="115"/>
      <c r="Y193" s="115"/>
    </row>
    <row r="194" spans="1:25" ht="15.75" customHeight="1" x14ac:dyDescent="0.25">
      <c r="A194" s="311"/>
      <c r="B194" s="323"/>
      <c r="C194" s="324"/>
      <c r="D194" s="324"/>
      <c r="E194" s="115"/>
      <c r="F194" s="115"/>
      <c r="G194" s="115"/>
      <c r="H194" s="115"/>
      <c r="I194" s="115"/>
      <c r="J194" s="115"/>
      <c r="K194" s="115"/>
      <c r="L194" s="115"/>
      <c r="M194" s="115"/>
      <c r="N194" s="115"/>
      <c r="O194" s="115"/>
      <c r="P194" s="115"/>
      <c r="Q194" s="115"/>
      <c r="R194" s="115"/>
      <c r="S194" s="115"/>
      <c r="T194" s="115"/>
      <c r="U194" s="115"/>
      <c r="V194" s="115"/>
      <c r="W194" s="115"/>
      <c r="X194" s="115"/>
      <c r="Y194" s="115"/>
    </row>
    <row r="195" spans="1:25" ht="15.75" customHeight="1" x14ac:dyDescent="0.25">
      <c r="A195" s="311"/>
      <c r="B195" s="323"/>
      <c r="C195" s="324"/>
      <c r="D195" s="324"/>
      <c r="E195" s="115"/>
      <c r="F195" s="115"/>
      <c r="G195" s="115"/>
      <c r="H195" s="115"/>
      <c r="I195" s="115"/>
      <c r="J195" s="115"/>
      <c r="K195" s="115"/>
      <c r="L195" s="115"/>
      <c r="M195" s="115"/>
      <c r="N195" s="115"/>
      <c r="O195" s="115"/>
      <c r="P195" s="115"/>
      <c r="Q195" s="115"/>
      <c r="R195" s="115"/>
      <c r="S195" s="115"/>
      <c r="T195" s="115"/>
      <c r="U195" s="115"/>
      <c r="V195" s="115"/>
      <c r="W195" s="115"/>
      <c r="X195" s="115"/>
      <c r="Y195" s="115"/>
    </row>
    <row r="196" spans="1:25" ht="15.75" customHeight="1" x14ac:dyDescent="0.25">
      <c r="A196" s="311"/>
      <c r="B196" s="323"/>
      <c r="C196" s="324"/>
      <c r="D196" s="324"/>
      <c r="E196" s="115"/>
      <c r="F196" s="115"/>
      <c r="G196" s="115"/>
      <c r="H196" s="115"/>
      <c r="I196" s="115"/>
      <c r="J196" s="115"/>
      <c r="K196" s="115"/>
      <c r="L196" s="115"/>
      <c r="M196" s="115"/>
      <c r="N196" s="115"/>
      <c r="O196" s="115"/>
      <c r="P196" s="115"/>
      <c r="Q196" s="115"/>
      <c r="R196" s="115"/>
      <c r="S196" s="115"/>
      <c r="T196" s="115"/>
      <c r="U196" s="115"/>
      <c r="V196" s="115"/>
      <c r="W196" s="115"/>
      <c r="X196" s="115"/>
      <c r="Y196" s="115"/>
    </row>
    <row r="197" spans="1:25" ht="15.75" customHeight="1" x14ac:dyDescent="0.25">
      <c r="A197" s="311"/>
      <c r="B197" s="323"/>
      <c r="C197" s="324"/>
      <c r="D197" s="324"/>
      <c r="E197" s="115"/>
      <c r="F197" s="115"/>
      <c r="G197" s="115"/>
      <c r="H197" s="115"/>
      <c r="I197" s="115"/>
      <c r="J197" s="115"/>
      <c r="K197" s="115"/>
      <c r="L197" s="115"/>
      <c r="M197" s="115"/>
      <c r="N197" s="115"/>
      <c r="O197" s="115"/>
      <c r="P197" s="115"/>
      <c r="Q197" s="115"/>
      <c r="R197" s="115"/>
      <c r="S197" s="115"/>
      <c r="T197" s="115"/>
      <c r="U197" s="115"/>
      <c r="V197" s="115"/>
      <c r="W197" s="115"/>
      <c r="X197" s="115"/>
      <c r="Y197" s="115"/>
    </row>
    <row r="198" spans="1:25" ht="15.75" customHeight="1" x14ac:dyDescent="0.25">
      <c r="A198" s="311"/>
      <c r="B198" s="323"/>
      <c r="C198" s="324"/>
      <c r="D198" s="324"/>
      <c r="E198" s="115"/>
      <c r="F198" s="115"/>
      <c r="G198" s="115"/>
      <c r="H198" s="115"/>
      <c r="I198" s="115"/>
      <c r="J198" s="115"/>
      <c r="K198" s="115"/>
      <c r="L198" s="115"/>
      <c r="M198" s="115"/>
      <c r="N198" s="115"/>
      <c r="O198" s="115"/>
      <c r="P198" s="115"/>
      <c r="Q198" s="115"/>
      <c r="R198" s="115"/>
      <c r="S198" s="115"/>
      <c r="T198" s="115"/>
      <c r="U198" s="115"/>
      <c r="V198" s="115"/>
      <c r="W198" s="115"/>
      <c r="X198" s="115"/>
      <c r="Y198" s="115"/>
    </row>
    <row r="199" spans="1:25" ht="15.75" customHeight="1" x14ac:dyDescent="0.25">
      <c r="A199" s="311"/>
      <c r="B199" s="323"/>
      <c r="C199" s="324"/>
      <c r="D199" s="324"/>
      <c r="E199" s="115"/>
      <c r="F199" s="115"/>
      <c r="G199" s="115"/>
      <c r="H199" s="115"/>
      <c r="I199" s="115"/>
      <c r="J199" s="115"/>
      <c r="K199" s="115"/>
      <c r="L199" s="115"/>
      <c r="M199" s="115"/>
      <c r="N199" s="115"/>
      <c r="O199" s="115"/>
      <c r="P199" s="115"/>
      <c r="Q199" s="115"/>
      <c r="R199" s="115"/>
      <c r="S199" s="115"/>
      <c r="T199" s="115"/>
      <c r="U199" s="115"/>
      <c r="V199" s="115"/>
      <c r="W199" s="115"/>
      <c r="X199" s="115"/>
      <c r="Y199" s="115"/>
    </row>
    <row r="200" spans="1:25" ht="15.75" customHeight="1" x14ac:dyDescent="0.25">
      <c r="A200" s="311"/>
      <c r="B200" s="323"/>
      <c r="C200" s="324"/>
      <c r="D200" s="324"/>
      <c r="E200" s="115"/>
      <c r="F200" s="115"/>
      <c r="G200" s="115"/>
      <c r="H200" s="115"/>
      <c r="I200" s="115"/>
      <c r="J200" s="115"/>
      <c r="K200" s="115"/>
      <c r="L200" s="115"/>
      <c r="M200" s="115"/>
      <c r="N200" s="115"/>
      <c r="O200" s="115"/>
      <c r="P200" s="115"/>
      <c r="Q200" s="115"/>
      <c r="R200" s="115"/>
      <c r="S200" s="115"/>
      <c r="T200" s="115"/>
      <c r="U200" s="115"/>
      <c r="V200" s="115"/>
      <c r="W200" s="115"/>
      <c r="X200" s="115"/>
      <c r="Y200" s="115"/>
    </row>
    <row r="201" spans="1:25" ht="15.75" customHeight="1" x14ac:dyDescent="0.25">
      <c r="A201" s="311"/>
      <c r="B201" s="323"/>
      <c r="C201" s="324"/>
      <c r="D201" s="324"/>
      <c r="E201" s="115"/>
      <c r="F201" s="115"/>
      <c r="G201" s="115"/>
      <c r="H201" s="115"/>
      <c r="I201" s="115"/>
      <c r="J201" s="115"/>
      <c r="K201" s="115"/>
      <c r="L201" s="115"/>
      <c r="M201" s="115"/>
      <c r="N201" s="115"/>
      <c r="O201" s="115"/>
      <c r="P201" s="115"/>
      <c r="Q201" s="115"/>
      <c r="R201" s="115"/>
      <c r="S201" s="115"/>
      <c r="T201" s="115"/>
      <c r="U201" s="115"/>
      <c r="V201" s="115"/>
      <c r="W201" s="115"/>
      <c r="X201" s="115"/>
      <c r="Y201" s="115"/>
    </row>
    <row r="202" spans="1:25" ht="15.75" customHeight="1" x14ac:dyDescent="0.25">
      <c r="A202" s="311"/>
      <c r="B202" s="323"/>
      <c r="C202" s="324"/>
      <c r="D202" s="324"/>
      <c r="E202" s="115"/>
      <c r="F202" s="115"/>
      <c r="G202" s="115"/>
      <c r="H202" s="115"/>
      <c r="I202" s="115"/>
      <c r="J202" s="115"/>
      <c r="K202" s="115"/>
      <c r="L202" s="115"/>
      <c r="M202" s="115"/>
      <c r="N202" s="115"/>
      <c r="O202" s="115"/>
      <c r="P202" s="115"/>
      <c r="Q202" s="115"/>
      <c r="R202" s="115"/>
      <c r="S202" s="115"/>
      <c r="T202" s="115"/>
      <c r="U202" s="115"/>
      <c r="V202" s="115"/>
      <c r="W202" s="115"/>
      <c r="X202" s="115"/>
      <c r="Y202" s="115"/>
    </row>
    <row r="203" spans="1:25" ht="15.75" customHeight="1" x14ac:dyDescent="0.25">
      <c r="A203" s="311"/>
      <c r="B203" s="323"/>
      <c r="C203" s="324"/>
      <c r="D203" s="324"/>
      <c r="E203" s="115"/>
      <c r="F203" s="115"/>
      <c r="G203" s="115"/>
      <c r="H203" s="115"/>
      <c r="I203" s="115"/>
      <c r="J203" s="115"/>
      <c r="K203" s="115"/>
      <c r="L203" s="115"/>
      <c r="M203" s="115"/>
      <c r="N203" s="115"/>
      <c r="O203" s="115"/>
      <c r="P203" s="115"/>
      <c r="Q203" s="115"/>
      <c r="R203" s="115"/>
      <c r="S203" s="115"/>
      <c r="T203" s="115"/>
      <c r="U203" s="115"/>
      <c r="V203" s="115"/>
      <c r="W203" s="115"/>
      <c r="X203" s="115"/>
      <c r="Y203" s="115"/>
    </row>
    <row r="204" spans="1:25" ht="15.75" customHeight="1" x14ac:dyDescent="0.25">
      <c r="A204" s="311"/>
      <c r="B204" s="323"/>
      <c r="C204" s="324"/>
      <c r="D204" s="324"/>
      <c r="E204" s="115"/>
      <c r="F204" s="115"/>
      <c r="G204" s="115"/>
      <c r="H204" s="115"/>
      <c r="I204" s="115"/>
      <c r="J204" s="115"/>
      <c r="K204" s="115"/>
      <c r="L204" s="115"/>
      <c r="M204" s="115"/>
      <c r="N204" s="115"/>
      <c r="O204" s="115"/>
      <c r="P204" s="115"/>
      <c r="Q204" s="115"/>
      <c r="R204" s="115"/>
      <c r="S204" s="115"/>
      <c r="T204" s="115"/>
      <c r="U204" s="115"/>
      <c r="V204" s="115"/>
      <c r="W204" s="115"/>
      <c r="X204" s="115"/>
      <c r="Y204" s="115"/>
    </row>
    <row r="205" spans="1:25" ht="15.75" customHeight="1" x14ac:dyDescent="0.25">
      <c r="A205" s="311"/>
      <c r="B205" s="323"/>
      <c r="C205" s="324"/>
      <c r="D205" s="324"/>
      <c r="E205" s="115"/>
      <c r="F205" s="115"/>
      <c r="G205" s="115"/>
      <c r="H205" s="115"/>
      <c r="I205" s="115"/>
      <c r="J205" s="115"/>
      <c r="K205" s="115"/>
      <c r="L205" s="115"/>
      <c r="M205" s="115"/>
      <c r="N205" s="115"/>
      <c r="O205" s="115"/>
      <c r="P205" s="115"/>
      <c r="Q205" s="115"/>
      <c r="R205" s="115"/>
      <c r="S205" s="115"/>
      <c r="T205" s="115"/>
      <c r="U205" s="115"/>
      <c r="V205" s="115"/>
      <c r="W205" s="115"/>
      <c r="X205" s="115"/>
      <c r="Y205" s="115"/>
    </row>
    <row r="206" spans="1:25" ht="15.75" customHeight="1" x14ac:dyDescent="0.25">
      <c r="A206" s="311"/>
      <c r="B206" s="323"/>
      <c r="C206" s="324"/>
      <c r="D206" s="324"/>
      <c r="E206" s="115"/>
      <c r="F206" s="115"/>
      <c r="G206" s="115"/>
      <c r="H206" s="115"/>
      <c r="I206" s="115"/>
      <c r="J206" s="115"/>
      <c r="K206" s="115"/>
      <c r="L206" s="115"/>
      <c r="M206" s="115"/>
      <c r="N206" s="115"/>
      <c r="O206" s="115"/>
      <c r="P206" s="115"/>
      <c r="Q206" s="115"/>
      <c r="R206" s="115"/>
      <c r="S206" s="115"/>
      <c r="T206" s="115"/>
      <c r="U206" s="115"/>
      <c r="V206" s="115"/>
      <c r="W206" s="115"/>
      <c r="X206" s="115"/>
      <c r="Y206" s="115"/>
    </row>
    <row r="207" spans="1:25" ht="15.75" customHeight="1" x14ac:dyDescent="0.25">
      <c r="A207" s="311"/>
      <c r="B207" s="323"/>
      <c r="C207" s="324"/>
      <c r="D207" s="324"/>
      <c r="E207" s="115"/>
      <c r="F207" s="115"/>
      <c r="G207" s="115"/>
      <c r="H207" s="115"/>
      <c r="I207" s="115"/>
      <c r="J207" s="115"/>
      <c r="K207" s="115"/>
      <c r="L207" s="115"/>
      <c r="M207" s="115"/>
      <c r="N207" s="115"/>
      <c r="O207" s="115"/>
      <c r="P207" s="115"/>
      <c r="Q207" s="115"/>
      <c r="R207" s="115"/>
      <c r="S207" s="115"/>
      <c r="T207" s="115"/>
      <c r="U207" s="115"/>
      <c r="V207" s="115"/>
      <c r="W207" s="115"/>
      <c r="X207" s="115"/>
      <c r="Y207" s="115"/>
    </row>
    <row r="208" spans="1:25" ht="15.75" customHeight="1" x14ac:dyDescent="0.25">
      <c r="A208" s="308"/>
      <c r="B208" s="323"/>
      <c r="C208" s="323"/>
      <c r="D208" s="323"/>
      <c r="E208" s="115"/>
      <c r="F208" s="115"/>
      <c r="G208" s="115"/>
      <c r="H208" s="115"/>
      <c r="I208" s="115"/>
      <c r="J208" s="115"/>
      <c r="K208" s="115"/>
      <c r="L208" s="115"/>
      <c r="M208" s="115"/>
      <c r="N208" s="115"/>
      <c r="O208" s="115"/>
      <c r="P208" s="115"/>
      <c r="Q208" s="115"/>
      <c r="R208" s="115"/>
      <c r="S208" s="115"/>
      <c r="T208" s="115"/>
      <c r="U208" s="115"/>
      <c r="V208" s="115"/>
      <c r="W208" s="115"/>
      <c r="X208" s="115"/>
      <c r="Y208" s="115"/>
    </row>
    <row r="209" spans="1:26" ht="15.75" customHeight="1" x14ac:dyDescent="0.25">
      <c r="A209" s="308"/>
      <c r="B209" s="325" t="s">
        <v>1228</v>
      </c>
      <c r="C209" s="325" t="s">
        <v>1229</v>
      </c>
      <c r="D209" s="115" t="s">
        <v>1228</v>
      </c>
      <c r="E209" s="115" t="s">
        <v>1229</v>
      </c>
      <c r="F209" s="115"/>
      <c r="G209" s="115"/>
      <c r="H209" s="115"/>
      <c r="I209" s="115"/>
      <c r="J209" s="115"/>
      <c r="K209" s="115"/>
      <c r="L209" s="115"/>
      <c r="M209" s="115"/>
      <c r="N209" s="115"/>
      <c r="O209" s="115"/>
      <c r="P209" s="115"/>
      <c r="Q209" s="115"/>
      <c r="R209" s="115"/>
      <c r="S209" s="115"/>
      <c r="T209" s="115"/>
      <c r="U209" s="115"/>
      <c r="V209" s="115"/>
      <c r="W209" s="115"/>
      <c r="X209" s="115"/>
      <c r="Y209" s="115"/>
    </row>
    <row r="210" spans="1:26" ht="15.75" customHeight="1" x14ac:dyDescent="0.35">
      <c r="A210" s="308"/>
      <c r="B210" s="326" t="s">
        <v>1230</v>
      </c>
      <c r="C210" s="326" t="s">
        <v>1231</v>
      </c>
      <c r="D210" s="115" t="s">
        <v>1230</v>
      </c>
      <c r="E210" s="115"/>
      <c r="F210" s="115" t="str">
        <f t="shared" ref="F210:F221" si="0">IF(NOT(ISBLANK(D210)),D210,IF(NOT(ISBLANK(E210)),"     "&amp;E210,FALSE))</f>
        <v>Afectación Económica o presupuestal</v>
      </c>
      <c r="G210" s="115" t="s">
        <v>1230</v>
      </c>
      <c r="H210" s="115" t="str">
        <f ca="1">IF(NOT(ISERROR(MATCH(G210,ANCHORARRAY(B221),0))),F223&amp;"Por favor no seleccionar los criterios de impacto",G210)</f>
        <v>Afectación Económica o presupuestal</v>
      </c>
      <c r="I210" s="115"/>
      <c r="J210" s="115"/>
      <c r="K210" s="115"/>
      <c r="L210" s="115"/>
      <c r="M210" s="115"/>
      <c r="N210" s="115"/>
      <c r="O210" s="115"/>
      <c r="P210" s="115"/>
      <c r="Q210" s="115"/>
      <c r="R210" s="115"/>
      <c r="S210" s="115"/>
      <c r="T210" s="115"/>
      <c r="U210" s="115"/>
      <c r="V210" s="115"/>
      <c r="W210" s="115"/>
      <c r="X210" s="115"/>
      <c r="Y210" s="115"/>
      <c r="Z210" s="115"/>
    </row>
    <row r="211" spans="1:26" ht="15.75" customHeight="1" x14ac:dyDescent="0.35">
      <c r="A211" s="308"/>
      <c r="B211" s="326" t="s">
        <v>1230</v>
      </c>
      <c r="C211" s="326" t="s">
        <v>1209</v>
      </c>
      <c r="D211" s="115"/>
      <c r="E211" s="115" t="s">
        <v>1231</v>
      </c>
      <c r="F211" s="115" t="str">
        <f t="shared" si="0"/>
        <v xml:space="preserve">     Afectación menor a 10 SMLMV .</v>
      </c>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15.75" customHeight="1" x14ac:dyDescent="0.35">
      <c r="A212" s="308"/>
      <c r="B212" s="326" t="s">
        <v>1230</v>
      </c>
      <c r="C212" s="326" t="s">
        <v>1213</v>
      </c>
      <c r="D212" s="115"/>
      <c r="E212" s="115" t="s">
        <v>1209</v>
      </c>
      <c r="F212" s="115" t="str">
        <f t="shared" si="0"/>
        <v xml:space="preserve">     Entre 10 y 50 SMLMV </v>
      </c>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15.75" customHeight="1" x14ac:dyDescent="0.35">
      <c r="A213" s="308"/>
      <c r="B213" s="326" t="s">
        <v>1230</v>
      </c>
      <c r="C213" s="326" t="s">
        <v>1217</v>
      </c>
      <c r="D213" s="115"/>
      <c r="E213" s="115" t="s">
        <v>1213</v>
      </c>
      <c r="F213" s="115" t="str">
        <f t="shared" si="0"/>
        <v xml:space="preserve">     Entre 50 y 100 SMLMV </v>
      </c>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15.75" customHeight="1" x14ac:dyDescent="0.35">
      <c r="A214" s="308"/>
      <c r="B214" s="326" t="s">
        <v>1230</v>
      </c>
      <c r="C214" s="326" t="s">
        <v>1221</v>
      </c>
      <c r="D214" s="115"/>
      <c r="E214" s="115" t="s">
        <v>1217</v>
      </c>
      <c r="F214" s="115" t="str">
        <f t="shared" si="0"/>
        <v xml:space="preserve">     Entre 100 y 500 SMLMV </v>
      </c>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15.75" customHeight="1" x14ac:dyDescent="0.35">
      <c r="A215" s="308"/>
      <c r="B215" s="326" t="s">
        <v>1202</v>
      </c>
      <c r="C215" s="326" t="s">
        <v>1206</v>
      </c>
      <c r="D215" s="115"/>
      <c r="E215" s="115" t="s">
        <v>1221</v>
      </c>
      <c r="F215" s="115" t="str">
        <f t="shared" si="0"/>
        <v xml:space="preserve">     Mayor a 500 SMLMV </v>
      </c>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15.75" customHeight="1" x14ac:dyDescent="0.35">
      <c r="A216" s="308"/>
      <c r="B216" s="326" t="s">
        <v>1202</v>
      </c>
      <c r="C216" s="326" t="s">
        <v>1210</v>
      </c>
      <c r="D216" s="115" t="s">
        <v>1202</v>
      </c>
      <c r="E216" s="115"/>
      <c r="F216" s="115" t="str">
        <f t="shared" si="0"/>
        <v>Pérdida Reputacional</v>
      </c>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15.75" customHeight="1" x14ac:dyDescent="0.35">
      <c r="A217" s="308"/>
      <c r="B217" s="326" t="s">
        <v>1202</v>
      </c>
      <c r="C217" s="326" t="s">
        <v>1214</v>
      </c>
      <c r="D217" s="115"/>
      <c r="E217" s="115" t="s">
        <v>1206</v>
      </c>
      <c r="F217" s="115" t="str">
        <f t="shared" si="0"/>
        <v xml:space="preserve">     El riesgo afecta la imagen de alguna área de la organización</v>
      </c>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15.75" customHeight="1" x14ac:dyDescent="0.35">
      <c r="A218" s="308"/>
      <c r="B218" s="326" t="s">
        <v>1202</v>
      </c>
      <c r="C218" s="326" t="s">
        <v>1218</v>
      </c>
      <c r="D218" s="115"/>
      <c r="E218" s="115" t="s">
        <v>1210</v>
      </c>
      <c r="F218" s="115" t="str">
        <f t="shared" si="0"/>
        <v xml:space="preserve">     El riesgo afecta la imagen de la entidad internamente, de conocimiento general, nivel interno, de junta dircetiva y accionistas y/o de provedores</v>
      </c>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15.75" customHeight="1" x14ac:dyDescent="0.35">
      <c r="A219" s="308"/>
      <c r="B219" s="326" t="s">
        <v>1202</v>
      </c>
      <c r="C219" s="326" t="s">
        <v>1222</v>
      </c>
      <c r="D219" s="115"/>
      <c r="E219" s="115" t="s">
        <v>1214</v>
      </c>
      <c r="F219" s="115" t="str">
        <f t="shared" si="0"/>
        <v xml:space="preserve">     El riesgo afecta la imagen de la entidad con algunos usuarios de relevancia frente al logro de los objetivos</v>
      </c>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15.75" customHeight="1" x14ac:dyDescent="0.25">
      <c r="A220" s="308"/>
      <c r="B220" s="327"/>
      <c r="C220" s="327"/>
      <c r="D220" s="115"/>
      <c r="E220" s="115" t="s">
        <v>1218</v>
      </c>
      <c r="F220" s="115" t="str">
        <f t="shared" si="0"/>
        <v xml:space="preserve">     El riesgo afecta la imagen de de la entidad con efecto publicitario sostenido a nivel de sector administrativo, nivel departamental o municipal</v>
      </c>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15.75" customHeight="1" x14ac:dyDescent="0.25">
      <c r="A221" s="308"/>
      <c r="B221" s="327" t="str">
        <f ca="1">IFERROR(__xludf.DUMMYFUNCTION("ARRAY_CONSTRAIN(ARRAYFORMULA(UNIQUE('Tabla Impacto'!$B$209:$B$219)), 3, 1)"),"Criterios")</f>
        <v>Criterios</v>
      </c>
      <c r="C221" s="327"/>
      <c r="D221" s="115"/>
      <c r="E221" s="115" t="s">
        <v>1222</v>
      </c>
      <c r="F221" s="115" t="str">
        <f t="shared" si="0"/>
        <v xml:space="preserve">     El riesgo afecta la imagen de la entidad a nivel nacional, con efecto publicitarios sostenible a nivel país</v>
      </c>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15.75" customHeight="1" x14ac:dyDescent="0.25">
      <c r="A222" s="308"/>
      <c r="B222" s="327" t="str">
        <f ca="1">IFERROR(__xludf.DUMMYFUNCTION("""COMPUTED_VALUE"""),"Afectación Económica o presupuestal")</f>
        <v>Afectación Económica o presupuestal</v>
      </c>
      <c r="C222" s="327"/>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15.75" customHeight="1" x14ac:dyDescent="0.25">
      <c r="A223" s="115"/>
      <c r="B223" s="327" t="str">
        <f ca="1">IFERROR(__xludf.DUMMYFUNCTION("""COMPUTED_VALUE"""),"Pérdida Reputacional")</f>
        <v>Pérdida Reputacional</v>
      </c>
      <c r="C223" s="327"/>
      <c r="D223" s="115"/>
      <c r="E223" s="115"/>
      <c r="F223" s="328" t="s">
        <v>1232</v>
      </c>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15.75" customHeight="1" x14ac:dyDescent="0.25">
      <c r="A224" s="115"/>
      <c r="B224" s="115"/>
      <c r="C224" s="115"/>
      <c r="D224" s="115"/>
      <c r="E224" s="115"/>
      <c r="F224" s="328" t="s">
        <v>1233</v>
      </c>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15.75" customHeight="1" x14ac:dyDescent="0.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15.75" customHeight="1" x14ac:dyDescent="0.25">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15.75" customHeight="1" x14ac:dyDescent="0.25">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15.75" customHeight="1" x14ac:dyDescent="0.25">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15.75" customHeight="1" x14ac:dyDescent="0.25">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15.75" customHeight="1" x14ac:dyDescent="0.25">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15.75" customHeight="1" x14ac:dyDescent="0.25">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15.75" customHeight="1" x14ac:dyDescent="0.25">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15.75" customHeight="1" x14ac:dyDescent="0.25">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15.75" customHeight="1" x14ac:dyDescent="0.25">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15.75" customHeight="1" x14ac:dyDescent="0.25">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15.75" customHeight="1" x14ac:dyDescent="0.25">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15.75" customHeight="1" x14ac:dyDescent="0.25">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15.75" customHeight="1" x14ac:dyDescent="0.25">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15.75" customHeight="1" x14ac:dyDescent="0.25">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15.75" customHeight="1" x14ac:dyDescent="0.25">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15.75" customHeight="1" x14ac:dyDescent="0.25">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15.75" customHeight="1" x14ac:dyDescent="0.25">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15.75" customHeight="1" x14ac:dyDescent="0.25">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15.75" customHeight="1" x14ac:dyDescent="0.25">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15.75" customHeight="1" x14ac:dyDescent="0.25">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15.75" customHeight="1" x14ac:dyDescent="0.25">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15.75" customHeight="1" x14ac:dyDescent="0.25">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15.75" customHeight="1" x14ac:dyDescent="0.25">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15.75" customHeight="1" x14ac:dyDescent="0.25">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15.75" customHeight="1" x14ac:dyDescent="0.25">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15.75" customHeight="1" x14ac:dyDescent="0.25">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15.75" customHeight="1" x14ac:dyDescent="0.25">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15.75" customHeight="1" x14ac:dyDescent="0.25">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15.75" customHeight="1" x14ac:dyDescent="0.25">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15.75" customHeight="1" x14ac:dyDescent="0.25">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15.75" customHeight="1" x14ac:dyDescent="0.25">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15.75" customHeight="1" x14ac:dyDescent="0.25">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15.75" customHeight="1" x14ac:dyDescent="0.25">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15.75" customHeight="1" x14ac:dyDescent="0.25">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15.75" customHeight="1" x14ac:dyDescent="0.25">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15.75" customHeight="1" x14ac:dyDescent="0.25">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15.75" customHeight="1" x14ac:dyDescent="0.25">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15.75" customHeight="1" x14ac:dyDescent="0.25">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15.75" customHeight="1" x14ac:dyDescent="0.25">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15.75" customHeight="1" x14ac:dyDescent="0.25">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15.75" customHeight="1" x14ac:dyDescent="0.25">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15.75" customHeight="1" x14ac:dyDescent="0.25">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15.75" customHeight="1" x14ac:dyDescent="0.25">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15.75" customHeight="1" x14ac:dyDescent="0.25">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15.75" customHeight="1" x14ac:dyDescent="0.25">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15.75" customHeight="1" x14ac:dyDescent="0.25">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15.75" customHeight="1" x14ac:dyDescent="0.25">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15.75" customHeight="1" x14ac:dyDescent="0.25">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15.75" customHeight="1" x14ac:dyDescent="0.25">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15.75" customHeight="1" x14ac:dyDescent="0.25">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15.75" customHeight="1" x14ac:dyDescent="0.25">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15.75" customHeight="1" x14ac:dyDescent="0.25">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15.75" customHeight="1" x14ac:dyDescent="0.25">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15.75" customHeight="1" x14ac:dyDescent="0.25">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15.75" customHeight="1" x14ac:dyDescent="0.25">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15.75" customHeight="1" x14ac:dyDescent="0.25">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15.75" customHeight="1" x14ac:dyDescent="0.25">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15.75" customHeight="1" x14ac:dyDescent="0.25">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15.75" customHeight="1" x14ac:dyDescent="0.25">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15.75" customHeight="1" x14ac:dyDescent="0.25">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15.75" customHeight="1" x14ac:dyDescent="0.25">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15.75" customHeight="1" x14ac:dyDescent="0.25">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15.75" customHeight="1" x14ac:dyDescent="0.25">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15.75" customHeight="1" x14ac:dyDescent="0.25">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15.75" customHeight="1" x14ac:dyDescent="0.25">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15.75" customHeight="1" x14ac:dyDescent="0.25">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15.75" customHeight="1" x14ac:dyDescent="0.25">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15.75" customHeight="1" x14ac:dyDescent="0.25">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15.75" customHeight="1" x14ac:dyDescent="0.25">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15.75" customHeight="1" x14ac:dyDescent="0.25">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15.75" customHeight="1" x14ac:dyDescent="0.25">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15.75" customHeight="1" x14ac:dyDescent="0.25">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15.75" customHeight="1" x14ac:dyDescent="0.25">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15.75" customHeight="1" x14ac:dyDescent="0.25">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15.75" customHeight="1" x14ac:dyDescent="0.25">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15.75" customHeight="1" x14ac:dyDescent="0.25">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15.75" customHeight="1" x14ac:dyDescent="0.25">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15.75" customHeight="1" x14ac:dyDescent="0.25">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15.75" customHeight="1" x14ac:dyDescent="0.25">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15.75" customHeight="1" x14ac:dyDescent="0.25">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15.75" customHeight="1" x14ac:dyDescent="0.25">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15.75" customHeight="1" x14ac:dyDescent="0.25">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15.75" customHeight="1" x14ac:dyDescent="0.25">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15.75" customHeight="1" x14ac:dyDescent="0.25">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15.75" customHeight="1" x14ac:dyDescent="0.25">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15.75" customHeight="1" x14ac:dyDescent="0.25">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15.75" customHeight="1" x14ac:dyDescent="0.25">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15.75" customHeight="1" x14ac:dyDescent="0.25">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15.75" customHeight="1" x14ac:dyDescent="0.25">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15.75" customHeight="1" x14ac:dyDescent="0.25">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15.75" customHeight="1" x14ac:dyDescent="0.25">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15.75" customHeight="1" x14ac:dyDescent="0.25">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15.75" customHeight="1" x14ac:dyDescent="0.25">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15.75" customHeight="1" x14ac:dyDescent="0.25">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15.75" customHeight="1" x14ac:dyDescent="0.25">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15.75" customHeight="1" x14ac:dyDescent="0.25">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15.75" customHeight="1" x14ac:dyDescent="0.25">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15.75" customHeight="1" x14ac:dyDescent="0.25">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15.75" customHeight="1" x14ac:dyDescent="0.25">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15.75" customHeight="1" x14ac:dyDescent="0.25">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15.75" customHeight="1" x14ac:dyDescent="0.25">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15.75" customHeight="1" x14ac:dyDescent="0.25">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15.75" customHeight="1" x14ac:dyDescent="0.25">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15.75" customHeight="1" x14ac:dyDescent="0.25">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15.75" customHeight="1" x14ac:dyDescent="0.25">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15.75" customHeight="1" x14ac:dyDescent="0.25">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15.75" customHeight="1" x14ac:dyDescent="0.25">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15.75" customHeight="1" x14ac:dyDescent="0.25">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15.75" customHeight="1" x14ac:dyDescent="0.25">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15.75" customHeight="1" x14ac:dyDescent="0.25">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15.75" customHeight="1" x14ac:dyDescent="0.25">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15.75" customHeight="1" x14ac:dyDescent="0.25">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15.75" customHeight="1" x14ac:dyDescent="0.25">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15.75" customHeight="1" x14ac:dyDescent="0.25">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15.75" customHeight="1" x14ac:dyDescent="0.25">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15.75" customHeight="1" x14ac:dyDescent="0.25">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15.75" customHeight="1" x14ac:dyDescent="0.25">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15.75" customHeight="1" x14ac:dyDescent="0.25">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15.75" customHeight="1" x14ac:dyDescent="0.25">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15.75" customHeight="1" x14ac:dyDescent="0.25">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15.75" customHeight="1" x14ac:dyDescent="0.25">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15.75" customHeight="1" x14ac:dyDescent="0.25">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15.75" customHeight="1" x14ac:dyDescent="0.25">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15.75" customHeight="1" x14ac:dyDescent="0.25">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15.75" customHeight="1" x14ac:dyDescent="0.25">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15.75" customHeight="1" x14ac:dyDescent="0.25">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15.75" customHeight="1" x14ac:dyDescent="0.25">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15.75" customHeight="1" x14ac:dyDescent="0.25">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15.75" customHeight="1" x14ac:dyDescent="0.25">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15.75" customHeight="1" x14ac:dyDescent="0.25">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15.75" customHeight="1" x14ac:dyDescent="0.25">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15.75" customHeight="1" x14ac:dyDescent="0.25">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15.75" customHeight="1" x14ac:dyDescent="0.25">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15.75" customHeight="1" x14ac:dyDescent="0.25">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15.75" customHeight="1" x14ac:dyDescent="0.25">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15.75" customHeight="1" x14ac:dyDescent="0.25">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15.75" customHeight="1" x14ac:dyDescent="0.25">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15.75" customHeight="1" x14ac:dyDescent="0.25">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15.75" customHeight="1" x14ac:dyDescent="0.25">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15.75" customHeight="1" x14ac:dyDescent="0.25">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15.75" customHeight="1" x14ac:dyDescent="0.25">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15.75" customHeight="1" x14ac:dyDescent="0.25">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15.75" customHeight="1" x14ac:dyDescent="0.25">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15.75" customHeight="1" x14ac:dyDescent="0.25">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15.75" customHeight="1" x14ac:dyDescent="0.25">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15.75" customHeight="1" x14ac:dyDescent="0.25">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15.75" customHeight="1" x14ac:dyDescent="0.25">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15.75" customHeight="1" x14ac:dyDescent="0.25">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15.75" customHeight="1" x14ac:dyDescent="0.25">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15.75" customHeight="1" x14ac:dyDescent="0.25">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15.75" customHeight="1" x14ac:dyDescent="0.25">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15.75" customHeight="1" x14ac:dyDescent="0.25">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15.75" customHeight="1" x14ac:dyDescent="0.25">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15.75" customHeight="1" x14ac:dyDescent="0.25">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15.75" customHeight="1" x14ac:dyDescent="0.25">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15.75" customHeight="1" x14ac:dyDescent="0.25">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15.75" customHeight="1" x14ac:dyDescent="0.25">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15.75" customHeight="1" x14ac:dyDescent="0.25">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15.75" customHeight="1" x14ac:dyDescent="0.25">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15.75" customHeight="1" x14ac:dyDescent="0.25">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15.75" customHeight="1" x14ac:dyDescent="0.25">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15.75" customHeight="1" x14ac:dyDescent="0.25">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15.75" customHeight="1" x14ac:dyDescent="0.25">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15.75" customHeight="1" x14ac:dyDescent="0.25">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15.75" customHeight="1" x14ac:dyDescent="0.25">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15.75" customHeight="1" x14ac:dyDescent="0.25">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15.75" customHeight="1" x14ac:dyDescent="0.25">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15.75" customHeight="1" x14ac:dyDescent="0.25">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15.75" customHeight="1" x14ac:dyDescent="0.25">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15.75" customHeight="1" x14ac:dyDescent="0.25">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15.75" customHeight="1" x14ac:dyDescent="0.25">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15.75" customHeight="1" x14ac:dyDescent="0.25">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15.75" customHeight="1" x14ac:dyDescent="0.25">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15.75" customHeight="1" x14ac:dyDescent="0.25">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15.75" customHeight="1" x14ac:dyDescent="0.25">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15.75" customHeight="1" x14ac:dyDescent="0.25">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15.75" customHeight="1" x14ac:dyDescent="0.25">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15.75" customHeight="1" x14ac:dyDescent="0.25">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15.75" customHeight="1" x14ac:dyDescent="0.25">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15.75" customHeight="1" x14ac:dyDescent="0.25">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15.75" customHeight="1" x14ac:dyDescent="0.25">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15.75" customHeight="1" x14ac:dyDescent="0.25">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15.75" customHeight="1" x14ac:dyDescent="0.25">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15.75" customHeight="1" x14ac:dyDescent="0.25">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15.75" customHeight="1" x14ac:dyDescent="0.25">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15.75" customHeight="1" x14ac:dyDescent="0.25">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15.75" customHeight="1" x14ac:dyDescent="0.25">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15.75" customHeight="1" x14ac:dyDescent="0.25">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15.75" customHeight="1" x14ac:dyDescent="0.25">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15.75" customHeight="1" x14ac:dyDescent="0.25">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15.75" customHeight="1" x14ac:dyDescent="0.25">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15.75" customHeight="1" x14ac:dyDescent="0.25">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15.75" customHeight="1" x14ac:dyDescent="0.25">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15.75" customHeight="1" x14ac:dyDescent="0.25">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15.75" customHeight="1" x14ac:dyDescent="0.25">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15.75" customHeight="1" x14ac:dyDescent="0.25">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15.75" customHeight="1" x14ac:dyDescent="0.25">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15.75" customHeight="1" x14ac:dyDescent="0.25">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15.75" customHeight="1" x14ac:dyDescent="0.25">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15.75" customHeight="1" x14ac:dyDescent="0.2"/>
    <row r="426" spans="1:26" ht="15.75" customHeight="1" x14ac:dyDescent="0.2"/>
    <row r="427" spans="1:26" ht="15.75" customHeight="1" x14ac:dyDescent="0.2"/>
    <row r="428" spans="1:26" ht="15.75" customHeight="1" x14ac:dyDescent="0.2"/>
    <row r="429" spans="1:26" ht="15.75" customHeight="1" x14ac:dyDescent="0.2"/>
    <row r="430" spans="1:26" ht="15.75" customHeight="1" x14ac:dyDescent="0.2"/>
    <row r="431" spans="1:26" ht="15.75" customHeight="1" x14ac:dyDescent="0.2"/>
    <row r="432" spans="1:26"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300-000000000000}">
      <formula1>$F$210:$F$221</formula1>
    </dataValidation>
  </dataValidations>
  <pageMargins left="0.7" right="0.7" top="0.75" bottom="0.75" header="0" footer="0"/>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BQ1030"/>
  <sheetViews>
    <sheetView showGridLines="0" tabSelected="1" zoomScale="40" zoomScaleNormal="40" workbookViewId="0">
      <selection activeCell="O11" sqref="O11"/>
    </sheetView>
  </sheetViews>
  <sheetFormatPr baseColWidth="10" defaultColWidth="14.42578125" defaultRowHeight="15" customHeight="1" x14ac:dyDescent="0.2"/>
  <cols>
    <col min="1" max="1" width="5.85546875" customWidth="1"/>
    <col min="2" max="2" width="11.42578125" customWidth="1"/>
    <col min="3" max="3" width="26.85546875" customWidth="1"/>
    <col min="4" max="9" width="36.140625" customWidth="1"/>
    <col min="10" max="10" width="21.85546875" customWidth="1"/>
    <col min="11" max="11" width="21.42578125" customWidth="1"/>
    <col min="12" max="12" width="17" customWidth="1"/>
    <col min="13" max="13" width="20.42578125" customWidth="1"/>
    <col min="14" max="14" width="49" customWidth="1"/>
    <col min="15" max="26" width="37.7109375" customWidth="1"/>
    <col min="27" max="27" width="30" customWidth="1"/>
    <col min="28" max="28" width="24.140625" customWidth="1"/>
    <col min="29" max="29" width="20.42578125" customWidth="1"/>
    <col min="30" max="30" width="19.42578125" customWidth="1"/>
    <col min="31" max="31" width="20.85546875" customWidth="1"/>
    <col min="32" max="32" width="20.42578125" customWidth="1"/>
    <col min="33" max="33" width="21" customWidth="1"/>
    <col min="34" max="35" width="19.42578125" customWidth="1"/>
    <col min="36" max="36" width="18.42578125" customWidth="1"/>
    <col min="37" max="37" width="23.42578125" customWidth="1"/>
    <col min="38" max="40" width="14.28515625" customWidth="1"/>
    <col min="41" max="41" width="17.42578125" customWidth="1"/>
    <col min="42" max="42" width="21.42578125" customWidth="1"/>
    <col min="43" max="43" width="27.42578125" customWidth="1"/>
    <col min="44" max="44" width="18.42578125" customWidth="1"/>
    <col min="45" max="45" width="18.28515625" customWidth="1"/>
    <col min="46" max="46" width="23.140625" customWidth="1"/>
    <col min="47" max="47" width="19" customWidth="1"/>
    <col min="48" max="48" width="32.7109375" customWidth="1"/>
    <col min="49" max="49" width="15.140625" customWidth="1"/>
    <col min="50" max="51" width="27.85546875" customWidth="1"/>
    <col min="52" max="54" width="16.28515625" customWidth="1"/>
    <col min="55" max="55" width="19.42578125" customWidth="1"/>
    <col min="56" max="56" width="48.42578125" customWidth="1"/>
    <col min="57" max="57" width="23.85546875" customWidth="1"/>
    <col min="58" max="58" width="10.85546875" customWidth="1"/>
    <col min="59" max="59" width="29.7109375" customWidth="1"/>
    <col min="60" max="60" width="10.85546875" customWidth="1"/>
    <col min="61" max="61" width="28" customWidth="1"/>
    <col min="62" max="63" width="14.140625" customWidth="1"/>
    <col min="64" max="64" width="20.140625" customWidth="1"/>
    <col min="65" max="65" width="14" customWidth="1"/>
    <col min="66" max="66" width="24.42578125" customWidth="1"/>
    <col min="67" max="67" width="10.85546875" customWidth="1"/>
    <col min="68" max="68" width="13.85546875" customWidth="1"/>
    <col min="69" max="69" width="24" customWidth="1"/>
  </cols>
  <sheetData>
    <row r="1" spans="1:69" ht="24.75" customHeight="1" x14ac:dyDescent="0.3">
      <c r="A1" s="329"/>
      <c r="B1" s="727"/>
      <c r="C1" s="637"/>
      <c r="D1" s="606"/>
      <c r="E1" s="728" t="s">
        <v>763</v>
      </c>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c r="AH1" s="637"/>
      <c r="AI1" s="637"/>
      <c r="AJ1" s="637"/>
      <c r="AK1" s="637"/>
      <c r="AL1" s="637"/>
      <c r="AM1" s="637"/>
      <c r="AN1" s="637"/>
      <c r="AO1" s="637"/>
      <c r="AP1" s="637"/>
      <c r="AQ1" s="637"/>
      <c r="AR1" s="637"/>
      <c r="AS1" s="637"/>
      <c r="AT1" s="637"/>
      <c r="AU1" s="637"/>
      <c r="AV1" s="637"/>
      <c r="AW1" s="637"/>
      <c r="AX1" s="637"/>
      <c r="AY1" s="637"/>
      <c r="AZ1" s="637"/>
      <c r="BA1" s="637"/>
      <c r="BB1" s="637"/>
      <c r="BC1" s="637"/>
      <c r="BD1" s="637"/>
      <c r="BE1" s="637"/>
      <c r="BF1" s="637"/>
      <c r="BG1" s="637"/>
      <c r="BH1" s="637"/>
      <c r="BI1" s="637"/>
      <c r="BJ1" s="637"/>
      <c r="BK1" s="637"/>
      <c r="BL1" s="637"/>
      <c r="BM1" s="637"/>
      <c r="BN1" s="606"/>
      <c r="BO1" s="729" t="s">
        <v>1</v>
      </c>
      <c r="BP1" s="570"/>
      <c r="BQ1" s="568"/>
    </row>
    <row r="2" spans="1:69" ht="22.5" customHeight="1" x14ac:dyDescent="0.3">
      <c r="A2" s="329"/>
      <c r="B2" s="632"/>
      <c r="C2" s="638"/>
      <c r="D2" s="633"/>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3"/>
      <c r="BO2" s="730" t="s">
        <v>2</v>
      </c>
      <c r="BP2" s="570"/>
      <c r="BQ2" s="568"/>
    </row>
    <row r="3" spans="1:69" ht="27" customHeight="1" x14ac:dyDescent="0.3">
      <c r="A3" s="329"/>
      <c r="B3" s="634"/>
      <c r="C3" s="581"/>
      <c r="D3" s="615"/>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1"/>
      <c r="BM3" s="581"/>
      <c r="BN3" s="615"/>
      <c r="BO3" s="730" t="s">
        <v>1234</v>
      </c>
      <c r="BP3" s="570"/>
      <c r="BQ3" s="568"/>
    </row>
    <row r="4" spans="1:69" ht="9" customHeight="1" x14ac:dyDescent="0.3">
      <c r="A4" s="329"/>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31"/>
      <c r="BD4" s="303"/>
      <c r="BE4" s="303"/>
      <c r="BF4" s="331"/>
      <c r="BG4" s="303"/>
      <c r="BH4" s="331"/>
      <c r="BI4" s="303"/>
      <c r="BJ4" s="303"/>
      <c r="BK4" s="331"/>
      <c r="BL4" s="303"/>
      <c r="BM4" s="331"/>
      <c r="BN4" s="303"/>
      <c r="BO4" s="303"/>
      <c r="BP4" s="331"/>
      <c r="BQ4" s="303"/>
    </row>
    <row r="5" spans="1:69" ht="21" customHeight="1" x14ac:dyDescent="0.3">
      <c r="A5" s="329"/>
      <c r="B5" s="731" t="s">
        <v>764</v>
      </c>
      <c r="C5" s="637"/>
      <c r="D5" s="637"/>
      <c r="E5" s="637"/>
      <c r="F5" s="637"/>
      <c r="G5" s="637"/>
      <c r="H5" s="637"/>
      <c r="I5" s="637"/>
      <c r="J5" s="732"/>
      <c r="K5" s="705" t="s">
        <v>1235</v>
      </c>
      <c r="L5" s="570"/>
      <c r="M5" s="570"/>
      <c r="N5" s="568"/>
      <c r="O5" s="741" t="s">
        <v>769</v>
      </c>
      <c r="P5" s="701"/>
      <c r="Q5" s="742" t="s">
        <v>770</v>
      </c>
      <c r="R5" s="700"/>
      <c r="S5" s="740" t="s">
        <v>769</v>
      </c>
      <c r="T5" s="701"/>
      <c r="U5" s="742" t="s">
        <v>770</v>
      </c>
      <c r="V5" s="700"/>
      <c r="W5" s="740" t="s">
        <v>769</v>
      </c>
      <c r="X5" s="701"/>
      <c r="Y5" s="740" t="s">
        <v>770</v>
      </c>
      <c r="Z5" s="701"/>
      <c r="AA5" s="705" t="s">
        <v>1235</v>
      </c>
      <c r="AB5" s="570"/>
      <c r="AC5" s="570"/>
      <c r="AD5" s="570"/>
      <c r="AE5" s="570"/>
      <c r="AF5" s="570"/>
      <c r="AG5" s="570"/>
      <c r="AH5" s="570"/>
      <c r="AI5" s="570"/>
      <c r="AJ5" s="570"/>
      <c r="AK5" s="570"/>
      <c r="AL5" s="570"/>
      <c r="AM5" s="570"/>
      <c r="AN5" s="570"/>
      <c r="AO5" s="570"/>
      <c r="AP5" s="570"/>
      <c r="AQ5" s="570"/>
      <c r="AR5" s="570"/>
      <c r="AS5" s="570"/>
      <c r="AT5" s="570"/>
      <c r="AU5" s="568"/>
      <c r="AV5" s="731" t="s">
        <v>1236</v>
      </c>
      <c r="AW5" s="637"/>
      <c r="AX5" s="637"/>
      <c r="AY5" s="637"/>
      <c r="AZ5" s="637"/>
      <c r="BA5" s="637"/>
      <c r="BB5" s="606"/>
      <c r="BC5" s="741" t="s">
        <v>769</v>
      </c>
      <c r="BD5" s="570"/>
      <c r="BE5" s="701"/>
      <c r="BF5" s="742" t="s">
        <v>770</v>
      </c>
      <c r="BG5" s="700"/>
      <c r="BH5" s="740" t="s">
        <v>769</v>
      </c>
      <c r="BI5" s="570"/>
      <c r="BJ5" s="701"/>
      <c r="BK5" s="742" t="s">
        <v>770</v>
      </c>
      <c r="BL5" s="700"/>
      <c r="BM5" s="740" t="s">
        <v>769</v>
      </c>
      <c r="BN5" s="570"/>
      <c r="BO5" s="701"/>
      <c r="BP5" s="740" t="s">
        <v>770</v>
      </c>
      <c r="BQ5" s="568"/>
    </row>
    <row r="6" spans="1:69" ht="18.75" customHeight="1" x14ac:dyDescent="0.3">
      <c r="A6" s="329"/>
      <c r="B6" s="634"/>
      <c r="C6" s="581"/>
      <c r="D6" s="581"/>
      <c r="E6" s="581"/>
      <c r="F6" s="581"/>
      <c r="G6" s="581"/>
      <c r="H6" s="581"/>
      <c r="I6" s="581"/>
      <c r="J6" s="733"/>
      <c r="K6" s="705" t="s">
        <v>1237</v>
      </c>
      <c r="L6" s="570"/>
      <c r="M6" s="568"/>
      <c r="N6" s="332" t="s">
        <v>1238</v>
      </c>
      <c r="O6" s="734" t="s">
        <v>799</v>
      </c>
      <c r="P6" s="732"/>
      <c r="Q6" s="725" t="s">
        <v>799</v>
      </c>
      <c r="R6" s="606"/>
      <c r="S6" s="725" t="s">
        <v>800</v>
      </c>
      <c r="T6" s="732"/>
      <c r="U6" s="725" t="s">
        <v>801</v>
      </c>
      <c r="V6" s="606"/>
      <c r="W6" s="725" t="s">
        <v>802</v>
      </c>
      <c r="X6" s="732"/>
      <c r="Y6" s="725" t="s">
        <v>803</v>
      </c>
      <c r="Z6" s="606"/>
      <c r="AA6" s="705" t="s">
        <v>1238</v>
      </c>
      <c r="AB6" s="570"/>
      <c r="AC6" s="570"/>
      <c r="AD6" s="570"/>
      <c r="AE6" s="570"/>
      <c r="AF6" s="570"/>
      <c r="AG6" s="570"/>
      <c r="AH6" s="570"/>
      <c r="AI6" s="570"/>
      <c r="AJ6" s="570"/>
      <c r="AK6" s="570"/>
      <c r="AL6" s="570"/>
      <c r="AM6" s="570"/>
      <c r="AN6" s="570"/>
      <c r="AO6" s="570"/>
      <c r="AP6" s="570"/>
      <c r="AQ6" s="570"/>
      <c r="AR6" s="570"/>
      <c r="AS6" s="570"/>
      <c r="AT6" s="570"/>
      <c r="AU6" s="568"/>
      <c r="AV6" s="632"/>
      <c r="AW6" s="638"/>
      <c r="AX6" s="638"/>
      <c r="AY6" s="638"/>
      <c r="AZ6" s="638"/>
      <c r="BA6" s="638"/>
      <c r="BB6" s="633"/>
      <c r="BC6" s="734" t="s">
        <v>799</v>
      </c>
      <c r="BD6" s="637"/>
      <c r="BE6" s="732"/>
      <c r="BF6" s="725" t="s">
        <v>799</v>
      </c>
      <c r="BG6" s="606"/>
      <c r="BH6" s="725" t="s">
        <v>800</v>
      </c>
      <c r="BI6" s="637"/>
      <c r="BJ6" s="732"/>
      <c r="BK6" s="725" t="s">
        <v>801</v>
      </c>
      <c r="BL6" s="606"/>
      <c r="BM6" s="725" t="s">
        <v>802</v>
      </c>
      <c r="BN6" s="637"/>
      <c r="BO6" s="732"/>
      <c r="BP6" s="725" t="s">
        <v>803</v>
      </c>
      <c r="BQ6" s="606"/>
    </row>
    <row r="7" spans="1:69" ht="40.5" customHeight="1" x14ac:dyDescent="0.3">
      <c r="A7" s="329"/>
      <c r="B7" s="333"/>
      <c r="C7" s="334"/>
      <c r="D7" s="334"/>
      <c r="E7" s="334"/>
      <c r="F7" s="335"/>
      <c r="G7" s="335"/>
      <c r="H7" s="334"/>
      <c r="I7" s="334"/>
      <c r="J7" s="334"/>
      <c r="K7" s="333"/>
      <c r="L7" s="334"/>
      <c r="M7" s="336"/>
      <c r="N7" s="333"/>
      <c r="O7" s="735"/>
      <c r="P7" s="733"/>
      <c r="Q7" s="634"/>
      <c r="R7" s="615"/>
      <c r="S7" s="634"/>
      <c r="T7" s="733"/>
      <c r="U7" s="634"/>
      <c r="V7" s="615"/>
      <c r="W7" s="634"/>
      <c r="X7" s="733"/>
      <c r="Y7" s="634"/>
      <c r="Z7" s="615"/>
      <c r="AA7" s="337"/>
      <c r="AB7" s="726" t="s">
        <v>1239</v>
      </c>
      <c r="AC7" s="570"/>
      <c r="AD7" s="570"/>
      <c r="AE7" s="570"/>
      <c r="AF7" s="570"/>
      <c r="AG7" s="570"/>
      <c r="AH7" s="701"/>
      <c r="AI7" s="721" t="s">
        <v>1240</v>
      </c>
      <c r="AJ7" s="570"/>
      <c r="AK7" s="568"/>
      <c r="AL7" s="721" t="s">
        <v>1241</v>
      </c>
      <c r="AM7" s="570"/>
      <c r="AN7" s="568"/>
      <c r="AO7" s="721" t="s">
        <v>1242</v>
      </c>
      <c r="AP7" s="568"/>
      <c r="AQ7" s="721" t="s">
        <v>1243</v>
      </c>
      <c r="AR7" s="570"/>
      <c r="AS7" s="570"/>
      <c r="AT7" s="570"/>
      <c r="AU7" s="701"/>
      <c r="AV7" s="634"/>
      <c r="AW7" s="581"/>
      <c r="AX7" s="581"/>
      <c r="AY7" s="581"/>
      <c r="AZ7" s="581"/>
      <c r="BA7" s="581"/>
      <c r="BB7" s="615"/>
      <c r="BC7" s="735"/>
      <c r="BD7" s="581"/>
      <c r="BE7" s="733"/>
      <c r="BF7" s="634"/>
      <c r="BG7" s="615"/>
      <c r="BH7" s="634"/>
      <c r="BI7" s="581"/>
      <c r="BJ7" s="733"/>
      <c r="BK7" s="634"/>
      <c r="BL7" s="615"/>
      <c r="BM7" s="634"/>
      <c r="BN7" s="581"/>
      <c r="BO7" s="733"/>
      <c r="BP7" s="634"/>
      <c r="BQ7" s="615"/>
    </row>
    <row r="8" spans="1:69" ht="181.5" customHeight="1" x14ac:dyDescent="0.3">
      <c r="A8" s="329"/>
      <c r="B8" s="688" t="s">
        <v>1244</v>
      </c>
      <c r="C8" s="690" t="s">
        <v>772</v>
      </c>
      <c r="D8" s="690" t="s">
        <v>1245</v>
      </c>
      <c r="E8" s="690" t="s">
        <v>1246</v>
      </c>
      <c r="F8" s="690" t="s">
        <v>1247</v>
      </c>
      <c r="G8" s="690" t="s">
        <v>1248</v>
      </c>
      <c r="H8" s="690" t="s">
        <v>1249</v>
      </c>
      <c r="I8" s="690" t="s">
        <v>1250</v>
      </c>
      <c r="J8" s="690" t="s">
        <v>1251</v>
      </c>
      <c r="K8" s="690" t="s">
        <v>1252</v>
      </c>
      <c r="L8" s="690" t="s">
        <v>1253</v>
      </c>
      <c r="M8" s="690" t="s">
        <v>1254</v>
      </c>
      <c r="N8" s="690" t="s">
        <v>1255</v>
      </c>
      <c r="O8" s="739" t="s">
        <v>810</v>
      </c>
      <c r="P8" s="719" t="s">
        <v>811</v>
      </c>
      <c r="Q8" s="739" t="s">
        <v>810</v>
      </c>
      <c r="R8" s="719" t="s">
        <v>811</v>
      </c>
      <c r="S8" s="739" t="s">
        <v>810</v>
      </c>
      <c r="T8" s="719" t="s">
        <v>811</v>
      </c>
      <c r="U8" s="739" t="s">
        <v>810</v>
      </c>
      <c r="V8" s="719" t="s">
        <v>811</v>
      </c>
      <c r="W8" s="739" t="s">
        <v>810</v>
      </c>
      <c r="X8" s="719" t="s">
        <v>811</v>
      </c>
      <c r="Y8" s="739" t="s">
        <v>810</v>
      </c>
      <c r="Z8" s="719" t="s">
        <v>811</v>
      </c>
      <c r="AA8" s="690" t="s">
        <v>1256</v>
      </c>
      <c r="AB8" s="738" t="s">
        <v>1257</v>
      </c>
      <c r="AC8" s="690" t="s">
        <v>1258</v>
      </c>
      <c r="AD8" s="690" t="s">
        <v>1259</v>
      </c>
      <c r="AE8" s="690" t="s">
        <v>1260</v>
      </c>
      <c r="AF8" s="690" t="s">
        <v>1261</v>
      </c>
      <c r="AG8" s="690" t="s">
        <v>1262</v>
      </c>
      <c r="AH8" s="690" t="s">
        <v>1263</v>
      </c>
      <c r="AI8" s="737" t="s">
        <v>1264</v>
      </c>
      <c r="AJ8" s="722" t="s">
        <v>1265</v>
      </c>
      <c r="AK8" s="737" t="s">
        <v>1266</v>
      </c>
      <c r="AL8" s="690" t="s">
        <v>1267</v>
      </c>
      <c r="AM8" s="690" t="s">
        <v>1268</v>
      </c>
      <c r="AN8" s="690" t="s">
        <v>1269</v>
      </c>
      <c r="AO8" s="736" t="s">
        <v>1270</v>
      </c>
      <c r="AP8" s="737" t="s">
        <v>1271</v>
      </c>
      <c r="AQ8" s="722" t="s">
        <v>1272</v>
      </c>
      <c r="AR8" s="722" t="s">
        <v>1252</v>
      </c>
      <c r="AS8" s="722" t="s">
        <v>1273</v>
      </c>
      <c r="AT8" s="722" t="s">
        <v>1274</v>
      </c>
      <c r="AU8" s="724" t="s">
        <v>1275</v>
      </c>
      <c r="AV8" s="724" t="s">
        <v>1276</v>
      </c>
      <c r="AW8" s="724" t="s">
        <v>1277</v>
      </c>
      <c r="AX8" s="724" t="s">
        <v>1278</v>
      </c>
      <c r="AY8" s="724" t="s">
        <v>1279</v>
      </c>
      <c r="AZ8" s="724" t="s">
        <v>1280</v>
      </c>
      <c r="BA8" s="724" t="s">
        <v>1281</v>
      </c>
      <c r="BB8" s="724" t="s">
        <v>798</v>
      </c>
      <c r="BC8" s="720" t="s">
        <v>810</v>
      </c>
      <c r="BD8" s="719" t="s">
        <v>811</v>
      </c>
      <c r="BE8" s="719" t="s">
        <v>1282</v>
      </c>
      <c r="BF8" s="720" t="s">
        <v>810</v>
      </c>
      <c r="BG8" s="719" t="s">
        <v>811</v>
      </c>
      <c r="BH8" s="720" t="s">
        <v>810</v>
      </c>
      <c r="BI8" s="719" t="s">
        <v>811</v>
      </c>
      <c r="BJ8" s="719" t="s">
        <v>1282</v>
      </c>
      <c r="BK8" s="720" t="s">
        <v>810</v>
      </c>
      <c r="BL8" s="719" t="s">
        <v>811</v>
      </c>
      <c r="BM8" s="720" t="s">
        <v>810</v>
      </c>
      <c r="BN8" s="719" t="s">
        <v>811</v>
      </c>
      <c r="BO8" s="719" t="s">
        <v>1282</v>
      </c>
      <c r="BP8" s="720" t="s">
        <v>810</v>
      </c>
      <c r="BQ8" s="719" t="s">
        <v>811</v>
      </c>
    </row>
    <row r="9" spans="1:69" ht="34.5" customHeight="1" x14ac:dyDescent="0.3">
      <c r="A9" s="329"/>
      <c r="B9" s="689"/>
      <c r="C9" s="689"/>
      <c r="D9" s="689"/>
      <c r="E9" s="689"/>
      <c r="F9" s="689"/>
      <c r="G9" s="689"/>
      <c r="H9" s="689"/>
      <c r="I9" s="689"/>
      <c r="J9" s="689"/>
      <c r="K9" s="689"/>
      <c r="L9" s="689"/>
      <c r="M9" s="689"/>
      <c r="N9" s="689"/>
      <c r="O9" s="630"/>
      <c r="P9" s="630"/>
      <c r="Q9" s="630"/>
      <c r="R9" s="630"/>
      <c r="S9" s="630"/>
      <c r="T9" s="630"/>
      <c r="U9" s="630"/>
      <c r="V9" s="630"/>
      <c r="W9" s="630"/>
      <c r="X9" s="630"/>
      <c r="Y9" s="630"/>
      <c r="Z9" s="630"/>
      <c r="AA9" s="689"/>
      <c r="AB9" s="715"/>
      <c r="AC9" s="630"/>
      <c r="AD9" s="630"/>
      <c r="AE9" s="630"/>
      <c r="AF9" s="630"/>
      <c r="AG9" s="630"/>
      <c r="AH9" s="630"/>
      <c r="AI9" s="630"/>
      <c r="AJ9" s="723"/>
      <c r="AK9" s="630"/>
      <c r="AL9" s="630"/>
      <c r="AM9" s="630"/>
      <c r="AN9" s="630"/>
      <c r="AO9" s="670"/>
      <c r="AP9" s="689"/>
      <c r="AQ9" s="723"/>
      <c r="AR9" s="723"/>
      <c r="AS9" s="723"/>
      <c r="AT9" s="723"/>
      <c r="AU9" s="689"/>
      <c r="AV9" s="630"/>
      <c r="AW9" s="689"/>
      <c r="AX9" s="689"/>
      <c r="AY9" s="689"/>
      <c r="AZ9" s="689"/>
      <c r="BA9" s="689"/>
      <c r="BB9" s="689"/>
      <c r="BC9" s="630"/>
      <c r="BD9" s="630"/>
      <c r="BE9" s="630"/>
      <c r="BF9" s="630"/>
      <c r="BG9" s="630"/>
      <c r="BH9" s="630"/>
      <c r="BI9" s="630"/>
      <c r="BJ9" s="630"/>
      <c r="BK9" s="630"/>
      <c r="BL9" s="630"/>
      <c r="BM9" s="630"/>
      <c r="BN9" s="630"/>
      <c r="BO9" s="630"/>
      <c r="BP9" s="630"/>
      <c r="BQ9" s="630"/>
    </row>
    <row r="10" spans="1:69" ht="202.5" customHeight="1" x14ac:dyDescent="0.3">
      <c r="A10" s="329"/>
      <c r="B10" s="57">
        <v>200</v>
      </c>
      <c r="C10" s="113" t="s">
        <v>5</v>
      </c>
      <c r="D10" s="25" t="s">
        <v>1283</v>
      </c>
      <c r="E10" s="247" t="s">
        <v>1284</v>
      </c>
      <c r="F10" s="252" t="s">
        <v>1285</v>
      </c>
      <c r="G10" s="338" t="s">
        <v>1286</v>
      </c>
      <c r="H10" s="138" t="s">
        <v>1287</v>
      </c>
      <c r="I10" s="338" t="s">
        <v>1288</v>
      </c>
      <c r="J10" s="252" t="s">
        <v>1289</v>
      </c>
      <c r="K10" s="339">
        <v>4</v>
      </c>
      <c r="L10" s="339">
        <v>5</v>
      </c>
      <c r="M10" s="112" t="s">
        <v>1290</v>
      </c>
      <c r="N10" s="247" t="s">
        <v>2426</v>
      </c>
      <c r="O10" s="340"/>
      <c r="P10" s="341"/>
      <c r="Q10" s="340"/>
      <c r="R10" s="341"/>
      <c r="S10" s="340"/>
      <c r="T10" s="341"/>
      <c r="U10" s="340"/>
      <c r="V10" s="341"/>
      <c r="W10" s="340"/>
      <c r="X10" s="341"/>
      <c r="Y10" s="340"/>
      <c r="Z10" s="341"/>
      <c r="AA10" s="341" t="s">
        <v>834</v>
      </c>
      <c r="AB10" s="252">
        <v>15</v>
      </c>
      <c r="AC10" s="252">
        <v>15</v>
      </c>
      <c r="AD10" s="252">
        <v>15</v>
      </c>
      <c r="AE10" s="252">
        <v>15</v>
      </c>
      <c r="AF10" s="252">
        <v>15</v>
      </c>
      <c r="AG10" s="252">
        <v>15</v>
      </c>
      <c r="AH10" s="252">
        <v>10</v>
      </c>
      <c r="AI10" s="252">
        <f t="shared" ref="AI10:AI29" si="0">SUM(AB10:AH10)</f>
        <v>100</v>
      </c>
      <c r="AJ10" s="252" t="s">
        <v>1291</v>
      </c>
      <c r="AK10" s="342" t="s">
        <v>1292</v>
      </c>
      <c r="AL10" s="342" t="s">
        <v>1292</v>
      </c>
      <c r="AM10" s="342">
        <v>50</v>
      </c>
      <c r="AN10" s="342">
        <f t="shared" ref="AN10:AN29" si="1">AVERAGE(AI10,AM10)</f>
        <v>75</v>
      </c>
      <c r="AO10" s="56">
        <f>AVERAGE(AN10)</f>
        <v>75</v>
      </c>
      <c r="AP10" s="252" t="s">
        <v>1292</v>
      </c>
      <c r="AQ10" s="252" t="s">
        <v>1293</v>
      </c>
      <c r="AR10" s="343">
        <v>3</v>
      </c>
      <c r="AS10" s="343">
        <v>5</v>
      </c>
      <c r="AT10" s="112" t="s">
        <v>1290</v>
      </c>
      <c r="AU10" s="341" t="s">
        <v>1294</v>
      </c>
      <c r="AV10" s="144" t="s">
        <v>1295</v>
      </c>
      <c r="AW10" s="237">
        <v>1</v>
      </c>
      <c r="AX10" s="194" t="s">
        <v>1296</v>
      </c>
      <c r="AY10" s="240" t="s">
        <v>832</v>
      </c>
      <c r="AZ10" s="236">
        <v>44562</v>
      </c>
      <c r="BA10" s="236">
        <v>44895</v>
      </c>
      <c r="BB10" s="240">
        <v>3</v>
      </c>
      <c r="BC10" s="344"/>
      <c r="BD10" s="91"/>
      <c r="BE10" s="345"/>
      <c r="BF10" s="344"/>
      <c r="BG10" s="346"/>
      <c r="BH10" s="347"/>
      <c r="BI10" s="348"/>
      <c r="BJ10" s="345"/>
      <c r="BK10" s="347"/>
      <c r="BL10" s="348"/>
      <c r="BM10" s="347"/>
      <c r="BN10" s="348"/>
      <c r="BO10" s="345"/>
      <c r="BP10" s="347"/>
      <c r="BQ10" s="348"/>
    </row>
    <row r="11" spans="1:69" ht="139.5" customHeight="1" x14ac:dyDescent="0.3">
      <c r="A11" s="329"/>
      <c r="B11" s="57">
        <v>201</v>
      </c>
      <c r="C11" s="113" t="s">
        <v>63</v>
      </c>
      <c r="D11" s="25" t="s">
        <v>1297</v>
      </c>
      <c r="E11" s="247" t="s">
        <v>1298</v>
      </c>
      <c r="F11" s="252" t="s">
        <v>1299</v>
      </c>
      <c r="G11" s="247" t="s">
        <v>1300</v>
      </c>
      <c r="H11" s="247" t="s">
        <v>1301</v>
      </c>
      <c r="I11" s="247" t="s">
        <v>1302</v>
      </c>
      <c r="J11" s="252" t="s">
        <v>1303</v>
      </c>
      <c r="K11" s="339">
        <v>3</v>
      </c>
      <c r="L11" s="339">
        <v>4</v>
      </c>
      <c r="M11" s="112" t="s">
        <v>1290</v>
      </c>
      <c r="N11" s="84" t="s">
        <v>2427</v>
      </c>
      <c r="O11" s="340"/>
      <c r="P11" s="341"/>
      <c r="Q11" s="340"/>
      <c r="R11" s="341"/>
      <c r="S11" s="340"/>
      <c r="T11" s="341"/>
      <c r="U11" s="340"/>
      <c r="V11" s="341"/>
      <c r="W11" s="340"/>
      <c r="X11" s="341"/>
      <c r="Y11" s="340"/>
      <c r="Z11" s="341"/>
      <c r="AA11" s="341" t="s">
        <v>834</v>
      </c>
      <c r="AB11" s="252">
        <v>15</v>
      </c>
      <c r="AC11" s="252">
        <v>15</v>
      </c>
      <c r="AD11" s="252">
        <v>15</v>
      </c>
      <c r="AE11" s="252">
        <v>15</v>
      </c>
      <c r="AF11" s="252">
        <v>15</v>
      </c>
      <c r="AG11" s="252">
        <v>15</v>
      </c>
      <c r="AH11" s="252">
        <v>10</v>
      </c>
      <c r="AI11" s="252">
        <f t="shared" si="0"/>
        <v>100</v>
      </c>
      <c r="AJ11" s="252" t="s">
        <v>1291</v>
      </c>
      <c r="AK11" s="342" t="s">
        <v>1291</v>
      </c>
      <c r="AL11" s="342" t="s">
        <v>1291</v>
      </c>
      <c r="AM11" s="342">
        <v>100</v>
      </c>
      <c r="AN11" s="342">
        <f t="shared" si="1"/>
        <v>100</v>
      </c>
      <c r="AO11" s="56">
        <f>AVERAGE(AN11:AN12)</f>
        <v>100</v>
      </c>
      <c r="AP11" s="252" t="s">
        <v>1291</v>
      </c>
      <c r="AQ11" s="252" t="s">
        <v>1293</v>
      </c>
      <c r="AR11" s="343">
        <v>1</v>
      </c>
      <c r="AS11" s="343">
        <v>4</v>
      </c>
      <c r="AT11" s="112" t="s">
        <v>1304</v>
      </c>
      <c r="AU11" s="341" t="s">
        <v>1294</v>
      </c>
      <c r="AV11" s="144" t="s">
        <v>1305</v>
      </c>
      <c r="AW11" s="237">
        <v>0.5</v>
      </c>
      <c r="AX11" s="194" t="s">
        <v>1306</v>
      </c>
      <c r="AY11" s="278" t="s">
        <v>1307</v>
      </c>
      <c r="AZ11" s="350">
        <v>44562</v>
      </c>
      <c r="BA11" s="350">
        <v>44895</v>
      </c>
      <c r="BB11" s="57">
        <v>3</v>
      </c>
      <c r="BC11" s="344"/>
      <c r="BD11" s="91"/>
      <c r="BE11" s="345"/>
      <c r="BF11" s="344"/>
      <c r="BG11" s="346"/>
      <c r="BH11" s="347"/>
      <c r="BI11" s="348"/>
      <c r="BJ11" s="345"/>
      <c r="BK11" s="347"/>
      <c r="BL11" s="348"/>
      <c r="BM11" s="347"/>
      <c r="BN11" s="348"/>
      <c r="BO11" s="345"/>
      <c r="BP11" s="347"/>
      <c r="BQ11" s="348"/>
    </row>
    <row r="12" spans="1:69" ht="99.75" customHeight="1" x14ac:dyDescent="0.3">
      <c r="A12" s="329"/>
      <c r="B12" s="57">
        <v>201</v>
      </c>
      <c r="C12" s="113" t="s">
        <v>63</v>
      </c>
      <c r="D12" s="25" t="s">
        <v>1297</v>
      </c>
      <c r="E12" s="247" t="s">
        <v>1308</v>
      </c>
      <c r="F12" s="252" t="s">
        <v>1299</v>
      </c>
      <c r="G12" s="247" t="s">
        <v>1300</v>
      </c>
      <c r="H12" s="247" t="s">
        <v>1309</v>
      </c>
      <c r="I12" s="247" t="s">
        <v>1302</v>
      </c>
      <c r="J12" s="252" t="s">
        <v>1303</v>
      </c>
      <c r="K12" s="339"/>
      <c r="L12" s="339"/>
      <c r="M12" s="112"/>
      <c r="N12" s="84" t="s">
        <v>2428</v>
      </c>
      <c r="O12" s="340"/>
      <c r="P12" s="341"/>
      <c r="Q12" s="340"/>
      <c r="R12" s="341"/>
      <c r="S12" s="340"/>
      <c r="T12" s="341"/>
      <c r="U12" s="340"/>
      <c r="V12" s="341"/>
      <c r="W12" s="340"/>
      <c r="X12" s="341"/>
      <c r="Y12" s="340"/>
      <c r="Z12" s="341"/>
      <c r="AA12" s="341" t="s">
        <v>834</v>
      </c>
      <c r="AB12" s="252">
        <v>15</v>
      </c>
      <c r="AC12" s="252">
        <v>15</v>
      </c>
      <c r="AD12" s="252">
        <v>15</v>
      </c>
      <c r="AE12" s="252">
        <v>15</v>
      </c>
      <c r="AF12" s="252">
        <v>15</v>
      </c>
      <c r="AG12" s="252">
        <v>15</v>
      </c>
      <c r="AH12" s="252">
        <v>10</v>
      </c>
      <c r="AI12" s="252">
        <f t="shared" si="0"/>
        <v>100</v>
      </c>
      <c r="AJ12" s="252" t="s">
        <v>1291</v>
      </c>
      <c r="AK12" s="342" t="s">
        <v>1291</v>
      </c>
      <c r="AL12" s="342" t="s">
        <v>1291</v>
      </c>
      <c r="AM12" s="342">
        <v>100</v>
      </c>
      <c r="AN12" s="342">
        <f t="shared" si="1"/>
        <v>100</v>
      </c>
      <c r="AO12" s="56"/>
      <c r="AP12" s="252"/>
      <c r="AQ12" s="252"/>
      <c r="AR12" s="343"/>
      <c r="AS12" s="343"/>
      <c r="AT12" s="112"/>
      <c r="AU12" s="341" t="s">
        <v>1294</v>
      </c>
      <c r="AV12" s="144" t="s">
        <v>1310</v>
      </c>
      <c r="AW12" s="237">
        <v>0.5</v>
      </c>
      <c r="AX12" s="194" t="s">
        <v>1306</v>
      </c>
      <c r="AY12" s="278" t="s">
        <v>846</v>
      </c>
      <c r="AZ12" s="350">
        <v>44562</v>
      </c>
      <c r="BA12" s="350">
        <v>44895</v>
      </c>
      <c r="BB12" s="57">
        <v>2</v>
      </c>
      <c r="BC12" s="344"/>
      <c r="BD12" s="91"/>
      <c r="BE12" s="345"/>
      <c r="BF12" s="344"/>
      <c r="BG12" s="346"/>
      <c r="BH12" s="347"/>
      <c r="BI12" s="348"/>
      <c r="BJ12" s="345"/>
      <c r="BK12" s="347"/>
      <c r="BL12" s="348"/>
      <c r="BM12" s="347"/>
      <c r="BN12" s="348"/>
      <c r="BO12" s="345"/>
      <c r="BP12" s="347"/>
      <c r="BQ12" s="348"/>
    </row>
    <row r="13" spans="1:69" ht="117.75" customHeight="1" x14ac:dyDescent="0.3">
      <c r="A13" s="329"/>
      <c r="B13" s="57">
        <v>201</v>
      </c>
      <c r="C13" s="113" t="s">
        <v>63</v>
      </c>
      <c r="D13" s="25" t="s">
        <v>1297</v>
      </c>
      <c r="E13" s="247" t="s">
        <v>1308</v>
      </c>
      <c r="F13" s="252" t="s">
        <v>1299</v>
      </c>
      <c r="G13" s="247" t="s">
        <v>1300</v>
      </c>
      <c r="H13" s="247" t="s">
        <v>1311</v>
      </c>
      <c r="I13" s="247" t="s">
        <v>1302</v>
      </c>
      <c r="J13" s="252" t="s">
        <v>1303</v>
      </c>
      <c r="K13" s="339"/>
      <c r="L13" s="339"/>
      <c r="M13" s="112"/>
      <c r="N13" s="84" t="s">
        <v>8</v>
      </c>
      <c r="O13" s="340"/>
      <c r="P13" s="341"/>
      <c r="Q13" s="340"/>
      <c r="R13" s="341"/>
      <c r="S13" s="340"/>
      <c r="T13" s="341"/>
      <c r="U13" s="340"/>
      <c r="V13" s="341"/>
      <c r="W13" s="340"/>
      <c r="X13" s="341"/>
      <c r="Y13" s="340"/>
      <c r="Z13" s="341"/>
      <c r="AA13" s="341"/>
      <c r="AB13" s="252"/>
      <c r="AC13" s="252"/>
      <c r="AD13" s="252"/>
      <c r="AE13" s="252"/>
      <c r="AF13" s="252"/>
      <c r="AG13" s="252"/>
      <c r="AH13" s="252"/>
      <c r="AI13" s="252">
        <f t="shared" si="0"/>
        <v>0</v>
      </c>
      <c r="AJ13" s="252"/>
      <c r="AK13" s="342"/>
      <c r="AL13" s="342"/>
      <c r="AM13" s="342"/>
      <c r="AN13" s="342">
        <f t="shared" si="1"/>
        <v>0</v>
      </c>
      <c r="AO13" s="56"/>
      <c r="AP13" s="252"/>
      <c r="AQ13" s="252"/>
      <c r="AR13" s="343"/>
      <c r="AS13" s="343"/>
      <c r="AT13" s="112"/>
      <c r="AU13" s="341"/>
      <c r="AV13" s="144"/>
      <c r="AW13" s="237"/>
      <c r="AX13" s="194"/>
      <c r="AY13" s="240"/>
      <c r="AZ13" s="236"/>
      <c r="BA13" s="236"/>
      <c r="BB13" s="240"/>
      <c r="BC13" s="344"/>
      <c r="BD13" s="91"/>
      <c r="BE13" s="345"/>
      <c r="BF13" s="344"/>
      <c r="BG13" s="346"/>
      <c r="BH13" s="347"/>
      <c r="BI13" s="348"/>
      <c r="BJ13" s="345"/>
      <c r="BK13" s="347"/>
      <c r="BL13" s="348"/>
      <c r="BM13" s="347"/>
      <c r="BN13" s="348"/>
      <c r="BO13" s="345"/>
      <c r="BP13" s="347"/>
      <c r="BQ13" s="348"/>
    </row>
    <row r="14" spans="1:69" ht="156" customHeight="1" x14ac:dyDescent="0.3">
      <c r="A14" s="329"/>
      <c r="B14" s="57">
        <v>202</v>
      </c>
      <c r="C14" s="113" t="s">
        <v>63</v>
      </c>
      <c r="D14" s="25" t="s">
        <v>1297</v>
      </c>
      <c r="E14" s="349" t="s">
        <v>1312</v>
      </c>
      <c r="F14" s="252" t="s">
        <v>1313</v>
      </c>
      <c r="G14" s="247" t="s">
        <v>1314</v>
      </c>
      <c r="H14" s="247" t="s">
        <v>1287</v>
      </c>
      <c r="I14" s="247" t="s">
        <v>1315</v>
      </c>
      <c r="J14" s="252" t="s">
        <v>1289</v>
      </c>
      <c r="K14" s="339">
        <v>4</v>
      </c>
      <c r="L14" s="339">
        <v>5</v>
      </c>
      <c r="M14" s="112" t="s">
        <v>1290</v>
      </c>
      <c r="N14" s="84" t="s">
        <v>2429</v>
      </c>
      <c r="O14" s="340"/>
      <c r="P14" s="341"/>
      <c r="Q14" s="340"/>
      <c r="R14" s="341"/>
      <c r="S14" s="340"/>
      <c r="T14" s="341"/>
      <c r="U14" s="340"/>
      <c r="V14" s="341"/>
      <c r="W14" s="340"/>
      <c r="X14" s="341"/>
      <c r="Y14" s="340"/>
      <c r="Z14" s="341"/>
      <c r="AA14" s="341" t="s">
        <v>834</v>
      </c>
      <c r="AB14" s="252">
        <v>15</v>
      </c>
      <c r="AC14" s="252">
        <v>15</v>
      </c>
      <c r="AD14" s="252">
        <v>15</v>
      </c>
      <c r="AE14" s="252">
        <v>15</v>
      </c>
      <c r="AF14" s="252">
        <v>15</v>
      </c>
      <c r="AG14" s="252">
        <v>15</v>
      </c>
      <c r="AH14" s="252">
        <v>10</v>
      </c>
      <c r="AI14" s="252">
        <f t="shared" si="0"/>
        <v>100</v>
      </c>
      <c r="AJ14" s="252" t="s">
        <v>1291</v>
      </c>
      <c r="AK14" s="342" t="s">
        <v>1292</v>
      </c>
      <c r="AL14" s="342" t="s">
        <v>1292</v>
      </c>
      <c r="AM14" s="342">
        <v>50</v>
      </c>
      <c r="AN14" s="342">
        <f t="shared" si="1"/>
        <v>75</v>
      </c>
      <c r="AO14" s="56">
        <f t="shared" ref="AO14:AO16" si="2">AVERAGE(AN14)</f>
        <v>75</v>
      </c>
      <c r="AP14" s="252" t="s">
        <v>1292</v>
      </c>
      <c r="AQ14" s="252" t="s">
        <v>1293</v>
      </c>
      <c r="AR14" s="343">
        <v>3</v>
      </c>
      <c r="AS14" s="343">
        <v>5</v>
      </c>
      <c r="AT14" s="112" t="s">
        <v>1290</v>
      </c>
      <c r="AU14" s="341" t="s">
        <v>1294</v>
      </c>
      <c r="AV14" s="144" t="s">
        <v>1316</v>
      </c>
      <c r="AW14" s="237">
        <v>1</v>
      </c>
      <c r="AX14" s="194" t="s">
        <v>1296</v>
      </c>
      <c r="AY14" s="351" t="s">
        <v>846</v>
      </c>
      <c r="AZ14" s="236">
        <v>44562</v>
      </c>
      <c r="BA14" s="236">
        <v>44895</v>
      </c>
      <c r="BB14" s="240">
        <v>2</v>
      </c>
      <c r="BC14" s="344"/>
      <c r="BD14" s="91"/>
      <c r="BE14" s="345"/>
      <c r="BF14" s="344"/>
      <c r="BG14" s="346"/>
      <c r="BH14" s="347"/>
      <c r="BI14" s="348"/>
      <c r="BJ14" s="345"/>
      <c r="BK14" s="347"/>
      <c r="BL14" s="348"/>
      <c r="BM14" s="347"/>
      <c r="BN14" s="348"/>
      <c r="BO14" s="345"/>
      <c r="BP14" s="347"/>
      <c r="BQ14" s="348"/>
    </row>
    <row r="15" spans="1:69" ht="141" customHeight="1" x14ac:dyDescent="0.3">
      <c r="A15" s="329"/>
      <c r="B15" s="57">
        <v>203</v>
      </c>
      <c r="C15" s="113" t="s">
        <v>92</v>
      </c>
      <c r="D15" s="247" t="s">
        <v>1317</v>
      </c>
      <c r="E15" s="247" t="s">
        <v>1318</v>
      </c>
      <c r="F15" s="252" t="s">
        <v>1313</v>
      </c>
      <c r="G15" s="247" t="s">
        <v>1319</v>
      </c>
      <c r="H15" s="247" t="s">
        <v>1320</v>
      </c>
      <c r="I15" s="247" t="s">
        <v>1321</v>
      </c>
      <c r="J15" s="252" t="s">
        <v>1289</v>
      </c>
      <c r="K15" s="339">
        <v>3</v>
      </c>
      <c r="L15" s="339">
        <v>5</v>
      </c>
      <c r="M15" s="112" t="s">
        <v>1290</v>
      </c>
      <c r="N15" s="806" t="s">
        <v>2430</v>
      </c>
      <c r="O15" s="340"/>
      <c r="P15" s="341"/>
      <c r="Q15" s="340"/>
      <c r="R15" s="341"/>
      <c r="S15" s="340"/>
      <c r="T15" s="341"/>
      <c r="U15" s="340"/>
      <c r="V15" s="341"/>
      <c r="W15" s="340"/>
      <c r="X15" s="341"/>
      <c r="Y15" s="340"/>
      <c r="Z15" s="341"/>
      <c r="AA15" s="341" t="s">
        <v>834</v>
      </c>
      <c r="AB15" s="252">
        <v>15</v>
      </c>
      <c r="AC15" s="252">
        <v>15</v>
      </c>
      <c r="AD15" s="252">
        <v>15</v>
      </c>
      <c r="AE15" s="252">
        <v>15</v>
      </c>
      <c r="AF15" s="252">
        <v>15</v>
      </c>
      <c r="AG15" s="252">
        <v>15</v>
      </c>
      <c r="AH15" s="252">
        <v>10</v>
      </c>
      <c r="AI15" s="252">
        <f t="shared" si="0"/>
        <v>100</v>
      </c>
      <c r="AJ15" s="252" t="s">
        <v>1291</v>
      </c>
      <c r="AK15" s="342" t="s">
        <v>1291</v>
      </c>
      <c r="AL15" s="342" t="s">
        <v>1291</v>
      </c>
      <c r="AM15" s="342">
        <v>100</v>
      </c>
      <c r="AN15" s="342">
        <f t="shared" si="1"/>
        <v>100</v>
      </c>
      <c r="AO15" s="56">
        <f t="shared" si="2"/>
        <v>100</v>
      </c>
      <c r="AP15" s="252" t="s">
        <v>1291</v>
      </c>
      <c r="AQ15" s="252" t="s">
        <v>1293</v>
      </c>
      <c r="AR15" s="343">
        <v>1</v>
      </c>
      <c r="AS15" s="339">
        <v>5</v>
      </c>
      <c r="AT15" s="112" t="s">
        <v>1290</v>
      </c>
      <c r="AU15" s="341" t="s">
        <v>1294</v>
      </c>
      <c r="AV15" s="247" t="s">
        <v>1322</v>
      </c>
      <c r="AW15" s="246">
        <v>1</v>
      </c>
      <c r="AX15" s="341" t="s">
        <v>1323</v>
      </c>
      <c r="AY15" s="341" t="s">
        <v>1324</v>
      </c>
      <c r="AZ15" s="217">
        <v>44562</v>
      </c>
      <c r="BA15" s="217">
        <v>44895</v>
      </c>
      <c r="BB15" s="345">
        <v>1</v>
      </c>
      <c r="BC15" s="344"/>
      <c r="BD15" s="91"/>
      <c r="BE15" s="345"/>
      <c r="BF15" s="344"/>
      <c r="BG15" s="346"/>
      <c r="BH15" s="347"/>
      <c r="BI15" s="348"/>
      <c r="BJ15" s="345"/>
      <c r="BK15" s="347"/>
      <c r="BL15" s="348"/>
      <c r="BM15" s="347"/>
      <c r="BN15" s="348"/>
      <c r="BO15" s="345"/>
      <c r="BP15" s="347"/>
      <c r="BQ15" s="348"/>
    </row>
    <row r="16" spans="1:69" ht="141" customHeight="1" x14ac:dyDescent="0.3">
      <c r="A16" s="329"/>
      <c r="B16" s="57">
        <v>204</v>
      </c>
      <c r="C16" s="113" t="s">
        <v>92</v>
      </c>
      <c r="D16" s="25" t="s">
        <v>1317</v>
      </c>
      <c r="E16" s="247" t="s">
        <v>1325</v>
      </c>
      <c r="F16" s="57" t="s">
        <v>1313</v>
      </c>
      <c r="G16" s="247" t="s">
        <v>1326</v>
      </c>
      <c r="H16" s="247" t="s">
        <v>1287</v>
      </c>
      <c r="I16" s="247" t="s">
        <v>1288</v>
      </c>
      <c r="J16" s="252" t="s">
        <v>1289</v>
      </c>
      <c r="K16" s="339">
        <v>4</v>
      </c>
      <c r="L16" s="339">
        <v>5</v>
      </c>
      <c r="M16" s="112" t="s">
        <v>1290</v>
      </c>
      <c r="N16" s="35" t="s">
        <v>2431</v>
      </c>
      <c r="O16" s="340"/>
      <c r="P16" s="341"/>
      <c r="Q16" s="340"/>
      <c r="R16" s="341"/>
      <c r="S16" s="340"/>
      <c r="T16" s="341"/>
      <c r="U16" s="340"/>
      <c r="V16" s="341"/>
      <c r="W16" s="340"/>
      <c r="X16" s="341"/>
      <c r="Y16" s="340"/>
      <c r="Z16" s="341"/>
      <c r="AA16" s="341" t="s">
        <v>834</v>
      </c>
      <c r="AB16" s="252">
        <v>15</v>
      </c>
      <c r="AC16" s="252">
        <v>15</v>
      </c>
      <c r="AD16" s="252">
        <v>15</v>
      </c>
      <c r="AE16" s="252">
        <v>15</v>
      </c>
      <c r="AF16" s="252">
        <v>15</v>
      </c>
      <c r="AG16" s="252">
        <v>15</v>
      </c>
      <c r="AH16" s="252">
        <v>10</v>
      </c>
      <c r="AI16" s="252">
        <f t="shared" si="0"/>
        <v>100</v>
      </c>
      <c r="AJ16" s="252" t="s">
        <v>1291</v>
      </c>
      <c r="AK16" s="342" t="s">
        <v>1292</v>
      </c>
      <c r="AL16" s="342" t="s">
        <v>1292</v>
      </c>
      <c r="AM16" s="342">
        <v>50</v>
      </c>
      <c r="AN16" s="342">
        <f t="shared" si="1"/>
        <v>75</v>
      </c>
      <c r="AO16" s="56">
        <f t="shared" si="2"/>
        <v>75</v>
      </c>
      <c r="AP16" s="252" t="s">
        <v>1292</v>
      </c>
      <c r="AQ16" s="252" t="s">
        <v>1293</v>
      </c>
      <c r="AR16" s="343">
        <v>3</v>
      </c>
      <c r="AS16" s="343">
        <v>5</v>
      </c>
      <c r="AT16" s="112" t="s">
        <v>1290</v>
      </c>
      <c r="AU16" s="341" t="s">
        <v>1294</v>
      </c>
      <c r="AV16" s="247" t="s">
        <v>1327</v>
      </c>
      <c r="AW16" s="246">
        <v>1</v>
      </c>
      <c r="AX16" s="341" t="s">
        <v>1328</v>
      </c>
      <c r="AY16" s="341" t="s">
        <v>1329</v>
      </c>
      <c r="AZ16" s="217">
        <v>44562</v>
      </c>
      <c r="BA16" s="217">
        <v>44895</v>
      </c>
      <c r="BB16" s="352">
        <v>2</v>
      </c>
      <c r="BC16" s="344"/>
      <c r="BD16" s="91"/>
      <c r="BE16" s="345"/>
      <c r="BF16" s="344"/>
      <c r="BG16" s="346"/>
      <c r="BH16" s="347"/>
      <c r="BI16" s="348"/>
      <c r="BJ16" s="345"/>
      <c r="BK16" s="347"/>
      <c r="BL16" s="348"/>
      <c r="BM16" s="347"/>
      <c r="BN16" s="348"/>
      <c r="BO16" s="345"/>
      <c r="BP16" s="347"/>
      <c r="BQ16" s="348"/>
    </row>
    <row r="17" spans="1:69" ht="145.5" customHeight="1" x14ac:dyDescent="0.3">
      <c r="A17" s="329"/>
      <c r="B17" s="57">
        <v>205</v>
      </c>
      <c r="C17" s="113" t="s">
        <v>125</v>
      </c>
      <c r="D17" s="25" t="s">
        <v>1330</v>
      </c>
      <c r="E17" s="152" t="s">
        <v>1331</v>
      </c>
      <c r="F17" s="252" t="s">
        <v>1313</v>
      </c>
      <c r="G17" s="25" t="s">
        <v>1332</v>
      </c>
      <c r="H17" s="25" t="s">
        <v>1333</v>
      </c>
      <c r="I17" s="25" t="s">
        <v>1334</v>
      </c>
      <c r="J17" s="252" t="s">
        <v>1289</v>
      </c>
      <c r="K17" s="339">
        <v>4</v>
      </c>
      <c r="L17" s="339">
        <v>4</v>
      </c>
      <c r="M17" s="112" t="s">
        <v>1290</v>
      </c>
      <c r="N17" s="242" t="s">
        <v>2432</v>
      </c>
      <c r="O17" s="340"/>
      <c r="P17" s="341"/>
      <c r="Q17" s="340"/>
      <c r="R17" s="341"/>
      <c r="S17" s="340"/>
      <c r="T17" s="341"/>
      <c r="U17" s="340"/>
      <c r="V17" s="341"/>
      <c r="W17" s="340"/>
      <c r="X17" s="341"/>
      <c r="Y17" s="340"/>
      <c r="Z17" s="341"/>
      <c r="AA17" s="341" t="s">
        <v>834</v>
      </c>
      <c r="AB17" s="252">
        <v>15</v>
      </c>
      <c r="AC17" s="252">
        <v>15</v>
      </c>
      <c r="AD17" s="252">
        <v>15</v>
      </c>
      <c r="AE17" s="252">
        <v>15</v>
      </c>
      <c r="AF17" s="252">
        <v>15</v>
      </c>
      <c r="AG17" s="252">
        <v>15</v>
      </c>
      <c r="AH17" s="252">
        <v>10</v>
      </c>
      <c r="AI17" s="252">
        <f t="shared" si="0"/>
        <v>100</v>
      </c>
      <c r="AJ17" s="252" t="s">
        <v>1291</v>
      </c>
      <c r="AK17" s="342" t="s">
        <v>1291</v>
      </c>
      <c r="AL17" s="342" t="s">
        <v>1291</v>
      </c>
      <c r="AM17" s="342">
        <v>100</v>
      </c>
      <c r="AN17" s="342">
        <f t="shared" si="1"/>
        <v>100</v>
      </c>
      <c r="AO17" s="56">
        <f>AVERAGE(AN17:AN19)</f>
        <v>100</v>
      </c>
      <c r="AP17" s="252" t="s">
        <v>1291</v>
      </c>
      <c r="AQ17" s="252" t="s">
        <v>1293</v>
      </c>
      <c r="AR17" s="343">
        <v>2</v>
      </c>
      <c r="AS17" s="343">
        <v>4</v>
      </c>
      <c r="AT17" s="112" t="s">
        <v>1304</v>
      </c>
      <c r="AU17" s="341" t="s">
        <v>1294</v>
      </c>
      <c r="AV17" s="353" t="s">
        <v>1335</v>
      </c>
      <c r="AW17" s="151">
        <v>1</v>
      </c>
      <c r="AX17" s="186" t="s">
        <v>1336</v>
      </c>
      <c r="AY17" s="186" t="s">
        <v>876</v>
      </c>
      <c r="AZ17" s="236">
        <v>44562</v>
      </c>
      <c r="BA17" s="236">
        <v>44895</v>
      </c>
      <c r="BB17" s="151">
        <v>1</v>
      </c>
      <c r="BC17" s="344"/>
      <c r="BD17" s="91"/>
      <c r="BE17" s="345"/>
      <c r="BF17" s="344"/>
      <c r="BG17" s="346"/>
      <c r="BH17" s="347"/>
      <c r="BI17" s="348"/>
      <c r="BJ17" s="345"/>
      <c r="BK17" s="347"/>
      <c r="BL17" s="348"/>
      <c r="BM17" s="347"/>
      <c r="BN17" s="348"/>
      <c r="BO17" s="345"/>
      <c r="BP17" s="347"/>
      <c r="BQ17" s="348"/>
    </row>
    <row r="18" spans="1:69" ht="99.75" customHeight="1" x14ac:dyDescent="0.3">
      <c r="A18" s="329"/>
      <c r="B18" s="57">
        <v>205</v>
      </c>
      <c r="C18" s="113" t="s">
        <v>125</v>
      </c>
      <c r="D18" s="17" t="s">
        <v>1330</v>
      </c>
      <c r="E18" s="152" t="s">
        <v>1331</v>
      </c>
      <c r="F18" s="252" t="s">
        <v>1313</v>
      </c>
      <c r="G18" s="25" t="s">
        <v>1337</v>
      </c>
      <c r="H18" s="25" t="s">
        <v>1338</v>
      </c>
      <c r="I18" s="25" t="s">
        <v>1334</v>
      </c>
      <c r="J18" s="252" t="s">
        <v>1289</v>
      </c>
      <c r="K18" s="339"/>
      <c r="L18" s="339"/>
      <c r="M18" s="112"/>
      <c r="N18" s="242" t="s">
        <v>2433</v>
      </c>
      <c r="O18" s="340"/>
      <c r="P18" s="341"/>
      <c r="Q18" s="340"/>
      <c r="R18" s="341"/>
      <c r="S18" s="340"/>
      <c r="T18" s="341"/>
      <c r="U18" s="340"/>
      <c r="V18" s="341"/>
      <c r="W18" s="340"/>
      <c r="X18" s="341"/>
      <c r="Y18" s="340"/>
      <c r="Z18" s="341"/>
      <c r="AA18" s="341" t="s">
        <v>834</v>
      </c>
      <c r="AB18" s="252">
        <v>15</v>
      </c>
      <c r="AC18" s="252">
        <v>15</v>
      </c>
      <c r="AD18" s="252">
        <v>15</v>
      </c>
      <c r="AE18" s="252">
        <v>15</v>
      </c>
      <c r="AF18" s="252">
        <v>15</v>
      </c>
      <c r="AG18" s="252">
        <v>15</v>
      </c>
      <c r="AH18" s="252">
        <v>10</v>
      </c>
      <c r="AI18" s="252">
        <f t="shared" si="0"/>
        <v>100</v>
      </c>
      <c r="AJ18" s="252" t="s">
        <v>1291</v>
      </c>
      <c r="AK18" s="342" t="s">
        <v>1291</v>
      </c>
      <c r="AL18" s="342" t="s">
        <v>1291</v>
      </c>
      <c r="AM18" s="342">
        <v>100</v>
      </c>
      <c r="AN18" s="342">
        <f t="shared" si="1"/>
        <v>100</v>
      </c>
      <c r="AO18" s="56"/>
      <c r="AP18" s="252"/>
      <c r="AQ18" s="252"/>
      <c r="AR18" s="343"/>
      <c r="AS18" s="343"/>
      <c r="AT18" s="112"/>
      <c r="AU18" s="341"/>
      <c r="AV18" s="186" t="s">
        <v>8</v>
      </c>
      <c r="AW18" s="151" t="s">
        <v>8</v>
      </c>
      <c r="AX18" s="186" t="s">
        <v>8</v>
      </c>
      <c r="AY18" s="186" t="s">
        <v>8</v>
      </c>
      <c r="AZ18" s="217" t="s">
        <v>8</v>
      </c>
      <c r="BA18" s="217" t="s">
        <v>8</v>
      </c>
      <c r="BB18" s="186" t="s">
        <v>8</v>
      </c>
      <c r="BC18" s="344"/>
      <c r="BD18" s="91"/>
      <c r="BE18" s="345"/>
      <c r="BF18" s="344"/>
      <c r="BG18" s="346"/>
      <c r="BH18" s="347"/>
      <c r="BI18" s="348"/>
      <c r="BJ18" s="345"/>
      <c r="BK18" s="347"/>
      <c r="BL18" s="348"/>
      <c r="BM18" s="347"/>
      <c r="BN18" s="348"/>
      <c r="BO18" s="345"/>
      <c r="BP18" s="347"/>
      <c r="BQ18" s="348"/>
    </row>
    <row r="19" spans="1:69" ht="99.75" customHeight="1" x14ac:dyDescent="0.3">
      <c r="A19" s="329"/>
      <c r="B19" s="57">
        <v>205</v>
      </c>
      <c r="C19" s="113" t="s">
        <v>125</v>
      </c>
      <c r="D19" s="17" t="s">
        <v>1330</v>
      </c>
      <c r="E19" s="152" t="s">
        <v>1331</v>
      </c>
      <c r="F19" s="252" t="s">
        <v>1313</v>
      </c>
      <c r="G19" s="25" t="s">
        <v>1337</v>
      </c>
      <c r="H19" s="25" t="s">
        <v>1339</v>
      </c>
      <c r="I19" s="25" t="s">
        <v>1334</v>
      </c>
      <c r="J19" s="252" t="s">
        <v>1289</v>
      </c>
      <c r="K19" s="339"/>
      <c r="L19" s="339"/>
      <c r="M19" s="112"/>
      <c r="N19" s="242" t="s">
        <v>2434</v>
      </c>
      <c r="O19" s="340"/>
      <c r="P19" s="341"/>
      <c r="Q19" s="340"/>
      <c r="R19" s="341"/>
      <c r="S19" s="340"/>
      <c r="T19" s="341"/>
      <c r="U19" s="340"/>
      <c r="V19" s="341"/>
      <c r="W19" s="340"/>
      <c r="X19" s="341"/>
      <c r="Y19" s="340"/>
      <c r="Z19" s="341"/>
      <c r="AA19" s="341" t="s">
        <v>834</v>
      </c>
      <c r="AB19" s="252">
        <v>15</v>
      </c>
      <c r="AC19" s="252">
        <v>15</v>
      </c>
      <c r="AD19" s="252">
        <v>15</v>
      </c>
      <c r="AE19" s="252">
        <v>15</v>
      </c>
      <c r="AF19" s="252">
        <v>15</v>
      </c>
      <c r="AG19" s="252">
        <v>15</v>
      </c>
      <c r="AH19" s="252">
        <v>10</v>
      </c>
      <c r="AI19" s="252">
        <f t="shared" si="0"/>
        <v>100</v>
      </c>
      <c r="AJ19" s="252" t="s">
        <v>1291</v>
      </c>
      <c r="AK19" s="342" t="s">
        <v>1291</v>
      </c>
      <c r="AL19" s="342" t="s">
        <v>1291</v>
      </c>
      <c r="AM19" s="342">
        <v>100</v>
      </c>
      <c r="AN19" s="342">
        <f t="shared" si="1"/>
        <v>100</v>
      </c>
      <c r="AO19" s="56"/>
      <c r="AP19" s="252"/>
      <c r="AQ19" s="252"/>
      <c r="AR19" s="343"/>
      <c r="AS19" s="343"/>
      <c r="AT19" s="112"/>
      <c r="AU19" s="341"/>
      <c r="AV19" s="186" t="s">
        <v>8</v>
      </c>
      <c r="AW19" s="151" t="s">
        <v>8</v>
      </c>
      <c r="AX19" s="186" t="s">
        <v>8</v>
      </c>
      <c r="AY19" s="186" t="s">
        <v>8</v>
      </c>
      <c r="AZ19" s="217" t="s">
        <v>8</v>
      </c>
      <c r="BA19" s="217" t="s">
        <v>8</v>
      </c>
      <c r="BB19" s="186" t="s">
        <v>8</v>
      </c>
      <c r="BC19" s="344"/>
      <c r="BD19" s="91"/>
      <c r="BE19" s="345"/>
      <c r="BF19" s="344"/>
      <c r="BG19" s="346"/>
      <c r="BH19" s="347"/>
      <c r="BI19" s="348"/>
      <c r="BJ19" s="345"/>
      <c r="BK19" s="347"/>
      <c r="BL19" s="348"/>
      <c r="BM19" s="347"/>
      <c r="BN19" s="348"/>
      <c r="BO19" s="345"/>
      <c r="BP19" s="347"/>
      <c r="BQ19" s="348"/>
    </row>
    <row r="20" spans="1:69" ht="99.75" customHeight="1" x14ac:dyDescent="0.3">
      <c r="A20" s="329"/>
      <c r="B20" s="252">
        <v>206</v>
      </c>
      <c r="C20" s="113" t="s">
        <v>125</v>
      </c>
      <c r="D20" s="17" t="s">
        <v>1330</v>
      </c>
      <c r="E20" s="354" t="s">
        <v>1340</v>
      </c>
      <c r="F20" s="252" t="s">
        <v>1313</v>
      </c>
      <c r="G20" s="25" t="s">
        <v>1341</v>
      </c>
      <c r="H20" s="25" t="s">
        <v>1342</v>
      </c>
      <c r="I20" s="25" t="s">
        <v>1343</v>
      </c>
      <c r="J20" s="252" t="s">
        <v>1289</v>
      </c>
      <c r="K20" s="339">
        <v>1</v>
      </c>
      <c r="L20" s="339">
        <v>4</v>
      </c>
      <c r="M20" s="112" t="s">
        <v>1344</v>
      </c>
      <c r="N20" s="242" t="s">
        <v>2435</v>
      </c>
      <c r="O20" s="340"/>
      <c r="P20" s="341"/>
      <c r="Q20" s="340"/>
      <c r="R20" s="341"/>
      <c r="S20" s="340"/>
      <c r="T20" s="341"/>
      <c r="U20" s="340"/>
      <c r="V20" s="341"/>
      <c r="W20" s="340"/>
      <c r="X20" s="341"/>
      <c r="Y20" s="340"/>
      <c r="Z20" s="341"/>
      <c r="AA20" s="341" t="s">
        <v>834</v>
      </c>
      <c r="AB20" s="252">
        <v>15</v>
      </c>
      <c r="AC20" s="252">
        <v>15</v>
      </c>
      <c r="AD20" s="252">
        <v>15</v>
      </c>
      <c r="AE20" s="252">
        <v>15</v>
      </c>
      <c r="AF20" s="252">
        <v>15</v>
      </c>
      <c r="AG20" s="252">
        <v>15</v>
      </c>
      <c r="AH20" s="252">
        <v>10</v>
      </c>
      <c r="AI20" s="252">
        <f t="shared" si="0"/>
        <v>100</v>
      </c>
      <c r="AJ20" s="252" t="s">
        <v>1291</v>
      </c>
      <c r="AK20" s="342" t="s">
        <v>1291</v>
      </c>
      <c r="AL20" s="342" t="s">
        <v>1291</v>
      </c>
      <c r="AM20" s="342">
        <v>100</v>
      </c>
      <c r="AN20" s="342">
        <f t="shared" si="1"/>
        <v>100</v>
      </c>
      <c r="AO20" s="56">
        <f t="shared" ref="AO20:AO21" si="3">AVERAGE(AN20)</f>
        <v>100</v>
      </c>
      <c r="AP20" s="252" t="s">
        <v>1291</v>
      </c>
      <c r="AQ20" s="252" t="s">
        <v>1293</v>
      </c>
      <c r="AR20" s="343">
        <v>1</v>
      </c>
      <c r="AS20" s="339">
        <v>4</v>
      </c>
      <c r="AT20" s="112" t="s">
        <v>1344</v>
      </c>
      <c r="AU20" s="341" t="s">
        <v>1294</v>
      </c>
      <c r="AV20" s="165" t="s">
        <v>2424</v>
      </c>
      <c r="AW20" s="164">
        <v>1</v>
      </c>
      <c r="AX20" s="186" t="s">
        <v>1345</v>
      </c>
      <c r="AY20" s="264" t="s">
        <v>876</v>
      </c>
      <c r="AZ20" s="236">
        <v>44562</v>
      </c>
      <c r="BA20" s="236">
        <v>44895</v>
      </c>
      <c r="BB20" s="166">
        <v>1</v>
      </c>
      <c r="BC20" s="344"/>
      <c r="BD20" s="91"/>
      <c r="BE20" s="345"/>
      <c r="BF20" s="344"/>
      <c r="BG20" s="346"/>
      <c r="BH20" s="347"/>
      <c r="BI20" s="348"/>
      <c r="BJ20" s="345"/>
      <c r="BK20" s="347"/>
      <c r="BL20" s="348"/>
      <c r="BM20" s="347"/>
      <c r="BN20" s="348"/>
      <c r="BO20" s="345"/>
      <c r="BP20" s="347"/>
      <c r="BQ20" s="348"/>
    </row>
    <row r="21" spans="1:69" ht="99.75" customHeight="1" x14ac:dyDescent="0.3">
      <c r="A21" s="329"/>
      <c r="B21" s="252">
        <v>207</v>
      </c>
      <c r="C21" s="113" t="s">
        <v>125</v>
      </c>
      <c r="D21" s="17" t="s">
        <v>1330</v>
      </c>
      <c r="E21" s="355" t="s">
        <v>1346</v>
      </c>
      <c r="F21" s="252" t="s">
        <v>1313</v>
      </c>
      <c r="G21" s="17" t="s">
        <v>1347</v>
      </c>
      <c r="H21" s="25" t="s">
        <v>1348</v>
      </c>
      <c r="I21" s="25" t="s">
        <v>1349</v>
      </c>
      <c r="J21" s="252" t="s">
        <v>1289</v>
      </c>
      <c r="K21" s="339">
        <v>1</v>
      </c>
      <c r="L21" s="339">
        <v>4</v>
      </c>
      <c r="M21" s="112" t="s">
        <v>1304</v>
      </c>
      <c r="N21" s="242" t="s">
        <v>2436</v>
      </c>
      <c r="O21" s="340"/>
      <c r="P21" s="341"/>
      <c r="Q21" s="340"/>
      <c r="R21" s="341"/>
      <c r="S21" s="340"/>
      <c r="T21" s="341"/>
      <c r="U21" s="340"/>
      <c r="V21" s="341"/>
      <c r="W21" s="340"/>
      <c r="X21" s="341"/>
      <c r="Y21" s="340"/>
      <c r="Z21" s="341"/>
      <c r="AA21" s="341" t="s">
        <v>834</v>
      </c>
      <c r="AB21" s="252">
        <v>15</v>
      </c>
      <c r="AC21" s="252">
        <v>15</v>
      </c>
      <c r="AD21" s="252">
        <v>15</v>
      </c>
      <c r="AE21" s="252">
        <v>15</v>
      </c>
      <c r="AF21" s="252">
        <v>15</v>
      </c>
      <c r="AG21" s="252">
        <v>15</v>
      </c>
      <c r="AH21" s="252">
        <v>10</v>
      </c>
      <c r="AI21" s="252">
        <f t="shared" si="0"/>
        <v>100</v>
      </c>
      <c r="AJ21" s="252" t="s">
        <v>1291</v>
      </c>
      <c r="AK21" s="342" t="s">
        <v>1291</v>
      </c>
      <c r="AL21" s="342" t="s">
        <v>1291</v>
      </c>
      <c r="AM21" s="342">
        <v>100</v>
      </c>
      <c r="AN21" s="342">
        <f t="shared" si="1"/>
        <v>100</v>
      </c>
      <c r="AO21" s="56">
        <f t="shared" si="3"/>
        <v>100</v>
      </c>
      <c r="AP21" s="252" t="s">
        <v>1291</v>
      </c>
      <c r="AQ21" s="252" t="s">
        <v>1293</v>
      </c>
      <c r="AR21" s="343">
        <v>1</v>
      </c>
      <c r="AS21" s="343">
        <v>4</v>
      </c>
      <c r="AT21" s="112" t="s">
        <v>1304</v>
      </c>
      <c r="AU21" s="341" t="s">
        <v>1294</v>
      </c>
      <c r="AV21" s="152" t="s">
        <v>2425</v>
      </c>
      <c r="AW21" s="151">
        <v>1</v>
      </c>
      <c r="AX21" s="186" t="s">
        <v>1350</v>
      </c>
      <c r="AY21" s="186" t="s">
        <v>876</v>
      </c>
      <c r="AZ21" s="236">
        <v>44562</v>
      </c>
      <c r="BA21" s="236">
        <v>44895</v>
      </c>
      <c r="BB21" s="153">
        <v>2</v>
      </c>
      <c r="BC21" s="344"/>
      <c r="BD21" s="91"/>
      <c r="BE21" s="345"/>
      <c r="BF21" s="344"/>
      <c r="BG21" s="346"/>
      <c r="BH21" s="347"/>
      <c r="BI21" s="348"/>
      <c r="BJ21" s="345"/>
      <c r="BK21" s="347"/>
      <c r="BL21" s="348"/>
      <c r="BM21" s="347"/>
      <c r="BN21" s="348"/>
      <c r="BO21" s="345"/>
      <c r="BP21" s="347"/>
      <c r="BQ21" s="348"/>
    </row>
    <row r="22" spans="1:69" ht="99.75" customHeight="1" x14ac:dyDescent="0.3">
      <c r="A22" s="329"/>
      <c r="B22" s="252">
        <v>208</v>
      </c>
      <c r="C22" s="113" t="s">
        <v>150</v>
      </c>
      <c r="D22" s="216" t="s">
        <v>1351</v>
      </c>
      <c r="E22" s="216" t="s">
        <v>1352</v>
      </c>
      <c r="F22" s="252" t="s">
        <v>1313</v>
      </c>
      <c r="G22" s="216" t="s">
        <v>1353</v>
      </c>
      <c r="H22" s="216" t="s">
        <v>1354</v>
      </c>
      <c r="I22" s="216" t="s">
        <v>1355</v>
      </c>
      <c r="J22" s="252" t="s">
        <v>1289</v>
      </c>
      <c r="K22" s="339">
        <v>1</v>
      </c>
      <c r="L22" s="339">
        <v>4</v>
      </c>
      <c r="M22" s="112" t="s">
        <v>1304</v>
      </c>
      <c r="N22" s="138" t="s">
        <v>2437</v>
      </c>
      <c r="O22" s="340"/>
      <c r="P22" s="341"/>
      <c r="Q22" s="340"/>
      <c r="R22" s="341"/>
      <c r="S22" s="340"/>
      <c r="T22" s="341"/>
      <c r="U22" s="340"/>
      <c r="V22" s="341"/>
      <c r="W22" s="340"/>
      <c r="X22" s="341"/>
      <c r="Y22" s="340"/>
      <c r="Z22" s="341"/>
      <c r="AA22" s="341" t="s">
        <v>834</v>
      </c>
      <c r="AB22" s="252">
        <v>15</v>
      </c>
      <c r="AC22" s="252">
        <v>15</v>
      </c>
      <c r="AD22" s="252">
        <v>15</v>
      </c>
      <c r="AE22" s="252">
        <v>15</v>
      </c>
      <c r="AF22" s="252">
        <v>15</v>
      </c>
      <c r="AG22" s="252">
        <v>15</v>
      </c>
      <c r="AH22" s="252">
        <v>10</v>
      </c>
      <c r="AI22" s="252">
        <f t="shared" si="0"/>
        <v>100</v>
      </c>
      <c r="AJ22" s="252" t="s">
        <v>1291</v>
      </c>
      <c r="AK22" s="342" t="s">
        <v>1291</v>
      </c>
      <c r="AL22" s="342" t="s">
        <v>1291</v>
      </c>
      <c r="AM22" s="342">
        <v>100</v>
      </c>
      <c r="AN22" s="342">
        <f t="shared" si="1"/>
        <v>100</v>
      </c>
      <c r="AO22" s="56">
        <f>AVERAGE(AN22:AN23)</f>
        <v>100</v>
      </c>
      <c r="AP22" s="252" t="s">
        <v>1291</v>
      </c>
      <c r="AQ22" s="252" t="s">
        <v>1293</v>
      </c>
      <c r="AR22" s="343">
        <v>1</v>
      </c>
      <c r="AS22" s="343">
        <v>4</v>
      </c>
      <c r="AT22" s="112" t="s">
        <v>1304</v>
      </c>
      <c r="AU22" s="341" t="s">
        <v>1294</v>
      </c>
      <c r="AV22" s="338" t="s">
        <v>1356</v>
      </c>
      <c r="AW22" s="356">
        <v>0.5</v>
      </c>
      <c r="AX22" s="186" t="s">
        <v>1357</v>
      </c>
      <c r="AY22" s="186" t="s">
        <v>1358</v>
      </c>
      <c r="AZ22" s="357">
        <v>44562</v>
      </c>
      <c r="BA22" s="357">
        <v>44895</v>
      </c>
      <c r="BB22" s="358">
        <v>1</v>
      </c>
      <c r="BC22" s="344"/>
      <c r="BD22" s="91"/>
      <c r="BE22" s="345"/>
      <c r="BF22" s="344"/>
      <c r="BG22" s="346"/>
      <c r="BH22" s="347"/>
      <c r="BI22" s="348"/>
      <c r="BJ22" s="345"/>
      <c r="BK22" s="347"/>
      <c r="BL22" s="348"/>
      <c r="BM22" s="347"/>
      <c r="BN22" s="348"/>
      <c r="BO22" s="345"/>
      <c r="BP22" s="347"/>
      <c r="BQ22" s="348"/>
    </row>
    <row r="23" spans="1:69" ht="99.75" customHeight="1" x14ac:dyDescent="0.3">
      <c r="A23" s="329"/>
      <c r="B23" s="252">
        <v>208</v>
      </c>
      <c r="C23" s="113" t="s">
        <v>150</v>
      </c>
      <c r="D23" s="216" t="s">
        <v>1351</v>
      </c>
      <c r="E23" s="216" t="s">
        <v>1352</v>
      </c>
      <c r="F23" s="252" t="s">
        <v>1313</v>
      </c>
      <c r="G23" s="359" t="s">
        <v>1353</v>
      </c>
      <c r="H23" s="359" t="s">
        <v>37</v>
      </c>
      <c r="I23" s="359" t="s">
        <v>1355</v>
      </c>
      <c r="J23" s="252" t="s">
        <v>1289</v>
      </c>
      <c r="K23" s="339"/>
      <c r="L23" s="339"/>
      <c r="M23" s="112"/>
      <c r="N23" s="360" t="s">
        <v>2438</v>
      </c>
      <c r="O23" s="340"/>
      <c r="P23" s="341"/>
      <c r="Q23" s="340"/>
      <c r="R23" s="341"/>
      <c r="S23" s="340"/>
      <c r="T23" s="341"/>
      <c r="U23" s="340"/>
      <c r="V23" s="341"/>
      <c r="W23" s="340"/>
      <c r="X23" s="341"/>
      <c r="Y23" s="340"/>
      <c r="Z23" s="341"/>
      <c r="AA23" s="341" t="s">
        <v>834</v>
      </c>
      <c r="AB23" s="252">
        <v>15</v>
      </c>
      <c r="AC23" s="252">
        <v>15</v>
      </c>
      <c r="AD23" s="252">
        <v>15</v>
      </c>
      <c r="AE23" s="252">
        <v>15</v>
      </c>
      <c r="AF23" s="252">
        <v>15</v>
      </c>
      <c r="AG23" s="252">
        <v>15</v>
      </c>
      <c r="AH23" s="252">
        <v>10</v>
      </c>
      <c r="AI23" s="252">
        <f t="shared" si="0"/>
        <v>100</v>
      </c>
      <c r="AJ23" s="252" t="s">
        <v>1291</v>
      </c>
      <c r="AK23" s="342" t="s">
        <v>1291</v>
      </c>
      <c r="AL23" s="342" t="s">
        <v>1291</v>
      </c>
      <c r="AM23" s="342">
        <v>100</v>
      </c>
      <c r="AN23" s="342">
        <f t="shared" si="1"/>
        <v>100</v>
      </c>
      <c r="AO23" s="56"/>
      <c r="AP23" s="252"/>
      <c r="AQ23" s="252"/>
      <c r="AR23" s="343"/>
      <c r="AS23" s="343"/>
      <c r="AT23" s="112"/>
      <c r="AU23" s="341" t="s">
        <v>1294</v>
      </c>
      <c r="AV23" s="360" t="s">
        <v>1359</v>
      </c>
      <c r="AW23" s="361">
        <v>0.5</v>
      </c>
      <c r="AX23" s="186" t="s">
        <v>1360</v>
      </c>
      <c r="AY23" s="186" t="s">
        <v>1361</v>
      </c>
      <c r="AZ23" s="357">
        <v>44562</v>
      </c>
      <c r="BA23" s="357">
        <v>44895</v>
      </c>
      <c r="BB23" s="362">
        <v>11</v>
      </c>
      <c r="BC23" s="344"/>
      <c r="BD23" s="91"/>
      <c r="BE23" s="345"/>
      <c r="BF23" s="344"/>
      <c r="BG23" s="346"/>
      <c r="BH23" s="347"/>
      <c r="BI23" s="348"/>
      <c r="BJ23" s="345"/>
      <c r="BK23" s="347"/>
      <c r="BL23" s="348"/>
      <c r="BM23" s="347"/>
      <c r="BN23" s="348"/>
      <c r="BO23" s="345"/>
      <c r="BP23" s="347"/>
      <c r="BQ23" s="348"/>
    </row>
    <row r="24" spans="1:69" ht="99.75" customHeight="1" x14ac:dyDescent="0.3">
      <c r="A24" s="329"/>
      <c r="B24" s="252">
        <v>209</v>
      </c>
      <c r="C24" s="113" t="s">
        <v>169</v>
      </c>
      <c r="D24" s="247" t="s">
        <v>1362</v>
      </c>
      <c r="E24" s="247" t="s">
        <v>1363</v>
      </c>
      <c r="F24" s="252" t="s">
        <v>1313</v>
      </c>
      <c r="G24" s="247" t="s">
        <v>1364</v>
      </c>
      <c r="H24" s="247" t="s">
        <v>1365</v>
      </c>
      <c r="I24" s="247" t="s">
        <v>1366</v>
      </c>
      <c r="J24" s="252" t="s">
        <v>1289</v>
      </c>
      <c r="K24" s="339">
        <v>3</v>
      </c>
      <c r="L24" s="339">
        <v>4</v>
      </c>
      <c r="M24" s="112" t="s">
        <v>1290</v>
      </c>
      <c r="N24" s="84" t="s">
        <v>2439</v>
      </c>
      <c r="O24" s="340"/>
      <c r="P24" s="341"/>
      <c r="Q24" s="340"/>
      <c r="R24" s="341"/>
      <c r="S24" s="340"/>
      <c r="T24" s="341"/>
      <c r="U24" s="340"/>
      <c r="V24" s="341"/>
      <c r="W24" s="340"/>
      <c r="X24" s="341"/>
      <c r="Y24" s="340"/>
      <c r="Z24" s="341"/>
      <c r="AA24" s="341" t="s">
        <v>834</v>
      </c>
      <c r="AB24" s="252">
        <v>15</v>
      </c>
      <c r="AC24" s="252">
        <v>15</v>
      </c>
      <c r="AD24" s="252">
        <v>15</v>
      </c>
      <c r="AE24" s="252">
        <v>15</v>
      </c>
      <c r="AF24" s="252">
        <v>15</v>
      </c>
      <c r="AG24" s="252">
        <v>15</v>
      </c>
      <c r="AH24" s="252">
        <v>10</v>
      </c>
      <c r="AI24" s="252">
        <f t="shared" si="0"/>
        <v>100</v>
      </c>
      <c r="AJ24" s="252" t="s">
        <v>1291</v>
      </c>
      <c r="AK24" s="342" t="s">
        <v>1291</v>
      </c>
      <c r="AL24" s="342" t="s">
        <v>1291</v>
      </c>
      <c r="AM24" s="342">
        <v>100</v>
      </c>
      <c r="AN24" s="342">
        <f t="shared" si="1"/>
        <v>100</v>
      </c>
      <c r="AO24" s="56">
        <f t="shared" ref="AO24:AO27" si="4">AVERAGE(AN24)</f>
        <v>100</v>
      </c>
      <c r="AP24" s="252" t="s">
        <v>1291</v>
      </c>
      <c r="AQ24" s="252" t="s">
        <v>1293</v>
      </c>
      <c r="AR24" s="343">
        <v>1</v>
      </c>
      <c r="AS24" s="343">
        <v>4</v>
      </c>
      <c r="AT24" s="112" t="s">
        <v>1304</v>
      </c>
      <c r="AU24" s="341" t="s">
        <v>1294</v>
      </c>
      <c r="AV24" s="247" t="s">
        <v>1367</v>
      </c>
      <c r="AW24" s="246">
        <v>1</v>
      </c>
      <c r="AX24" s="341" t="s">
        <v>1368</v>
      </c>
      <c r="AY24" s="341" t="s">
        <v>1369</v>
      </c>
      <c r="AZ24" s="363">
        <v>44562</v>
      </c>
      <c r="BA24" s="363">
        <v>44895</v>
      </c>
      <c r="BB24" s="345">
        <v>1</v>
      </c>
      <c r="BC24" s="344"/>
      <c r="BD24" s="91"/>
      <c r="BE24" s="345"/>
      <c r="BF24" s="344"/>
      <c r="BG24" s="346"/>
      <c r="BH24" s="347"/>
      <c r="BI24" s="348"/>
      <c r="BJ24" s="345"/>
      <c r="BK24" s="347"/>
      <c r="BL24" s="348"/>
      <c r="BM24" s="347"/>
      <c r="BN24" s="348"/>
      <c r="BO24" s="345"/>
      <c r="BP24" s="347"/>
      <c r="BQ24" s="348"/>
    </row>
    <row r="25" spans="1:69" ht="99.75" customHeight="1" x14ac:dyDescent="0.3">
      <c r="A25" s="329"/>
      <c r="B25" s="252">
        <v>210</v>
      </c>
      <c r="C25" s="113" t="s">
        <v>169</v>
      </c>
      <c r="D25" s="247" t="s">
        <v>1362</v>
      </c>
      <c r="E25" s="247" t="s">
        <v>1370</v>
      </c>
      <c r="F25" s="252" t="s">
        <v>1313</v>
      </c>
      <c r="G25" s="247" t="s">
        <v>1286</v>
      </c>
      <c r="H25" s="247" t="s">
        <v>1371</v>
      </c>
      <c r="I25" s="247" t="s">
        <v>1288</v>
      </c>
      <c r="J25" s="252" t="s">
        <v>1289</v>
      </c>
      <c r="K25" s="339">
        <v>4</v>
      </c>
      <c r="L25" s="339">
        <v>5</v>
      </c>
      <c r="M25" s="112" t="s">
        <v>1290</v>
      </c>
      <c r="N25" s="84" t="s">
        <v>2440</v>
      </c>
      <c r="O25" s="340"/>
      <c r="P25" s="341"/>
      <c r="Q25" s="340"/>
      <c r="R25" s="341"/>
      <c r="S25" s="340"/>
      <c r="T25" s="341"/>
      <c r="U25" s="340"/>
      <c r="V25" s="341"/>
      <c r="W25" s="340"/>
      <c r="X25" s="341"/>
      <c r="Y25" s="340"/>
      <c r="Z25" s="341"/>
      <c r="AA25" s="341" t="s">
        <v>834</v>
      </c>
      <c r="AB25" s="252">
        <v>15</v>
      </c>
      <c r="AC25" s="252">
        <v>15</v>
      </c>
      <c r="AD25" s="252">
        <v>15</v>
      </c>
      <c r="AE25" s="252">
        <v>15</v>
      </c>
      <c r="AF25" s="252">
        <v>15</v>
      </c>
      <c r="AG25" s="252">
        <v>15</v>
      </c>
      <c r="AH25" s="252">
        <v>10</v>
      </c>
      <c r="AI25" s="252">
        <f t="shared" si="0"/>
        <v>100</v>
      </c>
      <c r="AJ25" s="252" t="s">
        <v>1291</v>
      </c>
      <c r="AK25" s="342" t="s">
        <v>1292</v>
      </c>
      <c r="AL25" s="342" t="s">
        <v>1292</v>
      </c>
      <c r="AM25" s="342">
        <v>50</v>
      </c>
      <c r="AN25" s="342">
        <f t="shared" si="1"/>
        <v>75</v>
      </c>
      <c r="AO25" s="56">
        <f t="shared" si="4"/>
        <v>75</v>
      </c>
      <c r="AP25" s="252" t="s">
        <v>1292</v>
      </c>
      <c r="AQ25" s="252" t="s">
        <v>1293</v>
      </c>
      <c r="AR25" s="343">
        <v>3</v>
      </c>
      <c r="AS25" s="343">
        <v>5</v>
      </c>
      <c r="AT25" s="112" t="s">
        <v>1290</v>
      </c>
      <c r="AU25" s="341" t="s">
        <v>1294</v>
      </c>
      <c r="AV25" s="242" t="s">
        <v>1327</v>
      </c>
      <c r="AW25" s="246">
        <v>1</v>
      </c>
      <c r="AX25" s="341" t="s">
        <v>1296</v>
      </c>
      <c r="AY25" s="341" t="s">
        <v>1329</v>
      </c>
      <c r="AZ25" s="363">
        <v>44562</v>
      </c>
      <c r="BA25" s="363">
        <v>44895</v>
      </c>
      <c r="BB25" s="364">
        <v>2</v>
      </c>
      <c r="BC25" s="344"/>
      <c r="BD25" s="91"/>
      <c r="BE25" s="345"/>
      <c r="BF25" s="344"/>
      <c r="BG25" s="346"/>
      <c r="BH25" s="347"/>
      <c r="BI25" s="348"/>
      <c r="BJ25" s="345"/>
      <c r="BK25" s="347"/>
      <c r="BL25" s="348"/>
      <c r="BM25" s="347"/>
      <c r="BN25" s="348"/>
      <c r="BO25" s="345"/>
      <c r="BP25" s="347"/>
      <c r="BQ25" s="348"/>
    </row>
    <row r="26" spans="1:69" ht="99.75" customHeight="1" x14ac:dyDescent="0.3">
      <c r="A26" s="329"/>
      <c r="B26" s="252">
        <v>211</v>
      </c>
      <c r="C26" s="113" t="s">
        <v>192</v>
      </c>
      <c r="D26" s="17" t="s">
        <v>1372</v>
      </c>
      <c r="E26" s="247" t="s">
        <v>1373</v>
      </c>
      <c r="F26" s="252" t="s">
        <v>1285</v>
      </c>
      <c r="G26" s="247" t="s">
        <v>1374</v>
      </c>
      <c r="H26" s="247" t="s">
        <v>1375</v>
      </c>
      <c r="I26" s="247" t="s">
        <v>1376</v>
      </c>
      <c r="J26" s="252" t="s">
        <v>1289</v>
      </c>
      <c r="K26" s="339">
        <v>2</v>
      </c>
      <c r="L26" s="339">
        <v>5</v>
      </c>
      <c r="M26" s="112" t="s">
        <v>1290</v>
      </c>
      <c r="N26" s="84" t="s">
        <v>2441</v>
      </c>
      <c r="O26" s="340"/>
      <c r="P26" s="341"/>
      <c r="Q26" s="340"/>
      <c r="R26" s="341"/>
      <c r="S26" s="340"/>
      <c r="T26" s="341"/>
      <c r="U26" s="340"/>
      <c r="V26" s="341"/>
      <c r="W26" s="340"/>
      <c r="X26" s="341"/>
      <c r="Y26" s="340"/>
      <c r="Z26" s="341"/>
      <c r="AA26" s="341" t="s">
        <v>834</v>
      </c>
      <c r="AB26" s="252">
        <v>15</v>
      </c>
      <c r="AC26" s="252">
        <v>15</v>
      </c>
      <c r="AD26" s="252">
        <v>15</v>
      </c>
      <c r="AE26" s="252">
        <v>15</v>
      </c>
      <c r="AF26" s="252">
        <v>15</v>
      </c>
      <c r="AG26" s="252">
        <v>15</v>
      </c>
      <c r="AH26" s="252">
        <v>10</v>
      </c>
      <c r="AI26" s="252">
        <f t="shared" si="0"/>
        <v>100</v>
      </c>
      <c r="AJ26" s="252" t="s">
        <v>1291</v>
      </c>
      <c r="AK26" s="342" t="s">
        <v>1291</v>
      </c>
      <c r="AL26" s="342" t="s">
        <v>1291</v>
      </c>
      <c r="AM26" s="342">
        <v>100</v>
      </c>
      <c r="AN26" s="342">
        <f t="shared" si="1"/>
        <v>100</v>
      </c>
      <c r="AO26" s="56">
        <f t="shared" si="4"/>
        <v>100</v>
      </c>
      <c r="AP26" s="252" t="s">
        <v>1291</v>
      </c>
      <c r="AQ26" s="252" t="s">
        <v>1293</v>
      </c>
      <c r="AR26" s="343">
        <v>1</v>
      </c>
      <c r="AS26" s="343">
        <v>5</v>
      </c>
      <c r="AT26" s="112" t="s">
        <v>1290</v>
      </c>
      <c r="AU26" s="341" t="s">
        <v>1294</v>
      </c>
      <c r="AV26" s="17" t="s">
        <v>1377</v>
      </c>
      <c r="AW26" s="184">
        <v>1</v>
      </c>
      <c r="AX26" s="56" t="s">
        <v>1378</v>
      </c>
      <c r="AY26" s="57" t="s">
        <v>914</v>
      </c>
      <c r="AZ26" s="365">
        <v>44562</v>
      </c>
      <c r="BA26" s="365">
        <v>44895</v>
      </c>
      <c r="BB26" s="57">
        <v>1</v>
      </c>
      <c r="BC26" s="344"/>
      <c r="BD26" s="91"/>
      <c r="BE26" s="345"/>
      <c r="BF26" s="344"/>
      <c r="BG26" s="346"/>
      <c r="BH26" s="347"/>
      <c r="BI26" s="348"/>
      <c r="BJ26" s="345"/>
      <c r="BK26" s="347"/>
      <c r="BL26" s="348"/>
      <c r="BM26" s="347"/>
      <c r="BN26" s="348"/>
      <c r="BO26" s="345"/>
      <c r="BP26" s="347"/>
      <c r="BQ26" s="348"/>
    </row>
    <row r="27" spans="1:69" ht="99.75" customHeight="1" x14ac:dyDescent="0.3">
      <c r="A27" s="329"/>
      <c r="B27" s="252">
        <v>212</v>
      </c>
      <c r="C27" s="113" t="s">
        <v>192</v>
      </c>
      <c r="D27" s="17" t="s">
        <v>1372</v>
      </c>
      <c r="E27" s="247" t="s">
        <v>1379</v>
      </c>
      <c r="F27" s="252" t="s">
        <v>1313</v>
      </c>
      <c r="G27" s="247" t="s">
        <v>1286</v>
      </c>
      <c r="H27" s="247" t="s">
        <v>1287</v>
      </c>
      <c r="I27" s="247" t="s">
        <v>1288</v>
      </c>
      <c r="J27" s="252" t="s">
        <v>1289</v>
      </c>
      <c r="K27" s="339">
        <v>4</v>
      </c>
      <c r="L27" s="339">
        <v>5</v>
      </c>
      <c r="M27" s="112" t="s">
        <v>1290</v>
      </c>
      <c r="N27" s="84" t="s">
        <v>2426</v>
      </c>
      <c r="O27" s="340"/>
      <c r="P27" s="341"/>
      <c r="Q27" s="340"/>
      <c r="R27" s="341"/>
      <c r="S27" s="340"/>
      <c r="T27" s="341"/>
      <c r="U27" s="340"/>
      <c r="V27" s="341"/>
      <c r="W27" s="340"/>
      <c r="X27" s="341"/>
      <c r="Y27" s="340"/>
      <c r="Z27" s="341"/>
      <c r="AA27" s="341" t="s">
        <v>834</v>
      </c>
      <c r="AB27" s="252">
        <v>15</v>
      </c>
      <c r="AC27" s="252">
        <v>15</v>
      </c>
      <c r="AD27" s="252">
        <v>15</v>
      </c>
      <c r="AE27" s="252">
        <v>15</v>
      </c>
      <c r="AF27" s="252">
        <v>15</v>
      </c>
      <c r="AG27" s="252">
        <v>15</v>
      </c>
      <c r="AH27" s="252">
        <v>10</v>
      </c>
      <c r="AI27" s="252">
        <f t="shared" si="0"/>
        <v>100</v>
      </c>
      <c r="AJ27" s="252" t="s">
        <v>1291</v>
      </c>
      <c r="AK27" s="342" t="s">
        <v>1292</v>
      </c>
      <c r="AL27" s="342" t="s">
        <v>1292</v>
      </c>
      <c r="AM27" s="342">
        <v>50</v>
      </c>
      <c r="AN27" s="342">
        <f t="shared" si="1"/>
        <v>75</v>
      </c>
      <c r="AO27" s="56">
        <f t="shared" si="4"/>
        <v>75</v>
      </c>
      <c r="AP27" s="252" t="s">
        <v>1292</v>
      </c>
      <c r="AQ27" s="252" t="s">
        <v>1293</v>
      </c>
      <c r="AR27" s="343">
        <v>3</v>
      </c>
      <c r="AS27" s="343">
        <v>5</v>
      </c>
      <c r="AT27" s="112" t="s">
        <v>1290</v>
      </c>
      <c r="AU27" s="341" t="s">
        <v>1294</v>
      </c>
      <c r="AV27" s="17" t="s">
        <v>1380</v>
      </c>
      <c r="AW27" s="184">
        <v>1</v>
      </c>
      <c r="AX27" s="56" t="s">
        <v>1381</v>
      </c>
      <c r="AY27" s="56" t="s">
        <v>1382</v>
      </c>
      <c r="AZ27" s="365">
        <v>44562</v>
      </c>
      <c r="BA27" s="365">
        <v>44895</v>
      </c>
      <c r="BB27" s="57">
        <v>2</v>
      </c>
      <c r="BC27" s="344"/>
      <c r="BD27" s="91"/>
      <c r="BE27" s="345"/>
      <c r="BF27" s="344"/>
      <c r="BG27" s="346"/>
      <c r="BH27" s="347"/>
      <c r="BI27" s="348"/>
      <c r="BJ27" s="345"/>
      <c r="BK27" s="347"/>
      <c r="BL27" s="348"/>
      <c r="BM27" s="347"/>
      <c r="BN27" s="348"/>
      <c r="BO27" s="345"/>
      <c r="BP27" s="347"/>
      <c r="BQ27" s="348"/>
    </row>
    <row r="28" spans="1:69" ht="99.75" customHeight="1" x14ac:dyDescent="0.3">
      <c r="A28" s="329"/>
      <c r="B28" s="252">
        <v>213</v>
      </c>
      <c r="C28" s="113" t="s">
        <v>210</v>
      </c>
      <c r="D28" s="17" t="s">
        <v>1383</v>
      </c>
      <c r="E28" s="247" t="s">
        <v>1384</v>
      </c>
      <c r="F28" s="252" t="s">
        <v>1285</v>
      </c>
      <c r="G28" s="247" t="s">
        <v>1385</v>
      </c>
      <c r="H28" s="247" t="s">
        <v>1386</v>
      </c>
      <c r="I28" s="247" t="s">
        <v>1387</v>
      </c>
      <c r="J28" s="252" t="s">
        <v>1289</v>
      </c>
      <c r="K28" s="339">
        <v>3</v>
      </c>
      <c r="L28" s="339">
        <v>5</v>
      </c>
      <c r="M28" s="112" t="s">
        <v>1290</v>
      </c>
      <c r="N28" s="84" t="s">
        <v>2442</v>
      </c>
      <c r="O28" s="340"/>
      <c r="P28" s="341"/>
      <c r="Q28" s="340"/>
      <c r="R28" s="341"/>
      <c r="S28" s="340"/>
      <c r="T28" s="341"/>
      <c r="U28" s="340"/>
      <c r="V28" s="341"/>
      <c r="W28" s="340"/>
      <c r="X28" s="341"/>
      <c r="Y28" s="340"/>
      <c r="Z28" s="341"/>
      <c r="AA28" s="341" t="s">
        <v>834</v>
      </c>
      <c r="AB28" s="252">
        <v>15</v>
      </c>
      <c r="AC28" s="252">
        <v>15</v>
      </c>
      <c r="AD28" s="252">
        <v>15</v>
      </c>
      <c r="AE28" s="252">
        <v>15</v>
      </c>
      <c r="AF28" s="252">
        <v>15</v>
      </c>
      <c r="AG28" s="252">
        <v>15</v>
      </c>
      <c r="AH28" s="252">
        <v>10</v>
      </c>
      <c r="AI28" s="252">
        <f t="shared" si="0"/>
        <v>100</v>
      </c>
      <c r="AJ28" s="252" t="s">
        <v>1291</v>
      </c>
      <c r="AK28" s="342" t="s">
        <v>1291</v>
      </c>
      <c r="AL28" s="342" t="s">
        <v>1291</v>
      </c>
      <c r="AM28" s="342">
        <v>100</v>
      </c>
      <c r="AN28" s="342">
        <f t="shared" si="1"/>
        <v>100</v>
      </c>
      <c r="AO28" s="56">
        <v>100</v>
      </c>
      <c r="AP28" s="252" t="s">
        <v>1291</v>
      </c>
      <c r="AQ28" s="252" t="s">
        <v>1293</v>
      </c>
      <c r="AR28" s="343">
        <v>1</v>
      </c>
      <c r="AS28" s="343">
        <v>5</v>
      </c>
      <c r="AT28" s="112" t="s">
        <v>1290</v>
      </c>
      <c r="AU28" s="341" t="s">
        <v>1294</v>
      </c>
      <c r="AV28" s="366" t="s">
        <v>1388</v>
      </c>
      <c r="AW28" s="237">
        <v>0.2</v>
      </c>
      <c r="AX28" s="194" t="s">
        <v>1389</v>
      </c>
      <c r="AY28" s="351" t="s">
        <v>1390</v>
      </c>
      <c r="AZ28" s="236">
        <v>44562</v>
      </c>
      <c r="BA28" s="236">
        <v>44895</v>
      </c>
      <c r="BB28" s="240">
        <v>2</v>
      </c>
      <c r="BC28" s="344"/>
      <c r="BD28" s="91"/>
      <c r="BE28" s="345"/>
      <c r="BF28" s="344"/>
      <c r="BG28" s="346"/>
      <c r="BH28" s="347"/>
      <c r="BI28" s="348"/>
      <c r="BJ28" s="345"/>
      <c r="BK28" s="347"/>
      <c r="BL28" s="348"/>
      <c r="BM28" s="347"/>
      <c r="BN28" s="348"/>
      <c r="BO28" s="345"/>
      <c r="BP28" s="347"/>
      <c r="BQ28" s="348"/>
    </row>
    <row r="29" spans="1:69" ht="99.75" customHeight="1" x14ac:dyDescent="0.3">
      <c r="A29" s="329"/>
      <c r="B29" s="252">
        <v>213</v>
      </c>
      <c r="C29" s="113" t="s">
        <v>210</v>
      </c>
      <c r="D29" s="17" t="s">
        <v>1383</v>
      </c>
      <c r="E29" s="247" t="s">
        <v>1384</v>
      </c>
      <c r="F29" s="252" t="s">
        <v>1285</v>
      </c>
      <c r="G29" s="247" t="s">
        <v>1385</v>
      </c>
      <c r="H29" s="247" t="s">
        <v>1391</v>
      </c>
      <c r="I29" s="247" t="s">
        <v>1387</v>
      </c>
      <c r="J29" s="252" t="s">
        <v>1289</v>
      </c>
      <c r="K29" s="339"/>
      <c r="L29" s="339"/>
      <c r="M29" s="112"/>
      <c r="N29" s="84" t="s">
        <v>2443</v>
      </c>
      <c r="O29" s="340"/>
      <c r="P29" s="341"/>
      <c r="Q29" s="340"/>
      <c r="R29" s="341"/>
      <c r="S29" s="340"/>
      <c r="T29" s="341"/>
      <c r="U29" s="340"/>
      <c r="V29" s="341"/>
      <c r="W29" s="340"/>
      <c r="X29" s="341"/>
      <c r="Y29" s="340"/>
      <c r="Z29" s="341"/>
      <c r="AA29" s="341" t="s">
        <v>834</v>
      </c>
      <c r="AB29" s="252">
        <v>15</v>
      </c>
      <c r="AC29" s="252">
        <v>15</v>
      </c>
      <c r="AD29" s="252">
        <v>15</v>
      </c>
      <c r="AE29" s="252">
        <v>15</v>
      </c>
      <c r="AF29" s="252">
        <v>15</v>
      </c>
      <c r="AG29" s="252">
        <v>15</v>
      </c>
      <c r="AH29" s="252">
        <v>10</v>
      </c>
      <c r="AI29" s="252">
        <f t="shared" si="0"/>
        <v>100</v>
      </c>
      <c r="AJ29" s="252" t="s">
        <v>1291</v>
      </c>
      <c r="AK29" s="342" t="s">
        <v>1291</v>
      </c>
      <c r="AL29" s="342" t="s">
        <v>1291</v>
      </c>
      <c r="AM29" s="342">
        <v>100</v>
      </c>
      <c r="AN29" s="342">
        <f t="shared" si="1"/>
        <v>100</v>
      </c>
      <c r="AO29" s="56"/>
      <c r="AP29" s="252"/>
      <c r="AQ29" s="252"/>
      <c r="AR29" s="343"/>
      <c r="AS29" s="343"/>
      <c r="AT29" s="112"/>
      <c r="AU29" s="341" t="s">
        <v>1294</v>
      </c>
      <c r="AV29" s="144" t="s">
        <v>1392</v>
      </c>
      <c r="AW29" s="237">
        <v>0.4</v>
      </c>
      <c r="AX29" s="194" t="s">
        <v>1393</v>
      </c>
      <c r="AY29" s="278" t="s">
        <v>1394</v>
      </c>
      <c r="AZ29" s="236">
        <v>44562</v>
      </c>
      <c r="BA29" s="236">
        <v>44895</v>
      </c>
      <c r="BB29" s="240">
        <f>(7*1)*11</f>
        <v>77</v>
      </c>
      <c r="BC29" s="344"/>
      <c r="BD29" s="91"/>
      <c r="BE29" s="345"/>
      <c r="BF29" s="344"/>
      <c r="BG29" s="346"/>
      <c r="BH29" s="347"/>
      <c r="BI29" s="348"/>
      <c r="BJ29" s="345"/>
      <c r="BK29" s="347"/>
      <c r="BL29" s="348"/>
      <c r="BM29" s="347"/>
      <c r="BN29" s="348"/>
      <c r="BO29" s="345"/>
      <c r="BP29" s="347"/>
      <c r="BQ29" s="348"/>
    </row>
    <row r="30" spans="1:69" ht="99.75" customHeight="1" x14ac:dyDescent="0.3">
      <c r="A30" s="329"/>
      <c r="B30" s="252">
        <v>213</v>
      </c>
      <c r="C30" s="113" t="s">
        <v>210</v>
      </c>
      <c r="D30" s="17" t="s">
        <v>1383</v>
      </c>
      <c r="E30" s="247" t="s">
        <v>1384</v>
      </c>
      <c r="F30" s="252" t="s">
        <v>1285</v>
      </c>
      <c r="G30" s="247" t="s">
        <v>1385</v>
      </c>
      <c r="H30" s="247" t="s">
        <v>1395</v>
      </c>
      <c r="I30" s="247" t="s">
        <v>1387</v>
      </c>
      <c r="J30" s="252" t="s">
        <v>1289</v>
      </c>
      <c r="K30" s="339"/>
      <c r="L30" s="339"/>
      <c r="M30" s="112"/>
      <c r="N30" s="84" t="s">
        <v>37</v>
      </c>
      <c r="O30" s="340"/>
      <c r="P30" s="341"/>
      <c r="Q30" s="340"/>
      <c r="R30" s="341"/>
      <c r="S30" s="340"/>
      <c r="T30" s="341"/>
      <c r="U30" s="340"/>
      <c r="V30" s="341"/>
      <c r="W30" s="340"/>
      <c r="X30" s="341"/>
      <c r="Y30" s="340"/>
      <c r="Z30" s="341"/>
      <c r="AA30" s="341"/>
      <c r="AB30" s="252"/>
      <c r="AC30" s="252"/>
      <c r="AD30" s="252"/>
      <c r="AE30" s="252"/>
      <c r="AF30" s="252"/>
      <c r="AG30" s="252"/>
      <c r="AH30" s="252"/>
      <c r="AI30" s="252"/>
      <c r="AJ30" s="252"/>
      <c r="AK30" s="342"/>
      <c r="AL30" s="342"/>
      <c r="AM30" s="342"/>
      <c r="AN30" s="342">
        <v>0</v>
      </c>
      <c r="AO30" s="56"/>
      <c r="AP30" s="252"/>
      <c r="AQ30" s="252"/>
      <c r="AR30" s="343"/>
      <c r="AS30" s="343"/>
      <c r="AT30" s="112"/>
      <c r="AU30" s="341" t="s">
        <v>1294</v>
      </c>
      <c r="AV30" s="286" t="s">
        <v>1396</v>
      </c>
      <c r="AW30" s="237">
        <v>0.4</v>
      </c>
      <c r="AX30" s="194" t="s">
        <v>1397</v>
      </c>
      <c r="AY30" s="194" t="s">
        <v>1398</v>
      </c>
      <c r="AZ30" s="236">
        <v>44562</v>
      </c>
      <c r="BA30" s="236">
        <v>44895</v>
      </c>
      <c r="BB30" s="240">
        <f>6*11</f>
        <v>66</v>
      </c>
      <c r="BC30" s="344"/>
      <c r="BD30" s="91"/>
      <c r="BE30" s="345"/>
      <c r="BF30" s="344"/>
      <c r="BG30" s="346"/>
      <c r="BH30" s="347"/>
      <c r="BI30" s="348"/>
      <c r="BJ30" s="345"/>
      <c r="BK30" s="347"/>
      <c r="BL30" s="348"/>
      <c r="BM30" s="347"/>
      <c r="BN30" s="348"/>
      <c r="BO30" s="345"/>
      <c r="BP30" s="347"/>
      <c r="BQ30" s="348"/>
    </row>
    <row r="31" spans="1:69" ht="99.75" customHeight="1" x14ac:dyDescent="0.3">
      <c r="A31" s="329"/>
      <c r="B31" s="252">
        <v>213</v>
      </c>
      <c r="C31" s="113" t="s">
        <v>210</v>
      </c>
      <c r="D31" s="17" t="s">
        <v>1383</v>
      </c>
      <c r="E31" s="247" t="s">
        <v>1384</v>
      </c>
      <c r="F31" s="252" t="s">
        <v>1285</v>
      </c>
      <c r="G31" s="247" t="s">
        <v>1385</v>
      </c>
      <c r="H31" s="247" t="s">
        <v>8</v>
      </c>
      <c r="I31" s="247" t="s">
        <v>8</v>
      </c>
      <c r="J31" s="252" t="s">
        <v>1289</v>
      </c>
      <c r="K31" s="339"/>
      <c r="L31" s="339"/>
      <c r="M31" s="112"/>
      <c r="N31" s="84" t="s">
        <v>37</v>
      </c>
      <c r="O31" s="340"/>
      <c r="P31" s="341"/>
      <c r="Q31" s="340"/>
      <c r="R31" s="341"/>
      <c r="S31" s="340"/>
      <c r="T31" s="341"/>
      <c r="U31" s="340"/>
      <c r="V31" s="341"/>
      <c r="W31" s="340"/>
      <c r="X31" s="341"/>
      <c r="Y31" s="340"/>
      <c r="Z31" s="341"/>
      <c r="AA31" s="341"/>
      <c r="AB31" s="252"/>
      <c r="AC31" s="252"/>
      <c r="AD31" s="252"/>
      <c r="AE31" s="252"/>
      <c r="AF31" s="252"/>
      <c r="AG31" s="252"/>
      <c r="AH31" s="252"/>
      <c r="AI31" s="252">
        <f t="shared" ref="AI31:AI130" si="5">SUM(AB31:AH31)</f>
        <v>0</v>
      </c>
      <c r="AJ31" s="252"/>
      <c r="AK31" s="342"/>
      <c r="AL31" s="342"/>
      <c r="AM31" s="342"/>
      <c r="AN31" s="342">
        <f t="shared" ref="AN31:AN130" si="6">AVERAGE(AI31,AM31)</f>
        <v>0</v>
      </c>
      <c r="AO31" s="56"/>
      <c r="AP31" s="252"/>
      <c r="AQ31" s="252"/>
      <c r="AR31" s="343"/>
      <c r="AS31" s="343"/>
      <c r="AT31" s="112"/>
      <c r="AU31" s="341"/>
      <c r="AV31" s="144" t="s">
        <v>37</v>
      </c>
      <c r="AW31" s="237" t="s">
        <v>37</v>
      </c>
      <c r="AX31" s="194" t="s">
        <v>37</v>
      </c>
      <c r="AY31" s="240" t="s">
        <v>37</v>
      </c>
      <c r="AZ31" s="236" t="s">
        <v>37</v>
      </c>
      <c r="BA31" s="236" t="s">
        <v>37</v>
      </c>
      <c r="BB31" s="240" t="s">
        <v>37</v>
      </c>
      <c r="BC31" s="344"/>
      <c r="BD31" s="91"/>
      <c r="BE31" s="345"/>
      <c r="BF31" s="344"/>
      <c r="BG31" s="346"/>
      <c r="BH31" s="347"/>
      <c r="BI31" s="348"/>
      <c r="BJ31" s="345"/>
      <c r="BK31" s="347"/>
      <c r="BL31" s="348"/>
      <c r="BM31" s="347"/>
      <c r="BN31" s="348"/>
      <c r="BO31" s="345"/>
      <c r="BP31" s="347"/>
      <c r="BQ31" s="348"/>
    </row>
    <row r="32" spans="1:69" ht="99.75" customHeight="1" x14ac:dyDescent="0.3">
      <c r="A32" s="329"/>
      <c r="B32" s="252">
        <v>214</v>
      </c>
      <c r="C32" s="113" t="s">
        <v>210</v>
      </c>
      <c r="D32" s="17" t="s">
        <v>1383</v>
      </c>
      <c r="E32" s="247" t="s">
        <v>1399</v>
      </c>
      <c r="F32" s="252" t="s">
        <v>1313</v>
      </c>
      <c r="G32" s="247" t="s">
        <v>1286</v>
      </c>
      <c r="H32" s="247" t="s">
        <v>1287</v>
      </c>
      <c r="I32" s="247" t="s">
        <v>1288</v>
      </c>
      <c r="J32" s="252" t="s">
        <v>1289</v>
      </c>
      <c r="K32" s="339">
        <v>4</v>
      </c>
      <c r="L32" s="339">
        <v>5</v>
      </c>
      <c r="M32" s="112" t="s">
        <v>1290</v>
      </c>
      <c r="N32" s="84" t="s">
        <v>2440</v>
      </c>
      <c r="O32" s="340"/>
      <c r="P32" s="341"/>
      <c r="Q32" s="340"/>
      <c r="R32" s="341"/>
      <c r="S32" s="340"/>
      <c r="T32" s="341"/>
      <c r="U32" s="340"/>
      <c r="V32" s="341"/>
      <c r="W32" s="340"/>
      <c r="X32" s="341"/>
      <c r="Y32" s="340"/>
      <c r="Z32" s="341"/>
      <c r="AA32" s="341" t="s">
        <v>834</v>
      </c>
      <c r="AB32" s="252">
        <v>15</v>
      </c>
      <c r="AC32" s="252">
        <v>15</v>
      </c>
      <c r="AD32" s="252">
        <v>15</v>
      </c>
      <c r="AE32" s="252">
        <v>15</v>
      </c>
      <c r="AF32" s="252">
        <v>15</v>
      </c>
      <c r="AG32" s="252">
        <v>15</v>
      </c>
      <c r="AH32" s="252">
        <v>10</v>
      </c>
      <c r="AI32" s="252">
        <f t="shared" si="5"/>
        <v>100</v>
      </c>
      <c r="AJ32" s="252" t="s">
        <v>1291</v>
      </c>
      <c r="AK32" s="342" t="s">
        <v>1292</v>
      </c>
      <c r="AL32" s="342" t="s">
        <v>1291</v>
      </c>
      <c r="AM32" s="342">
        <v>50</v>
      </c>
      <c r="AN32" s="342">
        <f t="shared" si="6"/>
        <v>75</v>
      </c>
      <c r="AO32" s="56">
        <f t="shared" ref="AO32:AO33" si="7">AVERAGE(AN32)</f>
        <v>75</v>
      </c>
      <c r="AP32" s="252" t="s">
        <v>1292</v>
      </c>
      <c r="AQ32" s="252" t="s">
        <v>1293</v>
      </c>
      <c r="AR32" s="343">
        <v>3</v>
      </c>
      <c r="AS32" s="343">
        <v>5</v>
      </c>
      <c r="AT32" s="112" t="s">
        <v>1290</v>
      </c>
      <c r="AU32" s="341" t="s">
        <v>1294</v>
      </c>
      <c r="AV32" s="144" t="s">
        <v>1400</v>
      </c>
      <c r="AW32" s="237">
        <v>1</v>
      </c>
      <c r="AX32" s="194" t="s">
        <v>1296</v>
      </c>
      <c r="AY32" s="278" t="s">
        <v>1401</v>
      </c>
      <c r="AZ32" s="236">
        <v>44562</v>
      </c>
      <c r="BA32" s="236">
        <v>44895</v>
      </c>
      <c r="BB32" s="240">
        <v>2</v>
      </c>
      <c r="BC32" s="344"/>
      <c r="BD32" s="91"/>
      <c r="BE32" s="345"/>
      <c r="BF32" s="344"/>
      <c r="BG32" s="346"/>
      <c r="BH32" s="347"/>
      <c r="BI32" s="348"/>
      <c r="BJ32" s="345"/>
      <c r="BK32" s="347"/>
      <c r="BL32" s="348"/>
      <c r="BM32" s="347"/>
      <c r="BN32" s="348"/>
      <c r="BO32" s="345"/>
      <c r="BP32" s="347"/>
      <c r="BQ32" s="348"/>
    </row>
    <row r="33" spans="1:69" ht="99.75" customHeight="1" x14ac:dyDescent="0.3">
      <c r="A33" s="329"/>
      <c r="B33" s="252">
        <v>215</v>
      </c>
      <c r="C33" s="113" t="s">
        <v>229</v>
      </c>
      <c r="D33" s="353" t="s">
        <v>1402</v>
      </c>
      <c r="E33" s="152" t="s">
        <v>1403</v>
      </c>
      <c r="F33" s="252" t="s">
        <v>1299</v>
      </c>
      <c r="G33" s="152" t="s">
        <v>1404</v>
      </c>
      <c r="H33" s="152" t="s">
        <v>1405</v>
      </c>
      <c r="I33" s="152" t="s">
        <v>1406</v>
      </c>
      <c r="J33" s="252" t="s">
        <v>1303</v>
      </c>
      <c r="K33" s="339">
        <v>3</v>
      </c>
      <c r="L33" s="339">
        <v>5</v>
      </c>
      <c r="M33" s="112" t="s">
        <v>1290</v>
      </c>
      <c r="N33" s="242" t="s">
        <v>2444</v>
      </c>
      <c r="O33" s="340"/>
      <c r="P33" s="341"/>
      <c r="Q33" s="340"/>
      <c r="R33" s="341"/>
      <c r="S33" s="340"/>
      <c r="T33" s="341"/>
      <c r="U33" s="340"/>
      <c r="V33" s="341"/>
      <c r="W33" s="340"/>
      <c r="X33" s="341"/>
      <c r="Y33" s="340"/>
      <c r="Z33" s="341"/>
      <c r="AA33" s="341" t="s">
        <v>834</v>
      </c>
      <c r="AB33" s="252">
        <v>15</v>
      </c>
      <c r="AC33" s="252">
        <v>15</v>
      </c>
      <c r="AD33" s="252">
        <v>15</v>
      </c>
      <c r="AE33" s="252">
        <v>15</v>
      </c>
      <c r="AF33" s="252">
        <v>15</v>
      </c>
      <c r="AG33" s="252">
        <v>15</v>
      </c>
      <c r="AH33" s="252">
        <v>10</v>
      </c>
      <c r="AI33" s="252">
        <f t="shared" si="5"/>
        <v>100</v>
      </c>
      <c r="AJ33" s="252" t="s">
        <v>1291</v>
      </c>
      <c r="AK33" s="342" t="s">
        <v>1291</v>
      </c>
      <c r="AL33" s="342" t="s">
        <v>1291</v>
      </c>
      <c r="AM33" s="342">
        <v>100</v>
      </c>
      <c r="AN33" s="342">
        <f t="shared" si="6"/>
        <v>100</v>
      </c>
      <c r="AO33" s="56">
        <f t="shared" si="7"/>
        <v>100</v>
      </c>
      <c r="AP33" s="252" t="s">
        <v>1291</v>
      </c>
      <c r="AQ33" s="252" t="s">
        <v>1293</v>
      </c>
      <c r="AR33" s="343">
        <v>1</v>
      </c>
      <c r="AS33" s="343">
        <v>5</v>
      </c>
      <c r="AT33" s="112" t="s">
        <v>1290</v>
      </c>
      <c r="AU33" s="341" t="s">
        <v>1294</v>
      </c>
      <c r="AV33" s="152" t="s">
        <v>1407</v>
      </c>
      <c r="AW33" s="151">
        <v>0.5</v>
      </c>
      <c r="AX33" s="186" t="s">
        <v>1408</v>
      </c>
      <c r="AY33" s="186" t="s">
        <v>1409</v>
      </c>
      <c r="AZ33" s="193">
        <v>44562</v>
      </c>
      <c r="BA33" s="193">
        <v>44895</v>
      </c>
      <c r="BB33" s="237">
        <v>1</v>
      </c>
      <c r="BC33" s="344"/>
      <c r="BD33" s="91"/>
      <c r="BE33" s="345"/>
      <c r="BF33" s="344"/>
      <c r="BG33" s="346"/>
      <c r="BH33" s="347"/>
      <c r="BI33" s="348"/>
      <c r="BJ33" s="345"/>
      <c r="BK33" s="347"/>
      <c r="BL33" s="348"/>
      <c r="BM33" s="347"/>
      <c r="BN33" s="348"/>
      <c r="BO33" s="345"/>
      <c r="BP33" s="347"/>
      <c r="BQ33" s="348"/>
    </row>
    <row r="34" spans="1:69" ht="99.75" customHeight="1" x14ac:dyDescent="0.3">
      <c r="A34" s="329"/>
      <c r="B34" s="252">
        <v>215</v>
      </c>
      <c r="C34" s="113" t="s">
        <v>229</v>
      </c>
      <c r="D34" s="353" t="s">
        <v>1402</v>
      </c>
      <c r="E34" s="152" t="s">
        <v>1403</v>
      </c>
      <c r="F34" s="252" t="s">
        <v>1299</v>
      </c>
      <c r="G34" s="152" t="s">
        <v>1404</v>
      </c>
      <c r="H34" s="152" t="s">
        <v>1410</v>
      </c>
      <c r="I34" s="152" t="s">
        <v>1406</v>
      </c>
      <c r="J34" s="252" t="s">
        <v>1303</v>
      </c>
      <c r="K34" s="339"/>
      <c r="L34" s="339"/>
      <c r="M34" s="112"/>
      <c r="N34" s="138" t="s">
        <v>8</v>
      </c>
      <c r="O34" s="340"/>
      <c r="P34" s="341"/>
      <c r="Q34" s="340"/>
      <c r="R34" s="341"/>
      <c r="S34" s="340"/>
      <c r="T34" s="341"/>
      <c r="U34" s="340"/>
      <c r="V34" s="341"/>
      <c r="W34" s="340"/>
      <c r="X34" s="341"/>
      <c r="Y34" s="340"/>
      <c r="Z34" s="341"/>
      <c r="AA34" s="341" t="s">
        <v>8</v>
      </c>
      <c r="AB34" s="252"/>
      <c r="AC34" s="252"/>
      <c r="AD34" s="252"/>
      <c r="AE34" s="252"/>
      <c r="AF34" s="252"/>
      <c r="AG34" s="252"/>
      <c r="AH34" s="252"/>
      <c r="AI34" s="252">
        <f t="shared" si="5"/>
        <v>0</v>
      </c>
      <c r="AJ34" s="252"/>
      <c r="AK34" s="342"/>
      <c r="AL34" s="342"/>
      <c r="AM34" s="342"/>
      <c r="AN34" s="342">
        <f t="shared" si="6"/>
        <v>0</v>
      </c>
      <c r="AO34" s="56"/>
      <c r="AP34" s="252"/>
      <c r="AQ34" s="252"/>
      <c r="AR34" s="343"/>
      <c r="AS34" s="343"/>
      <c r="AT34" s="112"/>
      <c r="AU34" s="341"/>
      <c r="AV34" s="152" t="s">
        <v>1411</v>
      </c>
      <c r="AW34" s="151">
        <v>0.5</v>
      </c>
      <c r="AX34" s="186" t="s">
        <v>1412</v>
      </c>
      <c r="AY34" s="186" t="s">
        <v>914</v>
      </c>
      <c r="AZ34" s="193">
        <v>44562</v>
      </c>
      <c r="BA34" s="193">
        <v>44895</v>
      </c>
      <c r="BB34" s="367">
        <v>2</v>
      </c>
      <c r="BC34" s="344"/>
      <c r="BD34" s="91"/>
      <c r="BE34" s="345"/>
      <c r="BF34" s="344"/>
      <c r="BG34" s="346"/>
      <c r="BH34" s="347"/>
      <c r="BI34" s="348"/>
      <c r="BJ34" s="345"/>
      <c r="BK34" s="347"/>
      <c r="BL34" s="348"/>
      <c r="BM34" s="347"/>
      <c r="BN34" s="348"/>
      <c r="BO34" s="345"/>
      <c r="BP34" s="347"/>
      <c r="BQ34" s="348"/>
    </row>
    <row r="35" spans="1:69" ht="99.75" customHeight="1" x14ac:dyDescent="0.3">
      <c r="A35" s="329"/>
      <c r="B35" s="252">
        <v>216</v>
      </c>
      <c r="C35" s="113" t="s">
        <v>229</v>
      </c>
      <c r="D35" s="353" t="s">
        <v>1402</v>
      </c>
      <c r="E35" s="338" t="s">
        <v>1413</v>
      </c>
      <c r="F35" s="252" t="s">
        <v>1313</v>
      </c>
      <c r="G35" s="338" t="s">
        <v>1286</v>
      </c>
      <c r="H35" s="152" t="s">
        <v>1287</v>
      </c>
      <c r="I35" s="216" t="s">
        <v>1288</v>
      </c>
      <c r="J35" s="252" t="s">
        <v>1289</v>
      </c>
      <c r="K35" s="339">
        <v>4</v>
      </c>
      <c r="L35" s="339">
        <v>5</v>
      </c>
      <c r="M35" s="112" t="s">
        <v>1290</v>
      </c>
      <c r="N35" s="138" t="s">
        <v>2445</v>
      </c>
      <c r="O35" s="340"/>
      <c r="P35" s="341"/>
      <c r="Q35" s="340"/>
      <c r="R35" s="341"/>
      <c r="S35" s="340"/>
      <c r="T35" s="341"/>
      <c r="U35" s="340"/>
      <c r="V35" s="341"/>
      <c r="W35" s="340"/>
      <c r="X35" s="341"/>
      <c r="Y35" s="340"/>
      <c r="Z35" s="341"/>
      <c r="AA35" s="341" t="s">
        <v>834</v>
      </c>
      <c r="AB35" s="252">
        <v>15</v>
      </c>
      <c r="AC35" s="252">
        <v>15</v>
      </c>
      <c r="AD35" s="252">
        <v>15</v>
      </c>
      <c r="AE35" s="252">
        <v>15</v>
      </c>
      <c r="AF35" s="252">
        <v>15</v>
      </c>
      <c r="AG35" s="252">
        <v>15</v>
      </c>
      <c r="AH35" s="252">
        <v>10</v>
      </c>
      <c r="AI35" s="252">
        <f t="shared" si="5"/>
        <v>100</v>
      </c>
      <c r="AJ35" s="252" t="s">
        <v>1291</v>
      </c>
      <c r="AK35" s="342" t="s">
        <v>1292</v>
      </c>
      <c r="AL35" s="342" t="s">
        <v>1292</v>
      </c>
      <c r="AM35" s="342">
        <v>50</v>
      </c>
      <c r="AN35" s="342">
        <f t="shared" si="6"/>
        <v>75</v>
      </c>
      <c r="AO35" s="56">
        <f t="shared" ref="AO35:AO40" si="8">AVERAGE(AN35)</f>
        <v>75</v>
      </c>
      <c r="AP35" s="252" t="s">
        <v>1292</v>
      </c>
      <c r="AQ35" s="252" t="s">
        <v>1293</v>
      </c>
      <c r="AR35" s="343">
        <v>3</v>
      </c>
      <c r="AS35" s="343">
        <v>5</v>
      </c>
      <c r="AT35" s="112" t="s">
        <v>1290</v>
      </c>
      <c r="AU35" s="341" t="s">
        <v>1294</v>
      </c>
      <c r="AV35" s="152" t="s">
        <v>1327</v>
      </c>
      <c r="AW35" s="151">
        <v>1</v>
      </c>
      <c r="AX35" s="186" t="s">
        <v>1296</v>
      </c>
      <c r="AY35" s="186" t="s">
        <v>1382</v>
      </c>
      <c r="AZ35" s="236">
        <v>44562</v>
      </c>
      <c r="BA35" s="357">
        <v>44895</v>
      </c>
      <c r="BB35" s="352">
        <v>2</v>
      </c>
      <c r="BC35" s="344"/>
      <c r="BD35" s="91"/>
      <c r="BE35" s="345"/>
      <c r="BF35" s="344"/>
      <c r="BG35" s="346"/>
      <c r="BH35" s="347"/>
      <c r="BI35" s="348"/>
      <c r="BJ35" s="345"/>
      <c r="BK35" s="347"/>
      <c r="BL35" s="348"/>
      <c r="BM35" s="347"/>
      <c r="BN35" s="348"/>
      <c r="BO35" s="345"/>
      <c r="BP35" s="347"/>
      <c r="BQ35" s="348"/>
    </row>
    <row r="36" spans="1:69" ht="99.75" customHeight="1" x14ac:dyDescent="0.3">
      <c r="A36" s="368"/>
      <c r="B36" s="252">
        <v>217</v>
      </c>
      <c r="C36" s="113" t="s">
        <v>289</v>
      </c>
      <c r="D36" s="369" t="s">
        <v>1414</v>
      </c>
      <c r="E36" s="341" t="s">
        <v>1415</v>
      </c>
      <c r="F36" s="252" t="s">
        <v>1285</v>
      </c>
      <c r="G36" s="247" t="s">
        <v>1416</v>
      </c>
      <c r="H36" s="247" t="s">
        <v>1417</v>
      </c>
      <c r="I36" s="247" t="s">
        <v>1418</v>
      </c>
      <c r="J36" s="252" t="s">
        <v>1289</v>
      </c>
      <c r="K36" s="339">
        <v>3</v>
      </c>
      <c r="L36" s="339">
        <v>5</v>
      </c>
      <c r="M36" s="112" t="s">
        <v>1290</v>
      </c>
      <c r="N36" s="90" t="s">
        <v>1419</v>
      </c>
      <c r="O36" s="340"/>
      <c r="P36" s="341"/>
      <c r="Q36" s="340"/>
      <c r="R36" s="341"/>
      <c r="S36" s="340"/>
      <c r="T36" s="341"/>
      <c r="U36" s="340"/>
      <c r="V36" s="341"/>
      <c r="W36" s="340"/>
      <c r="X36" s="341"/>
      <c r="Y36" s="340"/>
      <c r="Z36" s="341"/>
      <c r="AA36" s="341" t="s">
        <v>834</v>
      </c>
      <c r="AB36" s="252">
        <v>15</v>
      </c>
      <c r="AC36" s="252">
        <v>15</v>
      </c>
      <c r="AD36" s="252">
        <v>15</v>
      </c>
      <c r="AE36" s="252">
        <v>15</v>
      </c>
      <c r="AF36" s="252">
        <v>15</v>
      </c>
      <c r="AG36" s="252">
        <v>0</v>
      </c>
      <c r="AH36" s="252">
        <v>10</v>
      </c>
      <c r="AI36" s="252">
        <f t="shared" si="5"/>
        <v>85</v>
      </c>
      <c r="AJ36" s="252" t="s">
        <v>1420</v>
      </c>
      <c r="AK36" s="342" t="s">
        <v>1291</v>
      </c>
      <c r="AL36" s="342" t="s">
        <v>1420</v>
      </c>
      <c r="AM36" s="342">
        <v>0</v>
      </c>
      <c r="AN36" s="342">
        <f t="shared" si="6"/>
        <v>42.5</v>
      </c>
      <c r="AO36" s="56">
        <f t="shared" si="8"/>
        <v>42.5</v>
      </c>
      <c r="AP36" s="252" t="s">
        <v>1420</v>
      </c>
      <c r="AQ36" s="252" t="s">
        <v>1293</v>
      </c>
      <c r="AR36" s="343">
        <v>3</v>
      </c>
      <c r="AS36" s="343">
        <v>5</v>
      </c>
      <c r="AT36" s="112" t="s">
        <v>1290</v>
      </c>
      <c r="AU36" s="341" t="s">
        <v>1294</v>
      </c>
      <c r="AV36" s="144" t="s">
        <v>1421</v>
      </c>
      <c r="AW36" s="151">
        <v>1</v>
      </c>
      <c r="AX36" s="152" t="s">
        <v>1422</v>
      </c>
      <c r="AY36" s="186" t="s">
        <v>1423</v>
      </c>
      <c r="AZ36" s="217">
        <v>44562</v>
      </c>
      <c r="BA36" s="270">
        <v>44895</v>
      </c>
      <c r="BB36" s="151">
        <v>1</v>
      </c>
      <c r="BC36" s="344"/>
      <c r="BD36" s="91"/>
      <c r="BE36" s="345"/>
      <c r="BF36" s="344"/>
      <c r="BG36" s="346"/>
      <c r="BH36" s="347"/>
      <c r="BI36" s="348"/>
      <c r="BJ36" s="345"/>
      <c r="BK36" s="347"/>
      <c r="BL36" s="348"/>
      <c r="BM36" s="347"/>
      <c r="BN36" s="348"/>
      <c r="BO36" s="345"/>
      <c r="BP36" s="347"/>
      <c r="BQ36" s="348"/>
    </row>
    <row r="37" spans="1:69" ht="99.75" customHeight="1" x14ac:dyDescent="0.3">
      <c r="A37" s="368"/>
      <c r="B37" s="252">
        <v>218</v>
      </c>
      <c r="C37" s="113" t="s">
        <v>289</v>
      </c>
      <c r="D37" s="369" t="s">
        <v>1414</v>
      </c>
      <c r="E37" s="341" t="s">
        <v>1424</v>
      </c>
      <c r="F37" s="252" t="s">
        <v>1313</v>
      </c>
      <c r="G37" s="247" t="s">
        <v>1286</v>
      </c>
      <c r="H37" s="247" t="s">
        <v>1287</v>
      </c>
      <c r="I37" s="247" t="s">
        <v>1288</v>
      </c>
      <c r="J37" s="252" t="s">
        <v>58</v>
      </c>
      <c r="K37" s="339">
        <v>4</v>
      </c>
      <c r="L37" s="339">
        <v>5</v>
      </c>
      <c r="M37" s="112" t="s">
        <v>1290</v>
      </c>
      <c r="N37" s="90" t="s">
        <v>2426</v>
      </c>
      <c r="O37" s="340"/>
      <c r="P37" s="341"/>
      <c r="Q37" s="340"/>
      <c r="R37" s="341"/>
      <c r="S37" s="340"/>
      <c r="T37" s="341"/>
      <c r="U37" s="340"/>
      <c r="V37" s="341"/>
      <c r="W37" s="340"/>
      <c r="X37" s="341"/>
      <c r="Y37" s="340"/>
      <c r="Z37" s="341"/>
      <c r="AA37" s="341" t="s">
        <v>834</v>
      </c>
      <c r="AB37" s="252">
        <v>15</v>
      </c>
      <c r="AC37" s="252">
        <v>15</v>
      </c>
      <c r="AD37" s="252">
        <v>15</v>
      </c>
      <c r="AE37" s="252">
        <v>15</v>
      </c>
      <c r="AF37" s="252">
        <v>15</v>
      </c>
      <c r="AG37" s="252">
        <v>15</v>
      </c>
      <c r="AH37" s="252">
        <v>10</v>
      </c>
      <c r="AI37" s="252">
        <f t="shared" si="5"/>
        <v>100</v>
      </c>
      <c r="AJ37" s="252" t="s">
        <v>1291</v>
      </c>
      <c r="AK37" s="342" t="s">
        <v>1292</v>
      </c>
      <c r="AL37" s="342" t="s">
        <v>1292</v>
      </c>
      <c r="AM37" s="342">
        <v>50</v>
      </c>
      <c r="AN37" s="342">
        <f t="shared" si="6"/>
        <v>75</v>
      </c>
      <c r="AO37" s="56">
        <f t="shared" si="8"/>
        <v>75</v>
      </c>
      <c r="AP37" s="252" t="s">
        <v>1292</v>
      </c>
      <c r="AQ37" s="252" t="s">
        <v>1293</v>
      </c>
      <c r="AR37" s="343">
        <v>2</v>
      </c>
      <c r="AS37" s="343">
        <v>5</v>
      </c>
      <c r="AT37" s="112" t="s">
        <v>1290</v>
      </c>
      <c r="AU37" s="341" t="s">
        <v>1294</v>
      </c>
      <c r="AV37" s="242" t="s">
        <v>1327</v>
      </c>
      <c r="AW37" s="151">
        <v>1</v>
      </c>
      <c r="AX37" s="186" t="s">
        <v>1425</v>
      </c>
      <c r="AY37" s="186" t="s">
        <v>1426</v>
      </c>
      <c r="AZ37" s="236">
        <v>44562</v>
      </c>
      <c r="BA37" s="236">
        <v>44895</v>
      </c>
      <c r="BB37" s="358">
        <v>2</v>
      </c>
      <c r="BC37" s="344"/>
      <c r="BD37" s="91"/>
      <c r="BE37" s="345"/>
      <c r="BF37" s="344"/>
      <c r="BG37" s="346"/>
      <c r="BH37" s="347"/>
      <c r="BI37" s="348"/>
      <c r="BJ37" s="345"/>
      <c r="BK37" s="347"/>
      <c r="BL37" s="348"/>
      <c r="BM37" s="347"/>
      <c r="BN37" s="348"/>
      <c r="BO37" s="345"/>
      <c r="BP37" s="347"/>
      <c r="BQ37" s="348"/>
    </row>
    <row r="38" spans="1:69" ht="99.75" customHeight="1" x14ac:dyDescent="0.3">
      <c r="A38" s="329"/>
      <c r="B38" s="252">
        <v>219</v>
      </c>
      <c r="C38" s="113" t="s">
        <v>318</v>
      </c>
      <c r="D38" s="17" t="s">
        <v>1427</v>
      </c>
      <c r="E38" s="247" t="s">
        <v>1428</v>
      </c>
      <c r="F38" s="252" t="s">
        <v>1313</v>
      </c>
      <c r="G38" s="341" t="s">
        <v>1286</v>
      </c>
      <c r="H38" s="369" t="s">
        <v>1287</v>
      </c>
      <c r="I38" s="341" t="s">
        <v>1288</v>
      </c>
      <c r="J38" s="252" t="s">
        <v>1289</v>
      </c>
      <c r="K38" s="339">
        <v>4</v>
      </c>
      <c r="L38" s="339">
        <v>5</v>
      </c>
      <c r="M38" s="112" t="s">
        <v>1290</v>
      </c>
      <c r="N38" s="90" t="s">
        <v>2426</v>
      </c>
      <c r="O38" s="340"/>
      <c r="P38" s="341"/>
      <c r="Q38" s="340"/>
      <c r="R38" s="341"/>
      <c r="S38" s="340"/>
      <c r="T38" s="341"/>
      <c r="U38" s="340"/>
      <c r="V38" s="341"/>
      <c r="W38" s="340"/>
      <c r="X38" s="341"/>
      <c r="Y38" s="340"/>
      <c r="Z38" s="341"/>
      <c r="AA38" s="341" t="s">
        <v>834</v>
      </c>
      <c r="AB38" s="252">
        <v>15</v>
      </c>
      <c r="AC38" s="252">
        <v>15</v>
      </c>
      <c r="AD38" s="252">
        <v>15</v>
      </c>
      <c r="AE38" s="252">
        <v>15</v>
      </c>
      <c r="AF38" s="252">
        <v>15</v>
      </c>
      <c r="AG38" s="252">
        <v>15</v>
      </c>
      <c r="AH38" s="252">
        <v>10</v>
      </c>
      <c r="AI38" s="252">
        <f t="shared" si="5"/>
        <v>100</v>
      </c>
      <c r="AJ38" s="252" t="s">
        <v>1291</v>
      </c>
      <c r="AK38" s="342" t="s">
        <v>1292</v>
      </c>
      <c r="AL38" s="342" t="s">
        <v>1292</v>
      </c>
      <c r="AM38" s="342">
        <v>50</v>
      </c>
      <c r="AN38" s="342">
        <f t="shared" si="6"/>
        <v>75</v>
      </c>
      <c r="AO38" s="56">
        <f t="shared" si="8"/>
        <v>75</v>
      </c>
      <c r="AP38" s="252" t="s">
        <v>1292</v>
      </c>
      <c r="AQ38" s="252" t="s">
        <v>1293</v>
      </c>
      <c r="AR38" s="343">
        <v>3</v>
      </c>
      <c r="AS38" s="343">
        <v>5</v>
      </c>
      <c r="AT38" s="112" t="s">
        <v>1290</v>
      </c>
      <c r="AU38" s="341" t="s">
        <v>1294</v>
      </c>
      <c r="AV38" s="144" t="s">
        <v>1327</v>
      </c>
      <c r="AW38" s="237">
        <v>1</v>
      </c>
      <c r="AX38" s="194" t="s">
        <v>1425</v>
      </c>
      <c r="AY38" s="278" t="s">
        <v>1429</v>
      </c>
      <c r="AZ38" s="236">
        <v>44562</v>
      </c>
      <c r="BA38" s="236">
        <v>44895</v>
      </c>
      <c r="BB38" s="240">
        <v>2</v>
      </c>
      <c r="BC38" s="344"/>
      <c r="BD38" s="91"/>
      <c r="BE38" s="345"/>
      <c r="BF38" s="344"/>
      <c r="BG38" s="346"/>
      <c r="BH38" s="347"/>
      <c r="BI38" s="348"/>
      <c r="BJ38" s="345"/>
      <c r="BK38" s="347"/>
      <c r="BL38" s="348"/>
      <c r="BM38" s="347"/>
      <c r="BN38" s="348"/>
      <c r="BO38" s="345"/>
      <c r="BP38" s="347"/>
      <c r="BQ38" s="348"/>
    </row>
    <row r="39" spans="1:69" ht="99.75" customHeight="1" x14ac:dyDescent="0.3">
      <c r="A39" s="329"/>
      <c r="B39" s="252">
        <v>220</v>
      </c>
      <c r="C39" s="113" t="s">
        <v>345</v>
      </c>
      <c r="D39" s="369" t="s">
        <v>1430</v>
      </c>
      <c r="E39" s="341" t="s">
        <v>1431</v>
      </c>
      <c r="F39" s="252" t="s">
        <v>1313</v>
      </c>
      <c r="G39" s="247" t="s">
        <v>1432</v>
      </c>
      <c r="H39" s="247" t="s">
        <v>1433</v>
      </c>
      <c r="I39" s="247" t="s">
        <v>1434</v>
      </c>
      <c r="J39" s="252" t="s">
        <v>1289</v>
      </c>
      <c r="K39" s="339">
        <v>1</v>
      </c>
      <c r="L39" s="339">
        <v>5</v>
      </c>
      <c r="M39" s="112" t="s">
        <v>1290</v>
      </c>
      <c r="N39" s="90" t="s">
        <v>2446</v>
      </c>
      <c r="O39" s="340"/>
      <c r="P39" s="341"/>
      <c r="Q39" s="340"/>
      <c r="R39" s="341"/>
      <c r="S39" s="340"/>
      <c r="T39" s="341"/>
      <c r="U39" s="340"/>
      <c r="V39" s="341"/>
      <c r="W39" s="340"/>
      <c r="X39" s="341"/>
      <c r="Y39" s="340"/>
      <c r="Z39" s="341"/>
      <c r="AA39" s="341" t="s">
        <v>834</v>
      </c>
      <c r="AB39" s="252">
        <v>15</v>
      </c>
      <c r="AC39" s="252">
        <v>15</v>
      </c>
      <c r="AD39" s="252">
        <v>15</v>
      </c>
      <c r="AE39" s="252">
        <v>15</v>
      </c>
      <c r="AF39" s="252">
        <v>15</v>
      </c>
      <c r="AG39" s="252">
        <v>15</v>
      </c>
      <c r="AH39" s="252">
        <v>10</v>
      </c>
      <c r="AI39" s="252">
        <f t="shared" si="5"/>
        <v>100</v>
      </c>
      <c r="AJ39" s="252" t="s">
        <v>1291</v>
      </c>
      <c r="AK39" s="342" t="s">
        <v>1291</v>
      </c>
      <c r="AL39" s="342" t="s">
        <v>1291</v>
      </c>
      <c r="AM39" s="342">
        <v>100</v>
      </c>
      <c r="AN39" s="342">
        <f t="shared" si="6"/>
        <v>100</v>
      </c>
      <c r="AO39" s="56">
        <f t="shared" si="8"/>
        <v>100</v>
      </c>
      <c r="AP39" s="252" t="s">
        <v>1291</v>
      </c>
      <c r="AQ39" s="252" t="s">
        <v>1293</v>
      </c>
      <c r="AR39" s="343">
        <v>1</v>
      </c>
      <c r="AS39" s="343">
        <v>5</v>
      </c>
      <c r="AT39" s="112" t="s">
        <v>1290</v>
      </c>
      <c r="AU39" s="341" t="s">
        <v>1294</v>
      </c>
      <c r="AV39" s="247" t="s">
        <v>1435</v>
      </c>
      <c r="AW39" s="246">
        <v>1</v>
      </c>
      <c r="AX39" s="247" t="s">
        <v>1436</v>
      </c>
      <c r="AY39" s="186" t="s">
        <v>979</v>
      </c>
      <c r="AZ39" s="370">
        <v>44562</v>
      </c>
      <c r="BA39" s="370">
        <v>44895</v>
      </c>
      <c r="BB39" s="358">
        <v>4</v>
      </c>
      <c r="BC39" s="344"/>
      <c r="BD39" s="91"/>
      <c r="BE39" s="345"/>
      <c r="BF39" s="344"/>
      <c r="BG39" s="346"/>
      <c r="BH39" s="347"/>
      <c r="BI39" s="348"/>
      <c r="BJ39" s="345"/>
      <c r="BK39" s="347"/>
      <c r="BL39" s="348"/>
      <c r="BM39" s="347"/>
      <c r="BN39" s="348"/>
      <c r="BO39" s="345"/>
      <c r="BP39" s="347"/>
      <c r="BQ39" s="348"/>
    </row>
    <row r="40" spans="1:69" ht="99.75" customHeight="1" x14ac:dyDescent="0.3">
      <c r="A40" s="329"/>
      <c r="B40" s="252">
        <v>221</v>
      </c>
      <c r="C40" s="113" t="s">
        <v>345</v>
      </c>
      <c r="D40" s="369" t="s">
        <v>1430</v>
      </c>
      <c r="E40" s="341" t="s">
        <v>1437</v>
      </c>
      <c r="F40" s="252" t="s">
        <v>1313</v>
      </c>
      <c r="G40" s="247" t="s">
        <v>1438</v>
      </c>
      <c r="H40" s="247" t="s">
        <v>1287</v>
      </c>
      <c r="I40" s="91" t="s">
        <v>1315</v>
      </c>
      <c r="J40" s="252" t="s">
        <v>1289</v>
      </c>
      <c r="K40" s="339">
        <v>4</v>
      </c>
      <c r="L40" s="339">
        <v>5</v>
      </c>
      <c r="M40" s="112" t="s">
        <v>1290</v>
      </c>
      <c r="N40" s="90" t="s">
        <v>2447</v>
      </c>
      <c r="O40" s="340"/>
      <c r="P40" s="341"/>
      <c r="Q40" s="340"/>
      <c r="R40" s="341"/>
      <c r="S40" s="340"/>
      <c r="T40" s="341"/>
      <c r="U40" s="340"/>
      <c r="V40" s="341"/>
      <c r="W40" s="340"/>
      <c r="X40" s="341"/>
      <c r="Y40" s="340"/>
      <c r="Z40" s="341"/>
      <c r="AA40" s="341" t="s">
        <v>834</v>
      </c>
      <c r="AB40" s="252">
        <v>15</v>
      </c>
      <c r="AC40" s="252">
        <v>15</v>
      </c>
      <c r="AD40" s="252">
        <v>15</v>
      </c>
      <c r="AE40" s="252">
        <v>15</v>
      </c>
      <c r="AF40" s="252">
        <v>15</v>
      </c>
      <c r="AG40" s="252">
        <v>15</v>
      </c>
      <c r="AH40" s="252">
        <v>10</v>
      </c>
      <c r="AI40" s="252">
        <f t="shared" si="5"/>
        <v>100</v>
      </c>
      <c r="AJ40" s="252" t="s">
        <v>1291</v>
      </c>
      <c r="AK40" s="342" t="s">
        <v>1292</v>
      </c>
      <c r="AL40" s="342" t="s">
        <v>1292</v>
      </c>
      <c r="AM40" s="342">
        <v>50</v>
      </c>
      <c r="AN40" s="342">
        <f t="shared" si="6"/>
        <v>75</v>
      </c>
      <c r="AO40" s="56">
        <f t="shared" si="8"/>
        <v>75</v>
      </c>
      <c r="AP40" s="252" t="s">
        <v>1292</v>
      </c>
      <c r="AQ40" s="252" t="s">
        <v>1293</v>
      </c>
      <c r="AR40" s="343">
        <v>3</v>
      </c>
      <c r="AS40" s="343">
        <v>5</v>
      </c>
      <c r="AT40" s="112" t="s">
        <v>1290</v>
      </c>
      <c r="AU40" s="341" t="s">
        <v>1294</v>
      </c>
      <c r="AV40" s="247" t="s">
        <v>1439</v>
      </c>
      <c r="AW40" s="246">
        <v>1</v>
      </c>
      <c r="AX40" s="247" t="s">
        <v>1440</v>
      </c>
      <c r="AY40" s="186" t="s">
        <v>1441</v>
      </c>
      <c r="AZ40" s="371">
        <v>44562</v>
      </c>
      <c r="BA40" s="371">
        <v>44895</v>
      </c>
      <c r="BB40" s="186">
        <v>2</v>
      </c>
      <c r="BC40" s="344"/>
      <c r="BD40" s="91"/>
      <c r="BE40" s="345"/>
      <c r="BF40" s="344"/>
      <c r="BG40" s="346"/>
      <c r="BH40" s="347"/>
      <c r="BI40" s="348"/>
      <c r="BJ40" s="345"/>
      <c r="BK40" s="347"/>
      <c r="BL40" s="348"/>
      <c r="BM40" s="347"/>
      <c r="BN40" s="348"/>
      <c r="BO40" s="345"/>
      <c r="BP40" s="347"/>
      <c r="BQ40" s="348"/>
    </row>
    <row r="41" spans="1:69" ht="159.75" customHeight="1" x14ac:dyDescent="0.3">
      <c r="A41" s="329"/>
      <c r="B41" s="252">
        <v>222</v>
      </c>
      <c r="C41" s="113" t="s">
        <v>370</v>
      </c>
      <c r="D41" s="95" t="s">
        <v>1442</v>
      </c>
      <c r="E41" s="51" t="s">
        <v>1443</v>
      </c>
      <c r="F41" s="252" t="s">
        <v>1313</v>
      </c>
      <c r="G41" s="25" t="s">
        <v>1444</v>
      </c>
      <c r="H41" s="25" t="s">
        <v>1445</v>
      </c>
      <c r="I41" s="17" t="s">
        <v>1446</v>
      </c>
      <c r="J41" s="252" t="s">
        <v>21</v>
      </c>
      <c r="K41" s="339">
        <v>3</v>
      </c>
      <c r="L41" s="339">
        <v>5</v>
      </c>
      <c r="M41" s="112" t="s">
        <v>1290</v>
      </c>
      <c r="N41" s="35" t="s">
        <v>2448</v>
      </c>
      <c r="O41" s="340"/>
      <c r="P41" s="341"/>
      <c r="Q41" s="340"/>
      <c r="R41" s="341"/>
      <c r="S41" s="340"/>
      <c r="T41" s="341"/>
      <c r="U41" s="340"/>
      <c r="V41" s="341"/>
      <c r="W41" s="340"/>
      <c r="X41" s="341"/>
      <c r="Y41" s="340"/>
      <c r="Z41" s="341"/>
      <c r="AA41" s="341" t="s">
        <v>834</v>
      </c>
      <c r="AB41" s="252">
        <v>15</v>
      </c>
      <c r="AC41" s="252">
        <v>15</v>
      </c>
      <c r="AD41" s="252">
        <v>15</v>
      </c>
      <c r="AE41" s="252">
        <v>15</v>
      </c>
      <c r="AF41" s="252">
        <v>15</v>
      </c>
      <c r="AG41" s="252">
        <v>15</v>
      </c>
      <c r="AH41" s="252">
        <v>10</v>
      </c>
      <c r="AI41" s="252">
        <f t="shared" si="5"/>
        <v>100</v>
      </c>
      <c r="AJ41" s="252" t="s">
        <v>1291</v>
      </c>
      <c r="AK41" s="342" t="s">
        <v>1291</v>
      </c>
      <c r="AL41" s="342" t="s">
        <v>1291</v>
      </c>
      <c r="AM41" s="342">
        <v>100</v>
      </c>
      <c r="AN41" s="342">
        <f t="shared" si="6"/>
        <v>100</v>
      </c>
      <c r="AO41" s="56">
        <f>AVERAGE(AN41:AN42)</f>
        <v>100</v>
      </c>
      <c r="AP41" s="252" t="s">
        <v>1291</v>
      </c>
      <c r="AQ41" s="252" t="s">
        <v>1293</v>
      </c>
      <c r="AR41" s="343">
        <v>1</v>
      </c>
      <c r="AS41" s="343">
        <v>5</v>
      </c>
      <c r="AT41" s="112" t="s">
        <v>1290</v>
      </c>
      <c r="AU41" s="341" t="s">
        <v>1294</v>
      </c>
      <c r="AV41" s="247" t="s">
        <v>1447</v>
      </c>
      <c r="AW41" s="246">
        <v>0.5</v>
      </c>
      <c r="AX41" s="341" t="s">
        <v>1448</v>
      </c>
      <c r="AY41" s="341" t="s">
        <v>986</v>
      </c>
      <c r="AZ41" s="350">
        <v>44562</v>
      </c>
      <c r="BA41" s="350">
        <v>44895</v>
      </c>
      <c r="BB41" s="246">
        <v>1</v>
      </c>
      <c r="BC41" s="344"/>
      <c r="BD41" s="91"/>
      <c r="BE41" s="345"/>
      <c r="BF41" s="344"/>
      <c r="BG41" s="346"/>
      <c r="BH41" s="347"/>
      <c r="BI41" s="348"/>
      <c r="BJ41" s="345"/>
      <c r="BK41" s="347"/>
      <c r="BL41" s="348"/>
      <c r="BM41" s="347"/>
      <c r="BN41" s="348"/>
      <c r="BO41" s="345"/>
      <c r="BP41" s="347"/>
      <c r="BQ41" s="348"/>
    </row>
    <row r="42" spans="1:69" ht="142.5" customHeight="1" x14ac:dyDescent="0.3">
      <c r="A42" s="329"/>
      <c r="B42" s="252">
        <v>222</v>
      </c>
      <c r="C42" s="113" t="s">
        <v>370</v>
      </c>
      <c r="D42" s="97" t="s">
        <v>1442</v>
      </c>
      <c r="E42" s="49" t="s">
        <v>1443</v>
      </c>
      <c r="F42" s="252" t="s">
        <v>1313</v>
      </c>
      <c r="G42" s="25" t="s">
        <v>1444</v>
      </c>
      <c r="H42" s="25" t="s">
        <v>1449</v>
      </c>
      <c r="I42" s="17" t="s">
        <v>1446</v>
      </c>
      <c r="J42" s="252" t="s">
        <v>21</v>
      </c>
      <c r="K42" s="339"/>
      <c r="L42" s="339"/>
      <c r="M42" s="112"/>
      <c r="N42" s="35" t="s">
        <v>2449</v>
      </c>
      <c r="O42" s="340"/>
      <c r="P42" s="341"/>
      <c r="Q42" s="340"/>
      <c r="R42" s="341"/>
      <c r="S42" s="340"/>
      <c r="T42" s="341"/>
      <c r="U42" s="340"/>
      <c r="V42" s="341"/>
      <c r="W42" s="340"/>
      <c r="X42" s="341"/>
      <c r="Y42" s="340"/>
      <c r="Z42" s="341"/>
      <c r="AA42" s="341" t="s">
        <v>834</v>
      </c>
      <c r="AB42" s="252">
        <v>15</v>
      </c>
      <c r="AC42" s="252">
        <v>15</v>
      </c>
      <c r="AD42" s="252">
        <v>15</v>
      </c>
      <c r="AE42" s="252">
        <v>15</v>
      </c>
      <c r="AF42" s="252">
        <v>15</v>
      </c>
      <c r="AG42" s="252">
        <v>15</v>
      </c>
      <c r="AH42" s="252">
        <v>10</v>
      </c>
      <c r="AI42" s="252">
        <f t="shared" si="5"/>
        <v>100</v>
      </c>
      <c r="AJ42" s="252" t="s">
        <v>1291</v>
      </c>
      <c r="AK42" s="342" t="s">
        <v>1291</v>
      </c>
      <c r="AL42" s="342" t="s">
        <v>1291</v>
      </c>
      <c r="AM42" s="342">
        <v>100</v>
      </c>
      <c r="AN42" s="342">
        <f t="shared" si="6"/>
        <v>100</v>
      </c>
      <c r="AO42" s="56"/>
      <c r="AP42" s="252"/>
      <c r="AQ42" s="252"/>
      <c r="AR42" s="343"/>
      <c r="AS42" s="343"/>
      <c r="AT42" s="112"/>
      <c r="AU42" s="341" t="s">
        <v>1294</v>
      </c>
      <c r="AV42" s="91" t="s">
        <v>1450</v>
      </c>
      <c r="AW42" s="246">
        <v>0.5</v>
      </c>
      <c r="AX42" s="341" t="s">
        <v>1451</v>
      </c>
      <c r="AY42" s="341" t="s">
        <v>986</v>
      </c>
      <c r="AZ42" s="350">
        <v>44562</v>
      </c>
      <c r="BA42" s="350">
        <v>44895</v>
      </c>
      <c r="BB42" s="372">
        <v>4</v>
      </c>
      <c r="BC42" s="344"/>
      <c r="BD42" s="91"/>
      <c r="BE42" s="345"/>
      <c r="BF42" s="344"/>
      <c r="BG42" s="346"/>
      <c r="BH42" s="347"/>
      <c r="BI42" s="348"/>
      <c r="BJ42" s="345"/>
      <c r="BK42" s="347"/>
      <c r="BL42" s="348"/>
      <c r="BM42" s="347"/>
      <c r="BN42" s="348"/>
      <c r="BO42" s="345"/>
      <c r="BP42" s="347"/>
      <c r="BQ42" s="348"/>
    </row>
    <row r="43" spans="1:69" ht="99.75" customHeight="1" x14ac:dyDescent="0.3">
      <c r="A43" s="329"/>
      <c r="B43" s="252">
        <v>222</v>
      </c>
      <c r="C43" s="113" t="s">
        <v>370</v>
      </c>
      <c r="D43" s="97" t="s">
        <v>1442</v>
      </c>
      <c r="E43" s="49" t="s">
        <v>1443</v>
      </c>
      <c r="F43" s="252" t="s">
        <v>1313</v>
      </c>
      <c r="G43" s="25" t="s">
        <v>1444</v>
      </c>
      <c r="H43" s="25" t="s">
        <v>1452</v>
      </c>
      <c r="I43" s="17" t="s">
        <v>1446</v>
      </c>
      <c r="J43" s="252" t="s">
        <v>21</v>
      </c>
      <c r="K43" s="339"/>
      <c r="L43" s="339"/>
      <c r="M43" s="112"/>
      <c r="N43" s="35" t="s">
        <v>8</v>
      </c>
      <c r="O43" s="340"/>
      <c r="P43" s="341"/>
      <c r="Q43" s="340"/>
      <c r="R43" s="341"/>
      <c r="S43" s="340"/>
      <c r="T43" s="341"/>
      <c r="U43" s="340"/>
      <c r="V43" s="341"/>
      <c r="W43" s="340"/>
      <c r="X43" s="341"/>
      <c r="Y43" s="340"/>
      <c r="Z43" s="341"/>
      <c r="AA43" s="341" t="s">
        <v>8</v>
      </c>
      <c r="AB43" s="252"/>
      <c r="AC43" s="252"/>
      <c r="AD43" s="252"/>
      <c r="AE43" s="252"/>
      <c r="AF43" s="252"/>
      <c r="AG43" s="252"/>
      <c r="AH43" s="252"/>
      <c r="AI43" s="252">
        <f t="shared" si="5"/>
        <v>0</v>
      </c>
      <c r="AJ43" s="252"/>
      <c r="AK43" s="342"/>
      <c r="AL43" s="342"/>
      <c r="AM43" s="342"/>
      <c r="AN43" s="342">
        <f t="shared" si="6"/>
        <v>0</v>
      </c>
      <c r="AO43" s="56"/>
      <c r="AP43" s="252"/>
      <c r="AQ43" s="252"/>
      <c r="AR43" s="343"/>
      <c r="AS43" s="343"/>
      <c r="AT43" s="112"/>
      <c r="AU43" s="341"/>
      <c r="AV43" s="341" t="s">
        <v>8</v>
      </c>
      <c r="AW43" s="341" t="s">
        <v>8</v>
      </c>
      <c r="AX43" s="341" t="s">
        <v>8</v>
      </c>
      <c r="AY43" s="341" t="s">
        <v>8</v>
      </c>
      <c r="AZ43" s="350" t="s">
        <v>8</v>
      </c>
      <c r="BA43" s="350" t="s">
        <v>8</v>
      </c>
      <c r="BB43" s="341" t="s">
        <v>8</v>
      </c>
      <c r="BC43" s="344"/>
      <c r="BD43" s="91"/>
      <c r="BE43" s="345"/>
      <c r="BF43" s="344"/>
      <c r="BG43" s="346"/>
      <c r="BH43" s="347"/>
      <c r="BI43" s="348"/>
      <c r="BJ43" s="345"/>
      <c r="BK43" s="347"/>
      <c r="BL43" s="348"/>
      <c r="BM43" s="347"/>
      <c r="BN43" s="348"/>
      <c r="BO43" s="345"/>
      <c r="BP43" s="347"/>
      <c r="BQ43" s="348"/>
    </row>
    <row r="44" spans="1:69" ht="159.75" customHeight="1" x14ac:dyDescent="0.3">
      <c r="A44" s="329"/>
      <c r="B44" s="252">
        <v>223</v>
      </c>
      <c r="C44" s="113" t="s">
        <v>370</v>
      </c>
      <c r="D44" s="97" t="s">
        <v>1442</v>
      </c>
      <c r="E44" s="49" t="s">
        <v>1453</v>
      </c>
      <c r="F44" s="252" t="s">
        <v>1313</v>
      </c>
      <c r="G44" s="25" t="s">
        <v>1286</v>
      </c>
      <c r="H44" s="25" t="s">
        <v>1287</v>
      </c>
      <c r="I44" s="17" t="s">
        <v>1288</v>
      </c>
      <c r="J44" s="252" t="s">
        <v>21</v>
      </c>
      <c r="K44" s="339">
        <v>4</v>
      </c>
      <c r="L44" s="339">
        <v>5</v>
      </c>
      <c r="M44" s="112" t="s">
        <v>1290</v>
      </c>
      <c r="N44" s="35" t="s">
        <v>2450</v>
      </c>
      <c r="O44" s="340"/>
      <c r="P44" s="341"/>
      <c r="Q44" s="340"/>
      <c r="R44" s="341"/>
      <c r="S44" s="340"/>
      <c r="T44" s="341"/>
      <c r="U44" s="340"/>
      <c r="V44" s="341"/>
      <c r="W44" s="340"/>
      <c r="X44" s="341"/>
      <c r="Y44" s="340"/>
      <c r="Z44" s="341"/>
      <c r="AA44" s="341" t="s">
        <v>834</v>
      </c>
      <c r="AB44" s="252">
        <v>15</v>
      </c>
      <c r="AC44" s="252">
        <v>15</v>
      </c>
      <c r="AD44" s="252">
        <v>15</v>
      </c>
      <c r="AE44" s="252">
        <v>15</v>
      </c>
      <c r="AF44" s="252">
        <v>15</v>
      </c>
      <c r="AG44" s="252">
        <v>15</v>
      </c>
      <c r="AH44" s="252">
        <v>10</v>
      </c>
      <c r="AI44" s="252">
        <f t="shared" si="5"/>
        <v>100</v>
      </c>
      <c r="AJ44" s="252" t="s">
        <v>1291</v>
      </c>
      <c r="AK44" s="342" t="s">
        <v>1292</v>
      </c>
      <c r="AL44" s="342" t="s">
        <v>1292</v>
      </c>
      <c r="AM44" s="342">
        <v>50</v>
      </c>
      <c r="AN44" s="342">
        <f t="shared" si="6"/>
        <v>75</v>
      </c>
      <c r="AO44" s="56">
        <f>AVERAGE(AN44)</f>
        <v>75</v>
      </c>
      <c r="AP44" s="252" t="s">
        <v>1292</v>
      </c>
      <c r="AQ44" s="252" t="s">
        <v>1293</v>
      </c>
      <c r="AR44" s="343">
        <v>3</v>
      </c>
      <c r="AS44" s="343">
        <v>5</v>
      </c>
      <c r="AT44" s="112" t="s">
        <v>1290</v>
      </c>
      <c r="AU44" s="341" t="s">
        <v>1294</v>
      </c>
      <c r="AV44" s="84" t="s">
        <v>1454</v>
      </c>
      <c r="AW44" s="246">
        <v>1</v>
      </c>
      <c r="AX44" s="341" t="s">
        <v>1296</v>
      </c>
      <c r="AY44" s="252" t="s">
        <v>986</v>
      </c>
      <c r="AZ44" s="373">
        <v>44562</v>
      </c>
      <c r="BA44" s="373">
        <v>44895</v>
      </c>
      <c r="BB44" s="374">
        <v>2</v>
      </c>
      <c r="BC44" s="344"/>
      <c r="BD44" s="91"/>
      <c r="BE44" s="345"/>
      <c r="BF44" s="344"/>
      <c r="BG44" s="346"/>
      <c r="BH44" s="347"/>
      <c r="BI44" s="348"/>
      <c r="BJ44" s="345"/>
      <c r="BK44" s="347"/>
      <c r="BL44" s="348"/>
      <c r="BM44" s="347"/>
      <c r="BN44" s="348"/>
      <c r="BO44" s="345"/>
      <c r="BP44" s="347"/>
      <c r="BQ44" s="348"/>
    </row>
    <row r="45" spans="1:69" ht="120" customHeight="1" x14ac:dyDescent="0.3">
      <c r="A45" s="329"/>
      <c r="B45" s="252">
        <v>224</v>
      </c>
      <c r="C45" s="113" t="s">
        <v>398</v>
      </c>
      <c r="D45" s="17" t="s">
        <v>1455</v>
      </c>
      <c r="E45" s="247" t="s">
        <v>1456</v>
      </c>
      <c r="F45" s="252" t="s">
        <v>1285</v>
      </c>
      <c r="G45" s="247" t="s">
        <v>1457</v>
      </c>
      <c r="H45" s="247" t="s">
        <v>1458</v>
      </c>
      <c r="I45" s="91" t="s">
        <v>1459</v>
      </c>
      <c r="J45" s="252" t="s">
        <v>1289</v>
      </c>
      <c r="K45" s="339">
        <v>3</v>
      </c>
      <c r="L45" s="339">
        <v>3</v>
      </c>
      <c r="M45" s="112" t="s">
        <v>1344</v>
      </c>
      <c r="N45" s="90" t="s">
        <v>2451</v>
      </c>
      <c r="O45" s="340"/>
      <c r="P45" s="341"/>
      <c r="Q45" s="340"/>
      <c r="R45" s="341"/>
      <c r="S45" s="340"/>
      <c r="T45" s="341"/>
      <c r="U45" s="340"/>
      <c r="V45" s="341"/>
      <c r="W45" s="340"/>
      <c r="X45" s="341"/>
      <c r="Y45" s="340"/>
      <c r="Z45" s="341"/>
      <c r="AA45" s="341" t="s">
        <v>834</v>
      </c>
      <c r="AB45" s="252">
        <v>15</v>
      </c>
      <c r="AC45" s="252">
        <v>15</v>
      </c>
      <c r="AD45" s="252">
        <v>15</v>
      </c>
      <c r="AE45" s="252">
        <v>15</v>
      </c>
      <c r="AF45" s="252">
        <v>15</v>
      </c>
      <c r="AG45" s="252">
        <v>15</v>
      </c>
      <c r="AH45" s="252">
        <v>10</v>
      </c>
      <c r="AI45" s="252">
        <f t="shared" si="5"/>
        <v>100</v>
      </c>
      <c r="AJ45" s="252" t="s">
        <v>1291</v>
      </c>
      <c r="AK45" s="342" t="s">
        <v>1292</v>
      </c>
      <c r="AL45" s="342" t="s">
        <v>1292</v>
      </c>
      <c r="AM45" s="342">
        <v>50</v>
      </c>
      <c r="AN45" s="342">
        <f t="shared" si="6"/>
        <v>75</v>
      </c>
      <c r="AO45" s="56">
        <f>AVERAGE(AN45:AN46)</f>
        <v>75</v>
      </c>
      <c r="AP45" s="252" t="s">
        <v>1292</v>
      </c>
      <c r="AQ45" s="252" t="s">
        <v>1293</v>
      </c>
      <c r="AR45" s="343">
        <v>2</v>
      </c>
      <c r="AS45" s="343">
        <v>3</v>
      </c>
      <c r="AT45" s="112" t="s">
        <v>1344</v>
      </c>
      <c r="AU45" s="341" t="s">
        <v>1294</v>
      </c>
      <c r="AV45" s="144" t="s">
        <v>1460</v>
      </c>
      <c r="AW45" s="237">
        <v>1</v>
      </c>
      <c r="AX45" s="194" t="s">
        <v>1461</v>
      </c>
      <c r="AY45" s="240" t="s">
        <v>1019</v>
      </c>
      <c r="AZ45" s="236">
        <v>44562</v>
      </c>
      <c r="BA45" s="236">
        <v>44895</v>
      </c>
      <c r="BB45" s="240">
        <v>5</v>
      </c>
      <c r="BC45" s="344"/>
      <c r="BD45" s="91"/>
      <c r="BE45" s="345"/>
      <c r="BF45" s="344"/>
      <c r="BG45" s="346"/>
      <c r="BH45" s="347"/>
      <c r="BI45" s="348"/>
      <c r="BJ45" s="345"/>
      <c r="BK45" s="347"/>
      <c r="BL45" s="348"/>
      <c r="BM45" s="347"/>
      <c r="BN45" s="348"/>
      <c r="BO45" s="345"/>
      <c r="BP45" s="347"/>
      <c r="BQ45" s="348"/>
    </row>
    <row r="46" spans="1:69" ht="99.75" customHeight="1" x14ac:dyDescent="0.3">
      <c r="A46" s="329"/>
      <c r="B46" s="252">
        <v>224</v>
      </c>
      <c r="C46" s="113" t="s">
        <v>398</v>
      </c>
      <c r="D46" s="17" t="s">
        <v>1455</v>
      </c>
      <c r="E46" s="247" t="s">
        <v>1462</v>
      </c>
      <c r="F46" s="252" t="s">
        <v>1285</v>
      </c>
      <c r="G46" s="247" t="s">
        <v>1457</v>
      </c>
      <c r="H46" s="247" t="s">
        <v>1463</v>
      </c>
      <c r="I46" s="91" t="s">
        <v>1459</v>
      </c>
      <c r="J46" s="252" t="s">
        <v>1289</v>
      </c>
      <c r="K46" s="339"/>
      <c r="L46" s="339"/>
      <c r="M46" s="112"/>
      <c r="N46" s="90" t="s">
        <v>2452</v>
      </c>
      <c r="O46" s="340"/>
      <c r="P46" s="341"/>
      <c r="Q46" s="340"/>
      <c r="R46" s="341"/>
      <c r="S46" s="340"/>
      <c r="T46" s="341"/>
      <c r="U46" s="340"/>
      <c r="V46" s="341"/>
      <c r="W46" s="340"/>
      <c r="X46" s="341"/>
      <c r="Y46" s="340"/>
      <c r="Z46" s="341"/>
      <c r="AA46" s="341" t="s">
        <v>834</v>
      </c>
      <c r="AB46" s="252">
        <v>15</v>
      </c>
      <c r="AC46" s="252">
        <v>15</v>
      </c>
      <c r="AD46" s="252">
        <v>15</v>
      </c>
      <c r="AE46" s="252">
        <v>15</v>
      </c>
      <c r="AF46" s="252">
        <v>15</v>
      </c>
      <c r="AG46" s="252">
        <v>15</v>
      </c>
      <c r="AH46" s="252">
        <v>10</v>
      </c>
      <c r="AI46" s="252">
        <f t="shared" si="5"/>
        <v>100</v>
      </c>
      <c r="AJ46" s="252" t="s">
        <v>1291</v>
      </c>
      <c r="AK46" s="342" t="s">
        <v>1292</v>
      </c>
      <c r="AL46" s="342" t="s">
        <v>1292</v>
      </c>
      <c r="AM46" s="342">
        <v>50</v>
      </c>
      <c r="AN46" s="342">
        <f t="shared" si="6"/>
        <v>75</v>
      </c>
      <c r="AO46" s="56"/>
      <c r="AP46" s="252"/>
      <c r="AQ46" s="252"/>
      <c r="AR46" s="343"/>
      <c r="AS46" s="343"/>
      <c r="AT46" s="112"/>
      <c r="AU46" s="341"/>
      <c r="AV46" s="144" t="s">
        <v>8</v>
      </c>
      <c r="AW46" s="237" t="s">
        <v>8</v>
      </c>
      <c r="AX46" s="194" t="s">
        <v>8</v>
      </c>
      <c r="AY46" s="240" t="s">
        <v>8</v>
      </c>
      <c r="AZ46" s="236" t="s">
        <v>8</v>
      </c>
      <c r="BA46" s="236" t="s">
        <v>8</v>
      </c>
      <c r="BB46" s="240" t="s">
        <v>8</v>
      </c>
      <c r="BC46" s="344"/>
      <c r="BD46" s="91"/>
      <c r="BE46" s="345"/>
      <c r="BF46" s="344"/>
      <c r="BG46" s="346"/>
      <c r="BH46" s="347"/>
      <c r="BI46" s="348"/>
      <c r="BJ46" s="345"/>
      <c r="BK46" s="347"/>
      <c r="BL46" s="348"/>
      <c r="BM46" s="347"/>
      <c r="BN46" s="348"/>
      <c r="BO46" s="345"/>
      <c r="BP46" s="347"/>
      <c r="BQ46" s="348"/>
    </row>
    <row r="47" spans="1:69" ht="99.75" customHeight="1" x14ac:dyDescent="0.3">
      <c r="A47" s="329"/>
      <c r="B47" s="252">
        <v>224</v>
      </c>
      <c r="C47" s="113" t="s">
        <v>398</v>
      </c>
      <c r="D47" s="17" t="s">
        <v>1455</v>
      </c>
      <c r="E47" s="247" t="s">
        <v>1462</v>
      </c>
      <c r="F47" s="252" t="s">
        <v>1285</v>
      </c>
      <c r="G47" s="247" t="s">
        <v>1457</v>
      </c>
      <c r="H47" s="247" t="s">
        <v>1464</v>
      </c>
      <c r="I47" s="91" t="s">
        <v>1459</v>
      </c>
      <c r="J47" s="252" t="s">
        <v>1289</v>
      </c>
      <c r="K47" s="339"/>
      <c r="L47" s="339"/>
      <c r="M47" s="112"/>
      <c r="N47" s="90" t="s">
        <v>8</v>
      </c>
      <c r="O47" s="340"/>
      <c r="P47" s="341"/>
      <c r="Q47" s="340"/>
      <c r="R47" s="341"/>
      <c r="S47" s="340"/>
      <c r="T47" s="341"/>
      <c r="U47" s="340"/>
      <c r="V47" s="341"/>
      <c r="W47" s="340"/>
      <c r="X47" s="341"/>
      <c r="Y47" s="340"/>
      <c r="Z47" s="341"/>
      <c r="AA47" s="341" t="s">
        <v>8</v>
      </c>
      <c r="AB47" s="252"/>
      <c r="AC47" s="252"/>
      <c r="AD47" s="252"/>
      <c r="AE47" s="252"/>
      <c r="AF47" s="252"/>
      <c r="AG47" s="252"/>
      <c r="AH47" s="252"/>
      <c r="AI47" s="252">
        <f t="shared" si="5"/>
        <v>0</v>
      </c>
      <c r="AJ47" s="252"/>
      <c r="AK47" s="342"/>
      <c r="AL47" s="342"/>
      <c r="AM47" s="342"/>
      <c r="AN47" s="342">
        <f t="shared" si="6"/>
        <v>0</v>
      </c>
      <c r="AO47" s="56"/>
      <c r="AP47" s="252"/>
      <c r="AQ47" s="252"/>
      <c r="AR47" s="343"/>
      <c r="AS47" s="343"/>
      <c r="AT47" s="112"/>
      <c r="AU47" s="341"/>
      <c r="AV47" s="144" t="s">
        <v>8</v>
      </c>
      <c r="AW47" s="237" t="s">
        <v>8</v>
      </c>
      <c r="AX47" s="194" t="s">
        <v>8</v>
      </c>
      <c r="AY47" s="194" t="s">
        <v>8</v>
      </c>
      <c r="AZ47" s="236" t="s">
        <v>8</v>
      </c>
      <c r="BA47" s="236" t="s">
        <v>8</v>
      </c>
      <c r="BB47" s="240" t="s">
        <v>8</v>
      </c>
      <c r="BC47" s="344"/>
      <c r="BD47" s="91"/>
      <c r="BE47" s="345"/>
      <c r="BF47" s="344"/>
      <c r="BG47" s="346"/>
      <c r="BH47" s="347"/>
      <c r="BI47" s="348"/>
      <c r="BJ47" s="345"/>
      <c r="BK47" s="347"/>
      <c r="BL47" s="348"/>
      <c r="BM47" s="347"/>
      <c r="BN47" s="348"/>
      <c r="BO47" s="345"/>
      <c r="BP47" s="347"/>
      <c r="BQ47" s="348"/>
    </row>
    <row r="48" spans="1:69" ht="157.5" customHeight="1" x14ac:dyDescent="0.3">
      <c r="A48" s="329"/>
      <c r="B48" s="252">
        <v>225</v>
      </c>
      <c r="C48" s="113" t="s">
        <v>398</v>
      </c>
      <c r="D48" s="17" t="s">
        <v>1455</v>
      </c>
      <c r="E48" s="247" t="s">
        <v>1465</v>
      </c>
      <c r="F48" s="252" t="s">
        <v>1313</v>
      </c>
      <c r="G48" s="247" t="s">
        <v>1314</v>
      </c>
      <c r="H48" s="247" t="s">
        <v>1287</v>
      </c>
      <c r="I48" s="91" t="s">
        <v>1315</v>
      </c>
      <c r="J48" s="252" t="s">
        <v>1289</v>
      </c>
      <c r="K48" s="339">
        <v>4</v>
      </c>
      <c r="L48" s="339">
        <v>5</v>
      </c>
      <c r="M48" s="112" t="s">
        <v>1290</v>
      </c>
      <c r="N48" s="90" t="s">
        <v>2453</v>
      </c>
      <c r="O48" s="340"/>
      <c r="P48" s="341"/>
      <c r="Q48" s="340"/>
      <c r="R48" s="341"/>
      <c r="S48" s="340"/>
      <c r="T48" s="341"/>
      <c r="U48" s="340"/>
      <c r="V48" s="341"/>
      <c r="W48" s="340"/>
      <c r="X48" s="341"/>
      <c r="Y48" s="340"/>
      <c r="Z48" s="341"/>
      <c r="AA48" s="341" t="s">
        <v>834</v>
      </c>
      <c r="AB48" s="252">
        <v>15</v>
      </c>
      <c r="AC48" s="252">
        <v>15</v>
      </c>
      <c r="AD48" s="252">
        <v>15</v>
      </c>
      <c r="AE48" s="252">
        <v>15</v>
      </c>
      <c r="AF48" s="252">
        <v>15</v>
      </c>
      <c r="AG48" s="252">
        <v>15</v>
      </c>
      <c r="AH48" s="252">
        <v>10</v>
      </c>
      <c r="AI48" s="252">
        <f t="shared" si="5"/>
        <v>100</v>
      </c>
      <c r="AJ48" s="252" t="s">
        <v>1291</v>
      </c>
      <c r="AK48" s="342" t="s">
        <v>1292</v>
      </c>
      <c r="AL48" s="342" t="s">
        <v>1292</v>
      </c>
      <c r="AM48" s="342">
        <v>50</v>
      </c>
      <c r="AN48" s="342">
        <f t="shared" si="6"/>
        <v>75</v>
      </c>
      <c r="AO48" s="56">
        <f t="shared" ref="AO48:AO54" si="9">AVERAGE(AN48)</f>
        <v>75</v>
      </c>
      <c r="AP48" s="252" t="s">
        <v>1292</v>
      </c>
      <c r="AQ48" s="252" t="s">
        <v>1293</v>
      </c>
      <c r="AR48" s="343">
        <v>3</v>
      </c>
      <c r="AS48" s="343">
        <v>5</v>
      </c>
      <c r="AT48" s="112" t="s">
        <v>1290</v>
      </c>
      <c r="AU48" s="341" t="s">
        <v>1294</v>
      </c>
      <c r="AV48" s="144" t="s">
        <v>1454</v>
      </c>
      <c r="AW48" s="237">
        <v>1</v>
      </c>
      <c r="AX48" s="194" t="s">
        <v>1296</v>
      </c>
      <c r="AY48" s="240" t="s">
        <v>986</v>
      </c>
      <c r="AZ48" s="236">
        <v>44562</v>
      </c>
      <c r="BA48" s="236">
        <v>44895</v>
      </c>
      <c r="BB48" s="240">
        <v>2</v>
      </c>
      <c r="BC48" s="344"/>
      <c r="BD48" s="91"/>
      <c r="BE48" s="345"/>
      <c r="BF48" s="344"/>
      <c r="BG48" s="346"/>
      <c r="BH48" s="347"/>
      <c r="BI48" s="348"/>
      <c r="BJ48" s="345"/>
      <c r="BK48" s="347"/>
      <c r="BL48" s="348"/>
      <c r="BM48" s="347"/>
      <c r="BN48" s="348"/>
      <c r="BO48" s="345"/>
      <c r="BP48" s="347"/>
      <c r="BQ48" s="348"/>
    </row>
    <row r="49" spans="1:69" ht="99.75" customHeight="1" x14ac:dyDescent="0.3">
      <c r="A49" s="329"/>
      <c r="B49" s="252">
        <v>226</v>
      </c>
      <c r="C49" s="113" t="s">
        <v>250</v>
      </c>
      <c r="D49" s="353" t="s">
        <v>1466</v>
      </c>
      <c r="E49" s="152" t="s">
        <v>1467</v>
      </c>
      <c r="F49" s="252" t="s">
        <v>1285</v>
      </c>
      <c r="G49" s="152" t="s">
        <v>1468</v>
      </c>
      <c r="H49" s="152" t="s">
        <v>1469</v>
      </c>
      <c r="I49" s="353" t="s">
        <v>1470</v>
      </c>
      <c r="J49" s="252" t="s">
        <v>1471</v>
      </c>
      <c r="K49" s="339">
        <v>3</v>
      </c>
      <c r="L49" s="339">
        <v>4</v>
      </c>
      <c r="M49" s="112" t="s">
        <v>1290</v>
      </c>
      <c r="N49" s="807" t="s">
        <v>2454</v>
      </c>
      <c r="O49" s="340"/>
      <c r="P49" s="341"/>
      <c r="Q49" s="340"/>
      <c r="R49" s="341"/>
      <c r="S49" s="340"/>
      <c r="T49" s="341"/>
      <c r="U49" s="340"/>
      <c r="V49" s="341"/>
      <c r="W49" s="340"/>
      <c r="X49" s="341"/>
      <c r="Y49" s="340"/>
      <c r="Z49" s="341"/>
      <c r="AA49" s="341" t="s">
        <v>834</v>
      </c>
      <c r="AB49" s="252">
        <v>15</v>
      </c>
      <c r="AC49" s="252">
        <v>15</v>
      </c>
      <c r="AD49" s="252">
        <v>15</v>
      </c>
      <c r="AE49" s="252">
        <v>15</v>
      </c>
      <c r="AF49" s="252">
        <v>15</v>
      </c>
      <c r="AG49" s="252">
        <v>15</v>
      </c>
      <c r="AH49" s="252">
        <v>10</v>
      </c>
      <c r="AI49" s="252">
        <f t="shared" si="5"/>
        <v>100</v>
      </c>
      <c r="AJ49" s="252" t="s">
        <v>1291</v>
      </c>
      <c r="AK49" s="342" t="s">
        <v>1291</v>
      </c>
      <c r="AL49" s="342" t="s">
        <v>1291</v>
      </c>
      <c r="AM49" s="342">
        <v>100</v>
      </c>
      <c r="AN49" s="342">
        <f t="shared" si="6"/>
        <v>100</v>
      </c>
      <c r="AO49" s="56">
        <f t="shared" si="9"/>
        <v>100</v>
      </c>
      <c r="AP49" s="252" t="s">
        <v>1291</v>
      </c>
      <c r="AQ49" s="252" t="s">
        <v>1293</v>
      </c>
      <c r="AR49" s="343">
        <v>2</v>
      </c>
      <c r="AS49" s="343">
        <v>4</v>
      </c>
      <c r="AT49" s="112" t="s">
        <v>1304</v>
      </c>
      <c r="AU49" s="341" t="s">
        <v>1294</v>
      </c>
      <c r="AV49" s="144" t="s">
        <v>1472</v>
      </c>
      <c r="AW49" s="237">
        <v>1</v>
      </c>
      <c r="AX49" s="194" t="s">
        <v>1473</v>
      </c>
      <c r="AY49" s="194" t="s">
        <v>1032</v>
      </c>
      <c r="AZ49" s="193">
        <v>44562</v>
      </c>
      <c r="BA49" s="193">
        <v>44895</v>
      </c>
      <c r="BB49" s="192">
        <v>1</v>
      </c>
      <c r="BC49" s="344"/>
      <c r="BD49" s="91"/>
      <c r="BE49" s="345"/>
      <c r="BF49" s="344"/>
      <c r="BG49" s="346"/>
      <c r="BH49" s="347"/>
      <c r="BI49" s="348"/>
      <c r="BJ49" s="345"/>
      <c r="BK49" s="347"/>
      <c r="BL49" s="348"/>
      <c r="BM49" s="347"/>
      <c r="BN49" s="348"/>
      <c r="BO49" s="345"/>
      <c r="BP49" s="347"/>
      <c r="BQ49" s="348"/>
    </row>
    <row r="50" spans="1:69" ht="99.75" customHeight="1" x14ac:dyDescent="0.3">
      <c r="A50" s="329"/>
      <c r="B50" s="252">
        <v>227</v>
      </c>
      <c r="C50" s="113" t="s">
        <v>250</v>
      </c>
      <c r="D50" s="353" t="s">
        <v>1466</v>
      </c>
      <c r="E50" s="338" t="s">
        <v>1474</v>
      </c>
      <c r="F50" s="252" t="s">
        <v>1313</v>
      </c>
      <c r="G50" s="338" t="s">
        <v>1475</v>
      </c>
      <c r="H50" s="138" t="s">
        <v>1287</v>
      </c>
      <c r="I50" s="375" t="s">
        <v>1288</v>
      </c>
      <c r="J50" s="252" t="s">
        <v>1289</v>
      </c>
      <c r="K50" s="339">
        <v>4</v>
      </c>
      <c r="L50" s="339">
        <v>5</v>
      </c>
      <c r="M50" s="112" t="s">
        <v>1290</v>
      </c>
      <c r="N50" s="808" t="s">
        <v>2455</v>
      </c>
      <c r="O50" s="340"/>
      <c r="P50" s="341"/>
      <c r="Q50" s="340"/>
      <c r="R50" s="341"/>
      <c r="S50" s="340"/>
      <c r="T50" s="341"/>
      <c r="U50" s="340"/>
      <c r="V50" s="341"/>
      <c r="W50" s="340"/>
      <c r="X50" s="341"/>
      <c r="Y50" s="340"/>
      <c r="Z50" s="341"/>
      <c r="AA50" s="341" t="s">
        <v>834</v>
      </c>
      <c r="AB50" s="252">
        <v>15</v>
      </c>
      <c r="AC50" s="252">
        <v>15</v>
      </c>
      <c r="AD50" s="252">
        <v>15</v>
      </c>
      <c r="AE50" s="252">
        <v>15</v>
      </c>
      <c r="AF50" s="252">
        <v>15</v>
      </c>
      <c r="AG50" s="252">
        <v>15</v>
      </c>
      <c r="AH50" s="252">
        <v>10</v>
      </c>
      <c r="AI50" s="252">
        <f t="shared" si="5"/>
        <v>100</v>
      </c>
      <c r="AJ50" s="252" t="s">
        <v>1291</v>
      </c>
      <c r="AK50" s="342" t="s">
        <v>1292</v>
      </c>
      <c r="AL50" s="342" t="s">
        <v>1292</v>
      </c>
      <c r="AM50" s="342">
        <v>50</v>
      </c>
      <c r="AN50" s="342">
        <f t="shared" si="6"/>
        <v>75</v>
      </c>
      <c r="AO50" s="56">
        <f t="shared" si="9"/>
        <v>75</v>
      </c>
      <c r="AP50" s="252" t="s">
        <v>1292</v>
      </c>
      <c r="AQ50" s="252" t="s">
        <v>1293</v>
      </c>
      <c r="AR50" s="343">
        <v>3</v>
      </c>
      <c r="AS50" s="343">
        <v>5</v>
      </c>
      <c r="AT50" s="112" t="s">
        <v>1290</v>
      </c>
      <c r="AU50" s="341" t="s">
        <v>1294</v>
      </c>
      <c r="AV50" s="242" t="s">
        <v>1327</v>
      </c>
      <c r="AW50" s="192">
        <v>1</v>
      </c>
      <c r="AX50" s="194" t="s">
        <v>1296</v>
      </c>
      <c r="AY50" s="194" t="s">
        <v>1476</v>
      </c>
      <c r="AZ50" s="193">
        <v>44562</v>
      </c>
      <c r="BA50" s="193">
        <v>44895</v>
      </c>
      <c r="BB50" s="376">
        <v>2</v>
      </c>
      <c r="BC50" s="344"/>
      <c r="BD50" s="91"/>
      <c r="BE50" s="345"/>
      <c r="BF50" s="344"/>
      <c r="BG50" s="346"/>
      <c r="BH50" s="347"/>
      <c r="BI50" s="348"/>
      <c r="BJ50" s="345"/>
      <c r="BK50" s="347"/>
      <c r="BL50" s="348"/>
      <c r="BM50" s="347"/>
      <c r="BN50" s="348"/>
      <c r="BO50" s="345"/>
      <c r="BP50" s="347"/>
      <c r="BQ50" s="348"/>
    </row>
    <row r="51" spans="1:69" ht="99.75" customHeight="1" x14ac:dyDescent="0.3">
      <c r="A51" s="329"/>
      <c r="B51" s="252">
        <v>228</v>
      </c>
      <c r="C51" s="113" t="s">
        <v>1477</v>
      </c>
      <c r="D51" s="377" t="s">
        <v>1466</v>
      </c>
      <c r="E51" s="378" t="s">
        <v>1478</v>
      </c>
      <c r="F51" s="252" t="s">
        <v>1313</v>
      </c>
      <c r="G51" s="338" t="s">
        <v>1475</v>
      </c>
      <c r="H51" s="138" t="s">
        <v>1287</v>
      </c>
      <c r="I51" s="375" t="s">
        <v>1288</v>
      </c>
      <c r="J51" s="252" t="s">
        <v>1289</v>
      </c>
      <c r="K51" s="339">
        <v>4</v>
      </c>
      <c r="L51" s="339">
        <v>5</v>
      </c>
      <c r="M51" s="112" t="s">
        <v>1290</v>
      </c>
      <c r="N51" s="808" t="s">
        <v>2455</v>
      </c>
      <c r="O51" s="340"/>
      <c r="P51" s="341"/>
      <c r="Q51" s="340"/>
      <c r="R51" s="341"/>
      <c r="S51" s="340"/>
      <c r="T51" s="341"/>
      <c r="U51" s="340"/>
      <c r="V51" s="341"/>
      <c r="W51" s="340"/>
      <c r="X51" s="341"/>
      <c r="Y51" s="340"/>
      <c r="Z51" s="341"/>
      <c r="AA51" s="341" t="s">
        <v>834</v>
      </c>
      <c r="AB51" s="252">
        <v>15</v>
      </c>
      <c r="AC51" s="252">
        <v>15</v>
      </c>
      <c r="AD51" s="252">
        <v>15</v>
      </c>
      <c r="AE51" s="252">
        <v>15</v>
      </c>
      <c r="AF51" s="252">
        <v>15</v>
      </c>
      <c r="AG51" s="252">
        <v>15</v>
      </c>
      <c r="AH51" s="252">
        <v>10</v>
      </c>
      <c r="AI51" s="252">
        <f t="shared" si="5"/>
        <v>100</v>
      </c>
      <c r="AJ51" s="252" t="s">
        <v>1291</v>
      </c>
      <c r="AK51" s="342" t="s">
        <v>1292</v>
      </c>
      <c r="AL51" s="342" t="s">
        <v>1292</v>
      </c>
      <c r="AM51" s="342">
        <v>50</v>
      </c>
      <c r="AN51" s="342">
        <f t="shared" si="6"/>
        <v>75</v>
      </c>
      <c r="AO51" s="56">
        <f t="shared" si="9"/>
        <v>75</v>
      </c>
      <c r="AP51" s="252" t="s">
        <v>1292</v>
      </c>
      <c r="AQ51" s="252" t="s">
        <v>1293</v>
      </c>
      <c r="AR51" s="343">
        <v>3</v>
      </c>
      <c r="AS51" s="343">
        <v>5</v>
      </c>
      <c r="AT51" s="112" t="s">
        <v>1290</v>
      </c>
      <c r="AU51" s="341" t="s">
        <v>1294</v>
      </c>
      <c r="AV51" s="242" t="s">
        <v>1327</v>
      </c>
      <c r="AW51" s="192">
        <v>1</v>
      </c>
      <c r="AX51" s="194" t="s">
        <v>1296</v>
      </c>
      <c r="AY51" s="194" t="s">
        <v>1476</v>
      </c>
      <c r="AZ51" s="193">
        <v>44562</v>
      </c>
      <c r="BA51" s="193">
        <v>44895</v>
      </c>
      <c r="BB51" s="376">
        <v>2</v>
      </c>
      <c r="BC51" s="344"/>
      <c r="BD51" s="91"/>
      <c r="BE51" s="345"/>
      <c r="BF51" s="344"/>
      <c r="BG51" s="346"/>
      <c r="BH51" s="347"/>
      <c r="BI51" s="348"/>
      <c r="BJ51" s="345"/>
      <c r="BK51" s="347"/>
      <c r="BL51" s="348"/>
      <c r="BM51" s="347"/>
      <c r="BN51" s="348"/>
      <c r="BO51" s="345"/>
      <c r="BP51" s="347"/>
      <c r="BQ51" s="348"/>
    </row>
    <row r="52" spans="1:69" ht="99.75" customHeight="1" x14ac:dyDescent="0.3">
      <c r="A52" s="329"/>
      <c r="B52" s="252">
        <v>229</v>
      </c>
      <c r="C52" s="113" t="s">
        <v>615</v>
      </c>
      <c r="D52" s="91" t="s">
        <v>1479</v>
      </c>
      <c r="E52" s="25" t="s">
        <v>1480</v>
      </c>
      <c r="F52" s="252" t="s">
        <v>1299</v>
      </c>
      <c r="G52" s="17" t="s">
        <v>1481</v>
      </c>
      <c r="H52" s="25" t="s">
        <v>1482</v>
      </c>
      <c r="I52" s="17" t="s">
        <v>1483</v>
      </c>
      <c r="J52" s="252" t="s">
        <v>1289</v>
      </c>
      <c r="K52" s="339">
        <v>3</v>
      </c>
      <c r="L52" s="339">
        <v>4</v>
      </c>
      <c r="M52" s="112" t="s">
        <v>1290</v>
      </c>
      <c r="N52" s="19" t="s">
        <v>2456</v>
      </c>
      <c r="O52" s="340"/>
      <c r="P52" s="341"/>
      <c r="Q52" s="340"/>
      <c r="R52" s="341"/>
      <c r="S52" s="340"/>
      <c r="T52" s="341"/>
      <c r="U52" s="340"/>
      <c r="V52" s="341"/>
      <c r="W52" s="340"/>
      <c r="X52" s="341"/>
      <c r="Y52" s="340"/>
      <c r="Z52" s="341"/>
      <c r="AA52" s="341" t="s">
        <v>834</v>
      </c>
      <c r="AB52" s="252">
        <v>15</v>
      </c>
      <c r="AC52" s="252">
        <v>15</v>
      </c>
      <c r="AD52" s="252">
        <v>15</v>
      </c>
      <c r="AE52" s="252">
        <v>15</v>
      </c>
      <c r="AF52" s="252">
        <v>15</v>
      </c>
      <c r="AG52" s="252">
        <v>15</v>
      </c>
      <c r="AH52" s="252">
        <v>10</v>
      </c>
      <c r="AI52" s="252">
        <f t="shared" si="5"/>
        <v>100</v>
      </c>
      <c r="AJ52" s="252" t="s">
        <v>1291</v>
      </c>
      <c r="AK52" s="342" t="s">
        <v>1291</v>
      </c>
      <c r="AL52" s="342" t="s">
        <v>1291</v>
      </c>
      <c r="AM52" s="342">
        <v>100</v>
      </c>
      <c r="AN52" s="342">
        <f t="shared" si="6"/>
        <v>100</v>
      </c>
      <c r="AO52" s="56">
        <f t="shared" si="9"/>
        <v>100</v>
      </c>
      <c r="AP52" s="252" t="s">
        <v>1291</v>
      </c>
      <c r="AQ52" s="252" t="s">
        <v>1293</v>
      </c>
      <c r="AR52" s="343">
        <v>1</v>
      </c>
      <c r="AS52" s="343">
        <v>4</v>
      </c>
      <c r="AT52" s="112" t="s">
        <v>1304</v>
      </c>
      <c r="AU52" s="341" t="s">
        <v>1294</v>
      </c>
      <c r="AV52" s="17" t="s">
        <v>1484</v>
      </c>
      <c r="AW52" s="246">
        <v>1</v>
      </c>
      <c r="AX52" s="17" t="s">
        <v>1485</v>
      </c>
      <c r="AY52" s="248" t="s">
        <v>1486</v>
      </c>
      <c r="AZ52" s="350">
        <v>44562</v>
      </c>
      <c r="BA52" s="350">
        <v>44895</v>
      </c>
      <c r="BB52" s="345">
        <v>1</v>
      </c>
      <c r="BC52" s="344"/>
      <c r="BD52" s="91"/>
      <c r="BE52" s="345"/>
      <c r="BF52" s="344"/>
      <c r="BG52" s="346"/>
      <c r="BH52" s="347"/>
      <c r="BI52" s="348"/>
      <c r="BJ52" s="345"/>
      <c r="BK52" s="347"/>
      <c r="BL52" s="348"/>
      <c r="BM52" s="347"/>
      <c r="BN52" s="348"/>
      <c r="BO52" s="345"/>
      <c r="BP52" s="347"/>
      <c r="BQ52" s="348"/>
    </row>
    <row r="53" spans="1:69" ht="99.75" customHeight="1" x14ac:dyDescent="0.3">
      <c r="A53" s="329"/>
      <c r="B53" s="252">
        <v>230</v>
      </c>
      <c r="C53" s="113" t="s">
        <v>615</v>
      </c>
      <c r="D53" s="91" t="s">
        <v>1479</v>
      </c>
      <c r="E53" s="25" t="s">
        <v>1487</v>
      </c>
      <c r="F53" s="252" t="s">
        <v>1299</v>
      </c>
      <c r="G53" s="25" t="s">
        <v>1488</v>
      </c>
      <c r="H53" s="25" t="s">
        <v>1489</v>
      </c>
      <c r="I53" s="17" t="s">
        <v>1490</v>
      </c>
      <c r="J53" s="252" t="s">
        <v>1289</v>
      </c>
      <c r="K53" s="339">
        <v>3</v>
      </c>
      <c r="L53" s="339">
        <v>4</v>
      </c>
      <c r="M53" s="112" t="s">
        <v>1290</v>
      </c>
      <c r="N53" s="19" t="s">
        <v>2457</v>
      </c>
      <c r="O53" s="340"/>
      <c r="P53" s="341"/>
      <c r="Q53" s="340"/>
      <c r="R53" s="341"/>
      <c r="S53" s="340"/>
      <c r="T53" s="341"/>
      <c r="U53" s="340"/>
      <c r="V53" s="341"/>
      <c r="W53" s="340"/>
      <c r="X53" s="341"/>
      <c r="Y53" s="340"/>
      <c r="Z53" s="341"/>
      <c r="AA53" s="341" t="s">
        <v>834</v>
      </c>
      <c r="AB53" s="252">
        <v>15</v>
      </c>
      <c r="AC53" s="252">
        <v>15</v>
      </c>
      <c r="AD53" s="252">
        <v>15</v>
      </c>
      <c r="AE53" s="252">
        <v>15</v>
      </c>
      <c r="AF53" s="252">
        <v>15</v>
      </c>
      <c r="AG53" s="252">
        <v>15</v>
      </c>
      <c r="AH53" s="252">
        <v>10</v>
      </c>
      <c r="AI53" s="252">
        <f t="shared" si="5"/>
        <v>100</v>
      </c>
      <c r="AJ53" s="252" t="s">
        <v>1291</v>
      </c>
      <c r="AK53" s="342" t="s">
        <v>1291</v>
      </c>
      <c r="AL53" s="342" t="s">
        <v>1291</v>
      </c>
      <c r="AM53" s="342">
        <v>100</v>
      </c>
      <c r="AN53" s="342">
        <f t="shared" si="6"/>
        <v>100</v>
      </c>
      <c r="AO53" s="56">
        <f t="shared" si="9"/>
        <v>100</v>
      </c>
      <c r="AP53" s="252" t="s">
        <v>1291</v>
      </c>
      <c r="AQ53" s="252" t="s">
        <v>1293</v>
      </c>
      <c r="AR53" s="343">
        <v>1</v>
      </c>
      <c r="AS53" s="343">
        <v>4</v>
      </c>
      <c r="AT53" s="112" t="s">
        <v>1304</v>
      </c>
      <c r="AU53" s="341" t="s">
        <v>1294</v>
      </c>
      <c r="AV53" s="17" t="s">
        <v>1491</v>
      </c>
      <c r="AW53" s="246">
        <v>1</v>
      </c>
      <c r="AX53" s="17" t="s">
        <v>1492</v>
      </c>
      <c r="AY53" s="341" t="s">
        <v>1493</v>
      </c>
      <c r="AZ53" s="363">
        <v>44562</v>
      </c>
      <c r="BA53" s="363">
        <v>44895</v>
      </c>
      <c r="BB53" s="345">
        <v>1</v>
      </c>
      <c r="BC53" s="344"/>
      <c r="BD53" s="91"/>
      <c r="BE53" s="345"/>
      <c r="BF53" s="344"/>
      <c r="BG53" s="346"/>
      <c r="BH53" s="347"/>
      <c r="BI53" s="348"/>
      <c r="BJ53" s="345"/>
      <c r="BK53" s="347"/>
      <c r="BL53" s="348"/>
      <c r="BM53" s="347"/>
      <c r="BN53" s="348"/>
      <c r="BO53" s="345"/>
      <c r="BP53" s="347"/>
      <c r="BQ53" s="348"/>
    </row>
    <row r="54" spans="1:69" ht="99.75" customHeight="1" x14ac:dyDescent="0.3">
      <c r="A54" s="329"/>
      <c r="B54" s="563">
        <v>231</v>
      </c>
      <c r="C54" s="113" t="s">
        <v>615</v>
      </c>
      <c r="D54" s="91" t="s">
        <v>1479</v>
      </c>
      <c r="E54" s="25" t="s">
        <v>1494</v>
      </c>
      <c r="F54" s="252" t="s">
        <v>1285</v>
      </c>
      <c r="G54" s="17" t="s">
        <v>1495</v>
      </c>
      <c r="H54" s="25" t="s">
        <v>1496</v>
      </c>
      <c r="I54" s="17" t="s">
        <v>1497</v>
      </c>
      <c r="J54" s="252" t="s">
        <v>1289</v>
      </c>
      <c r="K54" s="339">
        <v>3</v>
      </c>
      <c r="L54" s="339">
        <v>4</v>
      </c>
      <c r="M54" s="112" t="s">
        <v>1290</v>
      </c>
      <c r="N54" s="19" t="s">
        <v>2458</v>
      </c>
      <c r="O54" s="340"/>
      <c r="P54" s="341"/>
      <c r="Q54" s="340"/>
      <c r="R54" s="341"/>
      <c r="S54" s="340"/>
      <c r="T54" s="341"/>
      <c r="U54" s="340"/>
      <c r="V54" s="341"/>
      <c r="W54" s="340"/>
      <c r="X54" s="341"/>
      <c r="Y54" s="340"/>
      <c r="Z54" s="341"/>
      <c r="AA54" s="341" t="s">
        <v>834</v>
      </c>
      <c r="AB54" s="252">
        <v>15</v>
      </c>
      <c r="AC54" s="252">
        <v>15</v>
      </c>
      <c r="AD54" s="252">
        <v>15</v>
      </c>
      <c r="AE54" s="252">
        <v>15</v>
      </c>
      <c r="AF54" s="252">
        <v>15</v>
      </c>
      <c r="AG54" s="252">
        <v>15</v>
      </c>
      <c r="AH54" s="252">
        <v>10</v>
      </c>
      <c r="AI54" s="252">
        <f t="shared" si="5"/>
        <v>100</v>
      </c>
      <c r="AJ54" s="252" t="s">
        <v>1291</v>
      </c>
      <c r="AK54" s="342" t="s">
        <v>1291</v>
      </c>
      <c r="AL54" s="342" t="s">
        <v>1291</v>
      </c>
      <c r="AM54" s="342">
        <v>100</v>
      </c>
      <c r="AN54" s="342">
        <f t="shared" si="6"/>
        <v>100</v>
      </c>
      <c r="AO54" s="56">
        <f t="shared" si="9"/>
        <v>100</v>
      </c>
      <c r="AP54" s="252" t="s">
        <v>1291</v>
      </c>
      <c r="AQ54" s="252" t="s">
        <v>1293</v>
      </c>
      <c r="AR54" s="343">
        <v>1</v>
      </c>
      <c r="AS54" s="343">
        <v>4</v>
      </c>
      <c r="AT54" s="112" t="s">
        <v>1304</v>
      </c>
      <c r="AU54" s="341" t="s">
        <v>1294</v>
      </c>
      <c r="AV54" s="379" t="s">
        <v>1498</v>
      </c>
      <c r="AW54" s="380">
        <v>0.33329999999999999</v>
      </c>
      <c r="AX54" s="379" t="s">
        <v>1499</v>
      </c>
      <c r="AY54" s="381" t="s">
        <v>2384</v>
      </c>
      <c r="AZ54" s="363">
        <v>44562</v>
      </c>
      <c r="BA54" s="363">
        <v>44895</v>
      </c>
      <c r="BB54" s="382">
        <v>1</v>
      </c>
      <c r="BC54" s="344"/>
      <c r="BD54" s="91"/>
      <c r="BE54" s="345"/>
      <c r="BF54" s="344"/>
      <c r="BG54" s="346"/>
      <c r="BH54" s="347"/>
      <c r="BI54" s="348"/>
      <c r="BJ54" s="345"/>
      <c r="BK54" s="347"/>
      <c r="BL54" s="348"/>
      <c r="BM54" s="347"/>
      <c r="BN54" s="348"/>
      <c r="BO54" s="345"/>
      <c r="BP54" s="347"/>
      <c r="BQ54" s="348"/>
    </row>
    <row r="55" spans="1:69" ht="99.75" customHeight="1" x14ac:dyDescent="0.3">
      <c r="A55" s="329"/>
      <c r="B55" s="563">
        <v>231</v>
      </c>
      <c r="C55" s="113" t="s">
        <v>615</v>
      </c>
      <c r="D55" s="91" t="s">
        <v>1479</v>
      </c>
      <c r="E55" s="25" t="s">
        <v>1494</v>
      </c>
      <c r="F55" s="252" t="s">
        <v>1285</v>
      </c>
      <c r="G55" s="17" t="s">
        <v>1495</v>
      </c>
      <c r="H55" s="25" t="s">
        <v>1496</v>
      </c>
      <c r="I55" s="17" t="s">
        <v>1497</v>
      </c>
      <c r="J55" s="252"/>
      <c r="K55" s="339"/>
      <c r="L55" s="339"/>
      <c r="M55" s="112"/>
      <c r="N55" s="19" t="s">
        <v>37</v>
      </c>
      <c r="O55" s="340"/>
      <c r="P55" s="341"/>
      <c r="Q55" s="340"/>
      <c r="R55" s="341"/>
      <c r="S55" s="340"/>
      <c r="T55" s="341"/>
      <c r="U55" s="340"/>
      <c r="V55" s="341"/>
      <c r="W55" s="340"/>
      <c r="X55" s="341"/>
      <c r="Y55" s="340"/>
      <c r="Z55" s="341"/>
      <c r="AA55" s="341"/>
      <c r="AB55" s="252"/>
      <c r="AC55" s="252"/>
      <c r="AD55" s="252"/>
      <c r="AE55" s="252"/>
      <c r="AF55" s="252"/>
      <c r="AG55" s="252"/>
      <c r="AH55" s="252"/>
      <c r="AI55" s="252">
        <f t="shared" si="5"/>
        <v>0</v>
      </c>
      <c r="AJ55" s="252"/>
      <c r="AK55" s="342"/>
      <c r="AL55" s="342"/>
      <c r="AM55" s="342"/>
      <c r="AN55" s="342">
        <f t="shared" si="6"/>
        <v>0</v>
      </c>
      <c r="AO55" s="56"/>
      <c r="AP55" s="252"/>
      <c r="AQ55" s="252"/>
      <c r="AR55" s="343"/>
      <c r="AS55" s="343"/>
      <c r="AT55" s="112"/>
      <c r="AU55" s="341" t="s">
        <v>1294</v>
      </c>
      <c r="AV55" s="17" t="s">
        <v>1500</v>
      </c>
      <c r="AW55" s="380">
        <v>0.33329999999999999</v>
      </c>
      <c r="AX55" s="379" t="s">
        <v>1501</v>
      </c>
      <c r="AY55" s="381" t="s">
        <v>2385</v>
      </c>
      <c r="AZ55" s="363">
        <v>44562</v>
      </c>
      <c r="BA55" s="363">
        <v>44895</v>
      </c>
      <c r="BB55" s="382">
        <v>1</v>
      </c>
      <c r="BC55" s="344"/>
      <c r="BD55" s="91"/>
      <c r="BE55" s="345"/>
      <c r="BF55" s="344"/>
      <c r="BG55" s="346"/>
      <c r="BH55" s="347"/>
      <c r="BI55" s="348"/>
      <c r="BJ55" s="345"/>
      <c r="BK55" s="347"/>
      <c r="BL55" s="348"/>
      <c r="BM55" s="347"/>
      <c r="BN55" s="348"/>
      <c r="BO55" s="345"/>
      <c r="BP55" s="347"/>
      <c r="BQ55" s="348"/>
    </row>
    <row r="56" spans="1:69" ht="99.75" customHeight="1" x14ac:dyDescent="0.3">
      <c r="A56" s="329"/>
      <c r="B56" s="563">
        <v>231</v>
      </c>
      <c r="C56" s="113" t="s">
        <v>615</v>
      </c>
      <c r="D56" s="91" t="s">
        <v>1479</v>
      </c>
      <c r="E56" s="25" t="s">
        <v>1494</v>
      </c>
      <c r="F56" s="252" t="s">
        <v>1285</v>
      </c>
      <c r="G56" s="17" t="s">
        <v>1495</v>
      </c>
      <c r="H56" s="25" t="s">
        <v>1496</v>
      </c>
      <c r="I56" s="17" t="s">
        <v>1497</v>
      </c>
      <c r="J56" s="252"/>
      <c r="K56" s="339"/>
      <c r="L56" s="339"/>
      <c r="M56" s="112"/>
      <c r="N56" s="19" t="s">
        <v>8</v>
      </c>
      <c r="O56" s="340"/>
      <c r="P56" s="341"/>
      <c r="Q56" s="340"/>
      <c r="R56" s="341"/>
      <c r="S56" s="340"/>
      <c r="T56" s="341"/>
      <c r="U56" s="340"/>
      <c r="V56" s="341"/>
      <c r="W56" s="340"/>
      <c r="X56" s="341"/>
      <c r="Y56" s="340"/>
      <c r="Z56" s="341"/>
      <c r="AA56" s="341"/>
      <c r="AB56" s="252"/>
      <c r="AC56" s="252"/>
      <c r="AD56" s="252"/>
      <c r="AE56" s="252"/>
      <c r="AF56" s="252"/>
      <c r="AG56" s="252"/>
      <c r="AH56" s="252"/>
      <c r="AI56" s="252">
        <f t="shared" si="5"/>
        <v>0</v>
      </c>
      <c r="AJ56" s="252"/>
      <c r="AK56" s="342"/>
      <c r="AL56" s="342"/>
      <c r="AM56" s="342"/>
      <c r="AN56" s="342">
        <f t="shared" si="6"/>
        <v>0</v>
      </c>
      <c r="AO56" s="56"/>
      <c r="AP56" s="252"/>
      <c r="AQ56" s="252"/>
      <c r="AR56" s="343"/>
      <c r="AS56" s="343"/>
      <c r="AT56" s="112"/>
      <c r="AU56" s="341" t="s">
        <v>1294</v>
      </c>
      <c r="AV56" s="17" t="s">
        <v>1502</v>
      </c>
      <c r="AW56" s="380">
        <v>0.33329999999999999</v>
      </c>
      <c r="AX56" s="17" t="s">
        <v>1503</v>
      </c>
      <c r="AY56" s="381" t="s">
        <v>1504</v>
      </c>
      <c r="AZ56" s="363">
        <v>44562</v>
      </c>
      <c r="BA56" s="363">
        <v>44895</v>
      </c>
      <c r="BB56" s="382">
        <v>1</v>
      </c>
      <c r="BC56" s="344"/>
      <c r="BD56" s="91"/>
      <c r="BE56" s="345"/>
      <c r="BF56" s="344"/>
      <c r="BG56" s="346"/>
      <c r="BH56" s="347"/>
      <c r="BI56" s="348"/>
      <c r="BJ56" s="345"/>
      <c r="BK56" s="347"/>
      <c r="BL56" s="348"/>
      <c r="BM56" s="347"/>
      <c r="BN56" s="348"/>
      <c r="BO56" s="345"/>
      <c r="BP56" s="347"/>
      <c r="BQ56" s="348"/>
    </row>
    <row r="57" spans="1:69" ht="99.75" customHeight="1" x14ac:dyDescent="0.3">
      <c r="A57" s="329"/>
      <c r="B57" s="563">
        <v>231</v>
      </c>
      <c r="C57" s="113" t="s">
        <v>615</v>
      </c>
      <c r="D57" s="91" t="s">
        <v>1479</v>
      </c>
      <c r="E57" s="25" t="s">
        <v>1494</v>
      </c>
      <c r="F57" s="252" t="s">
        <v>1285</v>
      </c>
      <c r="G57" s="379" t="s">
        <v>1495</v>
      </c>
      <c r="H57" s="25" t="s">
        <v>1496</v>
      </c>
      <c r="I57" s="379" t="s">
        <v>1497</v>
      </c>
      <c r="J57" s="252" t="s">
        <v>1289</v>
      </c>
      <c r="K57" s="339">
        <v>3</v>
      </c>
      <c r="L57" s="339">
        <v>4</v>
      </c>
      <c r="M57" s="112" t="s">
        <v>1290</v>
      </c>
      <c r="N57" s="19" t="s">
        <v>2459</v>
      </c>
      <c r="O57" s="340"/>
      <c r="P57" s="341"/>
      <c r="Q57" s="340"/>
      <c r="R57" s="341"/>
      <c r="S57" s="340"/>
      <c r="T57" s="341"/>
      <c r="U57" s="340"/>
      <c r="V57" s="341"/>
      <c r="W57" s="340"/>
      <c r="X57" s="341"/>
      <c r="Y57" s="340"/>
      <c r="Z57" s="341"/>
      <c r="AA57" s="341" t="s">
        <v>834</v>
      </c>
      <c r="AB57" s="252">
        <v>15</v>
      </c>
      <c r="AC57" s="252">
        <v>15</v>
      </c>
      <c r="AD57" s="252">
        <v>15</v>
      </c>
      <c r="AE57" s="252">
        <v>15</v>
      </c>
      <c r="AF57" s="252">
        <v>15</v>
      </c>
      <c r="AG57" s="252">
        <v>15</v>
      </c>
      <c r="AH57" s="252">
        <v>10</v>
      </c>
      <c r="AI57" s="252">
        <f t="shared" ref="AI57:AI71" si="10">SUM(AB57:AH57)</f>
        <v>100</v>
      </c>
      <c r="AJ57" s="252" t="s">
        <v>1291</v>
      </c>
      <c r="AK57" s="342" t="s">
        <v>1291</v>
      </c>
      <c r="AL57" s="342" t="s">
        <v>1291</v>
      </c>
      <c r="AM57" s="342">
        <v>100</v>
      </c>
      <c r="AN57" s="342">
        <f t="shared" ref="AN57:AN71" si="11">AVERAGE(AI57,AM57)</f>
        <v>100</v>
      </c>
      <c r="AO57" s="56">
        <f t="shared" ref="AO57" si="12">AVERAGE(AN57)</f>
        <v>100</v>
      </c>
      <c r="AP57" s="252" t="s">
        <v>1291</v>
      </c>
      <c r="AQ57" s="252" t="s">
        <v>1293</v>
      </c>
      <c r="AR57" s="343">
        <v>1</v>
      </c>
      <c r="AS57" s="343">
        <v>4</v>
      </c>
      <c r="AT57" s="112" t="s">
        <v>1304</v>
      </c>
      <c r="AU57" s="341" t="s">
        <v>1294</v>
      </c>
      <c r="AV57" s="379" t="s">
        <v>1498</v>
      </c>
      <c r="AW57" s="380">
        <v>0.33329999999999999</v>
      </c>
      <c r="AX57" s="379" t="s">
        <v>1499</v>
      </c>
      <c r="AY57" s="381" t="s">
        <v>2386</v>
      </c>
      <c r="AZ57" s="363">
        <v>44562</v>
      </c>
      <c r="BA57" s="363">
        <v>44895</v>
      </c>
      <c r="BB57" s="382">
        <v>1</v>
      </c>
      <c r="BC57" s="344"/>
      <c r="BD57" s="91"/>
      <c r="BE57" s="345"/>
      <c r="BF57" s="344"/>
      <c r="BG57" s="346"/>
      <c r="BH57" s="347"/>
      <c r="BI57" s="348"/>
      <c r="BJ57" s="345"/>
      <c r="BK57" s="347"/>
      <c r="BL57" s="348"/>
      <c r="BM57" s="347"/>
      <c r="BN57" s="348"/>
      <c r="BO57" s="345"/>
      <c r="BP57" s="347"/>
      <c r="BQ57" s="348"/>
    </row>
    <row r="58" spans="1:69" ht="99.75" customHeight="1" x14ac:dyDescent="0.3">
      <c r="A58" s="329"/>
      <c r="B58" s="563">
        <v>231</v>
      </c>
      <c r="C58" s="113" t="s">
        <v>615</v>
      </c>
      <c r="D58" s="91" t="s">
        <v>1479</v>
      </c>
      <c r="E58" s="25" t="s">
        <v>1494</v>
      </c>
      <c r="F58" s="252" t="s">
        <v>1285</v>
      </c>
      <c r="G58" s="379" t="s">
        <v>1495</v>
      </c>
      <c r="H58" s="25" t="s">
        <v>1496</v>
      </c>
      <c r="I58" s="379" t="s">
        <v>1497</v>
      </c>
      <c r="J58" s="252"/>
      <c r="K58" s="339"/>
      <c r="L58" s="339"/>
      <c r="M58" s="112"/>
      <c r="N58" s="19" t="s">
        <v>37</v>
      </c>
      <c r="O58" s="340"/>
      <c r="P58" s="341"/>
      <c r="Q58" s="340"/>
      <c r="R58" s="341"/>
      <c r="S58" s="340"/>
      <c r="T58" s="341"/>
      <c r="U58" s="340"/>
      <c r="V58" s="341"/>
      <c r="W58" s="340"/>
      <c r="X58" s="341"/>
      <c r="Y58" s="340"/>
      <c r="Z58" s="341"/>
      <c r="AA58" s="341"/>
      <c r="AB58" s="252"/>
      <c r="AC58" s="252"/>
      <c r="AD58" s="252"/>
      <c r="AE58" s="252"/>
      <c r="AF58" s="252"/>
      <c r="AG58" s="252"/>
      <c r="AH58" s="252"/>
      <c r="AI58" s="252">
        <f t="shared" si="10"/>
        <v>0</v>
      </c>
      <c r="AJ58" s="252"/>
      <c r="AK58" s="342"/>
      <c r="AL58" s="342"/>
      <c r="AM58" s="342"/>
      <c r="AN58" s="342">
        <f t="shared" si="11"/>
        <v>0</v>
      </c>
      <c r="AO58" s="56"/>
      <c r="AP58" s="252"/>
      <c r="AQ58" s="252"/>
      <c r="AR58" s="343"/>
      <c r="AS58" s="343"/>
      <c r="AT58" s="112"/>
      <c r="AU58" s="341" t="s">
        <v>1294</v>
      </c>
      <c r="AV58" s="379" t="s">
        <v>1500</v>
      </c>
      <c r="AW58" s="380">
        <v>0.33329999999999999</v>
      </c>
      <c r="AX58" s="379" t="s">
        <v>1501</v>
      </c>
      <c r="AY58" s="381" t="s">
        <v>2387</v>
      </c>
      <c r="AZ58" s="363">
        <v>44562</v>
      </c>
      <c r="BA58" s="363">
        <v>44895</v>
      </c>
      <c r="BB58" s="382">
        <v>1</v>
      </c>
      <c r="BC58" s="344"/>
      <c r="BD58" s="91"/>
      <c r="BE58" s="345"/>
      <c r="BF58" s="344"/>
      <c r="BG58" s="346"/>
      <c r="BH58" s="347"/>
      <c r="BI58" s="348"/>
      <c r="BJ58" s="345"/>
      <c r="BK58" s="347"/>
      <c r="BL58" s="348"/>
      <c r="BM58" s="347"/>
      <c r="BN58" s="348"/>
      <c r="BO58" s="345"/>
      <c r="BP58" s="347"/>
      <c r="BQ58" s="348"/>
    </row>
    <row r="59" spans="1:69" ht="99.75" customHeight="1" x14ac:dyDescent="0.3">
      <c r="A59" s="329"/>
      <c r="B59" s="563">
        <v>231</v>
      </c>
      <c r="C59" s="113" t="s">
        <v>615</v>
      </c>
      <c r="D59" s="91" t="s">
        <v>1479</v>
      </c>
      <c r="E59" s="25" t="s">
        <v>1494</v>
      </c>
      <c r="F59" s="252" t="s">
        <v>1285</v>
      </c>
      <c r="G59" s="379" t="s">
        <v>1495</v>
      </c>
      <c r="H59" s="25" t="s">
        <v>1496</v>
      </c>
      <c r="I59" s="379" t="s">
        <v>1497</v>
      </c>
      <c r="J59" s="252"/>
      <c r="K59" s="339"/>
      <c r="L59" s="339"/>
      <c r="M59" s="112"/>
      <c r="N59" s="19" t="s">
        <v>8</v>
      </c>
      <c r="O59" s="340"/>
      <c r="P59" s="341"/>
      <c r="Q59" s="340"/>
      <c r="R59" s="341"/>
      <c r="S59" s="340"/>
      <c r="T59" s="341"/>
      <c r="U59" s="340"/>
      <c r="V59" s="341"/>
      <c r="W59" s="340"/>
      <c r="X59" s="341"/>
      <c r="Y59" s="340"/>
      <c r="Z59" s="341"/>
      <c r="AA59" s="341"/>
      <c r="AB59" s="252"/>
      <c r="AC59" s="252"/>
      <c r="AD59" s="252"/>
      <c r="AE59" s="252"/>
      <c r="AF59" s="252"/>
      <c r="AG59" s="252"/>
      <c r="AH59" s="252"/>
      <c r="AI59" s="252">
        <f t="shared" si="10"/>
        <v>0</v>
      </c>
      <c r="AJ59" s="252"/>
      <c r="AK59" s="342"/>
      <c r="AL59" s="342"/>
      <c r="AM59" s="342"/>
      <c r="AN59" s="342">
        <f t="shared" si="11"/>
        <v>0</v>
      </c>
      <c r="AO59" s="56"/>
      <c r="AP59" s="252"/>
      <c r="AQ59" s="252"/>
      <c r="AR59" s="343"/>
      <c r="AS59" s="343"/>
      <c r="AT59" s="112"/>
      <c r="AU59" s="341"/>
      <c r="AV59" s="379"/>
      <c r="AW59" s="380"/>
      <c r="AX59" s="379"/>
      <c r="AY59" s="381"/>
      <c r="AZ59" s="363"/>
      <c r="BA59" s="363"/>
      <c r="BB59" s="382"/>
      <c r="BC59" s="344"/>
      <c r="BD59" s="91"/>
      <c r="BE59" s="345"/>
      <c r="BF59" s="344"/>
      <c r="BG59" s="346"/>
      <c r="BH59" s="347"/>
      <c r="BI59" s="348"/>
      <c r="BJ59" s="345"/>
      <c r="BK59" s="347"/>
      <c r="BL59" s="348"/>
      <c r="BM59" s="347"/>
      <c r="BN59" s="348"/>
      <c r="BO59" s="345"/>
      <c r="BP59" s="347"/>
      <c r="BQ59" s="348"/>
    </row>
    <row r="60" spans="1:69" ht="99.75" customHeight="1" x14ac:dyDescent="0.3">
      <c r="A60" s="329"/>
      <c r="B60" s="563">
        <v>231</v>
      </c>
      <c r="C60" s="113" t="s">
        <v>615</v>
      </c>
      <c r="D60" s="91" t="s">
        <v>1479</v>
      </c>
      <c r="E60" s="25" t="s">
        <v>1494</v>
      </c>
      <c r="F60" s="252" t="s">
        <v>1285</v>
      </c>
      <c r="G60" s="379" t="s">
        <v>1495</v>
      </c>
      <c r="H60" s="25" t="s">
        <v>1496</v>
      </c>
      <c r="I60" s="379" t="s">
        <v>1497</v>
      </c>
      <c r="J60" s="252" t="s">
        <v>1289</v>
      </c>
      <c r="K60" s="339">
        <v>3</v>
      </c>
      <c r="L60" s="339">
        <v>4</v>
      </c>
      <c r="M60" s="112" t="s">
        <v>1290</v>
      </c>
      <c r="N60" s="19" t="s">
        <v>2460</v>
      </c>
      <c r="O60" s="340"/>
      <c r="P60" s="341"/>
      <c r="Q60" s="340"/>
      <c r="R60" s="341"/>
      <c r="S60" s="340"/>
      <c r="T60" s="341"/>
      <c r="U60" s="340"/>
      <c r="V60" s="341"/>
      <c r="W60" s="340"/>
      <c r="X60" s="341"/>
      <c r="Y60" s="340"/>
      <c r="Z60" s="341"/>
      <c r="AA60" s="341" t="s">
        <v>834</v>
      </c>
      <c r="AB60" s="252">
        <v>15</v>
      </c>
      <c r="AC60" s="252">
        <v>15</v>
      </c>
      <c r="AD60" s="252">
        <v>15</v>
      </c>
      <c r="AE60" s="252">
        <v>15</v>
      </c>
      <c r="AF60" s="252">
        <v>15</v>
      </c>
      <c r="AG60" s="252">
        <v>15</v>
      </c>
      <c r="AH60" s="252">
        <v>10</v>
      </c>
      <c r="AI60" s="252">
        <f t="shared" si="10"/>
        <v>100</v>
      </c>
      <c r="AJ60" s="252" t="s">
        <v>1291</v>
      </c>
      <c r="AK60" s="342" t="s">
        <v>1291</v>
      </c>
      <c r="AL60" s="342" t="s">
        <v>1291</v>
      </c>
      <c r="AM60" s="342">
        <v>100</v>
      </c>
      <c r="AN60" s="342">
        <f t="shared" si="11"/>
        <v>100</v>
      </c>
      <c r="AO60" s="56">
        <f t="shared" ref="AO60" si="13">AVERAGE(AN60)</f>
        <v>100</v>
      </c>
      <c r="AP60" s="252" t="s">
        <v>1291</v>
      </c>
      <c r="AQ60" s="252" t="s">
        <v>1293</v>
      </c>
      <c r="AR60" s="343">
        <v>1</v>
      </c>
      <c r="AS60" s="343">
        <v>4</v>
      </c>
      <c r="AT60" s="112" t="s">
        <v>1304</v>
      </c>
      <c r="AU60" s="341" t="s">
        <v>1294</v>
      </c>
      <c r="AV60" s="379" t="s">
        <v>1498</v>
      </c>
      <c r="AW60" s="380">
        <v>0.33329999999999999</v>
      </c>
      <c r="AX60" s="379" t="s">
        <v>1499</v>
      </c>
      <c r="AY60" s="381" t="s">
        <v>2388</v>
      </c>
      <c r="AZ60" s="363">
        <v>44562</v>
      </c>
      <c r="BA60" s="363">
        <v>44895</v>
      </c>
      <c r="BB60" s="382">
        <v>1</v>
      </c>
      <c r="BC60" s="344"/>
      <c r="BD60" s="91"/>
      <c r="BE60" s="345"/>
      <c r="BF60" s="344"/>
      <c r="BG60" s="346"/>
      <c r="BH60" s="347"/>
      <c r="BI60" s="348"/>
      <c r="BJ60" s="345"/>
      <c r="BK60" s="347"/>
      <c r="BL60" s="348"/>
      <c r="BM60" s="347"/>
      <c r="BN60" s="348"/>
      <c r="BO60" s="345"/>
      <c r="BP60" s="347"/>
      <c r="BQ60" s="348"/>
    </row>
    <row r="61" spans="1:69" ht="99.75" customHeight="1" x14ac:dyDescent="0.3">
      <c r="A61" s="329"/>
      <c r="B61" s="563">
        <v>231</v>
      </c>
      <c r="C61" s="113" t="s">
        <v>615</v>
      </c>
      <c r="D61" s="91" t="s">
        <v>1479</v>
      </c>
      <c r="E61" s="25" t="s">
        <v>1494</v>
      </c>
      <c r="F61" s="252" t="s">
        <v>1285</v>
      </c>
      <c r="G61" s="379" t="s">
        <v>1495</v>
      </c>
      <c r="H61" s="25" t="s">
        <v>1496</v>
      </c>
      <c r="I61" s="379" t="s">
        <v>1497</v>
      </c>
      <c r="J61" s="252"/>
      <c r="K61" s="339"/>
      <c r="L61" s="339"/>
      <c r="M61" s="112"/>
      <c r="N61" s="19" t="s">
        <v>37</v>
      </c>
      <c r="O61" s="340"/>
      <c r="P61" s="341"/>
      <c r="Q61" s="340"/>
      <c r="R61" s="341"/>
      <c r="S61" s="340"/>
      <c r="T61" s="341"/>
      <c r="U61" s="340"/>
      <c r="V61" s="341"/>
      <c r="W61" s="340"/>
      <c r="X61" s="341"/>
      <c r="Y61" s="340"/>
      <c r="Z61" s="341"/>
      <c r="AA61" s="341"/>
      <c r="AB61" s="252"/>
      <c r="AC61" s="252"/>
      <c r="AD61" s="252"/>
      <c r="AE61" s="252"/>
      <c r="AF61" s="252"/>
      <c r="AG61" s="252"/>
      <c r="AH61" s="252"/>
      <c r="AI61" s="252">
        <f t="shared" si="10"/>
        <v>0</v>
      </c>
      <c r="AJ61" s="252"/>
      <c r="AK61" s="342"/>
      <c r="AL61" s="342"/>
      <c r="AM61" s="342"/>
      <c r="AN61" s="342">
        <f t="shared" si="11"/>
        <v>0</v>
      </c>
      <c r="AO61" s="56"/>
      <c r="AP61" s="252"/>
      <c r="AQ61" s="252"/>
      <c r="AR61" s="343"/>
      <c r="AS61" s="343"/>
      <c r="AT61" s="112"/>
      <c r="AU61" s="341" t="s">
        <v>1294</v>
      </c>
      <c r="AV61" s="379" t="s">
        <v>1500</v>
      </c>
      <c r="AW61" s="380">
        <v>0.33329999999999999</v>
      </c>
      <c r="AX61" s="379" t="s">
        <v>1501</v>
      </c>
      <c r="AY61" s="381" t="s">
        <v>2389</v>
      </c>
      <c r="AZ61" s="363">
        <v>44562</v>
      </c>
      <c r="BA61" s="363">
        <v>44895</v>
      </c>
      <c r="BB61" s="382">
        <v>1</v>
      </c>
      <c r="BC61" s="344"/>
      <c r="BD61" s="91"/>
      <c r="BE61" s="345"/>
      <c r="BF61" s="344"/>
      <c r="BG61" s="346"/>
      <c r="BH61" s="347"/>
      <c r="BI61" s="348"/>
      <c r="BJ61" s="345"/>
      <c r="BK61" s="347"/>
      <c r="BL61" s="348"/>
      <c r="BM61" s="347"/>
      <c r="BN61" s="348"/>
      <c r="BO61" s="345"/>
      <c r="BP61" s="347"/>
      <c r="BQ61" s="348"/>
    </row>
    <row r="62" spans="1:69" ht="99.75" customHeight="1" x14ac:dyDescent="0.3">
      <c r="A62" s="329"/>
      <c r="B62" s="563">
        <v>231</v>
      </c>
      <c r="C62" s="113" t="s">
        <v>615</v>
      </c>
      <c r="D62" s="91" t="s">
        <v>1479</v>
      </c>
      <c r="E62" s="25" t="s">
        <v>1494</v>
      </c>
      <c r="F62" s="252" t="s">
        <v>1285</v>
      </c>
      <c r="G62" s="379" t="s">
        <v>1495</v>
      </c>
      <c r="H62" s="25" t="s">
        <v>1496</v>
      </c>
      <c r="I62" s="379" t="s">
        <v>1497</v>
      </c>
      <c r="J62" s="252"/>
      <c r="K62" s="339"/>
      <c r="L62" s="339"/>
      <c r="M62" s="112"/>
      <c r="N62" s="19" t="s">
        <v>8</v>
      </c>
      <c r="O62" s="340"/>
      <c r="P62" s="341"/>
      <c r="Q62" s="340"/>
      <c r="R62" s="341"/>
      <c r="S62" s="340"/>
      <c r="T62" s="341"/>
      <c r="U62" s="340"/>
      <c r="V62" s="341"/>
      <c r="W62" s="340"/>
      <c r="X62" s="341"/>
      <c r="Y62" s="340"/>
      <c r="Z62" s="341"/>
      <c r="AA62" s="341"/>
      <c r="AB62" s="252"/>
      <c r="AC62" s="252"/>
      <c r="AD62" s="252"/>
      <c r="AE62" s="252"/>
      <c r="AF62" s="252"/>
      <c r="AG62" s="252"/>
      <c r="AH62" s="252"/>
      <c r="AI62" s="252">
        <f t="shared" si="10"/>
        <v>0</v>
      </c>
      <c r="AJ62" s="252"/>
      <c r="AK62" s="342"/>
      <c r="AL62" s="342"/>
      <c r="AM62" s="342"/>
      <c r="AN62" s="342">
        <f t="shared" si="11"/>
        <v>0</v>
      </c>
      <c r="AO62" s="56"/>
      <c r="AP62" s="252"/>
      <c r="AQ62" s="252"/>
      <c r="AR62" s="343"/>
      <c r="AS62" s="343"/>
      <c r="AT62" s="112"/>
      <c r="AU62" s="341"/>
      <c r="AV62" s="379"/>
      <c r="AW62" s="380"/>
      <c r="AX62" s="379"/>
      <c r="AY62" s="381"/>
      <c r="AZ62" s="363"/>
      <c r="BA62" s="363"/>
      <c r="BB62" s="382"/>
      <c r="BC62" s="344"/>
      <c r="BD62" s="91"/>
      <c r="BE62" s="345"/>
      <c r="BF62" s="344"/>
      <c r="BG62" s="346"/>
      <c r="BH62" s="347"/>
      <c r="BI62" s="348"/>
      <c r="BJ62" s="345"/>
      <c r="BK62" s="347"/>
      <c r="BL62" s="348"/>
      <c r="BM62" s="347"/>
      <c r="BN62" s="348"/>
      <c r="BO62" s="345"/>
      <c r="BP62" s="347"/>
      <c r="BQ62" s="348"/>
    </row>
    <row r="63" spans="1:69" ht="99.75" customHeight="1" x14ac:dyDescent="0.3">
      <c r="A63" s="329"/>
      <c r="B63" s="563">
        <v>231</v>
      </c>
      <c r="C63" s="113" t="s">
        <v>615</v>
      </c>
      <c r="D63" s="91" t="s">
        <v>1479</v>
      </c>
      <c r="E63" s="25" t="s">
        <v>1494</v>
      </c>
      <c r="F63" s="252" t="s">
        <v>1285</v>
      </c>
      <c r="G63" s="379" t="s">
        <v>1495</v>
      </c>
      <c r="H63" s="25" t="s">
        <v>1496</v>
      </c>
      <c r="I63" s="379" t="s">
        <v>1497</v>
      </c>
      <c r="J63" s="252" t="s">
        <v>1289</v>
      </c>
      <c r="K63" s="339">
        <v>3</v>
      </c>
      <c r="L63" s="339">
        <v>4</v>
      </c>
      <c r="M63" s="112" t="s">
        <v>1290</v>
      </c>
      <c r="N63" s="19" t="s">
        <v>2461</v>
      </c>
      <c r="O63" s="340"/>
      <c r="P63" s="341"/>
      <c r="Q63" s="340"/>
      <c r="R63" s="341"/>
      <c r="S63" s="340"/>
      <c r="T63" s="341"/>
      <c r="U63" s="340"/>
      <c r="V63" s="341"/>
      <c r="W63" s="340"/>
      <c r="X63" s="341"/>
      <c r="Y63" s="340"/>
      <c r="Z63" s="341"/>
      <c r="AA63" s="341" t="s">
        <v>834</v>
      </c>
      <c r="AB63" s="252">
        <v>15</v>
      </c>
      <c r="AC63" s="252">
        <v>15</v>
      </c>
      <c r="AD63" s="252">
        <v>15</v>
      </c>
      <c r="AE63" s="252">
        <v>15</v>
      </c>
      <c r="AF63" s="252">
        <v>15</v>
      </c>
      <c r="AG63" s="252">
        <v>15</v>
      </c>
      <c r="AH63" s="252">
        <v>10</v>
      </c>
      <c r="AI63" s="252">
        <f t="shared" si="10"/>
        <v>100</v>
      </c>
      <c r="AJ63" s="252" t="s">
        <v>1291</v>
      </c>
      <c r="AK63" s="342" t="s">
        <v>1291</v>
      </c>
      <c r="AL63" s="342" t="s">
        <v>1291</v>
      </c>
      <c r="AM63" s="342">
        <v>100</v>
      </c>
      <c r="AN63" s="342">
        <f t="shared" si="11"/>
        <v>100</v>
      </c>
      <c r="AO63" s="56">
        <f t="shared" ref="AO63" si="14">AVERAGE(AN63)</f>
        <v>100</v>
      </c>
      <c r="AP63" s="252" t="s">
        <v>1291</v>
      </c>
      <c r="AQ63" s="252" t="s">
        <v>1293</v>
      </c>
      <c r="AR63" s="343">
        <v>1</v>
      </c>
      <c r="AS63" s="343">
        <v>4</v>
      </c>
      <c r="AT63" s="112" t="s">
        <v>1304</v>
      </c>
      <c r="AU63" s="341" t="s">
        <v>1294</v>
      </c>
      <c r="AV63" s="379" t="s">
        <v>1498</v>
      </c>
      <c r="AW63" s="380">
        <v>0.33329999999999999</v>
      </c>
      <c r="AX63" s="379" t="s">
        <v>1499</v>
      </c>
      <c r="AY63" s="381" t="s">
        <v>2390</v>
      </c>
      <c r="AZ63" s="363">
        <v>44562</v>
      </c>
      <c r="BA63" s="363">
        <v>44895</v>
      </c>
      <c r="BB63" s="382">
        <v>1</v>
      </c>
      <c r="BC63" s="344"/>
      <c r="BD63" s="91"/>
      <c r="BE63" s="345"/>
      <c r="BF63" s="344"/>
      <c r="BG63" s="346"/>
      <c r="BH63" s="347"/>
      <c r="BI63" s="348"/>
      <c r="BJ63" s="345"/>
      <c r="BK63" s="347"/>
      <c r="BL63" s="348"/>
      <c r="BM63" s="347"/>
      <c r="BN63" s="348"/>
      <c r="BO63" s="345"/>
      <c r="BP63" s="347"/>
      <c r="BQ63" s="348"/>
    </row>
    <row r="64" spans="1:69" ht="99.75" customHeight="1" x14ac:dyDescent="0.3">
      <c r="A64" s="329"/>
      <c r="B64" s="563">
        <v>231</v>
      </c>
      <c r="C64" s="113" t="s">
        <v>615</v>
      </c>
      <c r="D64" s="91" t="s">
        <v>1479</v>
      </c>
      <c r="E64" s="25" t="s">
        <v>1494</v>
      </c>
      <c r="F64" s="252" t="s">
        <v>1285</v>
      </c>
      <c r="G64" s="379" t="s">
        <v>1495</v>
      </c>
      <c r="H64" s="25" t="s">
        <v>1496</v>
      </c>
      <c r="I64" s="379" t="s">
        <v>1497</v>
      </c>
      <c r="J64" s="252"/>
      <c r="K64" s="339"/>
      <c r="L64" s="339"/>
      <c r="M64" s="112"/>
      <c r="N64" s="19" t="s">
        <v>37</v>
      </c>
      <c r="O64" s="340"/>
      <c r="P64" s="341"/>
      <c r="Q64" s="340"/>
      <c r="R64" s="341"/>
      <c r="S64" s="340"/>
      <c r="T64" s="341"/>
      <c r="U64" s="340"/>
      <c r="V64" s="341"/>
      <c r="W64" s="340"/>
      <c r="X64" s="341"/>
      <c r="Y64" s="340"/>
      <c r="Z64" s="341"/>
      <c r="AA64" s="341"/>
      <c r="AB64" s="252"/>
      <c r="AC64" s="252"/>
      <c r="AD64" s="252"/>
      <c r="AE64" s="252"/>
      <c r="AF64" s="252"/>
      <c r="AG64" s="252"/>
      <c r="AH64" s="252"/>
      <c r="AI64" s="252">
        <f t="shared" si="10"/>
        <v>0</v>
      </c>
      <c r="AJ64" s="252"/>
      <c r="AK64" s="342"/>
      <c r="AL64" s="342"/>
      <c r="AM64" s="342"/>
      <c r="AN64" s="342">
        <f t="shared" si="11"/>
        <v>0</v>
      </c>
      <c r="AO64" s="56"/>
      <c r="AP64" s="252"/>
      <c r="AQ64" s="252"/>
      <c r="AR64" s="343"/>
      <c r="AS64" s="343"/>
      <c r="AT64" s="112"/>
      <c r="AU64" s="341" t="s">
        <v>1294</v>
      </c>
      <c r="AV64" s="379" t="s">
        <v>1500</v>
      </c>
      <c r="AW64" s="380">
        <v>0.33329999999999999</v>
      </c>
      <c r="AX64" s="379" t="s">
        <v>1501</v>
      </c>
      <c r="AY64" s="381" t="s">
        <v>2391</v>
      </c>
      <c r="AZ64" s="363">
        <v>44562</v>
      </c>
      <c r="BA64" s="363">
        <v>44895</v>
      </c>
      <c r="BB64" s="382">
        <v>1</v>
      </c>
      <c r="BC64" s="344"/>
      <c r="BD64" s="91"/>
      <c r="BE64" s="345"/>
      <c r="BF64" s="344"/>
      <c r="BG64" s="346"/>
      <c r="BH64" s="347"/>
      <c r="BI64" s="348"/>
      <c r="BJ64" s="345"/>
      <c r="BK64" s="347"/>
      <c r="BL64" s="348"/>
      <c r="BM64" s="347"/>
      <c r="BN64" s="348"/>
      <c r="BO64" s="345"/>
      <c r="BP64" s="347"/>
      <c r="BQ64" s="348"/>
    </row>
    <row r="65" spans="1:69" ht="99.75" customHeight="1" x14ac:dyDescent="0.3">
      <c r="A65" s="329"/>
      <c r="B65" s="563">
        <v>231</v>
      </c>
      <c r="C65" s="113" t="s">
        <v>615</v>
      </c>
      <c r="D65" s="91" t="s">
        <v>1479</v>
      </c>
      <c r="E65" s="25" t="s">
        <v>1494</v>
      </c>
      <c r="F65" s="252" t="s">
        <v>1285</v>
      </c>
      <c r="G65" s="379" t="s">
        <v>1495</v>
      </c>
      <c r="H65" s="25" t="s">
        <v>1496</v>
      </c>
      <c r="I65" s="379" t="s">
        <v>1497</v>
      </c>
      <c r="J65" s="252"/>
      <c r="K65" s="339"/>
      <c r="L65" s="339"/>
      <c r="M65" s="112"/>
      <c r="N65" s="19" t="s">
        <v>8</v>
      </c>
      <c r="O65" s="340"/>
      <c r="P65" s="341"/>
      <c r="Q65" s="340"/>
      <c r="R65" s="341"/>
      <c r="S65" s="340"/>
      <c r="T65" s="341"/>
      <c r="U65" s="340"/>
      <c r="V65" s="341"/>
      <c r="W65" s="340"/>
      <c r="X65" s="341"/>
      <c r="Y65" s="340"/>
      <c r="Z65" s="341"/>
      <c r="AA65" s="341"/>
      <c r="AB65" s="252"/>
      <c r="AC65" s="252"/>
      <c r="AD65" s="252"/>
      <c r="AE65" s="252"/>
      <c r="AF65" s="252"/>
      <c r="AG65" s="252"/>
      <c r="AH65" s="252"/>
      <c r="AI65" s="252">
        <f t="shared" si="10"/>
        <v>0</v>
      </c>
      <c r="AJ65" s="252"/>
      <c r="AK65" s="342"/>
      <c r="AL65" s="342"/>
      <c r="AM65" s="342"/>
      <c r="AN65" s="342">
        <f t="shared" si="11"/>
        <v>0</v>
      </c>
      <c r="AO65" s="56"/>
      <c r="AP65" s="252"/>
      <c r="AQ65" s="252"/>
      <c r="AR65" s="343"/>
      <c r="AS65" s="343"/>
      <c r="AT65" s="112"/>
      <c r="AU65" s="341"/>
      <c r="AV65" s="379"/>
      <c r="AW65" s="380"/>
      <c r="AX65" s="379"/>
      <c r="AY65" s="381"/>
      <c r="AZ65" s="363"/>
      <c r="BA65" s="363"/>
      <c r="BB65" s="382"/>
      <c r="BC65" s="344"/>
      <c r="BD65" s="91"/>
      <c r="BE65" s="345"/>
      <c r="BF65" s="344"/>
      <c r="BG65" s="346"/>
      <c r="BH65" s="347"/>
      <c r="BI65" s="348"/>
      <c r="BJ65" s="345"/>
      <c r="BK65" s="347"/>
      <c r="BL65" s="348"/>
      <c r="BM65" s="347"/>
      <c r="BN65" s="348"/>
      <c r="BO65" s="345"/>
      <c r="BP65" s="347"/>
      <c r="BQ65" s="348"/>
    </row>
    <row r="66" spans="1:69" ht="99.75" customHeight="1" x14ac:dyDescent="0.3">
      <c r="A66" s="329"/>
      <c r="B66" s="563">
        <v>231</v>
      </c>
      <c r="C66" s="113" t="s">
        <v>615</v>
      </c>
      <c r="D66" s="91" t="s">
        <v>1479</v>
      </c>
      <c r="E66" s="25" t="s">
        <v>1494</v>
      </c>
      <c r="F66" s="252" t="s">
        <v>1285</v>
      </c>
      <c r="G66" s="379" t="s">
        <v>1495</v>
      </c>
      <c r="H66" s="25" t="s">
        <v>1496</v>
      </c>
      <c r="I66" s="379" t="s">
        <v>1497</v>
      </c>
      <c r="J66" s="252" t="s">
        <v>1289</v>
      </c>
      <c r="K66" s="339">
        <v>3</v>
      </c>
      <c r="L66" s="339">
        <v>4</v>
      </c>
      <c r="M66" s="112" t="s">
        <v>1290</v>
      </c>
      <c r="N66" s="19" t="s">
        <v>2462</v>
      </c>
      <c r="O66" s="340"/>
      <c r="P66" s="341"/>
      <c r="Q66" s="340"/>
      <c r="R66" s="341"/>
      <c r="S66" s="340"/>
      <c r="T66" s="341"/>
      <c r="U66" s="340"/>
      <c r="V66" s="341"/>
      <c r="W66" s="340"/>
      <c r="X66" s="341"/>
      <c r="Y66" s="340"/>
      <c r="Z66" s="341"/>
      <c r="AA66" s="341" t="s">
        <v>834</v>
      </c>
      <c r="AB66" s="252">
        <v>15</v>
      </c>
      <c r="AC66" s="252">
        <v>15</v>
      </c>
      <c r="AD66" s="252">
        <v>15</v>
      </c>
      <c r="AE66" s="252">
        <v>15</v>
      </c>
      <c r="AF66" s="252">
        <v>15</v>
      </c>
      <c r="AG66" s="252">
        <v>15</v>
      </c>
      <c r="AH66" s="252">
        <v>10</v>
      </c>
      <c r="AI66" s="252">
        <f t="shared" si="10"/>
        <v>100</v>
      </c>
      <c r="AJ66" s="252" t="s">
        <v>1291</v>
      </c>
      <c r="AK66" s="342" t="s">
        <v>1291</v>
      </c>
      <c r="AL66" s="342" t="s">
        <v>1291</v>
      </c>
      <c r="AM66" s="342">
        <v>100</v>
      </c>
      <c r="AN66" s="342">
        <f t="shared" si="11"/>
        <v>100</v>
      </c>
      <c r="AO66" s="56">
        <f t="shared" ref="AO66" si="15">AVERAGE(AN66)</f>
        <v>100</v>
      </c>
      <c r="AP66" s="252" t="s">
        <v>1291</v>
      </c>
      <c r="AQ66" s="252" t="s">
        <v>1293</v>
      </c>
      <c r="AR66" s="343">
        <v>1</v>
      </c>
      <c r="AS66" s="343">
        <v>4</v>
      </c>
      <c r="AT66" s="112" t="s">
        <v>1304</v>
      </c>
      <c r="AU66" s="341" t="s">
        <v>1294</v>
      </c>
      <c r="AV66" s="379" t="s">
        <v>1498</v>
      </c>
      <c r="AW66" s="380">
        <v>0.33329999999999999</v>
      </c>
      <c r="AX66" s="379" t="s">
        <v>1499</v>
      </c>
      <c r="AY66" s="381" t="s">
        <v>2392</v>
      </c>
      <c r="AZ66" s="363">
        <v>44562</v>
      </c>
      <c r="BA66" s="363">
        <v>44895</v>
      </c>
      <c r="BB66" s="382">
        <v>1</v>
      </c>
      <c r="BC66" s="344"/>
      <c r="BD66" s="91"/>
      <c r="BE66" s="345"/>
      <c r="BF66" s="344"/>
      <c r="BG66" s="346"/>
      <c r="BH66" s="347"/>
      <c r="BI66" s="348"/>
      <c r="BJ66" s="345"/>
      <c r="BK66" s="347"/>
      <c r="BL66" s="348"/>
      <c r="BM66" s="347"/>
      <c r="BN66" s="348"/>
      <c r="BO66" s="345"/>
      <c r="BP66" s="347"/>
      <c r="BQ66" s="348"/>
    </row>
    <row r="67" spans="1:69" ht="99.75" customHeight="1" x14ac:dyDescent="0.3">
      <c r="A67" s="329"/>
      <c r="B67" s="563">
        <v>231</v>
      </c>
      <c r="C67" s="113" t="s">
        <v>615</v>
      </c>
      <c r="D67" s="91" t="s">
        <v>1479</v>
      </c>
      <c r="E67" s="25" t="s">
        <v>1494</v>
      </c>
      <c r="F67" s="252" t="s">
        <v>1285</v>
      </c>
      <c r="G67" s="379" t="s">
        <v>1495</v>
      </c>
      <c r="H67" s="25" t="s">
        <v>1496</v>
      </c>
      <c r="I67" s="379" t="s">
        <v>1497</v>
      </c>
      <c r="J67" s="252"/>
      <c r="K67" s="339"/>
      <c r="L67" s="339"/>
      <c r="M67" s="112"/>
      <c r="N67" s="19" t="s">
        <v>37</v>
      </c>
      <c r="O67" s="340"/>
      <c r="P67" s="341"/>
      <c r="Q67" s="340"/>
      <c r="R67" s="341"/>
      <c r="S67" s="340"/>
      <c r="T67" s="341"/>
      <c r="U67" s="340"/>
      <c r="V67" s="341"/>
      <c r="W67" s="340"/>
      <c r="X67" s="341"/>
      <c r="Y67" s="340"/>
      <c r="Z67" s="341"/>
      <c r="AA67" s="341"/>
      <c r="AB67" s="252"/>
      <c r="AC67" s="252"/>
      <c r="AD67" s="252"/>
      <c r="AE67" s="252"/>
      <c r="AF67" s="252"/>
      <c r="AG67" s="252"/>
      <c r="AH67" s="252"/>
      <c r="AI67" s="252">
        <f t="shared" si="10"/>
        <v>0</v>
      </c>
      <c r="AJ67" s="252"/>
      <c r="AK67" s="342"/>
      <c r="AL67" s="342"/>
      <c r="AM67" s="342"/>
      <c r="AN67" s="342">
        <f t="shared" si="11"/>
        <v>0</v>
      </c>
      <c r="AO67" s="56"/>
      <c r="AP67" s="252"/>
      <c r="AQ67" s="252"/>
      <c r="AR67" s="343"/>
      <c r="AS67" s="343"/>
      <c r="AT67" s="112"/>
      <c r="AU67" s="341" t="s">
        <v>1294</v>
      </c>
      <c r="AV67" s="379" t="s">
        <v>1500</v>
      </c>
      <c r="AW67" s="380">
        <v>0.33329999999999999</v>
      </c>
      <c r="AX67" s="379" t="s">
        <v>1501</v>
      </c>
      <c r="AY67" s="381" t="s">
        <v>2393</v>
      </c>
      <c r="AZ67" s="363">
        <v>44562</v>
      </c>
      <c r="BA67" s="363">
        <v>44895</v>
      </c>
      <c r="BB67" s="382">
        <v>1</v>
      </c>
      <c r="BC67" s="344"/>
      <c r="BD67" s="91"/>
      <c r="BE67" s="345"/>
      <c r="BF67" s="344"/>
      <c r="BG67" s="346"/>
      <c r="BH67" s="347"/>
      <c r="BI67" s="348"/>
      <c r="BJ67" s="345"/>
      <c r="BK67" s="347"/>
      <c r="BL67" s="348"/>
      <c r="BM67" s="347"/>
      <c r="BN67" s="348"/>
      <c r="BO67" s="345"/>
      <c r="BP67" s="347"/>
      <c r="BQ67" s="348"/>
    </row>
    <row r="68" spans="1:69" ht="99.75" customHeight="1" x14ac:dyDescent="0.3">
      <c r="A68" s="329"/>
      <c r="B68" s="563">
        <v>231</v>
      </c>
      <c r="C68" s="113" t="s">
        <v>615</v>
      </c>
      <c r="D68" s="91" t="s">
        <v>1479</v>
      </c>
      <c r="E68" s="25" t="s">
        <v>1494</v>
      </c>
      <c r="F68" s="252" t="s">
        <v>1285</v>
      </c>
      <c r="G68" s="379" t="s">
        <v>1495</v>
      </c>
      <c r="H68" s="25" t="s">
        <v>1496</v>
      </c>
      <c r="I68" s="379" t="s">
        <v>1497</v>
      </c>
      <c r="J68" s="252"/>
      <c r="K68" s="339"/>
      <c r="L68" s="339"/>
      <c r="M68" s="112"/>
      <c r="N68" s="19" t="s">
        <v>8</v>
      </c>
      <c r="O68" s="340"/>
      <c r="P68" s="341"/>
      <c r="Q68" s="340"/>
      <c r="R68" s="341"/>
      <c r="S68" s="340"/>
      <c r="T68" s="341"/>
      <c r="U68" s="340"/>
      <c r="V68" s="341"/>
      <c r="W68" s="340"/>
      <c r="X68" s="341"/>
      <c r="Y68" s="340"/>
      <c r="Z68" s="341"/>
      <c r="AA68" s="341"/>
      <c r="AB68" s="252"/>
      <c r="AC68" s="252"/>
      <c r="AD68" s="252"/>
      <c r="AE68" s="252"/>
      <c r="AF68" s="252"/>
      <c r="AG68" s="252"/>
      <c r="AH68" s="252"/>
      <c r="AI68" s="252">
        <f t="shared" si="10"/>
        <v>0</v>
      </c>
      <c r="AJ68" s="252"/>
      <c r="AK68" s="342"/>
      <c r="AL68" s="342"/>
      <c r="AM68" s="342"/>
      <c r="AN68" s="342">
        <f t="shared" si="11"/>
        <v>0</v>
      </c>
      <c r="AO68" s="56"/>
      <c r="AP68" s="252"/>
      <c r="AQ68" s="252"/>
      <c r="AR68" s="343"/>
      <c r="AS68" s="343"/>
      <c r="AT68" s="112"/>
      <c r="AU68" s="341"/>
      <c r="AV68" s="379"/>
      <c r="AW68" s="380"/>
      <c r="AX68" s="379"/>
      <c r="AY68" s="381"/>
      <c r="AZ68" s="363"/>
      <c r="BA68" s="363"/>
      <c r="BB68" s="382"/>
      <c r="BC68" s="344"/>
      <c r="BD68" s="91"/>
      <c r="BE68" s="345"/>
      <c r="BF68" s="344"/>
      <c r="BG68" s="346"/>
      <c r="BH68" s="347"/>
      <c r="BI68" s="348"/>
      <c r="BJ68" s="345"/>
      <c r="BK68" s="347"/>
      <c r="BL68" s="348"/>
      <c r="BM68" s="347"/>
      <c r="BN68" s="348"/>
      <c r="BO68" s="345"/>
      <c r="BP68" s="347"/>
      <c r="BQ68" s="348"/>
    </row>
    <row r="69" spans="1:69" ht="99.75" customHeight="1" x14ac:dyDescent="0.3">
      <c r="A69" s="329"/>
      <c r="B69" s="563">
        <v>231</v>
      </c>
      <c r="C69" s="113" t="s">
        <v>615</v>
      </c>
      <c r="D69" s="91" t="s">
        <v>1479</v>
      </c>
      <c r="E69" s="25" t="s">
        <v>1494</v>
      </c>
      <c r="F69" s="252" t="s">
        <v>1285</v>
      </c>
      <c r="G69" s="379" t="s">
        <v>1495</v>
      </c>
      <c r="H69" s="25" t="s">
        <v>1496</v>
      </c>
      <c r="I69" s="379" t="s">
        <v>1497</v>
      </c>
      <c r="J69" s="252" t="s">
        <v>1289</v>
      </c>
      <c r="K69" s="339">
        <v>3</v>
      </c>
      <c r="L69" s="339">
        <v>4</v>
      </c>
      <c r="M69" s="112" t="s">
        <v>1290</v>
      </c>
      <c r="N69" s="19" t="s">
        <v>2463</v>
      </c>
      <c r="O69" s="340"/>
      <c r="P69" s="341"/>
      <c r="Q69" s="340"/>
      <c r="R69" s="341"/>
      <c r="S69" s="340"/>
      <c r="T69" s="341"/>
      <c r="U69" s="340"/>
      <c r="V69" s="341"/>
      <c r="W69" s="340"/>
      <c r="X69" s="341"/>
      <c r="Y69" s="340"/>
      <c r="Z69" s="341"/>
      <c r="AA69" s="341" t="s">
        <v>834</v>
      </c>
      <c r="AB69" s="252">
        <v>15</v>
      </c>
      <c r="AC69" s="252">
        <v>15</v>
      </c>
      <c r="AD69" s="252">
        <v>15</v>
      </c>
      <c r="AE69" s="252">
        <v>15</v>
      </c>
      <c r="AF69" s="252">
        <v>15</v>
      </c>
      <c r="AG69" s="252">
        <v>15</v>
      </c>
      <c r="AH69" s="252">
        <v>10</v>
      </c>
      <c r="AI69" s="252">
        <f t="shared" si="10"/>
        <v>100</v>
      </c>
      <c r="AJ69" s="252" t="s">
        <v>1291</v>
      </c>
      <c r="AK69" s="342" t="s">
        <v>1291</v>
      </c>
      <c r="AL69" s="342" t="s">
        <v>1291</v>
      </c>
      <c r="AM69" s="342">
        <v>100</v>
      </c>
      <c r="AN69" s="342">
        <f t="shared" si="11"/>
        <v>100</v>
      </c>
      <c r="AO69" s="56">
        <f t="shared" ref="AO69" si="16">AVERAGE(AN69)</f>
        <v>100</v>
      </c>
      <c r="AP69" s="252" t="s">
        <v>1291</v>
      </c>
      <c r="AQ69" s="252" t="s">
        <v>1293</v>
      </c>
      <c r="AR69" s="343">
        <v>1</v>
      </c>
      <c r="AS69" s="343">
        <v>4</v>
      </c>
      <c r="AT69" s="112" t="s">
        <v>1304</v>
      </c>
      <c r="AU69" s="341" t="s">
        <v>1294</v>
      </c>
      <c r="AV69" s="379" t="s">
        <v>1498</v>
      </c>
      <c r="AW69" s="380">
        <v>0.33329999999999999</v>
      </c>
      <c r="AX69" s="379" t="s">
        <v>1499</v>
      </c>
      <c r="AY69" s="381" t="s">
        <v>2394</v>
      </c>
      <c r="AZ69" s="363">
        <v>44562</v>
      </c>
      <c r="BA69" s="363">
        <v>44895</v>
      </c>
      <c r="BB69" s="382">
        <v>1</v>
      </c>
      <c r="BC69" s="344"/>
      <c r="BD69" s="91"/>
      <c r="BE69" s="345"/>
      <c r="BF69" s="344"/>
      <c r="BG69" s="346"/>
      <c r="BH69" s="347"/>
      <c r="BI69" s="348"/>
      <c r="BJ69" s="345"/>
      <c r="BK69" s="347"/>
      <c r="BL69" s="348"/>
      <c r="BM69" s="347"/>
      <c r="BN69" s="348"/>
      <c r="BO69" s="345"/>
      <c r="BP69" s="347"/>
      <c r="BQ69" s="348"/>
    </row>
    <row r="70" spans="1:69" ht="99.75" customHeight="1" x14ac:dyDescent="0.3">
      <c r="A70" s="329"/>
      <c r="B70" s="563">
        <v>231</v>
      </c>
      <c r="C70" s="113" t="s">
        <v>615</v>
      </c>
      <c r="D70" s="91" t="s">
        <v>1479</v>
      </c>
      <c r="E70" s="25" t="s">
        <v>1494</v>
      </c>
      <c r="F70" s="252" t="s">
        <v>1285</v>
      </c>
      <c r="G70" s="379" t="s">
        <v>1495</v>
      </c>
      <c r="H70" s="25" t="s">
        <v>1496</v>
      </c>
      <c r="I70" s="379" t="s">
        <v>1497</v>
      </c>
      <c r="J70" s="252"/>
      <c r="K70" s="339"/>
      <c r="L70" s="339"/>
      <c r="M70" s="112"/>
      <c r="N70" s="19" t="s">
        <v>37</v>
      </c>
      <c r="O70" s="340"/>
      <c r="P70" s="341"/>
      <c r="Q70" s="340"/>
      <c r="R70" s="341"/>
      <c r="S70" s="340"/>
      <c r="T70" s="341"/>
      <c r="U70" s="340"/>
      <c r="V70" s="341"/>
      <c r="W70" s="340"/>
      <c r="X70" s="341"/>
      <c r="Y70" s="340"/>
      <c r="Z70" s="341"/>
      <c r="AA70" s="341"/>
      <c r="AB70" s="252"/>
      <c r="AC70" s="252"/>
      <c r="AD70" s="252"/>
      <c r="AE70" s="252"/>
      <c r="AF70" s="252"/>
      <c r="AG70" s="252"/>
      <c r="AH70" s="252"/>
      <c r="AI70" s="252">
        <f t="shared" si="10"/>
        <v>0</v>
      </c>
      <c r="AJ70" s="252"/>
      <c r="AK70" s="342"/>
      <c r="AL70" s="342"/>
      <c r="AM70" s="342"/>
      <c r="AN70" s="342">
        <f t="shared" si="11"/>
        <v>0</v>
      </c>
      <c r="AO70" s="56"/>
      <c r="AP70" s="252"/>
      <c r="AQ70" s="252"/>
      <c r="AR70" s="343"/>
      <c r="AS70" s="343"/>
      <c r="AT70" s="112"/>
      <c r="AU70" s="341" t="s">
        <v>1294</v>
      </c>
      <c r="AV70" s="379" t="s">
        <v>1500</v>
      </c>
      <c r="AW70" s="380">
        <v>0.33329999999999999</v>
      </c>
      <c r="AX70" s="379" t="s">
        <v>1501</v>
      </c>
      <c r="AY70" s="381" t="s">
        <v>2395</v>
      </c>
      <c r="AZ70" s="363">
        <v>44562</v>
      </c>
      <c r="BA70" s="363">
        <v>44895</v>
      </c>
      <c r="BB70" s="382">
        <v>1</v>
      </c>
      <c r="BC70" s="344"/>
      <c r="BD70" s="91"/>
      <c r="BE70" s="345"/>
      <c r="BF70" s="344"/>
      <c r="BG70" s="346"/>
      <c r="BH70" s="347"/>
      <c r="BI70" s="348"/>
      <c r="BJ70" s="345"/>
      <c r="BK70" s="347"/>
      <c r="BL70" s="348"/>
      <c r="BM70" s="347"/>
      <c r="BN70" s="348"/>
      <c r="BO70" s="345"/>
      <c r="BP70" s="347"/>
      <c r="BQ70" s="348"/>
    </row>
    <row r="71" spans="1:69" ht="99.75" customHeight="1" x14ac:dyDescent="0.3">
      <c r="A71" s="329"/>
      <c r="B71" s="563">
        <v>231</v>
      </c>
      <c r="C71" s="113" t="s">
        <v>615</v>
      </c>
      <c r="D71" s="91" t="s">
        <v>1479</v>
      </c>
      <c r="E71" s="25" t="s">
        <v>1494</v>
      </c>
      <c r="F71" s="252" t="s">
        <v>1285</v>
      </c>
      <c r="G71" s="379" t="s">
        <v>1495</v>
      </c>
      <c r="H71" s="25" t="s">
        <v>1496</v>
      </c>
      <c r="I71" s="379" t="s">
        <v>1497</v>
      </c>
      <c r="J71" s="252"/>
      <c r="K71" s="339"/>
      <c r="L71" s="339"/>
      <c r="M71" s="112"/>
      <c r="N71" s="19" t="s">
        <v>8</v>
      </c>
      <c r="O71" s="340"/>
      <c r="P71" s="341"/>
      <c r="Q71" s="340"/>
      <c r="R71" s="341"/>
      <c r="S71" s="340"/>
      <c r="T71" s="341"/>
      <c r="U71" s="340"/>
      <c r="V71" s="341"/>
      <c r="W71" s="340"/>
      <c r="X71" s="341"/>
      <c r="Y71" s="340"/>
      <c r="Z71" s="341"/>
      <c r="AA71" s="341"/>
      <c r="AB71" s="252"/>
      <c r="AC71" s="252"/>
      <c r="AD71" s="252"/>
      <c r="AE71" s="252"/>
      <c r="AF71" s="252"/>
      <c r="AG71" s="252"/>
      <c r="AH71" s="252"/>
      <c r="AI71" s="252">
        <f t="shared" si="10"/>
        <v>0</v>
      </c>
      <c r="AJ71" s="252"/>
      <c r="AK71" s="342"/>
      <c r="AL71" s="342"/>
      <c r="AM71" s="342"/>
      <c r="AN71" s="342">
        <f t="shared" si="11"/>
        <v>0</v>
      </c>
      <c r="AO71" s="56"/>
      <c r="AP71" s="252"/>
      <c r="AQ71" s="252"/>
      <c r="AR71" s="343"/>
      <c r="AS71" s="343"/>
      <c r="AT71" s="112"/>
      <c r="AU71" s="341"/>
      <c r="AV71" s="379"/>
      <c r="AW71" s="380"/>
      <c r="AX71" s="379"/>
      <c r="AY71" s="381"/>
      <c r="AZ71" s="363"/>
      <c r="BA71" s="363"/>
      <c r="BB71" s="382"/>
      <c r="BC71" s="344"/>
      <c r="BD71" s="91"/>
      <c r="BE71" s="345"/>
      <c r="BF71" s="344"/>
      <c r="BG71" s="346"/>
      <c r="BH71" s="347"/>
      <c r="BI71" s="348"/>
      <c r="BJ71" s="345"/>
      <c r="BK71" s="347"/>
      <c r="BL71" s="348"/>
      <c r="BM71" s="347"/>
      <c r="BN71" s="348"/>
      <c r="BO71" s="345"/>
      <c r="BP71" s="347"/>
      <c r="BQ71" s="348"/>
    </row>
    <row r="72" spans="1:69" ht="99.75" customHeight="1" x14ac:dyDescent="0.3">
      <c r="A72" s="329"/>
      <c r="B72" s="564">
        <v>232</v>
      </c>
      <c r="C72" s="113" t="s">
        <v>615</v>
      </c>
      <c r="D72" s="91" t="s">
        <v>1479</v>
      </c>
      <c r="E72" s="25" t="s">
        <v>1505</v>
      </c>
      <c r="F72" s="252" t="s">
        <v>1285</v>
      </c>
      <c r="G72" s="25" t="s">
        <v>1506</v>
      </c>
      <c r="H72" s="25" t="s">
        <v>1507</v>
      </c>
      <c r="I72" s="17" t="s">
        <v>1508</v>
      </c>
      <c r="J72" s="252" t="s">
        <v>1289</v>
      </c>
      <c r="K72" s="339">
        <v>3</v>
      </c>
      <c r="L72" s="339">
        <v>4</v>
      </c>
      <c r="M72" s="112" t="s">
        <v>1290</v>
      </c>
      <c r="N72" s="19" t="s">
        <v>2464</v>
      </c>
      <c r="O72" s="340"/>
      <c r="P72" s="341"/>
      <c r="Q72" s="340"/>
      <c r="R72" s="341"/>
      <c r="S72" s="340"/>
      <c r="T72" s="341"/>
      <c r="U72" s="340"/>
      <c r="V72" s="341"/>
      <c r="W72" s="340"/>
      <c r="X72" s="341"/>
      <c r="Y72" s="340"/>
      <c r="Z72" s="341"/>
      <c r="AA72" s="341" t="s">
        <v>834</v>
      </c>
      <c r="AB72" s="252">
        <v>15</v>
      </c>
      <c r="AC72" s="252">
        <v>15</v>
      </c>
      <c r="AD72" s="252">
        <v>15</v>
      </c>
      <c r="AE72" s="252">
        <v>15</v>
      </c>
      <c r="AF72" s="252">
        <v>15</v>
      </c>
      <c r="AG72" s="252">
        <v>15</v>
      </c>
      <c r="AH72" s="252">
        <v>10</v>
      </c>
      <c r="AI72" s="252">
        <f t="shared" si="5"/>
        <v>100</v>
      </c>
      <c r="AJ72" s="252" t="s">
        <v>1291</v>
      </c>
      <c r="AK72" s="342" t="s">
        <v>1291</v>
      </c>
      <c r="AL72" s="342" t="s">
        <v>1291</v>
      </c>
      <c r="AM72" s="342">
        <v>100</v>
      </c>
      <c r="AN72" s="342">
        <f t="shared" si="6"/>
        <v>100</v>
      </c>
      <c r="AO72" s="56">
        <f t="shared" ref="AO72:AO90" si="17">AVERAGE(AN72)</f>
        <v>100</v>
      </c>
      <c r="AP72" s="252" t="s">
        <v>1291</v>
      </c>
      <c r="AQ72" s="252" t="s">
        <v>1293</v>
      </c>
      <c r="AR72" s="343">
        <v>1</v>
      </c>
      <c r="AS72" s="343">
        <v>4</v>
      </c>
      <c r="AT72" s="112" t="s">
        <v>1304</v>
      </c>
      <c r="AU72" s="341" t="s">
        <v>1294</v>
      </c>
      <c r="AV72" s="17" t="s">
        <v>1509</v>
      </c>
      <c r="AW72" s="383">
        <v>1</v>
      </c>
      <c r="AX72" s="17" t="s">
        <v>1510</v>
      </c>
      <c r="AY72" s="381" t="s">
        <v>2401</v>
      </c>
      <c r="AZ72" s="363">
        <v>44562</v>
      </c>
      <c r="BA72" s="363">
        <v>44895</v>
      </c>
      <c r="BB72" s="383">
        <v>1</v>
      </c>
      <c r="BC72" s="344"/>
      <c r="BD72" s="91"/>
      <c r="BE72" s="345"/>
      <c r="BF72" s="344"/>
      <c r="BG72" s="346"/>
      <c r="BH72" s="347"/>
      <c r="BI72" s="348"/>
      <c r="BJ72" s="345"/>
      <c r="BK72" s="347"/>
      <c r="BL72" s="348"/>
      <c r="BM72" s="347"/>
      <c r="BN72" s="348"/>
      <c r="BO72" s="345"/>
      <c r="BP72" s="347"/>
      <c r="BQ72" s="348"/>
    </row>
    <row r="73" spans="1:69" ht="99.75" customHeight="1" x14ac:dyDescent="0.3">
      <c r="A73" s="329"/>
      <c r="B73" s="564">
        <v>232</v>
      </c>
      <c r="C73" s="113" t="s">
        <v>615</v>
      </c>
      <c r="D73" s="91" t="s">
        <v>1479</v>
      </c>
      <c r="E73" s="25" t="s">
        <v>1505</v>
      </c>
      <c r="F73" s="252" t="s">
        <v>1285</v>
      </c>
      <c r="G73" s="25" t="s">
        <v>1506</v>
      </c>
      <c r="H73" s="25" t="s">
        <v>1507</v>
      </c>
      <c r="I73" s="379" t="s">
        <v>1508</v>
      </c>
      <c r="J73" s="252" t="s">
        <v>1289</v>
      </c>
      <c r="K73" s="339">
        <v>3</v>
      </c>
      <c r="L73" s="339">
        <v>4</v>
      </c>
      <c r="M73" s="112" t="s">
        <v>1290</v>
      </c>
      <c r="N73" s="19" t="s">
        <v>2465</v>
      </c>
      <c r="O73" s="340"/>
      <c r="P73" s="341"/>
      <c r="Q73" s="340"/>
      <c r="R73" s="341"/>
      <c r="S73" s="340"/>
      <c r="T73" s="341"/>
      <c r="U73" s="340"/>
      <c r="V73" s="341"/>
      <c r="W73" s="340"/>
      <c r="X73" s="341"/>
      <c r="Y73" s="340"/>
      <c r="Z73" s="341"/>
      <c r="AA73" s="341" t="s">
        <v>834</v>
      </c>
      <c r="AB73" s="252">
        <v>15</v>
      </c>
      <c r="AC73" s="252">
        <v>15</v>
      </c>
      <c r="AD73" s="252">
        <v>15</v>
      </c>
      <c r="AE73" s="252">
        <v>15</v>
      </c>
      <c r="AF73" s="252">
        <v>15</v>
      </c>
      <c r="AG73" s="252">
        <v>15</v>
      </c>
      <c r="AH73" s="252">
        <v>10</v>
      </c>
      <c r="AI73" s="252">
        <f t="shared" ref="AI73:AI75" si="18">SUM(AB73:AH73)</f>
        <v>100</v>
      </c>
      <c r="AJ73" s="252" t="s">
        <v>1291</v>
      </c>
      <c r="AK73" s="342" t="s">
        <v>1291</v>
      </c>
      <c r="AL73" s="342" t="s">
        <v>1291</v>
      </c>
      <c r="AM73" s="342">
        <v>100</v>
      </c>
      <c r="AN73" s="342">
        <f t="shared" ref="AN73:AN75" si="19">AVERAGE(AI73,AM73)</f>
        <v>100</v>
      </c>
      <c r="AO73" s="56">
        <f t="shared" ref="AO73:AO75" si="20">AVERAGE(AN73)</f>
        <v>100</v>
      </c>
      <c r="AP73" s="252" t="s">
        <v>1291</v>
      </c>
      <c r="AQ73" s="252" t="s">
        <v>1293</v>
      </c>
      <c r="AR73" s="343">
        <v>1</v>
      </c>
      <c r="AS73" s="343">
        <v>4</v>
      </c>
      <c r="AT73" s="112" t="s">
        <v>1304</v>
      </c>
      <c r="AU73" s="341" t="s">
        <v>1294</v>
      </c>
      <c r="AV73" s="379" t="s">
        <v>1509</v>
      </c>
      <c r="AW73" s="383">
        <v>1</v>
      </c>
      <c r="AX73" s="379" t="s">
        <v>1510</v>
      </c>
      <c r="AY73" s="381" t="s">
        <v>2400</v>
      </c>
      <c r="AZ73" s="363">
        <v>44562</v>
      </c>
      <c r="BA73" s="363">
        <v>44895</v>
      </c>
      <c r="BB73" s="383">
        <v>1</v>
      </c>
      <c r="BC73" s="344"/>
      <c r="BD73" s="91"/>
      <c r="BE73" s="345"/>
      <c r="BF73" s="344"/>
      <c r="BG73" s="346"/>
      <c r="BH73" s="347"/>
      <c r="BI73" s="348"/>
      <c r="BJ73" s="345"/>
      <c r="BK73" s="347"/>
      <c r="BL73" s="348"/>
      <c r="BM73" s="347"/>
      <c r="BN73" s="348"/>
      <c r="BO73" s="345"/>
      <c r="BP73" s="347"/>
      <c r="BQ73" s="348"/>
    </row>
    <row r="74" spans="1:69" ht="99.75" customHeight="1" x14ac:dyDescent="0.3">
      <c r="A74" s="329"/>
      <c r="B74" s="564">
        <v>232</v>
      </c>
      <c r="C74" s="113" t="s">
        <v>615</v>
      </c>
      <c r="D74" s="91" t="s">
        <v>1479</v>
      </c>
      <c r="E74" s="25" t="s">
        <v>1505</v>
      </c>
      <c r="F74" s="252" t="s">
        <v>1285</v>
      </c>
      <c r="G74" s="25" t="s">
        <v>1506</v>
      </c>
      <c r="H74" s="25" t="s">
        <v>1507</v>
      </c>
      <c r="I74" s="379" t="s">
        <v>1508</v>
      </c>
      <c r="J74" s="252" t="s">
        <v>1289</v>
      </c>
      <c r="K74" s="339">
        <v>3</v>
      </c>
      <c r="L74" s="339">
        <v>4</v>
      </c>
      <c r="M74" s="112" t="s">
        <v>1290</v>
      </c>
      <c r="N74" s="19" t="s">
        <v>2466</v>
      </c>
      <c r="O74" s="340"/>
      <c r="P74" s="341"/>
      <c r="Q74" s="340"/>
      <c r="R74" s="341"/>
      <c r="S74" s="340"/>
      <c r="T74" s="341"/>
      <c r="U74" s="340"/>
      <c r="V74" s="341"/>
      <c r="W74" s="340"/>
      <c r="X74" s="341"/>
      <c r="Y74" s="340"/>
      <c r="Z74" s="341"/>
      <c r="AA74" s="341" t="s">
        <v>834</v>
      </c>
      <c r="AB74" s="252">
        <v>15</v>
      </c>
      <c r="AC74" s="252">
        <v>15</v>
      </c>
      <c r="AD74" s="252">
        <v>15</v>
      </c>
      <c r="AE74" s="252">
        <v>15</v>
      </c>
      <c r="AF74" s="252">
        <v>15</v>
      </c>
      <c r="AG74" s="252">
        <v>15</v>
      </c>
      <c r="AH74" s="252">
        <v>10</v>
      </c>
      <c r="AI74" s="252">
        <f t="shared" si="18"/>
        <v>100</v>
      </c>
      <c r="AJ74" s="252" t="s">
        <v>1291</v>
      </c>
      <c r="AK74" s="342" t="s">
        <v>1291</v>
      </c>
      <c r="AL74" s="342" t="s">
        <v>1291</v>
      </c>
      <c r="AM74" s="342">
        <v>100</v>
      </c>
      <c r="AN74" s="342">
        <f t="shared" si="19"/>
        <v>100</v>
      </c>
      <c r="AO74" s="56">
        <f t="shared" si="20"/>
        <v>100</v>
      </c>
      <c r="AP74" s="252" t="s">
        <v>1291</v>
      </c>
      <c r="AQ74" s="252" t="s">
        <v>1293</v>
      </c>
      <c r="AR74" s="343">
        <v>1</v>
      </c>
      <c r="AS74" s="343">
        <v>4</v>
      </c>
      <c r="AT74" s="112" t="s">
        <v>1304</v>
      </c>
      <c r="AU74" s="341" t="s">
        <v>1294</v>
      </c>
      <c r="AV74" s="379" t="s">
        <v>1509</v>
      </c>
      <c r="AW74" s="383">
        <v>1</v>
      </c>
      <c r="AX74" s="379" t="s">
        <v>1510</v>
      </c>
      <c r="AY74" s="381" t="s">
        <v>2399</v>
      </c>
      <c r="AZ74" s="363">
        <v>44562</v>
      </c>
      <c r="BA74" s="363">
        <v>44895</v>
      </c>
      <c r="BB74" s="383">
        <v>1</v>
      </c>
      <c r="BC74" s="344"/>
      <c r="BD74" s="91"/>
      <c r="BE74" s="345"/>
      <c r="BF74" s="344"/>
      <c r="BG74" s="346"/>
      <c r="BH74" s="347"/>
      <c r="BI74" s="348"/>
      <c r="BJ74" s="345"/>
      <c r="BK74" s="347"/>
      <c r="BL74" s="348"/>
      <c r="BM74" s="347"/>
      <c r="BN74" s="348"/>
      <c r="BO74" s="345"/>
      <c r="BP74" s="347"/>
      <c r="BQ74" s="348"/>
    </row>
    <row r="75" spans="1:69" ht="99.75" customHeight="1" x14ac:dyDescent="0.3">
      <c r="A75" s="329"/>
      <c r="B75" s="564">
        <v>232</v>
      </c>
      <c r="C75" s="113" t="s">
        <v>615</v>
      </c>
      <c r="D75" s="91" t="s">
        <v>1479</v>
      </c>
      <c r="E75" s="25" t="s">
        <v>1505</v>
      </c>
      <c r="F75" s="252" t="s">
        <v>1285</v>
      </c>
      <c r="G75" s="25" t="s">
        <v>1506</v>
      </c>
      <c r="H75" s="25" t="s">
        <v>1507</v>
      </c>
      <c r="I75" s="379" t="s">
        <v>1508</v>
      </c>
      <c r="J75" s="252" t="s">
        <v>1289</v>
      </c>
      <c r="K75" s="339">
        <v>3</v>
      </c>
      <c r="L75" s="339">
        <v>4</v>
      </c>
      <c r="M75" s="112" t="s">
        <v>1290</v>
      </c>
      <c r="N75" s="19" t="s">
        <v>2467</v>
      </c>
      <c r="O75" s="340"/>
      <c r="P75" s="341"/>
      <c r="Q75" s="340"/>
      <c r="R75" s="341"/>
      <c r="S75" s="340"/>
      <c r="T75" s="341"/>
      <c r="U75" s="340"/>
      <c r="V75" s="341"/>
      <c r="W75" s="340"/>
      <c r="X75" s="341"/>
      <c r="Y75" s="340"/>
      <c r="Z75" s="341"/>
      <c r="AA75" s="341" t="s">
        <v>834</v>
      </c>
      <c r="AB75" s="252">
        <v>15</v>
      </c>
      <c r="AC75" s="252">
        <v>15</v>
      </c>
      <c r="AD75" s="252">
        <v>15</v>
      </c>
      <c r="AE75" s="252">
        <v>15</v>
      </c>
      <c r="AF75" s="252">
        <v>15</v>
      </c>
      <c r="AG75" s="252">
        <v>15</v>
      </c>
      <c r="AH75" s="252">
        <v>10</v>
      </c>
      <c r="AI75" s="252">
        <f t="shared" si="18"/>
        <v>100</v>
      </c>
      <c r="AJ75" s="252" t="s">
        <v>1291</v>
      </c>
      <c r="AK75" s="342" t="s">
        <v>1291</v>
      </c>
      <c r="AL75" s="342" t="s">
        <v>1291</v>
      </c>
      <c r="AM75" s="342">
        <v>100</v>
      </c>
      <c r="AN75" s="342">
        <f t="shared" si="19"/>
        <v>100</v>
      </c>
      <c r="AO75" s="56">
        <f t="shared" si="20"/>
        <v>100</v>
      </c>
      <c r="AP75" s="252" t="s">
        <v>1291</v>
      </c>
      <c r="AQ75" s="252" t="s">
        <v>1293</v>
      </c>
      <c r="AR75" s="343">
        <v>1</v>
      </c>
      <c r="AS75" s="343">
        <v>4</v>
      </c>
      <c r="AT75" s="112" t="s">
        <v>1304</v>
      </c>
      <c r="AU75" s="341" t="s">
        <v>1294</v>
      </c>
      <c r="AV75" s="379" t="s">
        <v>1509</v>
      </c>
      <c r="AW75" s="383">
        <v>1</v>
      </c>
      <c r="AX75" s="379" t="s">
        <v>1510</v>
      </c>
      <c r="AY75" s="381" t="s">
        <v>2398</v>
      </c>
      <c r="AZ75" s="363">
        <v>44562</v>
      </c>
      <c r="BA75" s="363">
        <v>44895</v>
      </c>
      <c r="BB75" s="383">
        <v>1</v>
      </c>
      <c r="BC75" s="344"/>
      <c r="BD75" s="91"/>
      <c r="BE75" s="345"/>
      <c r="BF75" s="344"/>
      <c r="BG75" s="346"/>
      <c r="BH75" s="347"/>
      <c r="BI75" s="348"/>
      <c r="BJ75" s="345"/>
      <c r="BK75" s="347"/>
      <c r="BL75" s="348"/>
      <c r="BM75" s="347"/>
      <c r="BN75" s="348"/>
      <c r="BO75" s="345"/>
      <c r="BP75" s="347"/>
      <c r="BQ75" s="348"/>
    </row>
    <row r="76" spans="1:69" ht="99.75" customHeight="1" x14ac:dyDescent="0.3">
      <c r="A76" s="329"/>
      <c r="B76" s="564">
        <v>232</v>
      </c>
      <c r="C76" s="113" t="s">
        <v>615</v>
      </c>
      <c r="D76" s="91" t="s">
        <v>1479</v>
      </c>
      <c r="E76" s="25" t="s">
        <v>1505</v>
      </c>
      <c r="F76" s="252" t="s">
        <v>1285</v>
      </c>
      <c r="G76" s="25" t="s">
        <v>1506</v>
      </c>
      <c r="H76" s="25" t="s">
        <v>1507</v>
      </c>
      <c r="I76" s="379" t="s">
        <v>1508</v>
      </c>
      <c r="J76" s="252" t="s">
        <v>1289</v>
      </c>
      <c r="K76" s="339">
        <v>3</v>
      </c>
      <c r="L76" s="339">
        <v>4</v>
      </c>
      <c r="M76" s="112" t="s">
        <v>1290</v>
      </c>
      <c r="N76" s="19" t="s">
        <v>2468</v>
      </c>
      <c r="O76" s="340"/>
      <c r="P76" s="341"/>
      <c r="Q76" s="340"/>
      <c r="R76" s="341"/>
      <c r="S76" s="340"/>
      <c r="T76" s="341"/>
      <c r="U76" s="340"/>
      <c r="V76" s="341"/>
      <c r="W76" s="340"/>
      <c r="X76" s="341"/>
      <c r="Y76" s="340"/>
      <c r="Z76" s="341"/>
      <c r="AA76" s="341" t="s">
        <v>834</v>
      </c>
      <c r="AB76" s="252">
        <v>15</v>
      </c>
      <c r="AC76" s="252">
        <v>15</v>
      </c>
      <c r="AD76" s="252">
        <v>15</v>
      </c>
      <c r="AE76" s="252">
        <v>15</v>
      </c>
      <c r="AF76" s="252">
        <v>15</v>
      </c>
      <c r="AG76" s="252">
        <v>15</v>
      </c>
      <c r="AH76" s="252">
        <v>10</v>
      </c>
      <c r="AI76" s="252">
        <f t="shared" ref="AI76:AI77" si="21">SUM(AB76:AH76)</f>
        <v>100</v>
      </c>
      <c r="AJ76" s="252" t="s">
        <v>1291</v>
      </c>
      <c r="AK76" s="342" t="s">
        <v>1291</v>
      </c>
      <c r="AL76" s="342" t="s">
        <v>1291</v>
      </c>
      <c r="AM76" s="342">
        <v>100</v>
      </c>
      <c r="AN76" s="342">
        <f t="shared" ref="AN76:AN77" si="22">AVERAGE(AI76,AM76)</f>
        <v>100</v>
      </c>
      <c r="AO76" s="56">
        <f t="shared" ref="AO76:AO77" si="23">AVERAGE(AN76)</f>
        <v>100</v>
      </c>
      <c r="AP76" s="252" t="s">
        <v>1291</v>
      </c>
      <c r="AQ76" s="252" t="s">
        <v>1293</v>
      </c>
      <c r="AR76" s="343">
        <v>1</v>
      </c>
      <c r="AS76" s="343">
        <v>4</v>
      </c>
      <c r="AT76" s="112" t="s">
        <v>1304</v>
      </c>
      <c r="AU76" s="341" t="s">
        <v>1294</v>
      </c>
      <c r="AV76" s="379" t="s">
        <v>1509</v>
      </c>
      <c r="AW76" s="383">
        <v>1</v>
      </c>
      <c r="AX76" s="379" t="s">
        <v>1510</v>
      </c>
      <c r="AY76" s="381" t="s">
        <v>2397</v>
      </c>
      <c r="AZ76" s="363">
        <v>44562</v>
      </c>
      <c r="BA76" s="363">
        <v>44895</v>
      </c>
      <c r="BB76" s="383">
        <v>1</v>
      </c>
      <c r="BC76" s="344"/>
      <c r="BD76" s="91"/>
      <c r="BE76" s="345"/>
      <c r="BF76" s="344"/>
      <c r="BG76" s="346"/>
      <c r="BH76" s="347"/>
      <c r="BI76" s="348"/>
      <c r="BJ76" s="345"/>
      <c r="BK76" s="347"/>
      <c r="BL76" s="348"/>
      <c r="BM76" s="347"/>
      <c r="BN76" s="348"/>
      <c r="BO76" s="345"/>
      <c r="BP76" s="347"/>
      <c r="BQ76" s="348"/>
    </row>
    <row r="77" spans="1:69" ht="99.75" customHeight="1" x14ac:dyDescent="0.3">
      <c r="A77" s="329"/>
      <c r="B77" s="564">
        <v>232</v>
      </c>
      <c r="C77" s="113" t="s">
        <v>615</v>
      </c>
      <c r="D77" s="91" t="s">
        <v>1479</v>
      </c>
      <c r="E77" s="25" t="s">
        <v>1505</v>
      </c>
      <c r="F77" s="252" t="s">
        <v>1285</v>
      </c>
      <c r="G77" s="25" t="s">
        <v>1506</v>
      </c>
      <c r="H77" s="25" t="s">
        <v>1507</v>
      </c>
      <c r="I77" s="379" t="s">
        <v>1508</v>
      </c>
      <c r="J77" s="252" t="s">
        <v>1289</v>
      </c>
      <c r="K77" s="339">
        <v>3</v>
      </c>
      <c r="L77" s="339">
        <v>4</v>
      </c>
      <c r="M77" s="112" t="s">
        <v>1290</v>
      </c>
      <c r="N77" s="19" t="s">
        <v>2469</v>
      </c>
      <c r="O77" s="340"/>
      <c r="P77" s="341"/>
      <c r="Q77" s="340"/>
      <c r="R77" s="341"/>
      <c r="S77" s="340"/>
      <c r="T77" s="341"/>
      <c r="U77" s="340"/>
      <c r="V77" s="341"/>
      <c r="W77" s="340"/>
      <c r="X77" s="341"/>
      <c r="Y77" s="340"/>
      <c r="Z77" s="341"/>
      <c r="AA77" s="341" t="s">
        <v>834</v>
      </c>
      <c r="AB77" s="252">
        <v>15</v>
      </c>
      <c r="AC77" s="252">
        <v>15</v>
      </c>
      <c r="AD77" s="252">
        <v>15</v>
      </c>
      <c r="AE77" s="252">
        <v>15</v>
      </c>
      <c r="AF77" s="252">
        <v>15</v>
      </c>
      <c r="AG77" s="252">
        <v>15</v>
      </c>
      <c r="AH77" s="252">
        <v>10</v>
      </c>
      <c r="AI77" s="252">
        <f t="shared" si="21"/>
        <v>100</v>
      </c>
      <c r="AJ77" s="252" t="s">
        <v>1291</v>
      </c>
      <c r="AK77" s="342" t="s">
        <v>1291</v>
      </c>
      <c r="AL77" s="342" t="s">
        <v>1291</v>
      </c>
      <c r="AM77" s="342">
        <v>100</v>
      </c>
      <c r="AN77" s="342">
        <f t="shared" si="22"/>
        <v>100</v>
      </c>
      <c r="AO77" s="56">
        <f t="shared" si="23"/>
        <v>100</v>
      </c>
      <c r="AP77" s="252" t="s">
        <v>1291</v>
      </c>
      <c r="AQ77" s="252" t="s">
        <v>1293</v>
      </c>
      <c r="AR77" s="343">
        <v>1</v>
      </c>
      <c r="AS77" s="343">
        <v>4</v>
      </c>
      <c r="AT77" s="112" t="s">
        <v>1304</v>
      </c>
      <c r="AU77" s="341" t="s">
        <v>1294</v>
      </c>
      <c r="AV77" s="379" t="s">
        <v>1509</v>
      </c>
      <c r="AW77" s="383">
        <v>1</v>
      </c>
      <c r="AX77" s="379" t="s">
        <v>1510</v>
      </c>
      <c r="AY77" s="381" t="s">
        <v>2396</v>
      </c>
      <c r="AZ77" s="363">
        <v>44562</v>
      </c>
      <c r="BA77" s="363">
        <v>44895</v>
      </c>
      <c r="BB77" s="383">
        <v>1</v>
      </c>
      <c r="BC77" s="344"/>
      <c r="BD77" s="91"/>
      <c r="BE77" s="345"/>
      <c r="BF77" s="344"/>
      <c r="BG77" s="346"/>
      <c r="BH77" s="347"/>
      <c r="BI77" s="348"/>
      <c r="BJ77" s="345"/>
      <c r="BK77" s="347"/>
      <c r="BL77" s="348"/>
      <c r="BM77" s="347"/>
      <c r="BN77" s="348"/>
      <c r="BO77" s="345"/>
      <c r="BP77" s="347"/>
      <c r="BQ77" s="348"/>
    </row>
    <row r="78" spans="1:69" ht="99.75" customHeight="1" x14ac:dyDescent="0.3">
      <c r="A78" s="329"/>
      <c r="B78" s="252">
        <v>233</v>
      </c>
      <c r="C78" s="113" t="s">
        <v>615</v>
      </c>
      <c r="D78" s="91" t="s">
        <v>1479</v>
      </c>
      <c r="E78" s="25" t="s">
        <v>1511</v>
      </c>
      <c r="F78" s="252" t="s">
        <v>1313</v>
      </c>
      <c r="G78" s="25" t="s">
        <v>1286</v>
      </c>
      <c r="H78" s="25" t="s">
        <v>1287</v>
      </c>
      <c r="I78" s="25" t="s">
        <v>1288</v>
      </c>
      <c r="J78" s="252" t="s">
        <v>1289</v>
      </c>
      <c r="K78" s="339">
        <v>4</v>
      </c>
      <c r="L78" s="339">
        <v>5</v>
      </c>
      <c r="M78" s="112" t="s">
        <v>1290</v>
      </c>
      <c r="N78" s="19" t="s">
        <v>2470</v>
      </c>
      <c r="O78" s="340"/>
      <c r="P78" s="341"/>
      <c r="Q78" s="340"/>
      <c r="R78" s="341"/>
      <c r="S78" s="340"/>
      <c r="T78" s="341"/>
      <c r="U78" s="340"/>
      <c r="V78" s="341"/>
      <c r="W78" s="340"/>
      <c r="X78" s="341"/>
      <c r="Y78" s="340"/>
      <c r="Z78" s="341"/>
      <c r="AA78" s="341" t="s">
        <v>834</v>
      </c>
      <c r="AB78" s="252">
        <v>15</v>
      </c>
      <c r="AC78" s="252">
        <v>15</v>
      </c>
      <c r="AD78" s="252">
        <v>15</v>
      </c>
      <c r="AE78" s="252">
        <v>15</v>
      </c>
      <c r="AF78" s="252">
        <v>15</v>
      </c>
      <c r="AG78" s="252">
        <v>15</v>
      </c>
      <c r="AH78" s="252">
        <v>10</v>
      </c>
      <c r="AI78" s="252">
        <f t="shared" si="5"/>
        <v>100</v>
      </c>
      <c r="AJ78" s="252" t="s">
        <v>1291</v>
      </c>
      <c r="AK78" s="342" t="s">
        <v>1292</v>
      </c>
      <c r="AL78" s="342" t="s">
        <v>1292</v>
      </c>
      <c r="AM78" s="342">
        <v>50</v>
      </c>
      <c r="AN78" s="342">
        <f t="shared" si="6"/>
        <v>75</v>
      </c>
      <c r="AO78" s="56">
        <f t="shared" si="17"/>
        <v>75</v>
      </c>
      <c r="AP78" s="252" t="s">
        <v>1292</v>
      </c>
      <c r="AQ78" s="252" t="s">
        <v>1293</v>
      </c>
      <c r="AR78" s="343">
        <v>4</v>
      </c>
      <c r="AS78" s="343">
        <v>5</v>
      </c>
      <c r="AT78" s="112" t="s">
        <v>1290</v>
      </c>
      <c r="AU78" s="341" t="s">
        <v>1294</v>
      </c>
      <c r="AV78" s="17" t="s">
        <v>1512</v>
      </c>
      <c r="AW78" s="246">
        <v>1</v>
      </c>
      <c r="AX78" s="17" t="s">
        <v>1513</v>
      </c>
      <c r="AY78" s="341" t="s">
        <v>1329</v>
      </c>
      <c r="AZ78" s="363">
        <v>44562</v>
      </c>
      <c r="BA78" s="363">
        <v>44895</v>
      </c>
      <c r="BB78" s="384">
        <v>2</v>
      </c>
      <c r="BC78" s="344"/>
      <c r="BD78" s="91"/>
      <c r="BE78" s="345"/>
      <c r="BF78" s="344"/>
      <c r="BG78" s="346"/>
      <c r="BH78" s="347"/>
      <c r="BI78" s="348"/>
      <c r="BJ78" s="345"/>
      <c r="BK78" s="347"/>
      <c r="BL78" s="348"/>
      <c r="BM78" s="347"/>
      <c r="BN78" s="348"/>
      <c r="BO78" s="345"/>
      <c r="BP78" s="347"/>
      <c r="BQ78" s="348"/>
    </row>
    <row r="79" spans="1:69" ht="99.75" customHeight="1" x14ac:dyDescent="0.3">
      <c r="A79" s="329"/>
      <c r="B79" s="565">
        <v>234</v>
      </c>
      <c r="C79" s="113" t="s">
        <v>615</v>
      </c>
      <c r="D79" s="91" t="s">
        <v>1479</v>
      </c>
      <c r="E79" s="379" t="s">
        <v>1514</v>
      </c>
      <c r="F79" s="252" t="s">
        <v>1515</v>
      </c>
      <c r="G79" s="17" t="s">
        <v>1516</v>
      </c>
      <c r="H79" s="25" t="s">
        <v>1517</v>
      </c>
      <c r="I79" s="17" t="s">
        <v>1518</v>
      </c>
      <c r="J79" s="252" t="s">
        <v>1289</v>
      </c>
      <c r="K79" s="339">
        <v>4</v>
      </c>
      <c r="L79" s="339">
        <v>5</v>
      </c>
      <c r="M79" s="112" t="s">
        <v>1290</v>
      </c>
      <c r="N79" s="19" t="s">
        <v>2471</v>
      </c>
      <c r="O79" s="340"/>
      <c r="P79" s="341"/>
      <c r="Q79" s="340"/>
      <c r="R79" s="341"/>
      <c r="S79" s="340"/>
      <c r="T79" s="341"/>
      <c r="U79" s="340"/>
      <c r="V79" s="341"/>
      <c r="W79" s="340"/>
      <c r="X79" s="341"/>
      <c r="Y79" s="340"/>
      <c r="Z79" s="341"/>
      <c r="AA79" s="341" t="s">
        <v>834</v>
      </c>
      <c r="AB79" s="252">
        <v>15</v>
      </c>
      <c r="AC79" s="252">
        <v>15</v>
      </c>
      <c r="AD79" s="252">
        <v>15</v>
      </c>
      <c r="AE79" s="252">
        <v>15</v>
      </c>
      <c r="AF79" s="252">
        <v>15</v>
      </c>
      <c r="AG79" s="252">
        <v>15</v>
      </c>
      <c r="AH79" s="252">
        <v>10</v>
      </c>
      <c r="AI79" s="252">
        <f t="shared" si="5"/>
        <v>100</v>
      </c>
      <c r="AJ79" s="252" t="s">
        <v>1291</v>
      </c>
      <c r="AK79" s="342" t="s">
        <v>1291</v>
      </c>
      <c r="AL79" s="342" t="s">
        <v>1291</v>
      </c>
      <c r="AM79" s="342">
        <v>100</v>
      </c>
      <c r="AN79" s="342">
        <f t="shared" si="6"/>
        <v>100</v>
      </c>
      <c r="AO79" s="56">
        <f t="shared" si="17"/>
        <v>100</v>
      </c>
      <c r="AP79" s="252" t="s">
        <v>1291</v>
      </c>
      <c r="AQ79" s="252" t="s">
        <v>1293</v>
      </c>
      <c r="AR79" s="343">
        <v>2</v>
      </c>
      <c r="AS79" s="343">
        <v>5</v>
      </c>
      <c r="AT79" s="112" t="s">
        <v>1290</v>
      </c>
      <c r="AU79" s="341" t="s">
        <v>1294</v>
      </c>
      <c r="AV79" s="19" t="s">
        <v>1519</v>
      </c>
      <c r="AW79" s="184">
        <v>1</v>
      </c>
      <c r="AX79" s="65" t="s">
        <v>1520</v>
      </c>
      <c r="AY79" s="56" t="s">
        <v>2377</v>
      </c>
      <c r="AZ79" s="363">
        <v>44562</v>
      </c>
      <c r="BA79" s="363">
        <v>44895</v>
      </c>
      <c r="BB79" s="184">
        <v>1</v>
      </c>
      <c r="BC79" s="344"/>
      <c r="BD79" s="91"/>
      <c r="BE79" s="345"/>
      <c r="BF79" s="344"/>
      <c r="BG79" s="346"/>
      <c r="BH79" s="347"/>
      <c r="BI79" s="348"/>
      <c r="BJ79" s="345"/>
      <c r="BK79" s="347"/>
      <c r="BL79" s="348"/>
      <c r="BM79" s="347"/>
      <c r="BN79" s="348"/>
      <c r="BO79" s="345"/>
      <c r="BP79" s="347"/>
      <c r="BQ79" s="348"/>
    </row>
    <row r="80" spans="1:69" ht="99.75" customHeight="1" x14ac:dyDescent="0.3">
      <c r="A80" s="329"/>
      <c r="B80" s="565">
        <v>234</v>
      </c>
      <c r="C80" s="113" t="s">
        <v>615</v>
      </c>
      <c r="D80" s="91" t="s">
        <v>1479</v>
      </c>
      <c r="E80" s="379" t="s">
        <v>1514</v>
      </c>
      <c r="F80" s="252" t="s">
        <v>1515</v>
      </c>
      <c r="G80" s="379" t="s">
        <v>1516</v>
      </c>
      <c r="H80" s="25" t="s">
        <v>1517</v>
      </c>
      <c r="I80" s="379" t="s">
        <v>1518</v>
      </c>
      <c r="J80" s="252" t="s">
        <v>1289</v>
      </c>
      <c r="K80" s="339">
        <v>4</v>
      </c>
      <c r="L80" s="339">
        <v>5</v>
      </c>
      <c r="M80" s="112" t="s">
        <v>1290</v>
      </c>
      <c r="N80" s="19" t="s">
        <v>2472</v>
      </c>
      <c r="O80" s="340"/>
      <c r="P80" s="341"/>
      <c r="Q80" s="340"/>
      <c r="R80" s="341"/>
      <c r="S80" s="340"/>
      <c r="T80" s="341"/>
      <c r="U80" s="340"/>
      <c r="V80" s="341"/>
      <c r="W80" s="340"/>
      <c r="X80" s="341"/>
      <c r="Y80" s="340"/>
      <c r="Z80" s="341"/>
      <c r="AA80" s="341" t="s">
        <v>834</v>
      </c>
      <c r="AB80" s="252">
        <v>15</v>
      </c>
      <c r="AC80" s="252">
        <v>15</v>
      </c>
      <c r="AD80" s="252">
        <v>15</v>
      </c>
      <c r="AE80" s="252">
        <v>15</v>
      </c>
      <c r="AF80" s="252">
        <v>15</v>
      </c>
      <c r="AG80" s="252">
        <v>15</v>
      </c>
      <c r="AH80" s="252">
        <v>10</v>
      </c>
      <c r="AI80" s="252">
        <f t="shared" ref="AI80:AI84" si="24">SUM(AB80:AH80)</f>
        <v>100</v>
      </c>
      <c r="AJ80" s="252" t="s">
        <v>1291</v>
      </c>
      <c r="AK80" s="342" t="s">
        <v>1291</v>
      </c>
      <c r="AL80" s="342" t="s">
        <v>1291</v>
      </c>
      <c r="AM80" s="342">
        <v>100</v>
      </c>
      <c r="AN80" s="342">
        <f t="shared" ref="AN80:AN84" si="25">AVERAGE(AI80,AM80)</f>
        <v>100</v>
      </c>
      <c r="AO80" s="56">
        <f t="shared" ref="AO80:AO84" si="26">AVERAGE(AN80)</f>
        <v>100</v>
      </c>
      <c r="AP80" s="252" t="s">
        <v>1291</v>
      </c>
      <c r="AQ80" s="252" t="s">
        <v>1293</v>
      </c>
      <c r="AR80" s="343">
        <v>2</v>
      </c>
      <c r="AS80" s="343">
        <v>5</v>
      </c>
      <c r="AT80" s="112" t="s">
        <v>1290</v>
      </c>
      <c r="AU80" s="341" t="s">
        <v>1294</v>
      </c>
      <c r="AV80" s="19" t="s">
        <v>1519</v>
      </c>
      <c r="AW80" s="184">
        <v>1</v>
      </c>
      <c r="AX80" s="65" t="s">
        <v>1520</v>
      </c>
      <c r="AY80" s="56" t="s">
        <v>2403</v>
      </c>
      <c r="AZ80" s="363">
        <v>44562</v>
      </c>
      <c r="BA80" s="363">
        <v>44895</v>
      </c>
      <c r="BB80" s="184">
        <v>1</v>
      </c>
      <c r="BC80" s="344"/>
      <c r="BD80" s="91"/>
      <c r="BE80" s="345"/>
      <c r="BF80" s="344"/>
      <c r="BG80" s="346"/>
      <c r="BH80" s="347"/>
      <c r="BI80" s="348"/>
      <c r="BJ80" s="345"/>
      <c r="BK80" s="347"/>
      <c r="BL80" s="348"/>
      <c r="BM80" s="347"/>
      <c r="BN80" s="348"/>
      <c r="BO80" s="345"/>
      <c r="BP80" s="347"/>
      <c r="BQ80" s="348"/>
    </row>
    <row r="81" spans="1:69" ht="99.75" customHeight="1" x14ac:dyDescent="0.3">
      <c r="A81" s="329"/>
      <c r="B81" s="565">
        <v>234</v>
      </c>
      <c r="C81" s="113" t="s">
        <v>615</v>
      </c>
      <c r="D81" s="91" t="s">
        <v>1479</v>
      </c>
      <c r="E81" s="379" t="s">
        <v>1514</v>
      </c>
      <c r="F81" s="252" t="s">
        <v>1515</v>
      </c>
      <c r="G81" s="379" t="s">
        <v>1516</v>
      </c>
      <c r="H81" s="25" t="s">
        <v>1517</v>
      </c>
      <c r="I81" s="379" t="s">
        <v>1518</v>
      </c>
      <c r="J81" s="252" t="s">
        <v>1289</v>
      </c>
      <c r="K81" s="339">
        <v>4</v>
      </c>
      <c r="L81" s="339">
        <v>5</v>
      </c>
      <c r="M81" s="112" t="s">
        <v>1290</v>
      </c>
      <c r="N81" s="19" t="s">
        <v>2473</v>
      </c>
      <c r="O81" s="340"/>
      <c r="P81" s="341"/>
      <c r="Q81" s="340"/>
      <c r="R81" s="341"/>
      <c r="S81" s="340"/>
      <c r="T81" s="341"/>
      <c r="U81" s="340"/>
      <c r="V81" s="341"/>
      <c r="W81" s="340"/>
      <c r="X81" s="341"/>
      <c r="Y81" s="340"/>
      <c r="Z81" s="341"/>
      <c r="AA81" s="341" t="s">
        <v>834</v>
      </c>
      <c r="AB81" s="252">
        <v>15</v>
      </c>
      <c r="AC81" s="252">
        <v>15</v>
      </c>
      <c r="AD81" s="252">
        <v>15</v>
      </c>
      <c r="AE81" s="252">
        <v>15</v>
      </c>
      <c r="AF81" s="252">
        <v>15</v>
      </c>
      <c r="AG81" s="252">
        <v>15</v>
      </c>
      <c r="AH81" s="252">
        <v>10</v>
      </c>
      <c r="AI81" s="252">
        <f t="shared" si="24"/>
        <v>100</v>
      </c>
      <c r="AJ81" s="252" t="s">
        <v>1291</v>
      </c>
      <c r="AK81" s="342" t="s">
        <v>1291</v>
      </c>
      <c r="AL81" s="342" t="s">
        <v>1291</v>
      </c>
      <c r="AM81" s="342">
        <v>100</v>
      </c>
      <c r="AN81" s="342">
        <f t="shared" si="25"/>
        <v>100</v>
      </c>
      <c r="AO81" s="56">
        <f t="shared" si="26"/>
        <v>100</v>
      </c>
      <c r="AP81" s="252" t="s">
        <v>1291</v>
      </c>
      <c r="AQ81" s="252" t="s">
        <v>1293</v>
      </c>
      <c r="AR81" s="343">
        <v>2</v>
      </c>
      <c r="AS81" s="343">
        <v>5</v>
      </c>
      <c r="AT81" s="112" t="s">
        <v>1290</v>
      </c>
      <c r="AU81" s="341" t="s">
        <v>1294</v>
      </c>
      <c r="AV81" s="19" t="s">
        <v>1519</v>
      </c>
      <c r="AW81" s="184">
        <v>1</v>
      </c>
      <c r="AX81" s="65" t="s">
        <v>1520</v>
      </c>
      <c r="AY81" s="56" t="s">
        <v>2402</v>
      </c>
      <c r="AZ81" s="363">
        <v>44562</v>
      </c>
      <c r="BA81" s="363">
        <v>44895</v>
      </c>
      <c r="BB81" s="184">
        <v>1</v>
      </c>
      <c r="BC81" s="344"/>
      <c r="BD81" s="91"/>
      <c r="BE81" s="345"/>
      <c r="BF81" s="344"/>
      <c r="BG81" s="346"/>
      <c r="BH81" s="347"/>
      <c r="BI81" s="348"/>
      <c r="BJ81" s="345"/>
      <c r="BK81" s="347"/>
      <c r="BL81" s="348"/>
      <c r="BM81" s="347"/>
      <c r="BN81" s="348"/>
      <c r="BO81" s="345"/>
      <c r="BP81" s="347"/>
      <c r="BQ81" s="348"/>
    </row>
    <row r="82" spans="1:69" ht="99.75" customHeight="1" x14ac:dyDescent="0.3">
      <c r="A82" s="329"/>
      <c r="B82" s="565">
        <v>234</v>
      </c>
      <c r="C82" s="113" t="s">
        <v>615</v>
      </c>
      <c r="D82" s="91" t="s">
        <v>1479</v>
      </c>
      <c r="E82" s="379" t="s">
        <v>1514</v>
      </c>
      <c r="F82" s="252" t="s">
        <v>1515</v>
      </c>
      <c r="G82" s="379" t="s">
        <v>1516</v>
      </c>
      <c r="H82" s="25" t="s">
        <v>1517</v>
      </c>
      <c r="I82" s="379" t="s">
        <v>1518</v>
      </c>
      <c r="J82" s="252" t="s">
        <v>1289</v>
      </c>
      <c r="K82" s="339">
        <v>4</v>
      </c>
      <c r="L82" s="339">
        <v>5</v>
      </c>
      <c r="M82" s="112" t="s">
        <v>1290</v>
      </c>
      <c r="N82" s="19" t="s">
        <v>2474</v>
      </c>
      <c r="O82" s="340"/>
      <c r="P82" s="341"/>
      <c r="Q82" s="340"/>
      <c r="R82" s="341"/>
      <c r="S82" s="340"/>
      <c r="T82" s="341"/>
      <c r="U82" s="340"/>
      <c r="V82" s="341"/>
      <c r="W82" s="340"/>
      <c r="X82" s="341"/>
      <c r="Y82" s="340"/>
      <c r="Z82" s="341"/>
      <c r="AA82" s="341" t="s">
        <v>834</v>
      </c>
      <c r="AB82" s="252">
        <v>15</v>
      </c>
      <c r="AC82" s="252">
        <v>15</v>
      </c>
      <c r="AD82" s="252">
        <v>15</v>
      </c>
      <c r="AE82" s="252">
        <v>15</v>
      </c>
      <c r="AF82" s="252">
        <v>15</v>
      </c>
      <c r="AG82" s="252">
        <v>15</v>
      </c>
      <c r="AH82" s="252">
        <v>10</v>
      </c>
      <c r="AI82" s="252">
        <f t="shared" si="24"/>
        <v>100</v>
      </c>
      <c r="AJ82" s="252" t="s">
        <v>1291</v>
      </c>
      <c r="AK82" s="342" t="s">
        <v>1291</v>
      </c>
      <c r="AL82" s="342" t="s">
        <v>1291</v>
      </c>
      <c r="AM82" s="342">
        <v>100</v>
      </c>
      <c r="AN82" s="342">
        <f t="shared" si="25"/>
        <v>100</v>
      </c>
      <c r="AO82" s="56">
        <f t="shared" si="26"/>
        <v>100</v>
      </c>
      <c r="AP82" s="252" t="s">
        <v>1291</v>
      </c>
      <c r="AQ82" s="252" t="s">
        <v>1293</v>
      </c>
      <c r="AR82" s="343">
        <v>2</v>
      </c>
      <c r="AS82" s="343">
        <v>5</v>
      </c>
      <c r="AT82" s="112" t="s">
        <v>1290</v>
      </c>
      <c r="AU82" s="341" t="s">
        <v>1294</v>
      </c>
      <c r="AV82" s="19" t="s">
        <v>1519</v>
      </c>
      <c r="AW82" s="184">
        <v>1</v>
      </c>
      <c r="AX82" s="65" t="s">
        <v>1520</v>
      </c>
      <c r="AY82" s="56" t="s">
        <v>2380</v>
      </c>
      <c r="AZ82" s="363">
        <v>44562</v>
      </c>
      <c r="BA82" s="363">
        <v>44895</v>
      </c>
      <c r="BB82" s="184">
        <v>1</v>
      </c>
      <c r="BC82" s="344"/>
      <c r="BD82" s="91"/>
      <c r="BE82" s="345"/>
      <c r="BF82" s="344"/>
      <c r="BG82" s="346"/>
      <c r="BH82" s="347"/>
      <c r="BI82" s="348"/>
      <c r="BJ82" s="345"/>
      <c r="BK82" s="347"/>
      <c r="BL82" s="348"/>
      <c r="BM82" s="347"/>
      <c r="BN82" s="348"/>
      <c r="BO82" s="345"/>
      <c r="BP82" s="347"/>
      <c r="BQ82" s="348"/>
    </row>
    <row r="83" spans="1:69" ht="99.75" customHeight="1" x14ac:dyDescent="0.3">
      <c r="A83" s="329"/>
      <c r="B83" s="565">
        <v>234</v>
      </c>
      <c r="C83" s="113" t="s">
        <v>615</v>
      </c>
      <c r="D83" s="91" t="s">
        <v>1479</v>
      </c>
      <c r="E83" s="379" t="s">
        <v>1514</v>
      </c>
      <c r="F83" s="252" t="s">
        <v>1515</v>
      </c>
      <c r="G83" s="379" t="s">
        <v>1516</v>
      </c>
      <c r="H83" s="25" t="s">
        <v>1517</v>
      </c>
      <c r="I83" s="379" t="s">
        <v>1518</v>
      </c>
      <c r="J83" s="252" t="s">
        <v>1289</v>
      </c>
      <c r="K83" s="339">
        <v>4</v>
      </c>
      <c r="L83" s="339">
        <v>5</v>
      </c>
      <c r="M83" s="112" t="s">
        <v>1290</v>
      </c>
      <c r="N83" s="19" t="s">
        <v>2475</v>
      </c>
      <c r="O83" s="340"/>
      <c r="P83" s="341"/>
      <c r="Q83" s="340"/>
      <c r="R83" s="341"/>
      <c r="S83" s="340"/>
      <c r="T83" s="341"/>
      <c r="U83" s="340"/>
      <c r="V83" s="341"/>
      <c r="W83" s="340"/>
      <c r="X83" s="341"/>
      <c r="Y83" s="340"/>
      <c r="Z83" s="341"/>
      <c r="AA83" s="341" t="s">
        <v>834</v>
      </c>
      <c r="AB83" s="252">
        <v>15</v>
      </c>
      <c r="AC83" s="252">
        <v>15</v>
      </c>
      <c r="AD83" s="252">
        <v>15</v>
      </c>
      <c r="AE83" s="252">
        <v>15</v>
      </c>
      <c r="AF83" s="252">
        <v>15</v>
      </c>
      <c r="AG83" s="252">
        <v>15</v>
      </c>
      <c r="AH83" s="252">
        <v>10</v>
      </c>
      <c r="AI83" s="252">
        <f t="shared" si="24"/>
        <v>100</v>
      </c>
      <c r="AJ83" s="252" t="s">
        <v>1291</v>
      </c>
      <c r="AK83" s="342" t="s">
        <v>1291</v>
      </c>
      <c r="AL83" s="342" t="s">
        <v>1291</v>
      </c>
      <c r="AM83" s="342">
        <v>100</v>
      </c>
      <c r="AN83" s="342">
        <f t="shared" si="25"/>
        <v>100</v>
      </c>
      <c r="AO83" s="56">
        <f t="shared" si="26"/>
        <v>100</v>
      </c>
      <c r="AP83" s="252" t="s">
        <v>1291</v>
      </c>
      <c r="AQ83" s="252" t="s">
        <v>1293</v>
      </c>
      <c r="AR83" s="343">
        <v>2</v>
      </c>
      <c r="AS83" s="343">
        <v>5</v>
      </c>
      <c r="AT83" s="112" t="s">
        <v>1290</v>
      </c>
      <c r="AU83" s="341" t="s">
        <v>1294</v>
      </c>
      <c r="AV83" s="19" t="s">
        <v>1519</v>
      </c>
      <c r="AW83" s="184">
        <v>1</v>
      </c>
      <c r="AX83" s="65" t="s">
        <v>1520</v>
      </c>
      <c r="AY83" s="56" t="s">
        <v>2381</v>
      </c>
      <c r="AZ83" s="363">
        <v>44562</v>
      </c>
      <c r="BA83" s="363">
        <v>44895</v>
      </c>
      <c r="BB83" s="184">
        <v>1</v>
      </c>
      <c r="BC83" s="344"/>
      <c r="BD83" s="91"/>
      <c r="BE83" s="345"/>
      <c r="BF83" s="344"/>
      <c r="BG83" s="346"/>
      <c r="BH83" s="347"/>
      <c r="BI83" s="348"/>
      <c r="BJ83" s="345"/>
      <c r="BK83" s="347"/>
      <c r="BL83" s="348"/>
      <c r="BM83" s="347"/>
      <c r="BN83" s="348"/>
      <c r="BO83" s="345"/>
      <c r="BP83" s="347"/>
      <c r="BQ83" s="348"/>
    </row>
    <row r="84" spans="1:69" ht="99.75" customHeight="1" x14ac:dyDescent="0.3">
      <c r="A84" s="329"/>
      <c r="B84" s="565">
        <v>234</v>
      </c>
      <c r="C84" s="113" t="s">
        <v>615</v>
      </c>
      <c r="D84" s="91" t="s">
        <v>1479</v>
      </c>
      <c r="E84" s="379" t="s">
        <v>1514</v>
      </c>
      <c r="F84" s="252" t="s">
        <v>1515</v>
      </c>
      <c r="G84" s="379" t="s">
        <v>1516</v>
      </c>
      <c r="H84" s="25" t="s">
        <v>1517</v>
      </c>
      <c r="I84" s="379" t="s">
        <v>1518</v>
      </c>
      <c r="J84" s="252" t="s">
        <v>1289</v>
      </c>
      <c r="K84" s="339">
        <v>4</v>
      </c>
      <c r="L84" s="339">
        <v>5</v>
      </c>
      <c r="M84" s="112" t="s">
        <v>1290</v>
      </c>
      <c r="N84" s="19" t="s">
        <v>2476</v>
      </c>
      <c r="O84" s="340"/>
      <c r="P84" s="341"/>
      <c r="Q84" s="340"/>
      <c r="R84" s="341"/>
      <c r="S84" s="340"/>
      <c r="T84" s="341"/>
      <c r="U84" s="340"/>
      <c r="V84" s="341"/>
      <c r="W84" s="340"/>
      <c r="X84" s="341"/>
      <c r="Y84" s="340"/>
      <c r="Z84" s="341"/>
      <c r="AA84" s="341" t="s">
        <v>834</v>
      </c>
      <c r="AB84" s="252">
        <v>15</v>
      </c>
      <c r="AC84" s="252">
        <v>15</v>
      </c>
      <c r="AD84" s="252">
        <v>15</v>
      </c>
      <c r="AE84" s="252">
        <v>15</v>
      </c>
      <c r="AF84" s="252">
        <v>15</v>
      </c>
      <c r="AG84" s="252">
        <v>15</v>
      </c>
      <c r="AH84" s="252">
        <v>10</v>
      </c>
      <c r="AI84" s="252">
        <f t="shared" si="24"/>
        <v>100</v>
      </c>
      <c r="AJ84" s="252" t="s">
        <v>1291</v>
      </c>
      <c r="AK84" s="342" t="s">
        <v>1291</v>
      </c>
      <c r="AL84" s="342" t="s">
        <v>1291</v>
      </c>
      <c r="AM84" s="342">
        <v>100</v>
      </c>
      <c r="AN84" s="342">
        <f t="shared" si="25"/>
        <v>100</v>
      </c>
      <c r="AO84" s="56">
        <f t="shared" si="26"/>
        <v>100</v>
      </c>
      <c r="AP84" s="252" t="s">
        <v>1291</v>
      </c>
      <c r="AQ84" s="252" t="s">
        <v>1293</v>
      </c>
      <c r="AR84" s="343">
        <v>2</v>
      </c>
      <c r="AS84" s="343">
        <v>5</v>
      </c>
      <c r="AT84" s="112" t="s">
        <v>1290</v>
      </c>
      <c r="AU84" s="341" t="s">
        <v>1294</v>
      </c>
      <c r="AV84" s="19" t="s">
        <v>1519</v>
      </c>
      <c r="AW84" s="184">
        <v>1</v>
      </c>
      <c r="AX84" s="65" t="s">
        <v>1520</v>
      </c>
      <c r="AY84" s="56" t="s">
        <v>2382</v>
      </c>
      <c r="AZ84" s="363">
        <v>44562</v>
      </c>
      <c r="BA84" s="363">
        <v>44895</v>
      </c>
      <c r="BB84" s="184">
        <v>1</v>
      </c>
      <c r="BC84" s="344"/>
      <c r="BD84" s="91"/>
      <c r="BE84" s="345"/>
      <c r="BF84" s="344"/>
      <c r="BG84" s="346"/>
      <c r="BH84" s="347"/>
      <c r="BI84" s="348"/>
      <c r="BJ84" s="345"/>
      <c r="BK84" s="347"/>
      <c r="BL84" s="348"/>
      <c r="BM84" s="347"/>
      <c r="BN84" s="348"/>
      <c r="BO84" s="345"/>
      <c r="BP84" s="347"/>
      <c r="BQ84" s="348"/>
    </row>
    <row r="85" spans="1:69" ht="99.75" customHeight="1" x14ac:dyDescent="0.3">
      <c r="A85" s="329"/>
      <c r="B85" s="252">
        <v>235</v>
      </c>
      <c r="C85" s="113" t="s">
        <v>647</v>
      </c>
      <c r="D85" s="353" t="s">
        <v>1521</v>
      </c>
      <c r="E85" s="152" t="s">
        <v>1522</v>
      </c>
      <c r="F85" s="252" t="s">
        <v>1285</v>
      </c>
      <c r="G85" s="152" t="s">
        <v>1523</v>
      </c>
      <c r="H85" s="152" t="s">
        <v>1524</v>
      </c>
      <c r="I85" s="186" t="s">
        <v>1525</v>
      </c>
      <c r="J85" s="252" t="s">
        <v>1289</v>
      </c>
      <c r="K85" s="339">
        <v>3</v>
      </c>
      <c r="L85" s="339">
        <v>4</v>
      </c>
      <c r="M85" s="112" t="s">
        <v>1290</v>
      </c>
      <c r="N85" s="807" t="s">
        <v>1526</v>
      </c>
      <c r="O85" s="340"/>
      <c r="P85" s="341"/>
      <c r="Q85" s="340"/>
      <c r="R85" s="341"/>
      <c r="S85" s="340"/>
      <c r="T85" s="341"/>
      <c r="U85" s="340"/>
      <c r="V85" s="341"/>
      <c r="W85" s="340"/>
      <c r="X85" s="341"/>
      <c r="Y85" s="340"/>
      <c r="Z85" s="341"/>
      <c r="AA85" s="341" t="s">
        <v>834</v>
      </c>
      <c r="AB85" s="252">
        <v>15</v>
      </c>
      <c r="AC85" s="252">
        <v>15</v>
      </c>
      <c r="AD85" s="252">
        <v>15</v>
      </c>
      <c r="AE85" s="252">
        <v>15</v>
      </c>
      <c r="AF85" s="252">
        <v>15</v>
      </c>
      <c r="AG85" s="252">
        <v>15</v>
      </c>
      <c r="AH85" s="252">
        <v>10</v>
      </c>
      <c r="AI85" s="252">
        <f t="shared" si="5"/>
        <v>100</v>
      </c>
      <c r="AJ85" s="252" t="s">
        <v>1291</v>
      </c>
      <c r="AK85" s="342" t="s">
        <v>1291</v>
      </c>
      <c r="AL85" s="342" t="s">
        <v>1291</v>
      </c>
      <c r="AM85" s="342">
        <v>100</v>
      </c>
      <c r="AN85" s="342">
        <f t="shared" si="6"/>
        <v>100</v>
      </c>
      <c r="AO85" s="56">
        <f t="shared" si="17"/>
        <v>100</v>
      </c>
      <c r="AP85" s="252" t="s">
        <v>1291</v>
      </c>
      <c r="AQ85" s="252" t="s">
        <v>1293</v>
      </c>
      <c r="AR85" s="343">
        <v>1</v>
      </c>
      <c r="AS85" s="343">
        <v>4</v>
      </c>
      <c r="AT85" s="112" t="s">
        <v>1304</v>
      </c>
      <c r="AU85" s="341" t="s">
        <v>1294</v>
      </c>
      <c r="AV85" s="353" t="s">
        <v>1527</v>
      </c>
      <c r="AW85" s="246">
        <v>1</v>
      </c>
      <c r="AX85" s="152" t="s">
        <v>1528</v>
      </c>
      <c r="AY85" s="186" t="s">
        <v>1529</v>
      </c>
      <c r="AZ85" s="299">
        <v>44562</v>
      </c>
      <c r="BA85" s="299">
        <v>44895</v>
      </c>
      <c r="BB85" s="139">
        <v>1</v>
      </c>
      <c r="BC85" s="344"/>
      <c r="BD85" s="91"/>
      <c r="BE85" s="345"/>
      <c r="BF85" s="344"/>
      <c r="BG85" s="346"/>
      <c r="BH85" s="347"/>
      <c r="BI85" s="348"/>
      <c r="BJ85" s="345"/>
      <c r="BK85" s="347"/>
      <c r="BL85" s="348"/>
      <c r="BM85" s="347"/>
      <c r="BN85" s="348"/>
      <c r="BO85" s="345"/>
      <c r="BP85" s="347"/>
      <c r="BQ85" s="348"/>
    </row>
    <row r="86" spans="1:69" ht="99.75" customHeight="1" x14ac:dyDescent="0.3">
      <c r="A86" s="329"/>
      <c r="B86" s="252">
        <v>236</v>
      </c>
      <c r="C86" s="113" t="s">
        <v>647</v>
      </c>
      <c r="D86" s="353" t="s">
        <v>1521</v>
      </c>
      <c r="E86" s="152" t="s">
        <v>1530</v>
      </c>
      <c r="F86" s="252" t="s">
        <v>1285</v>
      </c>
      <c r="G86" s="152" t="s">
        <v>1531</v>
      </c>
      <c r="H86" s="152" t="s">
        <v>1532</v>
      </c>
      <c r="I86" s="186" t="s">
        <v>1525</v>
      </c>
      <c r="J86" s="252" t="s">
        <v>1289</v>
      </c>
      <c r="K86" s="339">
        <v>3</v>
      </c>
      <c r="L86" s="339">
        <v>4</v>
      </c>
      <c r="M86" s="112" t="s">
        <v>1290</v>
      </c>
      <c r="N86" s="807" t="s">
        <v>1526</v>
      </c>
      <c r="O86" s="340"/>
      <c r="P86" s="341"/>
      <c r="Q86" s="340"/>
      <c r="R86" s="341"/>
      <c r="S86" s="340"/>
      <c r="T86" s="341"/>
      <c r="U86" s="340"/>
      <c r="V86" s="341"/>
      <c r="W86" s="340"/>
      <c r="X86" s="341"/>
      <c r="Y86" s="340"/>
      <c r="Z86" s="341"/>
      <c r="AA86" s="341" t="s">
        <v>834</v>
      </c>
      <c r="AB86" s="252">
        <v>15</v>
      </c>
      <c r="AC86" s="252">
        <v>15</v>
      </c>
      <c r="AD86" s="252">
        <v>15</v>
      </c>
      <c r="AE86" s="252">
        <v>15</v>
      </c>
      <c r="AF86" s="252">
        <v>15</v>
      </c>
      <c r="AG86" s="252">
        <v>15</v>
      </c>
      <c r="AH86" s="252">
        <v>10</v>
      </c>
      <c r="AI86" s="252">
        <f t="shared" si="5"/>
        <v>100</v>
      </c>
      <c r="AJ86" s="252" t="s">
        <v>1291</v>
      </c>
      <c r="AK86" s="342" t="s">
        <v>1291</v>
      </c>
      <c r="AL86" s="342" t="s">
        <v>1291</v>
      </c>
      <c r="AM86" s="342">
        <v>100</v>
      </c>
      <c r="AN86" s="342">
        <f t="shared" si="6"/>
        <v>100</v>
      </c>
      <c r="AO86" s="56">
        <f t="shared" si="17"/>
        <v>100</v>
      </c>
      <c r="AP86" s="252" t="s">
        <v>1291</v>
      </c>
      <c r="AQ86" s="252" t="s">
        <v>1293</v>
      </c>
      <c r="AR86" s="343">
        <v>1</v>
      </c>
      <c r="AS86" s="343">
        <v>4</v>
      </c>
      <c r="AT86" s="112" t="s">
        <v>1304</v>
      </c>
      <c r="AU86" s="341" t="s">
        <v>1294</v>
      </c>
      <c r="AV86" s="353" t="s">
        <v>1533</v>
      </c>
      <c r="AW86" s="246">
        <v>0.5</v>
      </c>
      <c r="AX86" s="152" t="s">
        <v>1528</v>
      </c>
      <c r="AY86" s="186" t="s">
        <v>1529</v>
      </c>
      <c r="AZ86" s="299">
        <v>44562</v>
      </c>
      <c r="BA86" s="299">
        <v>44895</v>
      </c>
      <c r="BB86" s="139">
        <v>1</v>
      </c>
      <c r="BC86" s="344"/>
      <c r="BD86" s="91"/>
      <c r="BE86" s="345"/>
      <c r="BF86" s="344"/>
      <c r="BG86" s="346"/>
      <c r="BH86" s="347"/>
      <c r="BI86" s="348"/>
      <c r="BJ86" s="345"/>
      <c r="BK86" s="347"/>
      <c r="BL86" s="348"/>
      <c r="BM86" s="347"/>
      <c r="BN86" s="348"/>
      <c r="BO86" s="345"/>
      <c r="BP86" s="347"/>
      <c r="BQ86" s="348"/>
    </row>
    <row r="87" spans="1:69" ht="99.75" customHeight="1" x14ac:dyDescent="0.3">
      <c r="A87" s="329"/>
      <c r="B87" s="252">
        <v>236</v>
      </c>
      <c r="C87" s="113" t="s">
        <v>647</v>
      </c>
      <c r="D87" s="353" t="s">
        <v>1521</v>
      </c>
      <c r="E87" s="152" t="s">
        <v>1530</v>
      </c>
      <c r="F87" s="252" t="s">
        <v>1285</v>
      </c>
      <c r="G87" s="152" t="s">
        <v>1531</v>
      </c>
      <c r="H87" s="152" t="s">
        <v>1532</v>
      </c>
      <c r="I87" s="186" t="s">
        <v>1525</v>
      </c>
      <c r="J87" s="252" t="s">
        <v>1289</v>
      </c>
      <c r="K87" s="339"/>
      <c r="L87" s="339"/>
      <c r="M87" s="112"/>
      <c r="N87" s="138" t="s">
        <v>8</v>
      </c>
      <c r="O87" s="340"/>
      <c r="P87" s="341"/>
      <c r="Q87" s="340"/>
      <c r="R87" s="341"/>
      <c r="S87" s="340"/>
      <c r="T87" s="341"/>
      <c r="U87" s="340"/>
      <c r="V87" s="341"/>
      <c r="W87" s="340"/>
      <c r="X87" s="341"/>
      <c r="Y87" s="340"/>
      <c r="Z87" s="341"/>
      <c r="AA87" s="341"/>
      <c r="AB87" s="252"/>
      <c r="AC87" s="252"/>
      <c r="AD87" s="252"/>
      <c r="AE87" s="252"/>
      <c r="AF87" s="252"/>
      <c r="AG87" s="252"/>
      <c r="AH87" s="252"/>
      <c r="AI87" s="252">
        <f t="shared" si="5"/>
        <v>0</v>
      </c>
      <c r="AJ87" s="252"/>
      <c r="AK87" s="342"/>
      <c r="AL87" s="342"/>
      <c r="AM87" s="342"/>
      <c r="AN87" s="342">
        <f t="shared" si="6"/>
        <v>0</v>
      </c>
      <c r="AO87" s="56">
        <f t="shared" si="17"/>
        <v>0</v>
      </c>
      <c r="AP87" s="252"/>
      <c r="AQ87" s="252"/>
      <c r="AR87" s="343"/>
      <c r="AS87" s="343"/>
      <c r="AT87" s="112"/>
      <c r="AU87" s="341" t="s">
        <v>1294</v>
      </c>
      <c r="AV87" s="152" t="s">
        <v>1534</v>
      </c>
      <c r="AW87" s="246">
        <v>0.5</v>
      </c>
      <c r="AX87" s="152" t="s">
        <v>1535</v>
      </c>
      <c r="AY87" s="186" t="s">
        <v>1529</v>
      </c>
      <c r="AZ87" s="299">
        <v>44562</v>
      </c>
      <c r="BA87" s="299">
        <v>44895</v>
      </c>
      <c r="BB87" s="151">
        <v>1</v>
      </c>
      <c r="BC87" s="344"/>
      <c r="BD87" s="91"/>
      <c r="BE87" s="345"/>
      <c r="BF87" s="344"/>
      <c r="BG87" s="346"/>
      <c r="BH87" s="347"/>
      <c r="BI87" s="348"/>
      <c r="BJ87" s="345"/>
      <c r="BK87" s="347"/>
      <c r="BL87" s="348"/>
      <c r="BM87" s="347"/>
      <c r="BN87" s="348"/>
      <c r="BO87" s="345"/>
      <c r="BP87" s="347"/>
      <c r="BQ87" s="348"/>
    </row>
    <row r="88" spans="1:69" ht="99.75" customHeight="1" x14ac:dyDescent="0.3">
      <c r="A88" s="329"/>
      <c r="B88" s="252">
        <v>237</v>
      </c>
      <c r="C88" s="113" t="s">
        <v>647</v>
      </c>
      <c r="D88" s="353" t="s">
        <v>1521</v>
      </c>
      <c r="E88" s="152" t="s">
        <v>1536</v>
      </c>
      <c r="F88" s="252" t="s">
        <v>1299</v>
      </c>
      <c r="G88" s="338" t="s">
        <v>1286</v>
      </c>
      <c r="H88" s="138" t="s">
        <v>1287</v>
      </c>
      <c r="I88" s="338" t="s">
        <v>1288</v>
      </c>
      <c r="J88" s="252" t="s">
        <v>1289</v>
      </c>
      <c r="K88" s="339">
        <v>4</v>
      </c>
      <c r="L88" s="339">
        <v>5</v>
      </c>
      <c r="M88" s="112" t="s">
        <v>1290</v>
      </c>
      <c r="N88" s="138" t="s">
        <v>2445</v>
      </c>
      <c r="O88" s="340"/>
      <c r="P88" s="341"/>
      <c r="Q88" s="340"/>
      <c r="R88" s="341"/>
      <c r="S88" s="340"/>
      <c r="T88" s="341"/>
      <c r="U88" s="340"/>
      <c r="V88" s="341"/>
      <c r="W88" s="340"/>
      <c r="X88" s="341"/>
      <c r="Y88" s="340"/>
      <c r="Z88" s="341"/>
      <c r="AA88" s="341" t="s">
        <v>834</v>
      </c>
      <c r="AB88" s="252">
        <v>15</v>
      </c>
      <c r="AC88" s="252">
        <v>15</v>
      </c>
      <c r="AD88" s="252">
        <v>15</v>
      </c>
      <c r="AE88" s="252">
        <v>15</v>
      </c>
      <c r="AF88" s="252">
        <v>15</v>
      </c>
      <c r="AG88" s="252">
        <v>15</v>
      </c>
      <c r="AH88" s="252">
        <v>10</v>
      </c>
      <c r="AI88" s="252">
        <f t="shared" si="5"/>
        <v>100</v>
      </c>
      <c r="AJ88" s="252" t="s">
        <v>1291</v>
      </c>
      <c r="AK88" s="342" t="s">
        <v>1292</v>
      </c>
      <c r="AL88" s="342" t="s">
        <v>1292</v>
      </c>
      <c r="AM88" s="342">
        <v>50</v>
      </c>
      <c r="AN88" s="342">
        <f t="shared" si="6"/>
        <v>75</v>
      </c>
      <c r="AO88" s="56">
        <f t="shared" si="17"/>
        <v>75</v>
      </c>
      <c r="AP88" s="252" t="s">
        <v>1292</v>
      </c>
      <c r="AQ88" s="252" t="s">
        <v>1293</v>
      </c>
      <c r="AR88" s="343">
        <v>3</v>
      </c>
      <c r="AS88" s="343">
        <v>5</v>
      </c>
      <c r="AT88" s="112" t="s">
        <v>1290</v>
      </c>
      <c r="AU88" s="341" t="s">
        <v>1294</v>
      </c>
      <c r="AV88" s="152" t="s">
        <v>1327</v>
      </c>
      <c r="AW88" s="246">
        <v>1</v>
      </c>
      <c r="AX88" s="186" t="s">
        <v>1296</v>
      </c>
      <c r="AY88" s="186" t="s">
        <v>1537</v>
      </c>
      <c r="AZ88" s="299">
        <v>44562</v>
      </c>
      <c r="BA88" s="299">
        <v>44895</v>
      </c>
      <c r="BB88" s="358">
        <v>2</v>
      </c>
      <c r="BC88" s="344"/>
      <c r="BD88" s="91"/>
      <c r="BE88" s="345"/>
      <c r="BF88" s="344"/>
      <c r="BG88" s="346"/>
      <c r="BH88" s="347"/>
      <c r="BI88" s="348"/>
      <c r="BJ88" s="345"/>
      <c r="BK88" s="347"/>
      <c r="BL88" s="348"/>
      <c r="BM88" s="347"/>
      <c r="BN88" s="348"/>
      <c r="BO88" s="345"/>
      <c r="BP88" s="347"/>
      <c r="BQ88" s="348"/>
    </row>
    <row r="89" spans="1:69" ht="99.75" customHeight="1" x14ac:dyDescent="0.3">
      <c r="A89" s="329"/>
      <c r="B89" s="252">
        <v>238</v>
      </c>
      <c r="C89" s="113" t="s">
        <v>661</v>
      </c>
      <c r="D89" s="91" t="s">
        <v>1538</v>
      </c>
      <c r="E89" s="25" t="s">
        <v>1539</v>
      </c>
      <c r="F89" s="252" t="s">
        <v>1299</v>
      </c>
      <c r="G89" s="247" t="s">
        <v>1540</v>
      </c>
      <c r="H89" s="247" t="s">
        <v>1541</v>
      </c>
      <c r="I89" s="247" t="s">
        <v>1542</v>
      </c>
      <c r="J89" s="252" t="s">
        <v>1289</v>
      </c>
      <c r="K89" s="339">
        <v>3</v>
      </c>
      <c r="L89" s="339">
        <v>4</v>
      </c>
      <c r="M89" s="112" t="s">
        <v>1290</v>
      </c>
      <c r="N89" s="84" t="s">
        <v>2477</v>
      </c>
      <c r="O89" s="340"/>
      <c r="P89" s="341"/>
      <c r="Q89" s="340"/>
      <c r="R89" s="341"/>
      <c r="S89" s="340"/>
      <c r="T89" s="341"/>
      <c r="U89" s="340"/>
      <c r="V89" s="341"/>
      <c r="W89" s="340"/>
      <c r="X89" s="341"/>
      <c r="Y89" s="340"/>
      <c r="Z89" s="341"/>
      <c r="AA89" s="341" t="s">
        <v>834</v>
      </c>
      <c r="AB89" s="252">
        <v>15</v>
      </c>
      <c r="AC89" s="252">
        <v>0</v>
      </c>
      <c r="AD89" s="252">
        <v>15</v>
      </c>
      <c r="AE89" s="252">
        <v>15</v>
      </c>
      <c r="AF89" s="252">
        <v>15</v>
      </c>
      <c r="AG89" s="252">
        <v>0</v>
      </c>
      <c r="AH89" s="252">
        <v>10</v>
      </c>
      <c r="AI89" s="252">
        <f t="shared" si="5"/>
        <v>70</v>
      </c>
      <c r="AJ89" s="252" t="s">
        <v>1420</v>
      </c>
      <c r="AK89" s="342" t="s">
        <v>1291</v>
      </c>
      <c r="AL89" s="342" t="s">
        <v>1420</v>
      </c>
      <c r="AM89" s="342">
        <v>0</v>
      </c>
      <c r="AN89" s="342">
        <f t="shared" si="6"/>
        <v>35</v>
      </c>
      <c r="AO89" s="56">
        <f t="shared" si="17"/>
        <v>35</v>
      </c>
      <c r="AP89" s="252" t="s">
        <v>1420</v>
      </c>
      <c r="AQ89" s="252" t="s">
        <v>1293</v>
      </c>
      <c r="AR89" s="343">
        <v>3</v>
      </c>
      <c r="AS89" s="343">
        <v>4</v>
      </c>
      <c r="AT89" s="112" t="s">
        <v>1290</v>
      </c>
      <c r="AU89" s="341" t="s">
        <v>1294</v>
      </c>
      <c r="AV89" s="366" t="s">
        <v>1543</v>
      </c>
      <c r="AW89" s="237">
        <v>1</v>
      </c>
      <c r="AX89" s="194" t="s">
        <v>1544</v>
      </c>
      <c r="AY89" s="240" t="s">
        <v>1102</v>
      </c>
      <c r="AZ89" s="236">
        <v>44562</v>
      </c>
      <c r="BA89" s="236">
        <v>44895</v>
      </c>
      <c r="BB89" s="240">
        <v>3</v>
      </c>
      <c r="BC89" s="344"/>
      <c r="BD89" s="91"/>
      <c r="BE89" s="345"/>
      <c r="BF89" s="344"/>
      <c r="BG89" s="346"/>
      <c r="BH89" s="347"/>
      <c r="BI89" s="348"/>
      <c r="BJ89" s="345"/>
      <c r="BK89" s="347"/>
      <c r="BL89" s="348"/>
      <c r="BM89" s="347"/>
      <c r="BN89" s="348"/>
      <c r="BO89" s="345"/>
      <c r="BP89" s="347"/>
      <c r="BQ89" s="348"/>
    </row>
    <row r="90" spans="1:69" ht="99.75" customHeight="1" x14ac:dyDescent="0.3">
      <c r="A90" s="329"/>
      <c r="B90" s="252">
        <v>239</v>
      </c>
      <c r="C90" s="113" t="s">
        <v>661</v>
      </c>
      <c r="D90" s="91" t="s">
        <v>1538</v>
      </c>
      <c r="E90" s="17" t="s">
        <v>1545</v>
      </c>
      <c r="F90" s="252" t="s">
        <v>1299</v>
      </c>
      <c r="G90" s="247" t="s">
        <v>1546</v>
      </c>
      <c r="H90" s="247" t="s">
        <v>1547</v>
      </c>
      <c r="I90" s="247" t="s">
        <v>1548</v>
      </c>
      <c r="J90" s="252" t="s">
        <v>1289</v>
      </c>
      <c r="K90" s="339">
        <v>3</v>
      </c>
      <c r="L90" s="339">
        <v>4</v>
      </c>
      <c r="M90" s="112" t="s">
        <v>1290</v>
      </c>
      <c r="N90" s="84" t="s">
        <v>2478</v>
      </c>
      <c r="O90" s="340"/>
      <c r="P90" s="341"/>
      <c r="Q90" s="340"/>
      <c r="R90" s="341"/>
      <c r="S90" s="340"/>
      <c r="T90" s="341"/>
      <c r="U90" s="340"/>
      <c r="V90" s="341"/>
      <c r="W90" s="340"/>
      <c r="X90" s="341"/>
      <c r="Y90" s="340"/>
      <c r="Z90" s="341"/>
      <c r="AA90" s="341" t="s">
        <v>834</v>
      </c>
      <c r="AB90" s="252">
        <v>15</v>
      </c>
      <c r="AC90" s="252">
        <v>15</v>
      </c>
      <c r="AD90" s="252">
        <v>15</v>
      </c>
      <c r="AE90" s="252">
        <v>15</v>
      </c>
      <c r="AF90" s="252">
        <v>15</v>
      </c>
      <c r="AG90" s="252">
        <v>15</v>
      </c>
      <c r="AH90" s="252">
        <v>10</v>
      </c>
      <c r="AI90" s="252">
        <f t="shared" si="5"/>
        <v>100</v>
      </c>
      <c r="AJ90" s="252" t="s">
        <v>1291</v>
      </c>
      <c r="AK90" s="342" t="s">
        <v>1291</v>
      </c>
      <c r="AL90" s="342" t="s">
        <v>1291</v>
      </c>
      <c r="AM90" s="342">
        <v>100</v>
      </c>
      <c r="AN90" s="342">
        <f t="shared" si="6"/>
        <v>100</v>
      </c>
      <c r="AO90" s="56">
        <f t="shared" si="17"/>
        <v>100</v>
      </c>
      <c r="AP90" s="252" t="s">
        <v>1291</v>
      </c>
      <c r="AQ90" s="252" t="s">
        <v>1293</v>
      </c>
      <c r="AR90" s="343">
        <v>1</v>
      </c>
      <c r="AS90" s="343">
        <v>4</v>
      </c>
      <c r="AT90" s="112" t="s">
        <v>1304</v>
      </c>
      <c r="AU90" s="341" t="s">
        <v>1294</v>
      </c>
      <c r="AV90" s="144" t="s">
        <v>1111</v>
      </c>
      <c r="AW90" s="237">
        <v>0.5</v>
      </c>
      <c r="AX90" s="194" t="s">
        <v>1112</v>
      </c>
      <c r="AY90" s="240" t="s">
        <v>1196</v>
      </c>
      <c r="AZ90" s="236">
        <v>44562</v>
      </c>
      <c r="BA90" s="236">
        <v>44895</v>
      </c>
      <c r="BB90" s="240">
        <v>1</v>
      </c>
      <c r="BC90" s="344"/>
      <c r="BD90" s="91"/>
      <c r="BE90" s="345"/>
      <c r="BF90" s="344"/>
      <c r="BG90" s="346"/>
      <c r="BH90" s="347"/>
      <c r="BI90" s="348"/>
      <c r="BJ90" s="345"/>
      <c r="BK90" s="347"/>
      <c r="BL90" s="348"/>
      <c r="BM90" s="347"/>
      <c r="BN90" s="348"/>
      <c r="BO90" s="345"/>
      <c r="BP90" s="347"/>
      <c r="BQ90" s="348"/>
    </row>
    <row r="91" spans="1:69" ht="99.75" customHeight="1" x14ac:dyDescent="0.3">
      <c r="A91" s="329"/>
      <c r="B91" s="252">
        <v>239</v>
      </c>
      <c r="C91" s="113" t="s">
        <v>661</v>
      </c>
      <c r="D91" s="91" t="s">
        <v>1538</v>
      </c>
      <c r="E91" s="17" t="s">
        <v>1108</v>
      </c>
      <c r="F91" s="252" t="s">
        <v>1299</v>
      </c>
      <c r="G91" s="247" t="s">
        <v>1546</v>
      </c>
      <c r="H91" s="247" t="s">
        <v>1549</v>
      </c>
      <c r="I91" s="247" t="s">
        <v>1548</v>
      </c>
      <c r="J91" s="252" t="s">
        <v>1289</v>
      </c>
      <c r="K91" s="339"/>
      <c r="L91" s="339"/>
      <c r="M91" s="112"/>
      <c r="N91" s="84" t="s">
        <v>2479</v>
      </c>
      <c r="O91" s="340"/>
      <c r="P91" s="341"/>
      <c r="Q91" s="340"/>
      <c r="R91" s="341"/>
      <c r="S91" s="340"/>
      <c r="T91" s="341"/>
      <c r="U91" s="340"/>
      <c r="V91" s="341"/>
      <c r="W91" s="340"/>
      <c r="X91" s="341"/>
      <c r="Y91" s="340"/>
      <c r="Z91" s="341"/>
      <c r="AA91" s="341" t="s">
        <v>834</v>
      </c>
      <c r="AB91" s="252">
        <v>15</v>
      </c>
      <c r="AC91" s="252">
        <v>15</v>
      </c>
      <c r="AD91" s="252">
        <v>15</v>
      </c>
      <c r="AE91" s="252">
        <v>15</v>
      </c>
      <c r="AF91" s="252">
        <v>15</v>
      </c>
      <c r="AG91" s="252">
        <v>15</v>
      </c>
      <c r="AH91" s="252">
        <v>10</v>
      </c>
      <c r="AI91" s="252">
        <f t="shared" si="5"/>
        <v>100</v>
      </c>
      <c r="AJ91" s="252" t="s">
        <v>1291</v>
      </c>
      <c r="AK91" s="342" t="s">
        <v>1291</v>
      </c>
      <c r="AL91" s="342" t="s">
        <v>1291</v>
      </c>
      <c r="AM91" s="342">
        <v>100</v>
      </c>
      <c r="AN91" s="342">
        <f t="shared" si="6"/>
        <v>100</v>
      </c>
      <c r="AO91" s="56"/>
      <c r="AP91" s="252"/>
      <c r="AQ91" s="252"/>
      <c r="AR91" s="343"/>
      <c r="AS91" s="343"/>
      <c r="AT91" s="112"/>
      <c r="AU91" s="341" t="s">
        <v>1294</v>
      </c>
      <c r="AV91" s="144" t="s">
        <v>1550</v>
      </c>
      <c r="AW91" s="237">
        <v>0.5</v>
      </c>
      <c r="AX91" s="194" t="s">
        <v>1551</v>
      </c>
      <c r="AY91" s="194" t="s">
        <v>1173</v>
      </c>
      <c r="AZ91" s="236">
        <v>44562</v>
      </c>
      <c r="BA91" s="236">
        <v>44895</v>
      </c>
      <c r="BB91" s="240">
        <v>11</v>
      </c>
      <c r="BC91" s="344"/>
      <c r="BD91" s="91"/>
      <c r="BE91" s="345"/>
      <c r="BF91" s="344"/>
      <c r="BG91" s="346"/>
      <c r="BH91" s="347"/>
      <c r="BI91" s="348"/>
      <c r="BJ91" s="345"/>
      <c r="BK91" s="347"/>
      <c r="BL91" s="348"/>
      <c r="BM91" s="347"/>
      <c r="BN91" s="348"/>
      <c r="BO91" s="345"/>
      <c r="BP91" s="347"/>
      <c r="BQ91" s="348"/>
    </row>
    <row r="92" spans="1:69" ht="99.75" customHeight="1" x14ac:dyDescent="0.3">
      <c r="A92" s="329"/>
      <c r="B92" s="252">
        <v>240</v>
      </c>
      <c r="C92" s="113" t="s">
        <v>661</v>
      </c>
      <c r="D92" s="91" t="s">
        <v>1538</v>
      </c>
      <c r="E92" s="17" t="s">
        <v>1121</v>
      </c>
      <c r="F92" s="252" t="s">
        <v>1299</v>
      </c>
      <c r="G92" s="247" t="s">
        <v>1552</v>
      </c>
      <c r="H92" s="247" t="s">
        <v>1553</v>
      </c>
      <c r="I92" s="247" t="s">
        <v>1554</v>
      </c>
      <c r="J92" s="252" t="s">
        <v>1289</v>
      </c>
      <c r="K92" s="339">
        <v>3</v>
      </c>
      <c r="L92" s="339">
        <v>4</v>
      </c>
      <c r="M92" s="112" t="s">
        <v>1290</v>
      </c>
      <c r="N92" s="84" t="s">
        <v>2480</v>
      </c>
      <c r="O92" s="340"/>
      <c r="P92" s="341"/>
      <c r="Q92" s="340"/>
      <c r="R92" s="341"/>
      <c r="S92" s="340"/>
      <c r="T92" s="341"/>
      <c r="U92" s="340"/>
      <c r="V92" s="341"/>
      <c r="W92" s="340"/>
      <c r="X92" s="341"/>
      <c r="Y92" s="340"/>
      <c r="Z92" s="341"/>
      <c r="AA92" s="341" t="s">
        <v>834</v>
      </c>
      <c r="AB92" s="252">
        <v>15</v>
      </c>
      <c r="AC92" s="252">
        <v>15</v>
      </c>
      <c r="AD92" s="252">
        <v>15</v>
      </c>
      <c r="AE92" s="252">
        <v>15</v>
      </c>
      <c r="AF92" s="252">
        <v>15</v>
      </c>
      <c r="AG92" s="252">
        <v>15</v>
      </c>
      <c r="AH92" s="252">
        <v>10</v>
      </c>
      <c r="AI92" s="252">
        <f t="shared" si="5"/>
        <v>100</v>
      </c>
      <c r="AJ92" s="252" t="s">
        <v>1291</v>
      </c>
      <c r="AK92" s="342" t="s">
        <v>1292</v>
      </c>
      <c r="AL92" s="342" t="s">
        <v>1292</v>
      </c>
      <c r="AM92" s="342">
        <v>50</v>
      </c>
      <c r="AN92" s="342">
        <f t="shared" si="6"/>
        <v>75</v>
      </c>
      <c r="AO92" s="56">
        <f>AVERAGE(AN92)</f>
        <v>75</v>
      </c>
      <c r="AP92" s="252" t="s">
        <v>1292</v>
      </c>
      <c r="AQ92" s="252" t="s">
        <v>1293</v>
      </c>
      <c r="AR92" s="343">
        <v>2</v>
      </c>
      <c r="AS92" s="343">
        <v>4</v>
      </c>
      <c r="AT92" s="112" t="s">
        <v>1304</v>
      </c>
      <c r="AU92" s="341" t="s">
        <v>1294</v>
      </c>
      <c r="AV92" s="144" t="s">
        <v>1555</v>
      </c>
      <c r="AW92" s="237">
        <v>0.5</v>
      </c>
      <c r="AX92" s="194" t="s">
        <v>1556</v>
      </c>
      <c r="AY92" s="240" t="s">
        <v>925</v>
      </c>
      <c r="AZ92" s="236">
        <v>44562</v>
      </c>
      <c r="BA92" s="236">
        <v>44895</v>
      </c>
      <c r="BB92" s="240">
        <v>3</v>
      </c>
      <c r="BC92" s="344"/>
      <c r="BD92" s="91"/>
      <c r="BE92" s="345"/>
      <c r="BF92" s="344"/>
      <c r="BG92" s="346"/>
      <c r="BH92" s="347"/>
      <c r="BI92" s="348"/>
      <c r="BJ92" s="345"/>
      <c r="BK92" s="347"/>
      <c r="BL92" s="348"/>
      <c r="BM92" s="347"/>
      <c r="BN92" s="348"/>
      <c r="BO92" s="345"/>
      <c r="BP92" s="347"/>
      <c r="BQ92" s="348"/>
    </row>
    <row r="93" spans="1:69" ht="99.75" customHeight="1" x14ac:dyDescent="0.3">
      <c r="A93" s="329"/>
      <c r="B93" s="252">
        <v>240</v>
      </c>
      <c r="C93" s="113" t="s">
        <v>661</v>
      </c>
      <c r="D93" s="91" t="s">
        <v>1538</v>
      </c>
      <c r="E93" s="17" t="s">
        <v>1121</v>
      </c>
      <c r="F93" s="252" t="s">
        <v>1299</v>
      </c>
      <c r="G93" s="247" t="s">
        <v>1552</v>
      </c>
      <c r="H93" s="247" t="s">
        <v>1553</v>
      </c>
      <c r="I93" s="247" t="s">
        <v>1554</v>
      </c>
      <c r="J93" s="252" t="s">
        <v>1289</v>
      </c>
      <c r="K93" s="339"/>
      <c r="L93" s="339"/>
      <c r="M93" s="112"/>
      <c r="N93" s="84" t="s">
        <v>2481</v>
      </c>
      <c r="O93" s="340"/>
      <c r="P93" s="341"/>
      <c r="Q93" s="340"/>
      <c r="R93" s="341"/>
      <c r="S93" s="340"/>
      <c r="T93" s="341"/>
      <c r="U93" s="340"/>
      <c r="V93" s="341"/>
      <c r="W93" s="340"/>
      <c r="X93" s="341"/>
      <c r="Y93" s="340"/>
      <c r="Z93" s="341"/>
      <c r="AA93" s="341" t="s">
        <v>834</v>
      </c>
      <c r="AB93" s="252">
        <v>15</v>
      </c>
      <c r="AC93" s="252">
        <v>15</v>
      </c>
      <c r="AD93" s="252">
        <v>15</v>
      </c>
      <c r="AE93" s="252">
        <v>15</v>
      </c>
      <c r="AF93" s="252">
        <v>15</v>
      </c>
      <c r="AG93" s="252">
        <v>15</v>
      </c>
      <c r="AH93" s="252">
        <v>10</v>
      </c>
      <c r="AI93" s="252">
        <f t="shared" si="5"/>
        <v>100</v>
      </c>
      <c r="AJ93" s="252" t="s">
        <v>1291</v>
      </c>
      <c r="AK93" s="342" t="s">
        <v>1292</v>
      </c>
      <c r="AL93" s="342" t="s">
        <v>1292</v>
      </c>
      <c r="AM93" s="342">
        <v>50</v>
      </c>
      <c r="AN93" s="342">
        <f t="shared" si="6"/>
        <v>75</v>
      </c>
      <c r="AO93" s="56"/>
      <c r="AP93" s="252"/>
      <c r="AQ93" s="252"/>
      <c r="AR93" s="343"/>
      <c r="AS93" s="343"/>
      <c r="AT93" s="112"/>
      <c r="AU93" s="341" t="s">
        <v>1294</v>
      </c>
      <c r="AV93" s="144" t="s">
        <v>1557</v>
      </c>
      <c r="AW93" s="237">
        <v>0.5</v>
      </c>
      <c r="AX93" s="194" t="s">
        <v>1558</v>
      </c>
      <c r="AY93" s="240" t="s">
        <v>925</v>
      </c>
      <c r="AZ93" s="236">
        <v>44562</v>
      </c>
      <c r="BA93" s="236">
        <v>44895</v>
      </c>
      <c r="BB93" s="240">
        <v>3</v>
      </c>
      <c r="BC93" s="344"/>
      <c r="BD93" s="91"/>
      <c r="BE93" s="345"/>
      <c r="BF93" s="344"/>
      <c r="BG93" s="346"/>
      <c r="BH93" s="347"/>
      <c r="BI93" s="348"/>
      <c r="BJ93" s="345"/>
      <c r="BK93" s="347"/>
      <c r="BL93" s="348"/>
      <c r="BM93" s="347"/>
      <c r="BN93" s="348"/>
      <c r="BO93" s="345"/>
      <c r="BP93" s="347"/>
      <c r="BQ93" s="348"/>
    </row>
    <row r="94" spans="1:69" ht="99.75" customHeight="1" x14ac:dyDescent="0.3">
      <c r="A94" s="329"/>
      <c r="B94" s="566">
        <v>241</v>
      </c>
      <c r="C94" s="113" t="s">
        <v>661</v>
      </c>
      <c r="D94" s="91" t="s">
        <v>1538</v>
      </c>
      <c r="E94" s="17" t="s">
        <v>1559</v>
      </c>
      <c r="F94" s="252" t="s">
        <v>1285</v>
      </c>
      <c r="G94" s="247" t="s">
        <v>1560</v>
      </c>
      <c r="H94" s="247" t="s">
        <v>1561</v>
      </c>
      <c r="I94" s="247" t="s">
        <v>1562</v>
      </c>
      <c r="J94" s="252" t="s">
        <v>25</v>
      </c>
      <c r="K94" s="339">
        <v>3</v>
      </c>
      <c r="L94" s="339">
        <v>4</v>
      </c>
      <c r="M94" s="112" t="s">
        <v>1304</v>
      </c>
      <c r="N94" s="35" t="s">
        <v>2411</v>
      </c>
      <c r="O94" s="340"/>
      <c r="P94" s="341"/>
      <c r="Q94" s="340"/>
      <c r="R94" s="341"/>
      <c r="S94" s="340"/>
      <c r="T94" s="341"/>
      <c r="U94" s="340"/>
      <c r="V94" s="341"/>
      <c r="W94" s="340"/>
      <c r="X94" s="341"/>
      <c r="Y94" s="340"/>
      <c r="Z94" s="341"/>
      <c r="AA94" s="341" t="s">
        <v>834</v>
      </c>
      <c r="AB94" s="252">
        <v>15</v>
      </c>
      <c r="AC94" s="252">
        <v>15</v>
      </c>
      <c r="AD94" s="252">
        <v>15</v>
      </c>
      <c r="AE94" s="252">
        <v>15</v>
      </c>
      <c r="AF94" s="252">
        <v>15</v>
      </c>
      <c r="AG94" s="252">
        <v>15</v>
      </c>
      <c r="AH94" s="252">
        <v>10</v>
      </c>
      <c r="AI94" s="252">
        <f t="shared" si="5"/>
        <v>100</v>
      </c>
      <c r="AJ94" s="252" t="s">
        <v>1291</v>
      </c>
      <c r="AK94" s="342" t="s">
        <v>1291</v>
      </c>
      <c r="AL94" s="342" t="s">
        <v>1291</v>
      </c>
      <c r="AM94" s="342">
        <v>100</v>
      </c>
      <c r="AN94" s="342">
        <f t="shared" si="6"/>
        <v>100</v>
      </c>
      <c r="AO94" s="56">
        <f t="shared" ref="AO94:AO101" si="27">AVERAGE(AN94)</f>
        <v>100</v>
      </c>
      <c r="AP94" s="252" t="s">
        <v>1291</v>
      </c>
      <c r="AQ94" s="252" t="s">
        <v>1293</v>
      </c>
      <c r="AR94" s="343">
        <v>1</v>
      </c>
      <c r="AS94" s="343">
        <v>4</v>
      </c>
      <c r="AT94" s="112" t="s">
        <v>1304</v>
      </c>
      <c r="AU94" s="341" t="s">
        <v>1294</v>
      </c>
      <c r="AV94" s="242" t="s">
        <v>2404</v>
      </c>
      <c r="AW94" s="237">
        <v>1</v>
      </c>
      <c r="AX94" s="194" t="s">
        <v>1563</v>
      </c>
      <c r="AY94" s="194" t="s">
        <v>2405</v>
      </c>
      <c r="AZ94" s="236">
        <v>44562</v>
      </c>
      <c r="BA94" s="236">
        <v>44895</v>
      </c>
      <c r="BB94" s="240">
        <v>3</v>
      </c>
      <c r="BC94" s="344"/>
      <c r="BD94" s="91"/>
      <c r="BE94" s="345"/>
      <c r="BF94" s="344"/>
      <c r="BG94" s="346"/>
      <c r="BH94" s="347"/>
      <c r="BI94" s="348"/>
      <c r="BJ94" s="345"/>
      <c r="BK94" s="347"/>
      <c r="BL94" s="348"/>
      <c r="BM94" s="347"/>
      <c r="BN94" s="348"/>
      <c r="BO94" s="345"/>
      <c r="BP94" s="347"/>
      <c r="BQ94" s="348"/>
    </row>
    <row r="95" spans="1:69" ht="135" customHeight="1" x14ac:dyDescent="0.3">
      <c r="A95" s="329"/>
      <c r="B95" s="566">
        <v>241</v>
      </c>
      <c r="C95" s="113" t="s">
        <v>661</v>
      </c>
      <c r="D95" s="91" t="s">
        <v>1538</v>
      </c>
      <c r="E95" s="379" t="s">
        <v>1559</v>
      </c>
      <c r="F95" s="252" t="s">
        <v>1285</v>
      </c>
      <c r="G95" s="349" t="s">
        <v>1560</v>
      </c>
      <c r="H95" s="349" t="s">
        <v>1561</v>
      </c>
      <c r="I95" s="349" t="s">
        <v>1562</v>
      </c>
      <c r="J95" s="252" t="s">
        <v>25</v>
      </c>
      <c r="K95" s="339">
        <v>3</v>
      </c>
      <c r="L95" s="339">
        <v>4</v>
      </c>
      <c r="M95" s="112" t="s">
        <v>1304</v>
      </c>
      <c r="N95" s="35" t="s">
        <v>2482</v>
      </c>
      <c r="O95" s="340"/>
      <c r="P95" s="341"/>
      <c r="Q95" s="340"/>
      <c r="R95" s="341"/>
      <c r="S95" s="340"/>
      <c r="T95" s="341"/>
      <c r="U95" s="340"/>
      <c r="V95" s="341"/>
      <c r="W95" s="340"/>
      <c r="X95" s="341"/>
      <c r="Y95" s="340"/>
      <c r="Z95" s="341"/>
      <c r="AA95" s="341" t="s">
        <v>834</v>
      </c>
      <c r="AB95" s="252">
        <v>15</v>
      </c>
      <c r="AC95" s="252">
        <v>15</v>
      </c>
      <c r="AD95" s="252">
        <v>15</v>
      </c>
      <c r="AE95" s="252">
        <v>15</v>
      </c>
      <c r="AF95" s="252">
        <v>15</v>
      </c>
      <c r="AG95" s="252">
        <v>15</v>
      </c>
      <c r="AH95" s="252">
        <v>10</v>
      </c>
      <c r="AI95" s="252">
        <f t="shared" ref="AI95:AI99" si="28">SUM(AB95:AH95)</f>
        <v>100</v>
      </c>
      <c r="AJ95" s="252" t="s">
        <v>1291</v>
      </c>
      <c r="AK95" s="342" t="s">
        <v>1291</v>
      </c>
      <c r="AL95" s="342" t="s">
        <v>1291</v>
      </c>
      <c r="AM95" s="342">
        <v>100</v>
      </c>
      <c r="AN95" s="342">
        <f t="shared" ref="AN95:AN99" si="29">AVERAGE(AI95,AM95)</f>
        <v>100</v>
      </c>
      <c r="AO95" s="56">
        <f t="shared" ref="AO95:AO99" si="30">AVERAGE(AN95)</f>
        <v>100</v>
      </c>
      <c r="AP95" s="252" t="s">
        <v>1291</v>
      </c>
      <c r="AQ95" s="252" t="s">
        <v>1293</v>
      </c>
      <c r="AR95" s="343">
        <v>1</v>
      </c>
      <c r="AS95" s="343">
        <v>4</v>
      </c>
      <c r="AT95" s="112" t="s">
        <v>1304</v>
      </c>
      <c r="AU95" s="341" t="s">
        <v>1294</v>
      </c>
      <c r="AV95" s="242" t="s">
        <v>2404</v>
      </c>
      <c r="AW95" s="280">
        <v>1</v>
      </c>
      <c r="AX95" s="278" t="s">
        <v>1563</v>
      </c>
      <c r="AY95" s="278" t="s">
        <v>2406</v>
      </c>
      <c r="AZ95" s="284">
        <v>44562</v>
      </c>
      <c r="BA95" s="284">
        <v>44895</v>
      </c>
      <c r="BB95" s="351">
        <v>3</v>
      </c>
      <c r="BC95" s="344"/>
      <c r="BD95" s="91"/>
      <c r="BE95" s="345"/>
      <c r="BF95" s="344"/>
      <c r="BG95" s="346"/>
      <c r="BH95" s="347"/>
      <c r="BI95" s="348"/>
      <c r="BJ95" s="345"/>
      <c r="BK95" s="347"/>
      <c r="BL95" s="348"/>
      <c r="BM95" s="347"/>
      <c r="BN95" s="348"/>
      <c r="BO95" s="345"/>
      <c r="BP95" s="347"/>
      <c r="BQ95" s="348"/>
    </row>
    <row r="96" spans="1:69" ht="135" customHeight="1" x14ac:dyDescent="0.3">
      <c r="A96" s="329"/>
      <c r="B96" s="566">
        <v>241</v>
      </c>
      <c r="C96" s="113" t="s">
        <v>661</v>
      </c>
      <c r="D96" s="91" t="s">
        <v>1538</v>
      </c>
      <c r="E96" s="379" t="s">
        <v>1559</v>
      </c>
      <c r="F96" s="252" t="s">
        <v>1285</v>
      </c>
      <c r="G96" s="349" t="s">
        <v>1560</v>
      </c>
      <c r="H96" s="349" t="s">
        <v>1561</v>
      </c>
      <c r="I96" s="349" t="s">
        <v>1562</v>
      </c>
      <c r="J96" s="252" t="s">
        <v>25</v>
      </c>
      <c r="K96" s="339">
        <v>3</v>
      </c>
      <c r="L96" s="339">
        <v>4</v>
      </c>
      <c r="M96" s="112" t="s">
        <v>1304</v>
      </c>
      <c r="N96" s="35" t="s">
        <v>2483</v>
      </c>
      <c r="O96" s="340"/>
      <c r="P96" s="341"/>
      <c r="Q96" s="340"/>
      <c r="R96" s="341"/>
      <c r="S96" s="340"/>
      <c r="T96" s="341"/>
      <c r="U96" s="340"/>
      <c r="V96" s="341"/>
      <c r="W96" s="340"/>
      <c r="X96" s="341"/>
      <c r="Y96" s="340"/>
      <c r="Z96" s="341"/>
      <c r="AA96" s="341" t="s">
        <v>834</v>
      </c>
      <c r="AB96" s="252">
        <v>15</v>
      </c>
      <c r="AC96" s="252">
        <v>15</v>
      </c>
      <c r="AD96" s="252">
        <v>15</v>
      </c>
      <c r="AE96" s="252">
        <v>15</v>
      </c>
      <c r="AF96" s="252">
        <v>15</v>
      </c>
      <c r="AG96" s="252">
        <v>15</v>
      </c>
      <c r="AH96" s="252">
        <v>10</v>
      </c>
      <c r="AI96" s="252">
        <f t="shared" si="28"/>
        <v>100</v>
      </c>
      <c r="AJ96" s="252" t="s">
        <v>1291</v>
      </c>
      <c r="AK96" s="342" t="s">
        <v>1291</v>
      </c>
      <c r="AL96" s="342" t="s">
        <v>1291</v>
      </c>
      <c r="AM96" s="342">
        <v>100</v>
      </c>
      <c r="AN96" s="342">
        <f t="shared" si="29"/>
        <v>100</v>
      </c>
      <c r="AO96" s="56">
        <f t="shared" si="30"/>
        <v>100</v>
      </c>
      <c r="AP96" s="252" t="s">
        <v>1291</v>
      </c>
      <c r="AQ96" s="252" t="s">
        <v>1293</v>
      </c>
      <c r="AR96" s="343">
        <v>1</v>
      </c>
      <c r="AS96" s="343">
        <v>4</v>
      </c>
      <c r="AT96" s="112" t="s">
        <v>1304</v>
      </c>
      <c r="AU96" s="341" t="s">
        <v>1294</v>
      </c>
      <c r="AV96" s="242" t="s">
        <v>2404</v>
      </c>
      <c r="AW96" s="280">
        <v>1</v>
      </c>
      <c r="AX96" s="278" t="s">
        <v>1563</v>
      </c>
      <c r="AY96" s="278" t="s">
        <v>2407</v>
      </c>
      <c r="AZ96" s="284">
        <v>44562</v>
      </c>
      <c r="BA96" s="284">
        <v>44895</v>
      </c>
      <c r="BB96" s="351">
        <v>3</v>
      </c>
      <c r="BC96" s="344"/>
      <c r="BD96" s="91"/>
      <c r="BE96" s="345"/>
      <c r="BF96" s="344"/>
      <c r="BG96" s="346"/>
      <c r="BH96" s="347"/>
      <c r="BI96" s="348"/>
      <c r="BJ96" s="345"/>
      <c r="BK96" s="347"/>
      <c r="BL96" s="348"/>
      <c r="BM96" s="347"/>
      <c r="BN96" s="348"/>
      <c r="BO96" s="345"/>
      <c r="BP96" s="347"/>
      <c r="BQ96" s="348"/>
    </row>
    <row r="97" spans="1:69" ht="135" customHeight="1" x14ac:dyDescent="0.3">
      <c r="A97" s="329"/>
      <c r="B97" s="566">
        <v>241</v>
      </c>
      <c r="C97" s="113" t="s">
        <v>661</v>
      </c>
      <c r="D97" s="91" t="s">
        <v>1538</v>
      </c>
      <c r="E97" s="379" t="s">
        <v>1559</v>
      </c>
      <c r="F97" s="252" t="s">
        <v>1285</v>
      </c>
      <c r="G97" s="349" t="s">
        <v>1560</v>
      </c>
      <c r="H97" s="349" t="s">
        <v>1561</v>
      </c>
      <c r="I97" s="349" t="s">
        <v>1562</v>
      </c>
      <c r="J97" s="252" t="s">
        <v>25</v>
      </c>
      <c r="K97" s="339">
        <v>3</v>
      </c>
      <c r="L97" s="339">
        <v>4</v>
      </c>
      <c r="M97" s="112" t="s">
        <v>1304</v>
      </c>
      <c r="N97" s="35" t="s">
        <v>2484</v>
      </c>
      <c r="O97" s="340"/>
      <c r="P97" s="341"/>
      <c r="Q97" s="340"/>
      <c r="R97" s="341"/>
      <c r="S97" s="340"/>
      <c r="T97" s="341"/>
      <c r="U97" s="340"/>
      <c r="V97" s="341"/>
      <c r="W97" s="340"/>
      <c r="X97" s="341"/>
      <c r="Y97" s="340"/>
      <c r="Z97" s="341"/>
      <c r="AA97" s="341" t="s">
        <v>834</v>
      </c>
      <c r="AB97" s="252">
        <v>15</v>
      </c>
      <c r="AC97" s="252">
        <v>15</v>
      </c>
      <c r="AD97" s="252">
        <v>15</v>
      </c>
      <c r="AE97" s="252">
        <v>15</v>
      </c>
      <c r="AF97" s="252">
        <v>15</v>
      </c>
      <c r="AG97" s="252">
        <v>15</v>
      </c>
      <c r="AH97" s="252">
        <v>10</v>
      </c>
      <c r="AI97" s="252">
        <f t="shared" si="28"/>
        <v>100</v>
      </c>
      <c r="AJ97" s="252" t="s">
        <v>1291</v>
      </c>
      <c r="AK97" s="342" t="s">
        <v>1291</v>
      </c>
      <c r="AL97" s="342" t="s">
        <v>1291</v>
      </c>
      <c r="AM97" s="342">
        <v>100</v>
      </c>
      <c r="AN97" s="342">
        <f t="shared" si="29"/>
        <v>100</v>
      </c>
      <c r="AO97" s="56">
        <f t="shared" si="30"/>
        <v>100</v>
      </c>
      <c r="AP97" s="252" t="s">
        <v>1291</v>
      </c>
      <c r="AQ97" s="252" t="s">
        <v>1293</v>
      </c>
      <c r="AR97" s="343">
        <v>1</v>
      </c>
      <c r="AS97" s="343">
        <v>4</v>
      </c>
      <c r="AT97" s="112" t="s">
        <v>1304</v>
      </c>
      <c r="AU97" s="341" t="s">
        <v>1294</v>
      </c>
      <c r="AV97" s="242" t="s">
        <v>2404</v>
      </c>
      <c r="AW97" s="280">
        <v>1</v>
      </c>
      <c r="AX97" s="278" t="s">
        <v>1563</v>
      </c>
      <c r="AY97" s="278" t="s">
        <v>2408</v>
      </c>
      <c r="AZ97" s="284">
        <v>44562</v>
      </c>
      <c r="BA97" s="284">
        <v>44895</v>
      </c>
      <c r="BB97" s="351">
        <v>3</v>
      </c>
      <c r="BC97" s="344"/>
      <c r="BD97" s="91"/>
      <c r="BE97" s="345"/>
      <c r="BF97" s="344"/>
      <c r="BG97" s="346"/>
      <c r="BH97" s="347"/>
      <c r="BI97" s="348"/>
      <c r="BJ97" s="345"/>
      <c r="BK97" s="347"/>
      <c r="BL97" s="348"/>
      <c r="BM97" s="347"/>
      <c r="BN97" s="348"/>
      <c r="BO97" s="345"/>
      <c r="BP97" s="347"/>
      <c r="BQ97" s="348"/>
    </row>
    <row r="98" spans="1:69" ht="135" customHeight="1" x14ac:dyDescent="0.3">
      <c r="A98" s="329"/>
      <c r="B98" s="566">
        <v>241</v>
      </c>
      <c r="C98" s="113" t="s">
        <v>661</v>
      </c>
      <c r="D98" s="91" t="s">
        <v>1538</v>
      </c>
      <c r="E98" s="379" t="s">
        <v>1559</v>
      </c>
      <c r="F98" s="252" t="s">
        <v>1285</v>
      </c>
      <c r="G98" s="349" t="s">
        <v>1560</v>
      </c>
      <c r="H98" s="349" t="s">
        <v>1561</v>
      </c>
      <c r="I98" s="349" t="s">
        <v>1562</v>
      </c>
      <c r="J98" s="252" t="s">
        <v>25</v>
      </c>
      <c r="K98" s="339">
        <v>3</v>
      </c>
      <c r="L98" s="339">
        <v>4</v>
      </c>
      <c r="M98" s="112" t="s">
        <v>1304</v>
      </c>
      <c r="N98" s="35" t="s">
        <v>2485</v>
      </c>
      <c r="O98" s="340"/>
      <c r="P98" s="341"/>
      <c r="Q98" s="340"/>
      <c r="R98" s="341"/>
      <c r="S98" s="340"/>
      <c r="T98" s="341"/>
      <c r="U98" s="340"/>
      <c r="V98" s="341"/>
      <c r="W98" s="340"/>
      <c r="X98" s="341"/>
      <c r="Y98" s="340"/>
      <c r="Z98" s="341"/>
      <c r="AA98" s="341" t="s">
        <v>834</v>
      </c>
      <c r="AB98" s="252">
        <v>15</v>
      </c>
      <c r="AC98" s="252">
        <v>15</v>
      </c>
      <c r="AD98" s="252">
        <v>15</v>
      </c>
      <c r="AE98" s="252">
        <v>15</v>
      </c>
      <c r="AF98" s="252">
        <v>15</v>
      </c>
      <c r="AG98" s="252">
        <v>15</v>
      </c>
      <c r="AH98" s="252">
        <v>10</v>
      </c>
      <c r="AI98" s="252">
        <f t="shared" si="28"/>
        <v>100</v>
      </c>
      <c r="AJ98" s="252" t="s">
        <v>1291</v>
      </c>
      <c r="AK98" s="342" t="s">
        <v>1291</v>
      </c>
      <c r="AL98" s="342" t="s">
        <v>1291</v>
      </c>
      <c r="AM98" s="342">
        <v>100</v>
      </c>
      <c r="AN98" s="342">
        <f t="shared" si="29"/>
        <v>100</v>
      </c>
      <c r="AO98" s="56">
        <f t="shared" si="30"/>
        <v>100</v>
      </c>
      <c r="AP98" s="252" t="s">
        <v>1291</v>
      </c>
      <c r="AQ98" s="252" t="s">
        <v>1293</v>
      </c>
      <c r="AR98" s="343">
        <v>1</v>
      </c>
      <c r="AS98" s="343">
        <v>4</v>
      </c>
      <c r="AT98" s="112" t="s">
        <v>1304</v>
      </c>
      <c r="AU98" s="341" t="s">
        <v>1294</v>
      </c>
      <c r="AV98" s="242" t="s">
        <v>2404</v>
      </c>
      <c r="AW98" s="280">
        <v>1</v>
      </c>
      <c r="AX98" s="278" t="s">
        <v>1563</v>
      </c>
      <c r="AY98" s="278" t="s">
        <v>2409</v>
      </c>
      <c r="AZ98" s="284">
        <v>44562</v>
      </c>
      <c r="BA98" s="284">
        <v>44895</v>
      </c>
      <c r="BB98" s="351">
        <v>3</v>
      </c>
      <c r="BC98" s="344"/>
      <c r="BD98" s="91"/>
      <c r="BE98" s="345"/>
      <c r="BF98" s="344"/>
      <c r="BG98" s="346"/>
      <c r="BH98" s="347"/>
      <c r="BI98" s="348"/>
      <c r="BJ98" s="345"/>
      <c r="BK98" s="347"/>
      <c r="BL98" s="348"/>
      <c r="BM98" s="347"/>
      <c r="BN98" s="348"/>
      <c r="BO98" s="345"/>
      <c r="BP98" s="347"/>
      <c r="BQ98" s="348"/>
    </row>
    <row r="99" spans="1:69" ht="135" customHeight="1" x14ac:dyDescent="0.3">
      <c r="A99" s="329"/>
      <c r="B99" s="566">
        <v>241</v>
      </c>
      <c r="C99" s="113" t="s">
        <v>661</v>
      </c>
      <c r="D99" s="91" t="s">
        <v>1538</v>
      </c>
      <c r="E99" s="379" t="s">
        <v>1559</v>
      </c>
      <c r="F99" s="252" t="s">
        <v>1285</v>
      </c>
      <c r="G99" s="349" t="s">
        <v>1560</v>
      </c>
      <c r="H99" s="349" t="s">
        <v>1561</v>
      </c>
      <c r="I99" s="349" t="s">
        <v>1562</v>
      </c>
      <c r="J99" s="252" t="s">
        <v>25</v>
      </c>
      <c r="K99" s="339">
        <v>3</v>
      </c>
      <c r="L99" s="339">
        <v>4</v>
      </c>
      <c r="M99" s="112" t="s">
        <v>1304</v>
      </c>
      <c r="N99" s="35" t="s">
        <v>2486</v>
      </c>
      <c r="O99" s="340"/>
      <c r="P99" s="341"/>
      <c r="Q99" s="340"/>
      <c r="R99" s="341"/>
      <c r="S99" s="340"/>
      <c r="T99" s="341"/>
      <c r="U99" s="340"/>
      <c r="V99" s="341"/>
      <c r="W99" s="340"/>
      <c r="X99" s="341"/>
      <c r="Y99" s="340"/>
      <c r="Z99" s="341"/>
      <c r="AA99" s="341" t="s">
        <v>834</v>
      </c>
      <c r="AB99" s="252">
        <v>15</v>
      </c>
      <c r="AC99" s="252">
        <v>15</v>
      </c>
      <c r="AD99" s="252">
        <v>15</v>
      </c>
      <c r="AE99" s="252">
        <v>15</v>
      </c>
      <c r="AF99" s="252">
        <v>15</v>
      </c>
      <c r="AG99" s="252">
        <v>15</v>
      </c>
      <c r="AH99" s="252">
        <v>10</v>
      </c>
      <c r="AI99" s="252">
        <f t="shared" si="28"/>
        <v>100</v>
      </c>
      <c r="AJ99" s="252" t="s">
        <v>1291</v>
      </c>
      <c r="AK99" s="342" t="s">
        <v>1291</v>
      </c>
      <c r="AL99" s="342" t="s">
        <v>1291</v>
      </c>
      <c r="AM99" s="342">
        <v>100</v>
      </c>
      <c r="AN99" s="342">
        <f t="shared" si="29"/>
        <v>100</v>
      </c>
      <c r="AO99" s="56">
        <f t="shared" si="30"/>
        <v>100</v>
      </c>
      <c r="AP99" s="252" t="s">
        <v>1291</v>
      </c>
      <c r="AQ99" s="252" t="s">
        <v>1293</v>
      </c>
      <c r="AR99" s="343">
        <v>1</v>
      </c>
      <c r="AS99" s="343">
        <v>4</v>
      </c>
      <c r="AT99" s="112" t="s">
        <v>1304</v>
      </c>
      <c r="AU99" s="341" t="s">
        <v>1294</v>
      </c>
      <c r="AV99" s="242" t="s">
        <v>2404</v>
      </c>
      <c r="AW99" s="280">
        <v>1</v>
      </c>
      <c r="AX99" s="278" t="s">
        <v>1563</v>
      </c>
      <c r="AY99" s="278" t="s">
        <v>2410</v>
      </c>
      <c r="AZ99" s="284">
        <v>44562</v>
      </c>
      <c r="BA99" s="284">
        <v>44895</v>
      </c>
      <c r="BB99" s="351">
        <v>3</v>
      </c>
      <c r="BC99" s="344"/>
      <c r="BD99" s="91"/>
      <c r="BE99" s="345"/>
      <c r="BF99" s="344"/>
      <c r="BG99" s="346"/>
      <c r="BH99" s="347"/>
      <c r="BI99" s="348"/>
      <c r="BJ99" s="345"/>
      <c r="BK99" s="347"/>
      <c r="BL99" s="348"/>
      <c r="BM99" s="347"/>
      <c r="BN99" s="348"/>
      <c r="BO99" s="345"/>
      <c r="BP99" s="347"/>
      <c r="BQ99" s="348"/>
    </row>
    <row r="100" spans="1:69" ht="99.75" customHeight="1" x14ac:dyDescent="0.3">
      <c r="A100" s="329"/>
      <c r="B100" s="252">
        <v>242</v>
      </c>
      <c r="C100" s="113" t="s">
        <v>661</v>
      </c>
      <c r="D100" s="91" t="s">
        <v>1538</v>
      </c>
      <c r="E100" s="17" t="s">
        <v>1564</v>
      </c>
      <c r="F100" s="252" t="s">
        <v>1313</v>
      </c>
      <c r="G100" s="247" t="s">
        <v>1286</v>
      </c>
      <c r="H100" s="247" t="s">
        <v>1287</v>
      </c>
      <c r="I100" s="247" t="s">
        <v>1288</v>
      </c>
      <c r="J100" s="252" t="s">
        <v>1289</v>
      </c>
      <c r="K100" s="339">
        <v>4</v>
      </c>
      <c r="L100" s="339">
        <v>5</v>
      </c>
      <c r="M100" s="112" t="s">
        <v>1290</v>
      </c>
      <c r="N100" s="84" t="s">
        <v>2445</v>
      </c>
      <c r="O100" s="340"/>
      <c r="P100" s="341"/>
      <c r="Q100" s="340"/>
      <c r="R100" s="341"/>
      <c r="S100" s="340"/>
      <c r="T100" s="341"/>
      <c r="U100" s="340"/>
      <c r="V100" s="341"/>
      <c r="W100" s="340"/>
      <c r="X100" s="341"/>
      <c r="Y100" s="340"/>
      <c r="Z100" s="341"/>
      <c r="AA100" s="341" t="s">
        <v>834</v>
      </c>
      <c r="AB100" s="252">
        <v>15</v>
      </c>
      <c r="AC100" s="252">
        <v>15</v>
      </c>
      <c r="AD100" s="252">
        <v>15</v>
      </c>
      <c r="AE100" s="252">
        <v>15</v>
      </c>
      <c r="AF100" s="252">
        <v>15</v>
      </c>
      <c r="AG100" s="252">
        <v>15</v>
      </c>
      <c r="AH100" s="252">
        <v>10</v>
      </c>
      <c r="AI100" s="252">
        <f t="shared" si="5"/>
        <v>100</v>
      </c>
      <c r="AJ100" s="252" t="s">
        <v>1291</v>
      </c>
      <c r="AK100" s="342" t="s">
        <v>1292</v>
      </c>
      <c r="AL100" s="342" t="s">
        <v>1292</v>
      </c>
      <c r="AM100" s="342">
        <v>50</v>
      </c>
      <c r="AN100" s="342">
        <f t="shared" si="6"/>
        <v>75</v>
      </c>
      <c r="AO100" s="56">
        <f t="shared" si="27"/>
        <v>75</v>
      </c>
      <c r="AP100" s="252" t="s">
        <v>1292</v>
      </c>
      <c r="AQ100" s="252" t="s">
        <v>1293</v>
      </c>
      <c r="AR100" s="343">
        <v>3</v>
      </c>
      <c r="AS100" s="343">
        <v>5</v>
      </c>
      <c r="AT100" s="112" t="s">
        <v>1290</v>
      </c>
      <c r="AU100" s="341" t="s">
        <v>1294</v>
      </c>
      <c r="AV100" s="242" t="s">
        <v>1327</v>
      </c>
      <c r="AW100" s="237">
        <v>1</v>
      </c>
      <c r="AX100" s="194" t="s">
        <v>1296</v>
      </c>
      <c r="AY100" s="194" t="s">
        <v>1565</v>
      </c>
      <c r="AZ100" s="236">
        <v>44562</v>
      </c>
      <c r="BA100" s="236">
        <v>44895</v>
      </c>
      <c r="BB100" s="376">
        <v>2</v>
      </c>
      <c r="BC100" s="344"/>
      <c r="BD100" s="91"/>
      <c r="BE100" s="345"/>
      <c r="BF100" s="344"/>
      <c r="BG100" s="346"/>
      <c r="BH100" s="347"/>
      <c r="BI100" s="348"/>
      <c r="BJ100" s="345"/>
      <c r="BK100" s="347"/>
      <c r="BL100" s="348"/>
      <c r="BM100" s="347"/>
      <c r="BN100" s="348"/>
      <c r="BO100" s="345"/>
      <c r="BP100" s="347"/>
      <c r="BQ100" s="348"/>
    </row>
    <row r="101" spans="1:69" ht="99.75" customHeight="1" x14ac:dyDescent="0.3">
      <c r="A101" s="329"/>
      <c r="B101" s="252"/>
      <c r="C101" s="113"/>
      <c r="D101" s="369"/>
      <c r="E101" s="341"/>
      <c r="F101" s="252"/>
      <c r="G101" s="341"/>
      <c r="H101" s="369"/>
      <c r="I101" s="341"/>
      <c r="J101" s="252"/>
      <c r="K101" s="339"/>
      <c r="L101" s="339"/>
      <c r="M101" s="112"/>
      <c r="N101" s="90"/>
      <c r="O101" s="340"/>
      <c r="P101" s="341"/>
      <c r="Q101" s="340"/>
      <c r="R101" s="341"/>
      <c r="S101" s="340"/>
      <c r="T101" s="341"/>
      <c r="U101" s="340"/>
      <c r="V101" s="341"/>
      <c r="W101" s="340"/>
      <c r="X101" s="341"/>
      <c r="Y101" s="340"/>
      <c r="Z101" s="341"/>
      <c r="AA101" s="341"/>
      <c r="AB101" s="252"/>
      <c r="AC101" s="252"/>
      <c r="AD101" s="252"/>
      <c r="AE101" s="252"/>
      <c r="AF101" s="252"/>
      <c r="AG101" s="252"/>
      <c r="AH101" s="252"/>
      <c r="AI101" s="252">
        <f t="shared" si="5"/>
        <v>0</v>
      </c>
      <c r="AJ101" s="252"/>
      <c r="AK101" s="342"/>
      <c r="AL101" s="342"/>
      <c r="AM101" s="342"/>
      <c r="AN101" s="342">
        <f t="shared" si="6"/>
        <v>0</v>
      </c>
      <c r="AO101" s="56">
        <f t="shared" si="27"/>
        <v>0</v>
      </c>
      <c r="AP101" s="252"/>
      <c r="AQ101" s="252"/>
      <c r="AR101" s="343"/>
      <c r="AS101" s="343"/>
      <c r="AT101" s="112"/>
      <c r="AU101" s="341"/>
      <c r="AV101" s="247"/>
      <c r="AW101" s="246"/>
      <c r="AX101" s="341"/>
      <c r="AY101" s="341"/>
      <c r="AZ101" s="350"/>
      <c r="BA101" s="350"/>
      <c r="BB101" s="350"/>
      <c r="BC101" s="344"/>
      <c r="BD101" s="91"/>
      <c r="BE101" s="345"/>
      <c r="BF101" s="344"/>
      <c r="BG101" s="346"/>
      <c r="BH101" s="347"/>
      <c r="BI101" s="348"/>
      <c r="BJ101" s="345"/>
      <c r="BK101" s="347"/>
      <c r="BL101" s="348"/>
      <c r="BM101" s="347"/>
      <c r="BN101" s="348"/>
      <c r="BO101" s="345"/>
      <c r="BP101" s="347"/>
      <c r="BQ101" s="348"/>
    </row>
    <row r="102" spans="1:69" ht="99.75" customHeight="1" x14ac:dyDescent="0.3">
      <c r="A102" s="329"/>
      <c r="B102" s="252"/>
      <c r="C102" s="113"/>
      <c r="D102" s="369"/>
      <c r="E102" s="341"/>
      <c r="F102" s="252"/>
      <c r="G102" s="341"/>
      <c r="H102" s="369"/>
      <c r="I102" s="341"/>
      <c r="J102" s="252"/>
      <c r="K102" s="339"/>
      <c r="L102" s="339"/>
      <c r="M102" s="112"/>
      <c r="N102" s="90"/>
      <c r="O102" s="340"/>
      <c r="P102" s="341"/>
      <c r="Q102" s="340"/>
      <c r="R102" s="341"/>
      <c r="S102" s="340"/>
      <c r="T102" s="341"/>
      <c r="U102" s="340"/>
      <c r="V102" s="341"/>
      <c r="W102" s="340"/>
      <c r="X102" s="341"/>
      <c r="Y102" s="340"/>
      <c r="Z102" s="341"/>
      <c r="AA102" s="341"/>
      <c r="AB102" s="252"/>
      <c r="AC102" s="252"/>
      <c r="AD102" s="252"/>
      <c r="AE102" s="252"/>
      <c r="AF102" s="252"/>
      <c r="AG102" s="252"/>
      <c r="AH102" s="252"/>
      <c r="AI102" s="252">
        <f t="shared" si="5"/>
        <v>0</v>
      </c>
      <c r="AJ102" s="252"/>
      <c r="AK102" s="342"/>
      <c r="AL102" s="342"/>
      <c r="AM102" s="342"/>
      <c r="AN102" s="342">
        <f t="shared" si="6"/>
        <v>0</v>
      </c>
      <c r="AO102" s="56"/>
      <c r="AP102" s="252"/>
      <c r="AQ102" s="252"/>
      <c r="AR102" s="343"/>
      <c r="AS102" s="343"/>
      <c r="AT102" s="112"/>
      <c r="AU102" s="341"/>
      <c r="AV102" s="247"/>
      <c r="AW102" s="246"/>
      <c r="AX102" s="341"/>
      <c r="AY102" s="341"/>
      <c r="AZ102" s="350"/>
      <c r="BA102" s="350"/>
      <c r="BB102" s="350"/>
      <c r="BC102" s="344"/>
      <c r="BD102" s="91"/>
      <c r="BE102" s="345"/>
      <c r="BF102" s="344"/>
      <c r="BG102" s="346"/>
      <c r="BH102" s="347"/>
      <c r="BI102" s="348"/>
      <c r="BJ102" s="345"/>
      <c r="BK102" s="347"/>
      <c r="BL102" s="348"/>
      <c r="BM102" s="347"/>
      <c r="BN102" s="348"/>
      <c r="BO102" s="345"/>
      <c r="BP102" s="347"/>
      <c r="BQ102" s="348"/>
    </row>
    <row r="103" spans="1:69" ht="99.75" customHeight="1" x14ac:dyDescent="0.3">
      <c r="A103" s="329"/>
      <c r="B103" s="252"/>
      <c r="C103" s="113"/>
      <c r="D103" s="369"/>
      <c r="E103" s="341"/>
      <c r="F103" s="252"/>
      <c r="G103" s="341"/>
      <c r="H103" s="369"/>
      <c r="I103" s="341"/>
      <c r="J103" s="252"/>
      <c r="K103" s="339"/>
      <c r="L103" s="339"/>
      <c r="M103" s="112"/>
      <c r="N103" s="90"/>
      <c r="O103" s="340"/>
      <c r="P103" s="341"/>
      <c r="Q103" s="340"/>
      <c r="R103" s="341"/>
      <c r="S103" s="340"/>
      <c r="T103" s="341"/>
      <c r="U103" s="340"/>
      <c r="V103" s="341"/>
      <c r="W103" s="340"/>
      <c r="X103" s="341"/>
      <c r="Y103" s="340"/>
      <c r="Z103" s="341"/>
      <c r="AA103" s="341"/>
      <c r="AB103" s="252"/>
      <c r="AC103" s="252"/>
      <c r="AD103" s="252"/>
      <c r="AE103" s="252"/>
      <c r="AF103" s="252"/>
      <c r="AG103" s="252"/>
      <c r="AH103" s="252"/>
      <c r="AI103" s="252">
        <f t="shared" si="5"/>
        <v>0</v>
      </c>
      <c r="AJ103" s="252"/>
      <c r="AK103" s="342"/>
      <c r="AL103" s="342"/>
      <c r="AM103" s="342"/>
      <c r="AN103" s="342">
        <f t="shared" si="6"/>
        <v>0</v>
      </c>
      <c r="AO103" s="56"/>
      <c r="AP103" s="252"/>
      <c r="AQ103" s="252"/>
      <c r="AR103" s="343"/>
      <c r="AS103" s="343"/>
      <c r="AT103" s="112"/>
      <c r="AU103" s="341"/>
      <c r="AV103" s="247"/>
      <c r="AW103" s="246"/>
      <c r="AX103" s="341"/>
      <c r="AY103" s="341"/>
      <c r="AZ103" s="350"/>
      <c r="BA103" s="350"/>
      <c r="BB103" s="350"/>
      <c r="BC103" s="344"/>
      <c r="BD103" s="91"/>
      <c r="BE103" s="345"/>
      <c r="BF103" s="344"/>
      <c r="BG103" s="346"/>
      <c r="BH103" s="347"/>
      <c r="BI103" s="348"/>
      <c r="BJ103" s="345"/>
      <c r="BK103" s="347"/>
      <c r="BL103" s="348"/>
      <c r="BM103" s="347"/>
      <c r="BN103" s="348"/>
      <c r="BO103" s="345"/>
      <c r="BP103" s="347"/>
      <c r="BQ103" s="348"/>
    </row>
    <row r="104" spans="1:69" ht="99.75" customHeight="1" x14ac:dyDescent="0.3">
      <c r="A104" s="329"/>
      <c r="B104" s="252"/>
      <c r="C104" s="113"/>
      <c r="D104" s="369"/>
      <c r="E104" s="341"/>
      <c r="F104" s="252"/>
      <c r="G104" s="341"/>
      <c r="H104" s="369"/>
      <c r="I104" s="341"/>
      <c r="J104" s="252"/>
      <c r="K104" s="339"/>
      <c r="L104" s="339"/>
      <c r="M104" s="112"/>
      <c r="N104" s="90"/>
      <c r="O104" s="340"/>
      <c r="P104" s="341"/>
      <c r="Q104" s="340"/>
      <c r="R104" s="341"/>
      <c r="S104" s="340"/>
      <c r="T104" s="341"/>
      <c r="U104" s="340"/>
      <c r="V104" s="341"/>
      <c r="W104" s="340"/>
      <c r="X104" s="341"/>
      <c r="Y104" s="340"/>
      <c r="Z104" s="341"/>
      <c r="AA104" s="341"/>
      <c r="AB104" s="252"/>
      <c r="AC104" s="252"/>
      <c r="AD104" s="252"/>
      <c r="AE104" s="252"/>
      <c r="AF104" s="252"/>
      <c r="AG104" s="252"/>
      <c r="AH104" s="252"/>
      <c r="AI104" s="252">
        <f t="shared" si="5"/>
        <v>0</v>
      </c>
      <c r="AJ104" s="252"/>
      <c r="AK104" s="342"/>
      <c r="AL104" s="342"/>
      <c r="AM104" s="342"/>
      <c r="AN104" s="342">
        <f t="shared" si="6"/>
        <v>0</v>
      </c>
      <c r="AO104" s="56"/>
      <c r="AP104" s="252"/>
      <c r="AQ104" s="252"/>
      <c r="AR104" s="343"/>
      <c r="AS104" s="343"/>
      <c r="AT104" s="112"/>
      <c r="AU104" s="341"/>
      <c r="AV104" s="247"/>
      <c r="AW104" s="246"/>
      <c r="AX104" s="341"/>
      <c r="AY104" s="341"/>
      <c r="AZ104" s="350"/>
      <c r="BA104" s="350"/>
      <c r="BB104" s="350"/>
      <c r="BC104" s="344"/>
      <c r="BD104" s="91"/>
      <c r="BE104" s="345"/>
      <c r="BF104" s="344"/>
      <c r="BG104" s="346"/>
      <c r="BH104" s="347"/>
      <c r="BI104" s="348"/>
      <c r="BJ104" s="345"/>
      <c r="BK104" s="347"/>
      <c r="BL104" s="348"/>
      <c r="BM104" s="347"/>
      <c r="BN104" s="348"/>
      <c r="BO104" s="345"/>
      <c r="BP104" s="347"/>
      <c r="BQ104" s="348"/>
    </row>
    <row r="105" spans="1:69" ht="99.75" customHeight="1" x14ac:dyDescent="0.3">
      <c r="A105" s="329"/>
      <c r="B105" s="252"/>
      <c r="C105" s="113"/>
      <c r="D105" s="369"/>
      <c r="E105" s="341"/>
      <c r="F105" s="252"/>
      <c r="G105" s="341"/>
      <c r="H105" s="369"/>
      <c r="I105" s="341"/>
      <c r="J105" s="252"/>
      <c r="K105" s="339"/>
      <c r="L105" s="339"/>
      <c r="M105" s="112"/>
      <c r="N105" s="90"/>
      <c r="O105" s="340"/>
      <c r="P105" s="341"/>
      <c r="Q105" s="340"/>
      <c r="R105" s="341"/>
      <c r="S105" s="340"/>
      <c r="T105" s="341"/>
      <c r="U105" s="340"/>
      <c r="V105" s="341"/>
      <c r="W105" s="340"/>
      <c r="X105" s="341"/>
      <c r="Y105" s="340"/>
      <c r="Z105" s="341"/>
      <c r="AA105" s="341"/>
      <c r="AB105" s="252"/>
      <c r="AC105" s="252"/>
      <c r="AD105" s="252"/>
      <c r="AE105" s="252"/>
      <c r="AF105" s="252"/>
      <c r="AG105" s="252"/>
      <c r="AH105" s="252"/>
      <c r="AI105" s="252">
        <f t="shared" si="5"/>
        <v>0</v>
      </c>
      <c r="AJ105" s="252"/>
      <c r="AK105" s="342"/>
      <c r="AL105" s="342"/>
      <c r="AM105" s="342"/>
      <c r="AN105" s="342">
        <f t="shared" si="6"/>
        <v>0</v>
      </c>
      <c r="AO105" s="56"/>
      <c r="AP105" s="252"/>
      <c r="AQ105" s="252"/>
      <c r="AR105" s="343"/>
      <c r="AS105" s="343"/>
      <c r="AT105" s="112"/>
      <c r="AU105" s="341"/>
      <c r="AV105" s="247"/>
      <c r="AW105" s="246"/>
      <c r="AX105" s="341"/>
      <c r="AY105" s="341"/>
      <c r="AZ105" s="350"/>
      <c r="BA105" s="350"/>
      <c r="BB105" s="350"/>
      <c r="BC105" s="344"/>
      <c r="BD105" s="91"/>
      <c r="BE105" s="345"/>
      <c r="BF105" s="344"/>
      <c r="BG105" s="346"/>
      <c r="BH105" s="347"/>
      <c r="BI105" s="348"/>
      <c r="BJ105" s="345"/>
      <c r="BK105" s="347"/>
      <c r="BL105" s="348"/>
      <c r="BM105" s="347"/>
      <c r="BN105" s="348"/>
      <c r="BO105" s="345"/>
      <c r="BP105" s="347"/>
      <c r="BQ105" s="348"/>
    </row>
    <row r="106" spans="1:69" ht="99.75" customHeight="1" x14ac:dyDescent="0.3">
      <c r="A106" s="329"/>
      <c r="B106" s="252"/>
      <c r="C106" s="113"/>
      <c r="D106" s="369"/>
      <c r="E106" s="341"/>
      <c r="F106" s="252"/>
      <c r="G106" s="341"/>
      <c r="H106" s="369"/>
      <c r="I106" s="341"/>
      <c r="J106" s="252"/>
      <c r="K106" s="339"/>
      <c r="L106" s="339"/>
      <c r="M106" s="112"/>
      <c r="N106" s="90"/>
      <c r="O106" s="340"/>
      <c r="P106" s="341"/>
      <c r="Q106" s="340"/>
      <c r="R106" s="341"/>
      <c r="S106" s="340"/>
      <c r="T106" s="341"/>
      <c r="U106" s="340"/>
      <c r="V106" s="341"/>
      <c r="W106" s="340"/>
      <c r="X106" s="341"/>
      <c r="Y106" s="340"/>
      <c r="Z106" s="341"/>
      <c r="AA106" s="341"/>
      <c r="AB106" s="252"/>
      <c r="AC106" s="252"/>
      <c r="AD106" s="252"/>
      <c r="AE106" s="252"/>
      <c r="AF106" s="252"/>
      <c r="AG106" s="252"/>
      <c r="AH106" s="252"/>
      <c r="AI106" s="252">
        <f t="shared" si="5"/>
        <v>0</v>
      </c>
      <c r="AJ106" s="252"/>
      <c r="AK106" s="342"/>
      <c r="AL106" s="342"/>
      <c r="AM106" s="342"/>
      <c r="AN106" s="342">
        <f t="shared" si="6"/>
        <v>0</v>
      </c>
      <c r="AO106" s="56"/>
      <c r="AP106" s="252"/>
      <c r="AQ106" s="252"/>
      <c r="AR106" s="343"/>
      <c r="AS106" s="343"/>
      <c r="AT106" s="112"/>
      <c r="AU106" s="341"/>
      <c r="AV106" s="247"/>
      <c r="AW106" s="246"/>
      <c r="AX106" s="341"/>
      <c r="AY106" s="341"/>
      <c r="AZ106" s="350"/>
      <c r="BA106" s="350"/>
      <c r="BB106" s="350"/>
      <c r="BC106" s="344"/>
      <c r="BD106" s="91"/>
      <c r="BE106" s="345"/>
      <c r="BF106" s="344"/>
      <c r="BG106" s="346"/>
      <c r="BH106" s="347"/>
      <c r="BI106" s="348"/>
      <c r="BJ106" s="345"/>
      <c r="BK106" s="347"/>
      <c r="BL106" s="348"/>
      <c r="BM106" s="347"/>
      <c r="BN106" s="348"/>
      <c r="BO106" s="345"/>
      <c r="BP106" s="347"/>
      <c r="BQ106" s="348"/>
    </row>
    <row r="107" spans="1:69" ht="99.75" customHeight="1" x14ac:dyDescent="0.3">
      <c r="A107" s="329"/>
      <c r="B107" s="252"/>
      <c r="C107" s="113"/>
      <c r="D107" s="369"/>
      <c r="E107" s="341"/>
      <c r="F107" s="252"/>
      <c r="G107" s="341"/>
      <c r="H107" s="369"/>
      <c r="I107" s="341"/>
      <c r="J107" s="252"/>
      <c r="K107" s="339"/>
      <c r="L107" s="339"/>
      <c r="M107" s="112"/>
      <c r="N107" s="90"/>
      <c r="O107" s="340"/>
      <c r="P107" s="341"/>
      <c r="Q107" s="340"/>
      <c r="R107" s="341"/>
      <c r="S107" s="340"/>
      <c r="T107" s="341"/>
      <c r="U107" s="340"/>
      <c r="V107" s="341"/>
      <c r="W107" s="340"/>
      <c r="X107" s="341"/>
      <c r="Y107" s="340"/>
      <c r="Z107" s="341"/>
      <c r="AA107" s="341"/>
      <c r="AB107" s="252"/>
      <c r="AC107" s="252"/>
      <c r="AD107" s="252"/>
      <c r="AE107" s="252"/>
      <c r="AF107" s="252"/>
      <c r="AG107" s="252"/>
      <c r="AH107" s="252"/>
      <c r="AI107" s="252">
        <f t="shared" si="5"/>
        <v>0</v>
      </c>
      <c r="AJ107" s="252"/>
      <c r="AK107" s="342"/>
      <c r="AL107" s="342"/>
      <c r="AM107" s="342"/>
      <c r="AN107" s="342">
        <f t="shared" si="6"/>
        <v>0</v>
      </c>
      <c r="AO107" s="56"/>
      <c r="AP107" s="252"/>
      <c r="AQ107" s="252"/>
      <c r="AR107" s="343"/>
      <c r="AS107" s="343"/>
      <c r="AT107" s="112"/>
      <c r="AU107" s="341"/>
      <c r="AV107" s="247"/>
      <c r="AW107" s="246"/>
      <c r="AX107" s="341"/>
      <c r="AY107" s="341"/>
      <c r="AZ107" s="350"/>
      <c r="BA107" s="350"/>
      <c r="BB107" s="350"/>
      <c r="BC107" s="344"/>
      <c r="BD107" s="91"/>
      <c r="BE107" s="345"/>
      <c r="BF107" s="344"/>
      <c r="BG107" s="346"/>
      <c r="BH107" s="347"/>
      <c r="BI107" s="348"/>
      <c r="BJ107" s="345"/>
      <c r="BK107" s="347"/>
      <c r="BL107" s="348"/>
      <c r="BM107" s="347"/>
      <c r="BN107" s="348"/>
      <c r="BO107" s="345"/>
      <c r="BP107" s="347"/>
      <c r="BQ107" s="348"/>
    </row>
    <row r="108" spans="1:69" ht="99.75" customHeight="1" x14ac:dyDescent="0.3">
      <c r="A108" s="329"/>
      <c r="B108" s="252"/>
      <c r="C108" s="113"/>
      <c r="D108" s="369"/>
      <c r="E108" s="341"/>
      <c r="F108" s="252"/>
      <c r="G108" s="341"/>
      <c r="H108" s="369"/>
      <c r="I108" s="341"/>
      <c r="J108" s="252"/>
      <c r="K108" s="339"/>
      <c r="L108" s="339"/>
      <c r="M108" s="112"/>
      <c r="N108" s="90"/>
      <c r="O108" s="340"/>
      <c r="P108" s="341"/>
      <c r="Q108" s="340"/>
      <c r="R108" s="341"/>
      <c r="S108" s="340"/>
      <c r="T108" s="341"/>
      <c r="U108" s="340"/>
      <c r="V108" s="341"/>
      <c r="W108" s="340"/>
      <c r="X108" s="341"/>
      <c r="Y108" s="340"/>
      <c r="Z108" s="341"/>
      <c r="AA108" s="341"/>
      <c r="AB108" s="252"/>
      <c r="AC108" s="252"/>
      <c r="AD108" s="252"/>
      <c r="AE108" s="252"/>
      <c r="AF108" s="252"/>
      <c r="AG108" s="252"/>
      <c r="AH108" s="252"/>
      <c r="AI108" s="252">
        <f t="shared" si="5"/>
        <v>0</v>
      </c>
      <c r="AJ108" s="252"/>
      <c r="AK108" s="342"/>
      <c r="AL108" s="342"/>
      <c r="AM108" s="342"/>
      <c r="AN108" s="342">
        <f t="shared" si="6"/>
        <v>0</v>
      </c>
      <c r="AO108" s="56"/>
      <c r="AP108" s="252"/>
      <c r="AQ108" s="252"/>
      <c r="AR108" s="343"/>
      <c r="AS108" s="343"/>
      <c r="AT108" s="112"/>
      <c r="AU108" s="341"/>
      <c r="AV108" s="247"/>
      <c r="AW108" s="246"/>
      <c r="AX108" s="341"/>
      <c r="AY108" s="341"/>
      <c r="AZ108" s="350"/>
      <c r="BA108" s="350"/>
      <c r="BB108" s="350"/>
      <c r="BC108" s="344"/>
      <c r="BD108" s="91"/>
      <c r="BE108" s="345"/>
      <c r="BF108" s="344"/>
      <c r="BG108" s="346"/>
      <c r="BH108" s="347"/>
      <c r="BI108" s="348"/>
      <c r="BJ108" s="345"/>
      <c r="BK108" s="347"/>
      <c r="BL108" s="348"/>
      <c r="BM108" s="347"/>
      <c r="BN108" s="348"/>
      <c r="BO108" s="345"/>
      <c r="BP108" s="347"/>
      <c r="BQ108" s="348"/>
    </row>
    <row r="109" spans="1:69" ht="99.75" customHeight="1" x14ac:dyDescent="0.3">
      <c r="A109" s="329"/>
      <c r="B109" s="252"/>
      <c r="C109" s="113"/>
      <c r="D109" s="341"/>
      <c r="E109" s="341"/>
      <c r="F109" s="252"/>
      <c r="G109" s="341"/>
      <c r="H109" s="369"/>
      <c r="I109" s="341"/>
      <c r="J109" s="252"/>
      <c r="K109" s="339"/>
      <c r="L109" s="339"/>
      <c r="M109" s="112"/>
      <c r="N109" s="90"/>
      <c r="O109" s="340"/>
      <c r="P109" s="341"/>
      <c r="Q109" s="340"/>
      <c r="R109" s="341"/>
      <c r="S109" s="340"/>
      <c r="T109" s="341"/>
      <c r="U109" s="340"/>
      <c r="V109" s="341"/>
      <c r="W109" s="340"/>
      <c r="X109" s="341"/>
      <c r="Y109" s="340"/>
      <c r="Z109" s="341"/>
      <c r="AA109" s="341"/>
      <c r="AB109" s="252"/>
      <c r="AC109" s="252"/>
      <c r="AD109" s="252"/>
      <c r="AE109" s="252"/>
      <c r="AF109" s="252"/>
      <c r="AG109" s="252"/>
      <c r="AH109" s="252"/>
      <c r="AI109" s="252">
        <f t="shared" si="5"/>
        <v>0</v>
      </c>
      <c r="AJ109" s="252"/>
      <c r="AK109" s="342"/>
      <c r="AL109" s="342"/>
      <c r="AM109" s="342"/>
      <c r="AN109" s="342">
        <f t="shared" si="6"/>
        <v>0</v>
      </c>
      <c r="AO109" s="56"/>
      <c r="AP109" s="252"/>
      <c r="AQ109" s="252"/>
      <c r="AR109" s="343"/>
      <c r="AS109" s="343"/>
      <c r="AT109" s="112"/>
      <c r="AU109" s="341"/>
      <c r="AV109" s="247"/>
      <c r="AW109" s="246"/>
      <c r="AX109" s="341"/>
      <c r="AY109" s="341"/>
      <c r="AZ109" s="350"/>
      <c r="BA109" s="350"/>
      <c r="BB109" s="350"/>
      <c r="BC109" s="344"/>
      <c r="BD109" s="91"/>
      <c r="BE109" s="345"/>
      <c r="BF109" s="344"/>
      <c r="BG109" s="346"/>
      <c r="BH109" s="347"/>
      <c r="BI109" s="348"/>
      <c r="BJ109" s="345"/>
      <c r="BK109" s="347"/>
      <c r="BL109" s="348"/>
      <c r="BM109" s="347"/>
      <c r="BN109" s="348"/>
      <c r="BO109" s="345"/>
      <c r="BP109" s="347"/>
      <c r="BQ109" s="348"/>
    </row>
    <row r="110" spans="1:69" ht="99.75" customHeight="1" x14ac:dyDescent="0.3">
      <c r="A110" s="329"/>
      <c r="B110" s="252"/>
      <c r="C110" s="113"/>
      <c r="D110" s="341"/>
      <c r="E110" s="341"/>
      <c r="F110" s="252"/>
      <c r="G110" s="341"/>
      <c r="H110" s="369"/>
      <c r="I110" s="341"/>
      <c r="J110" s="252"/>
      <c r="K110" s="339"/>
      <c r="L110" s="339"/>
      <c r="M110" s="112"/>
      <c r="N110" s="90"/>
      <c r="O110" s="340"/>
      <c r="P110" s="341"/>
      <c r="Q110" s="340"/>
      <c r="R110" s="341"/>
      <c r="S110" s="340"/>
      <c r="T110" s="341"/>
      <c r="U110" s="340"/>
      <c r="V110" s="341"/>
      <c r="W110" s="340"/>
      <c r="X110" s="341"/>
      <c r="Y110" s="340"/>
      <c r="Z110" s="341"/>
      <c r="AA110" s="341"/>
      <c r="AB110" s="252"/>
      <c r="AC110" s="252"/>
      <c r="AD110" s="252"/>
      <c r="AE110" s="252"/>
      <c r="AF110" s="252"/>
      <c r="AG110" s="252"/>
      <c r="AH110" s="252"/>
      <c r="AI110" s="252">
        <f t="shared" si="5"/>
        <v>0</v>
      </c>
      <c r="AJ110" s="252"/>
      <c r="AK110" s="342"/>
      <c r="AL110" s="342"/>
      <c r="AM110" s="342"/>
      <c r="AN110" s="342">
        <f t="shared" si="6"/>
        <v>0</v>
      </c>
      <c r="AO110" s="56"/>
      <c r="AP110" s="252"/>
      <c r="AQ110" s="252"/>
      <c r="AR110" s="343"/>
      <c r="AS110" s="343"/>
      <c r="AT110" s="112"/>
      <c r="AU110" s="341"/>
      <c r="AV110" s="247"/>
      <c r="AW110" s="246"/>
      <c r="AX110" s="341"/>
      <c r="AY110" s="341"/>
      <c r="AZ110" s="350"/>
      <c r="BA110" s="350"/>
      <c r="BB110" s="350"/>
      <c r="BC110" s="344"/>
      <c r="BD110" s="91"/>
      <c r="BE110" s="345"/>
      <c r="BF110" s="344"/>
      <c r="BG110" s="346"/>
      <c r="BH110" s="347"/>
      <c r="BI110" s="348"/>
      <c r="BJ110" s="345"/>
      <c r="BK110" s="347"/>
      <c r="BL110" s="348"/>
      <c r="BM110" s="347"/>
      <c r="BN110" s="348"/>
      <c r="BO110" s="345"/>
      <c r="BP110" s="347"/>
      <c r="BQ110" s="348"/>
    </row>
    <row r="111" spans="1:69" ht="99.75" customHeight="1" x14ac:dyDescent="0.3">
      <c r="A111" s="329"/>
      <c r="B111" s="252"/>
      <c r="C111" s="113"/>
      <c r="D111" s="341"/>
      <c r="E111" s="341"/>
      <c r="F111" s="252"/>
      <c r="G111" s="341"/>
      <c r="H111" s="369"/>
      <c r="I111" s="341"/>
      <c r="J111" s="252"/>
      <c r="K111" s="339"/>
      <c r="L111" s="339"/>
      <c r="M111" s="112"/>
      <c r="N111" s="90"/>
      <c r="O111" s="340"/>
      <c r="P111" s="341"/>
      <c r="Q111" s="340"/>
      <c r="R111" s="341"/>
      <c r="S111" s="340"/>
      <c r="T111" s="341"/>
      <c r="U111" s="340"/>
      <c r="V111" s="341"/>
      <c r="W111" s="340"/>
      <c r="X111" s="341"/>
      <c r="Y111" s="340"/>
      <c r="Z111" s="341"/>
      <c r="AA111" s="341"/>
      <c r="AB111" s="252"/>
      <c r="AC111" s="252"/>
      <c r="AD111" s="252"/>
      <c r="AE111" s="252"/>
      <c r="AF111" s="252"/>
      <c r="AG111" s="252"/>
      <c r="AH111" s="252"/>
      <c r="AI111" s="252">
        <f t="shared" si="5"/>
        <v>0</v>
      </c>
      <c r="AJ111" s="252"/>
      <c r="AK111" s="342"/>
      <c r="AL111" s="342"/>
      <c r="AM111" s="342"/>
      <c r="AN111" s="342">
        <f t="shared" si="6"/>
        <v>0</v>
      </c>
      <c r="AO111" s="56"/>
      <c r="AP111" s="252"/>
      <c r="AQ111" s="252"/>
      <c r="AR111" s="343"/>
      <c r="AS111" s="343"/>
      <c r="AT111" s="112"/>
      <c r="AU111" s="341"/>
      <c r="AV111" s="247"/>
      <c r="AW111" s="246"/>
      <c r="AX111" s="341"/>
      <c r="AY111" s="341"/>
      <c r="AZ111" s="350"/>
      <c r="BA111" s="350"/>
      <c r="BB111" s="350"/>
      <c r="BC111" s="344"/>
      <c r="BD111" s="91"/>
      <c r="BE111" s="345"/>
      <c r="BF111" s="344"/>
      <c r="BG111" s="346"/>
      <c r="BH111" s="347"/>
      <c r="BI111" s="348"/>
      <c r="BJ111" s="345"/>
      <c r="BK111" s="347"/>
      <c r="BL111" s="348"/>
      <c r="BM111" s="347"/>
      <c r="BN111" s="348"/>
      <c r="BO111" s="345"/>
      <c r="BP111" s="347"/>
      <c r="BQ111" s="348"/>
    </row>
    <row r="112" spans="1:69" ht="99.75" customHeight="1" x14ac:dyDescent="0.3">
      <c r="A112" s="329"/>
      <c r="B112" s="252"/>
      <c r="C112" s="113"/>
      <c r="D112" s="341"/>
      <c r="E112" s="341"/>
      <c r="F112" s="252"/>
      <c r="G112" s="341"/>
      <c r="H112" s="369"/>
      <c r="I112" s="341"/>
      <c r="J112" s="252"/>
      <c r="K112" s="339"/>
      <c r="L112" s="339"/>
      <c r="M112" s="112"/>
      <c r="N112" s="90"/>
      <c r="O112" s="340"/>
      <c r="P112" s="341"/>
      <c r="Q112" s="340"/>
      <c r="R112" s="341"/>
      <c r="S112" s="340"/>
      <c r="T112" s="341"/>
      <c r="U112" s="340"/>
      <c r="V112" s="341"/>
      <c r="W112" s="340"/>
      <c r="X112" s="341"/>
      <c r="Y112" s="340"/>
      <c r="Z112" s="341"/>
      <c r="AA112" s="341"/>
      <c r="AB112" s="252"/>
      <c r="AC112" s="252"/>
      <c r="AD112" s="252"/>
      <c r="AE112" s="252"/>
      <c r="AF112" s="252"/>
      <c r="AG112" s="252"/>
      <c r="AH112" s="252"/>
      <c r="AI112" s="252">
        <f t="shared" si="5"/>
        <v>0</v>
      </c>
      <c r="AJ112" s="252"/>
      <c r="AK112" s="342"/>
      <c r="AL112" s="342"/>
      <c r="AM112" s="342"/>
      <c r="AN112" s="342">
        <f t="shared" si="6"/>
        <v>0</v>
      </c>
      <c r="AO112" s="56"/>
      <c r="AP112" s="252"/>
      <c r="AQ112" s="252"/>
      <c r="AR112" s="343"/>
      <c r="AS112" s="343"/>
      <c r="AT112" s="112"/>
      <c r="AU112" s="341"/>
      <c r="AV112" s="247"/>
      <c r="AW112" s="246"/>
      <c r="AX112" s="341"/>
      <c r="AY112" s="341"/>
      <c r="AZ112" s="350"/>
      <c r="BA112" s="350"/>
      <c r="BB112" s="350"/>
      <c r="BC112" s="344"/>
      <c r="BD112" s="91"/>
      <c r="BE112" s="345"/>
      <c r="BF112" s="344"/>
      <c r="BG112" s="346"/>
      <c r="BH112" s="347"/>
      <c r="BI112" s="348"/>
      <c r="BJ112" s="345"/>
      <c r="BK112" s="347"/>
      <c r="BL112" s="348"/>
      <c r="BM112" s="347"/>
      <c r="BN112" s="348"/>
      <c r="BO112" s="345"/>
      <c r="BP112" s="347"/>
      <c r="BQ112" s="348"/>
    </row>
    <row r="113" spans="1:69" ht="99.75" customHeight="1" x14ac:dyDescent="0.3">
      <c r="A113" s="329"/>
      <c r="B113" s="252"/>
      <c r="C113" s="113"/>
      <c r="D113" s="341"/>
      <c r="E113" s="341"/>
      <c r="F113" s="252"/>
      <c r="G113" s="341"/>
      <c r="H113" s="369"/>
      <c r="I113" s="341"/>
      <c r="J113" s="252"/>
      <c r="K113" s="339"/>
      <c r="L113" s="339"/>
      <c r="M113" s="112"/>
      <c r="N113" s="90"/>
      <c r="O113" s="340"/>
      <c r="P113" s="341"/>
      <c r="Q113" s="340"/>
      <c r="R113" s="341"/>
      <c r="S113" s="340"/>
      <c r="T113" s="341"/>
      <c r="U113" s="340"/>
      <c r="V113" s="341"/>
      <c r="W113" s="340"/>
      <c r="X113" s="341"/>
      <c r="Y113" s="340"/>
      <c r="Z113" s="341"/>
      <c r="AA113" s="341"/>
      <c r="AB113" s="252"/>
      <c r="AC113" s="252"/>
      <c r="AD113" s="252"/>
      <c r="AE113" s="252"/>
      <c r="AF113" s="252"/>
      <c r="AG113" s="252"/>
      <c r="AH113" s="252"/>
      <c r="AI113" s="252">
        <f t="shared" si="5"/>
        <v>0</v>
      </c>
      <c r="AJ113" s="252"/>
      <c r="AK113" s="342"/>
      <c r="AL113" s="342"/>
      <c r="AM113" s="342"/>
      <c r="AN113" s="342">
        <f t="shared" si="6"/>
        <v>0</v>
      </c>
      <c r="AO113" s="56"/>
      <c r="AP113" s="252"/>
      <c r="AQ113" s="252"/>
      <c r="AR113" s="343"/>
      <c r="AS113" s="343"/>
      <c r="AT113" s="112"/>
      <c r="AU113" s="341"/>
      <c r="AV113" s="247"/>
      <c r="AW113" s="246"/>
      <c r="AX113" s="341"/>
      <c r="AY113" s="341"/>
      <c r="AZ113" s="350"/>
      <c r="BA113" s="350"/>
      <c r="BB113" s="350"/>
      <c r="BC113" s="344"/>
      <c r="BD113" s="91"/>
      <c r="BE113" s="345"/>
      <c r="BF113" s="344"/>
      <c r="BG113" s="346"/>
      <c r="BH113" s="347"/>
      <c r="BI113" s="348"/>
      <c r="BJ113" s="345"/>
      <c r="BK113" s="347"/>
      <c r="BL113" s="348"/>
      <c r="BM113" s="347"/>
      <c r="BN113" s="348"/>
      <c r="BO113" s="345"/>
      <c r="BP113" s="347"/>
      <c r="BQ113" s="348"/>
    </row>
    <row r="114" spans="1:69" ht="99.75" customHeight="1" x14ac:dyDescent="0.3">
      <c r="A114" s="329"/>
      <c r="B114" s="252"/>
      <c r="C114" s="113"/>
      <c r="D114" s="341"/>
      <c r="E114" s="341"/>
      <c r="F114" s="252"/>
      <c r="G114" s="341"/>
      <c r="H114" s="369"/>
      <c r="I114" s="341"/>
      <c r="J114" s="252"/>
      <c r="K114" s="339"/>
      <c r="L114" s="339"/>
      <c r="M114" s="112"/>
      <c r="N114" s="90"/>
      <c r="O114" s="340"/>
      <c r="P114" s="341"/>
      <c r="Q114" s="340"/>
      <c r="R114" s="341"/>
      <c r="S114" s="340"/>
      <c r="T114" s="341"/>
      <c r="U114" s="340"/>
      <c r="V114" s="341"/>
      <c r="W114" s="340"/>
      <c r="X114" s="341"/>
      <c r="Y114" s="340"/>
      <c r="Z114" s="341"/>
      <c r="AA114" s="341"/>
      <c r="AB114" s="252"/>
      <c r="AC114" s="252"/>
      <c r="AD114" s="252"/>
      <c r="AE114" s="252"/>
      <c r="AF114" s="252"/>
      <c r="AG114" s="252"/>
      <c r="AH114" s="252"/>
      <c r="AI114" s="252">
        <f t="shared" si="5"/>
        <v>0</v>
      </c>
      <c r="AJ114" s="252"/>
      <c r="AK114" s="342"/>
      <c r="AL114" s="342"/>
      <c r="AM114" s="342"/>
      <c r="AN114" s="342">
        <f t="shared" si="6"/>
        <v>0</v>
      </c>
      <c r="AO114" s="56"/>
      <c r="AP114" s="252"/>
      <c r="AQ114" s="252"/>
      <c r="AR114" s="343"/>
      <c r="AS114" s="343"/>
      <c r="AT114" s="112"/>
      <c r="AU114" s="341"/>
      <c r="AV114" s="247"/>
      <c r="AW114" s="246"/>
      <c r="AX114" s="341"/>
      <c r="AY114" s="341"/>
      <c r="AZ114" s="350"/>
      <c r="BA114" s="350"/>
      <c r="BB114" s="350"/>
      <c r="BC114" s="344"/>
      <c r="BD114" s="91"/>
      <c r="BE114" s="345"/>
      <c r="BF114" s="344"/>
      <c r="BG114" s="346"/>
      <c r="BH114" s="347"/>
      <c r="BI114" s="348"/>
      <c r="BJ114" s="345"/>
      <c r="BK114" s="347"/>
      <c r="BL114" s="348"/>
      <c r="BM114" s="347"/>
      <c r="BN114" s="348"/>
      <c r="BO114" s="345"/>
      <c r="BP114" s="347"/>
      <c r="BQ114" s="348"/>
    </row>
    <row r="115" spans="1:69" ht="99.75" customHeight="1" x14ac:dyDescent="0.3">
      <c r="A115" s="329"/>
      <c r="B115" s="252"/>
      <c r="C115" s="113"/>
      <c r="D115" s="341"/>
      <c r="E115" s="341"/>
      <c r="F115" s="252"/>
      <c r="G115" s="341"/>
      <c r="H115" s="369"/>
      <c r="I115" s="341"/>
      <c r="J115" s="252"/>
      <c r="K115" s="339"/>
      <c r="L115" s="339"/>
      <c r="M115" s="112"/>
      <c r="N115" s="90"/>
      <c r="O115" s="340"/>
      <c r="P115" s="341"/>
      <c r="Q115" s="340"/>
      <c r="R115" s="341"/>
      <c r="S115" s="340"/>
      <c r="T115" s="341"/>
      <c r="U115" s="340"/>
      <c r="V115" s="341"/>
      <c r="W115" s="340"/>
      <c r="X115" s="341"/>
      <c r="Y115" s="340"/>
      <c r="Z115" s="341"/>
      <c r="AA115" s="341"/>
      <c r="AB115" s="252"/>
      <c r="AC115" s="252"/>
      <c r="AD115" s="252"/>
      <c r="AE115" s="252"/>
      <c r="AF115" s="252"/>
      <c r="AG115" s="252"/>
      <c r="AH115" s="252"/>
      <c r="AI115" s="252">
        <f t="shared" si="5"/>
        <v>0</v>
      </c>
      <c r="AJ115" s="252"/>
      <c r="AK115" s="342"/>
      <c r="AL115" s="342"/>
      <c r="AM115" s="342"/>
      <c r="AN115" s="342">
        <f t="shared" si="6"/>
        <v>0</v>
      </c>
      <c r="AO115" s="56"/>
      <c r="AP115" s="252"/>
      <c r="AQ115" s="252"/>
      <c r="AR115" s="343"/>
      <c r="AS115" s="343"/>
      <c r="AT115" s="112"/>
      <c r="AU115" s="341"/>
      <c r="AV115" s="247"/>
      <c r="AW115" s="246"/>
      <c r="AX115" s="341"/>
      <c r="AY115" s="341"/>
      <c r="AZ115" s="350"/>
      <c r="BA115" s="350"/>
      <c r="BB115" s="350"/>
      <c r="BC115" s="344"/>
      <c r="BD115" s="91"/>
      <c r="BE115" s="345"/>
      <c r="BF115" s="344"/>
      <c r="BG115" s="346"/>
      <c r="BH115" s="347"/>
      <c r="BI115" s="348"/>
      <c r="BJ115" s="345"/>
      <c r="BK115" s="347"/>
      <c r="BL115" s="348"/>
      <c r="BM115" s="347"/>
      <c r="BN115" s="348"/>
      <c r="BO115" s="345"/>
      <c r="BP115" s="347"/>
      <c r="BQ115" s="348"/>
    </row>
    <row r="116" spans="1:69" ht="99.75" customHeight="1" x14ac:dyDescent="0.3">
      <c r="A116" s="329"/>
      <c r="B116" s="252"/>
      <c r="C116" s="113"/>
      <c r="D116" s="341"/>
      <c r="E116" s="341"/>
      <c r="F116" s="252"/>
      <c r="G116" s="341"/>
      <c r="H116" s="369"/>
      <c r="I116" s="341"/>
      <c r="J116" s="252"/>
      <c r="K116" s="339"/>
      <c r="L116" s="339"/>
      <c r="M116" s="112"/>
      <c r="N116" s="90"/>
      <c r="O116" s="340"/>
      <c r="P116" s="341"/>
      <c r="Q116" s="340"/>
      <c r="R116" s="341"/>
      <c r="S116" s="340"/>
      <c r="T116" s="341"/>
      <c r="U116" s="340"/>
      <c r="V116" s="341"/>
      <c r="W116" s="340"/>
      <c r="X116" s="341"/>
      <c r="Y116" s="340"/>
      <c r="Z116" s="341"/>
      <c r="AA116" s="341"/>
      <c r="AB116" s="252"/>
      <c r="AC116" s="252"/>
      <c r="AD116" s="252"/>
      <c r="AE116" s="252"/>
      <c r="AF116" s="252"/>
      <c r="AG116" s="252"/>
      <c r="AH116" s="252"/>
      <c r="AI116" s="252">
        <f t="shared" si="5"/>
        <v>0</v>
      </c>
      <c r="AJ116" s="252"/>
      <c r="AK116" s="342"/>
      <c r="AL116" s="342"/>
      <c r="AM116" s="342"/>
      <c r="AN116" s="342">
        <f t="shared" si="6"/>
        <v>0</v>
      </c>
      <c r="AO116" s="56"/>
      <c r="AP116" s="252"/>
      <c r="AQ116" s="252"/>
      <c r="AR116" s="343"/>
      <c r="AS116" s="343"/>
      <c r="AT116" s="112"/>
      <c r="AU116" s="341"/>
      <c r="AV116" s="247"/>
      <c r="AW116" s="246"/>
      <c r="AX116" s="341"/>
      <c r="AY116" s="341"/>
      <c r="AZ116" s="350"/>
      <c r="BA116" s="350"/>
      <c r="BB116" s="350"/>
      <c r="BC116" s="344"/>
      <c r="BD116" s="91"/>
      <c r="BE116" s="345"/>
      <c r="BF116" s="344"/>
      <c r="BG116" s="346"/>
      <c r="BH116" s="347"/>
      <c r="BI116" s="348"/>
      <c r="BJ116" s="345"/>
      <c r="BK116" s="347"/>
      <c r="BL116" s="348"/>
      <c r="BM116" s="347"/>
      <c r="BN116" s="348"/>
      <c r="BO116" s="345"/>
      <c r="BP116" s="347"/>
      <c r="BQ116" s="348"/>
    </row>
    <row r="117" spans="1:69" ht="99.75" customHeight="1" x14ac:dyDescent="0.3">
      <c r="A117" s="329"/>
      <c r="B117" s="252"/>
      <c r="C117" s="113"/>
      <c r="D117" s="341"/>
      <c r="E117" s="341"/>
      <c r="F117" s="252"/>
      <c r="G117" s="341"/>
      <c r="H117" s="369"/>
      <c r="I117" s="341"/>
      <c r="J117" s="252"/>
      <c r="K117" s="339"/>
      <c r="L117" s="339"/>
      <c r="M117" s="112"/>
      <c r="N117" s="90"/>
      <c r="O117" s="340"/>
      <c r="P117" s="341"/>
      <c r="Q117" s="340"/>
      <c r="R117" s="341"/>
      <c r="S117" s="340"/>
      <c r="T117" s="341"/>
      <c r="U117" s="340"/>
      <c r="V117" s="341"/>
      <c r="W117" s="340"/>
      <c r="X117" s="341"/>
      <c r="Y117" s="340"/>
      <c r="Z117" s="341"/>
      <c r="AA117" s="341"/>
      <c r="AB117" s="252"/>
      <c r="AC117" s="252"/>
      <c r="AD117" s="252"/>
      <c r="AE117" s="252"/>
      <c r="AF117" s="252"/>
      <c r="AG117" s="252"/>
      <c r="AH117" s="252"/>
      <c r="AI117" s="252">
        <f t="shared" si="5"/>
        <v>0</v>
      </c>
      <c r="AJ117" s="252"/>
      <c r="AK117" s="342"/>
      <c r="AL117" s="342"/>
      <c r="AM117" s="342"/>
      <c r="AN117" s="342">
        <f t="shared" si="6"/>
        <v>0</v>
      </c>
      <c r="AO117" s="56"/>
      <c r="AP117" s="252"/>
      <c r="AQ117" s="252"/>
      <c r="AR117" s="343"/>
      <c r="AS117" s="343"/>
      <c r="AT117" s="112"/>
      <c r="AU117" s="341"/>
      <c r="AV117" s="247"/>
      <c r="AW117" s="246"/>
      <c r="AX117" s="341"/>
      <c r="AY117" s="341"/>
      <c r="AZ117" s="350"/>
      <c r="BA117" s="350"/>
      <c r="BB117" s="350"/>
      <c r="BC117" s="344"/>
      <c r="BD117" s="91"/>
      <c r="BE117" s="345"/>
      <c r="BF117" s="344"/>
      <c r="BG117" s="346"/>
      <c r="BH117" s="347"/>
      <c r="BI117" s="348"/>
      <c r="BJ117" s="345"/>
      <c r="BK117" s="347"/>
      <c r="BL117" s="348"/>
      <c r="BM117" s="347"/>
      <c r="BN117" s="348"/>
      <c r="BO117" s="345"/>
      <c r="BP117" s="347"/>
      <c r="BQ117" s="348"/>
    </row>
    <row r="118" spans="1:69" ht="99.75" customHeight="1" x14ac:dyDescent="0.3">
      <c r="A118" s="329"/>
      <c r="B118" s="252"/>
      <c r="C118" s="113"/>
      <c r="D118" s="341"/>
      <c r="E118" s="341"/>
      <c r="F118" s="252"/>
      <c r="G118" s="341"/>
      <c r="H118" s="369"/>
      <c r="I118" s="341"/>
      <c r="J118" s="252"/>
      <c r="K118" s="339"/>
      <c r="L118" s="339"/>
      <c r="M118" s="112"/>
      <c r="N118" s="369"/>
      <c r="O118" s="340"/>
      <c r="P118" s="341"/>
      <c r="Q118" s="340"/>
      <c r="R118" s="341"/>
      <c r="S118" s="340"/>
      <c r="T118" s="341"/>
      <c r="U118" s="340"/>
      <c r="V118" s="341"/>
      <c r="W118" s="340"/>
      <c r="X118" s="341"/>
      <c r="Y118" s="340"/>
      <c r="Z118" s="341"/>
      <c r="AA118" s="341"/>
      <c r="AB118" s="252"/>
      <c r="AC118" s="252"/>
      <c r="AD118" s="252"/>
      <c r="AE118" s="252"/>
      <c r="AF118" s="252"/>
      <c r="AG118" s="252"/>
      <c r="AH118" s="252"/>
      <c r="AI118" s="252">
        <f t="shared" si="5"/>
        <v>0</v>
      </c>
      <c r="AJ118" s="252"/>
      <c r="AK118" s="342"/>
      <c r="AL118" s="342"/>
      <c r="AM118" s="342"/>
      <c r="AN118" s="342">
        <f t="shared" si="6"/>
        <v>0</v>
      </c>
      <c r="AO118" s="56"/>
      <c r="AP118" s="252"/>
      <c r="AQ118" s="252"/>
      <c r="AR118" s="343"/>
      <c r="AS118" s="343"/>
      <c r="AT118" s="112"/>
      <c r="AU118" s="341"/>
      <c r="AV118" s="247"/>
      <c r="AW118" s="246"/>
      <c r="AX118" s="341"/>
      <c r="AY118" s="341"/>
      <c r="AZ118" s="350"/>
      <c r="BA118" s="350"/>
      <c r="BB118" s="350"/>
      <c r="BC118" s="344"/>
      <c r="BD118" s="91"/>
      <c r="BE118" s="345"/>
      <c r="BF118" s="344"/>
      <c r="BG118" s="346"/>
      <c r="BH118" s="347"/>
      <c r="BI118" s="348"/>
      <c r="BJ118" s="345"/>
      <c r="BK118" s="347"/>
      <c r="BL118" s="348"/>
      <c r="BM118" s="347"/>
      <c r="BN118" s="348"/>
      <c r="BO118" s="345"/>
      <c r="BP118" s="347"/>
      <c r="BQ118" s="348"/>
    </row>
    <row r="119" spans="1:69" ht="99.75" customHeight="1" x14ac:dyDescent="0.3">
      <c r="A119" s="329"/>
      <c r="B119" s="252"/>
      <c r="C119" s="113"/>
      <c r="D119" s="341"/>
      <c r="E119" s="341"/>
      <c r="F119" s="252"/>
      <c r="G119" s="341"/>
      <c r="H119" s="369"/>
      <c r="I119" s="341"/>
      <c r="J119" s="252"/>
      <c r="K119" s="339"/>
      <c r="L119" s="339"/>
      <c r="M119" s="112"/>
      <c r="N119" s="369"/>
      <c r="O119" s="340"/>
      <c r="P119" s="341"/>
      <c r="Q119" s="340"/>
      <c r="R119" s="341"/>
      <c r="S119" s="340"/>
      <c r="T119" s="341"/>
      <c r="U119" s="340"/>
      <c r="V119" s="341"/>
      <c r="W119" s="340"/>
      <c r="X119" s="341"/>
      <c r="Y119" s="340"/>
      <c r="Z119" s="341"/>
      <c r="AA119" s="341"/>
      <c r="AB119" s="252"/>
      <c r="AC119" s="252"/>
      <c r="AD119" s="252"/>
      <c r="AE119" s="252"/>
      <c r="AF119" s="252"/>
      <c r="AG119" s="252"/>
      <c r="AH119" s="252"/>
      <c r="AI119" s="252">
        <f t="shared" si="5"/>
        <v>0</v>
      </c>
      <c r="AJ119" s="252"/>
      <c r="AK119" s="342"/>
      <c r="AL119" s="342"/>
      <c r="AM119" s="342"/>
      <c r="AN119" s="342">
        <f t="shared" si="6"/>
        <v>0</v>
      </c>
      <c r="AO119" s="56"/>
      <c r="AP119" s="252"/>
      <c r="AQ119" s="252"/>
      <c r="AR119" s="343"/>
      <c r="AS119" s="343"/>
      <c r="AT119" s="112"/>
      <c r="AU119" s="341"/>
      <c r="AV119" s="247"/>
      <c r="AW119" s="246"/>
      <c r="AX119" s="341"/>
      <c r="AY119" s="341"/>
      <c r="AZ119" s="350"/>
      <c r="BA119" s="350"/>
      <c r="BB119" s="350"/>
      <c r="BC119" s="344"/>
      <c r="BD119" s="91"/>
      <c r="BE119" s="345"/>
      <c r="BF119" s="344"/>
      <c r="BG119" s="346"/>
      <c r="BH119" s="347"/>
      <c r="BI119" s="348"/>
      <c r="BJ119" s="345"/>
      <c r="BK119" s="347"/>
      <c r="BL119" s="348"/>
      <c r="BM119" s="347"/>
      <c r="BN119" s="348"/>
      <c r="BO119" s="345"/>
      <c r="BP119" s="347"/>
      <c r="BQ119" s="348"/>
    </row>
    <row r="120" spans="1:69" ht="99.75" customHeight="1" x14ac:dyDescent="0.3">
      <c r="A120" s="329"/>
      <c r="B120" s="252"/>
      <c r="C120" s="113"/>
      <c r="D120" s="341"/>
      <c r="E120" s="341"/>
      <c r="F120" s="252"/>
      <c r="G120" s="341"/>
      <c r="H120" s="369"/>
      <c r="I120" s="341"/>
      <c r="J120" s="252"/>
      <c r="K120" s="339"/>
      <c r="L120" s="339"/>
      <c r="M120" s="112"/>
      <c r="N120" s="369"/>
      <c r="O120" s="340"/>
      <c r="P120" s="341"/>
      <c r="Q120" s="340"/>
      <c r="R120" s="341"/>
      <c r="S120" s="340"/>
      <c r="T120" s="341"/>
      <c r="U120" s="340"/>
      <c r="V120" s="341"/>
      <c r="W120" s="340"/>
      <c r="X120" s="341"/>
      <c r="Y120" s="340"/>
      <c r="Z120" s="341"/>
      <c r="AA120" s="341"/>
      <c r="AB120" s="252"/>
      <c r="AC120" s="252"/>
      <c r="AD120" s="252"/>
      <c r="AE120" s="252"/>
      <c r="AF120" s="252"/>
      <c r="AG120" s="252"/>
      <c r="AH120" s="252"/>
      <c r="AI120" s="252">
        <f t="shared" si="5"/>
        <v>0</v>
      </c>
      <c r="AJ120" s="252"/>
      <c r="AK120" s="342"/>
      <c r="AL120" s="342"/>
      <c r="AM120" s="342"/>
      <c r="AN120" s="342">
        <f t="shared" si="6"/>
        <v>0</v>
      </c>
      <c r="AO120" s="56"/>
      <c r="AP120" s="252"/>
      <c r="AQ120" s="252"/>
      <c r="AR120" s="343"/>
      <c r="AS120" s="343"/>
      <c r="AT120" s="112"/>
      <c r="AU120" s="341"/>
      <c r="AV120" s="247"/>
      <c r="AW120" s="246"/>
      <c r="AX120" s="341"/>
      <c r="AY120" s="341"/>
      <c r="AZ120" s="350"/>
      <c r="BA120" s="350"/>
      <c r="BB120" s="350"/>
      <c r="BC120" s="344"/>
      <c r="BD120" s="91"/>
      <c r="BE120" s="345"/>
      <c r="BF120" s="344"/>
      <c r="BG120" s="346"/>
      <c r="BH120" s="347"/>
      <c r="BI120" s="348"/>
      <c r="BJ120" s="345"/>
      <c r="BK120" s="347"/>
      <c r="BL120" s="348"/>
      <c r="BM120" s="347"/>
      <c r="BN120" s="348"/>
      <c r="BO120" s="345"/>
      <c r="BP120" s="347"/>
      <c r="BQ120" s="348"/>
    </row>
    <row r="121" spans="1:69" ht="99.75" customHeight="1" x14ac:dyDescent="0.3">
      <c r="A121" s="329"/>
      <c r="B121" s="252"/>
      <c r="C121" s="113"/>
      <c r="D121" s="341"/>
      <c r="E121" s="341"/>
      <c r="F121" s="252"/>
      <c r="G121" s="341"/>
      <c r="H121" s="369"/>
      <c r="I121" s="341"/>
      <c r="J121" s="252"/>
      <c r="K121" s="339"/>
      <c r="L121" s="339"/>
      <c r="M121" s="112"/>
      <c r="N121" s="369"/>
      <c r="O121" s="340"/>
      <c r="P121" s="341"/>
      <c r="Q121" s="340"/>
      <c r="R121" s="341"/>
      <c r="S121" s="340"/>
      <c r="T121" s="341"/>
      <c r="U121" s="340"/>
      <c r="V121" s="341"/>
      <c r="W121" s="340"/>
      <c r="X121" s="341"/>
      <c r="Y121" s="340"/>
      <c r="Z121" s="341"/>
      <c r="AA121" s="341"/>
      <c r="AB121" s="252"/>
      <c r="AC121" s="252"/>
      <c r="AD121" s="252"/>
      <c r="AE121" s="252"/>
      <c r="AF121" s="252"/>
      <c r="AG121" s="252"/>
      <c r="AH121" s="252"/>
      <c r="AI121" s="252">
        <f t="shared" si="5"/>
        <v>0</v>
      </c>
      <c r="AJ121" s="252"/>
      <c r="AK121" s="342"/>
      <c r="AL121" s="342"/>
      <c r="AM121" s="342"/>
      <c r="AN121" s="342">
        <f t="shared" si="6"/>
        <v>0</v>
      </c>
      <c r="AO121" s="56"/>
      <c r="AP121" s="252"/>
      <c r="AQ121" s="252"/>
      <c r="AR121" s="343"/>
      <c r="AS121" s="343"/>
      <c r="AT121" s="112"/>
      <c r="AU121" s="341"/>
      <c r="AV121" s="247"/>
      <c r="AW121" s="246"/>
      <c r="AX121" s="341"/>
      <c r="AY121" s="341"/>
      <c r="AZ121" s="350"/>
      <c r="BA121" s="350"/>
      <c r="BB121" s="350"/>
      <c r="BC121" s="344"/>
      <c r="BD121" s="91"/>
      <c r="BE121" s="345"/>
      <c r="BF121" s="344"/>
      <c r="BG121" s="346"/>
      <c r="BH121" s="347"/>
      <c r="BI121" s="348"/>
      <c r="BJ121" s="345"/>
      <c r="BK121" s="347"/>
      <c r="BL121" s="348"/>
      <c r="BM121" s="347"/>
      <c r="BN121" s="348"/>
      <c r="BO121" s="345"/>
      <c r="BP121" s="347"/>
      <c r="BQ121" s="348"/>
    </row>
    <row r="122" spans="1:69" ht="99.75" customHeight="1" x14ac:dyDescent="0.3">
      <c r="A122" s="329"/>
      <c r="B122" s="252"/>
      <c r="C122" s="113"/>
      <c r="D122" s="341"/>
      <c r="E122" s="341"/>
      <c r="F122" s="252"/>
      <c r="G122" s="341"/>
      <c r="H122" s="369"/>
      <c r="I122" s="341"/>
      <c r="J122" s="252"/>
      <c r="K122" s="339"/>
      <c r="L122" s="339"/>
      <c r="M122" s="112"/>
      <c r="N122" s="369"/>
      <c r="O122" s="340"/>
      <c r="P122" s="341"/>
      <c r="Q122" s="340"/>
      <c r="R122" s="341"/>
      <c r="S122" s="340"/>
      <c r="T122" s="341"/>
      <c r="U122" s="340"/>
      <c r="V122" s="341"/>
      <c r="W122" s="340"/>
      <c r="X122" s="341"/>
      <c r="Y122" s="340"/>
      <c r="Z122" s="341"/>
      <c r="AA122" s="341"/>
      <c r="AB122" s="252"/>
      <c r="AC122" s="252"/>
      <c r="AD122" s="252"/>
      <c r="AE122" s="252"/>
      <c r="AF122" s="252"/>
      <c r="AG122" s="252"/>
      <c r="AH122" s="252"/>
      <c r="AI122" s="252">
        <f t="shared" si="5"/>
        <v>0</v>
      </c>
      <c r="AJ122" s="252"/>
      <c r="AK122" s="342"/>
      <c r="AL122" s="342"/>
      <c r="AM122" s="342"/>
      <c r="AN122" s="342">
        <f t="shared" si="6"/>
        <v>0</v>
      </c>
      <c r="AO122" s="56"/>
      <c r="AP122" s="252"/>
      <c r="AQ122" s="252"/>
      <c r="AR122" s="343"/>
      <c r="AS122" s="343"/>
      <c r="AT122" s="112"/>
      <c r="AU122" s="341"/>
      <c r="AV122" s="247"/>
      <c r="AW122" s="246"/>
      <c r="AX122" s="341"/>
      <c r="AY122" s="341"/>
      <c r="AZ122" s="350"/>
      <c r="BA122" s="350"/>
      <c r="BB122" s="350"/>
      <c r="BC122" s="344"/>
      <c r="BD122" s="91"/>
      <c r="BE122" s="345"/>
      <c r="BF122" s="344"/>
      <c r="BG122" s="346"/>
      <c r="BH122" s="347"/>
      <c r="BI122" s="348"/>
      <c r="BJ122" s="345"/>
      <c r="BK122" s="347"/>
      <c r="BL122" s="348"/>
      <c r="BM122" s="347"/>
      <c r="BN122" s="348"/>
      <c r="BO122" s="345"/>
      <c r="BP122" s="347"/>
      <c r="BQ122" s="348"/>
    </row>
    <row r="123" spans="1:69" ht="99.75" customHeight="1" x14ac:dyDescent="0.3">
      <c r="A123" s="329"/>
      <c r="B123" s="252"/>
      <c r="C123" s="113"/>
      <c r="D123" s="341"/>
      <c r="E123" s="341"/>
      <c r="F123" s="252"/>
      <c r="G123" s="341"/>
      <c r="H123" s="369"/>
      <c r="I123" s="341"/>
      <c r="J123" s="252"/>
      <c r="K123" s="339"/>
      <c r="L123" s="339"/>
      <c r="M123" s="112"/>
      <c r="N123" s="369"/>
      <c r="O123" s="340"/>
      <c r="P123" s="341"/>
      <c r="Q123" s="340"/>
      <c r="R123" s="341"/>
      <c r="S123" s="340"/>
      <c r="T123" s="341"/>
      <c r="U123" s="340"/>
      <c r="V123" s="341"/>
      <c r="W123" s="340"/>
      <c r="X123" s="341"/>
      <c r="Y123" s="340"/>
      <c r="Z123" s="341"/>
      <c r="AA123" s="341"/>
      <c r="AB123" s="252"/>
      <c r="AC123" s="252"/>
      <c r="AD123" s="252"/>
      <c r="AE123" s="252"/>
      <c r="AF123" s="252"/>
      <c r="AG123" s="252"/>
      <c r="AH123" s="252"/>
      <c r="AI123" s="252">
        <f t="shared" si="5"/>
        <v>0</v>
      </c>
      <c r="AJ123" s="252"/>
      <c r="AK123" s="342"/>
      <c r="AL123" s="342"/>
      <c r="AM123" s="342"/>
      <c r="AN123" s="342">
        <f t="shared" si="6"/>
        <v>0</v>
      </c>
      <c r="AO123" s="56"/>
      <c r="AP123" s="252"/>
      <c r="AQ123" s="252"/>
      <c r="AR123" s="343"/>
      <c r="AS123" s="343"/>
      <c r="AT123" s="112"/>
      <c r="AU123" s="341"/>
      <c r="AV123" s="247"/>
      <c r="AW123" s="246"/>
      <c r="AX123" s="341"/>
      <c r="AY123" s="341"/>
      <c r="AZ123" s="350"/>
      <c r="BA123" s="350"/>
      <c r="BB123" s="350"/>
      <c r="BC123" s="344"/>
      <c r="BD123" s="91"/>
      <c r="BE123" s="345"/>
      <c r="BF123" s="344"/>
      <c r="BG123" s="346"/>
      <c r="BH123" s="347"/>
      <c r="BI123" s="348"/>
      <c r="BJ123" s="345"/>
      <c r="BK123" s="347"/>
      <c r="BL123" s="348"/>
      <c r="BM123" s="347"/>
      <c r="BN123" s="348"/>
      <c r="BO123" s="345"/>
      <c r="BP123" s="347"/>
      <c r="BQ123" s="348"/>
    </row>
    <row r="124" spans="1:69" ht="99.75" customHeight="1" x14ac:dyDescent="0.3">
      <c r="A124" s="329"/>
      <c r="B124" s="252"/>
      <c r="C124" s="113"/>
      <c r="D124" s="341"/>
      <c r="E124" s="341"/>
      <c r="F124" s="252"/>
      <c r="G124" s="341"/>
      <c r="H124" s="369"/>
      <c r="I124" s="341"/>
      <c r="J124" s="252"/>
      <c r="K124" s="339"/>
      <c r="L124" s="339"/>
      <c r="M124" s="112"/>
      <c r="N124" s="369"/>
      <c r="O124" s="340"/>
      <c r="P124" s="341"/>
      <c r="Q124" s="340"/>
      <c r="R124" s="341"/>
      <c r="S124" s="340"/>
      <c r="T124" s="341"/>
      <c r="U124" s="340"/>
      <c r="V124" s="341"/>
      <c r="W124" s="340"/>
      <c r="X124" s="341"/>
      <c r="Y124" s="340"/>
      <c r="Z124" s="341"/>
      <c r="AA124" s="341"/>
      <c r="AB124" s="252"/>
      <c r="AC124" s="252"/>
      <c r="AD124" s="252"/>
      <c r="AE124" s="252"/>
      <c r="AF124" s="252"/>
      <c r="AG124" s="252"/>
      <c r="AH124" s="252"/>
      <c r="AI124" s="252">
        <f t="shared" si="5"/>
        <v>0</v>
      </c>
      <c r="AJ124" s="252"/>
      <c r="AK124" s="342"/>
      <c r="AL124" s="342"/>
      <c r="AM124" s="342"/>
      <c r="AN124" s="342">
        <f t="shared" si="6"/>
        <v>0</v>
      </c>
      <c r="AO124" s="56"/>
      <c r="AP124" s="252"/>
      <c r="AQ124" s="252"/>
      <c r="AR124" s="343"/>
      <c r="AS124" s="343"/>
      <c r="AT124" s="112"/>
      <c r="AU124" s="341"/>
      <c r="AV124" s="247"/>
      <c r="AW124" s="246"/>
      <c r="AX124" s="341"/>
      <c r="AY124" s="341"/>
      <c r="AZ124" s="350"/>
      <c r="BA124" s="350"/>
      <c r="BB124" s="350"/>
      <c r="BC124" s="344"/>
      <c r="BD124" s="91"/>
      <c r="BE124" s="345"/>
      <c r="BF124" s="344"/>
      <c r="BG124" s="346"/>
      <c r="BH124" s="347"/>
      <c r="BI124" s="348"/>
      <c r="BJ124" s="345"/>
      <c r="BK124" s="347"/>
      <c r="BL124" s="348"/>
      <c r="BM124" s="347"/>
      <c r="BN124" s="348"/>
      <c r="BO124" s="345"/>
      <c r="BP124" s="347"/>
      <c r="BQ124" s="348"/>
    </row>
    <row r="125" spans="1:69" ht="99.75" customHeight="1" x14ac:dyDescent="0.3">
      <c r="A125" s="329"/>
      <c r="B125" s="252"/>
      <c r="C125" s="113"/>
      <c r="D125" s="341"/>
      <c r="E125" s="341"/>
      <c r="F125" s="252"/>
      <c r="G125" s="341"/>
      <c r="H125" s="369"/>
      <c r="I125" s="341"/>
      <c r="J125" s="252"/>
      <c r="K125" s="339"/>
      <c r="L125" s="339"/>
      <c r="M125" s="112"/>
      <c r="N125" s="369"/>
      <c r="O125" s="340"/>
      <c r="P125" s="341"/>
      <c r="Q125" s="340"/>
      <c r="R125" s="341"/>
      <c r="S125" s="340"/>
      <c r="T125" s="341"/>
      <c r="U125" s="340"/>
      <c r="V125" s="341"/>
      <c r="W125" s="340"/>
      <c r="X125" s="341"/>
      <c r="Y125" s="340"/>
      <c r="Z125" s="341"/>
      <c r="AA125" s="341"/>
      <c r="AB125" s="252"/>
      <c r="AC125" s="252"/>
      <c r="AD125" s="252"/>
      <c r="AE125" s="252"/>
      <c r="AF125" s="252"/>
      <c r="AG125" s="252"/>
      <c r="AH125" s="252"/>
      <c r="AI125" s="252">
        <f t="shared" si="5"/>
        <v>0</v>
      </c>
      <c r="AJ125" s="252"/>
      <c r="AK125" s="342"/>
      <c r="AL125" s="342"/>
      <c r="AM125" s="342"/>
      <c r="AN125" s="342">
        <f t="shared" si="6"/>
        <v>0</v>
      </c>
      <c r="AO125" s="56"/>
      <c r="AP125" s="252"/>
      <c r="AQ125" s="252"/>
      <c r="AR125" s="343"/>
      <c r="AS125" s="343"/>
      <c r="AT125" s="112"/>
      <c r="AU125" s="341"/>
      <c r="AV125" s="247"/>
      <c r="AW125" s="246"/>
      <c r="AX125" s="341"/>
      <c r="AY125" s="341"/>
      <c r="AZ125" s="350"/>
      <c r="BA125" s="350"/>
      <c r="BB125" s="350"/>
      <c r="BC125" s="344"/>
      <c r="BD125" s="91"/>
      <c r="BE125" s="345"/>
      <c r="BF125" s="344"/>
      <c r="BG125" s="346"/>
      <c r="BH125" s="347"/>
      <c r="BI125" s="348"/>
      <c r="BJ125" s="345"/>
      <c r="BK125" s="347"/>
      <c r="BL125" s="348"/>
      <c r="BM125" s="347"/>
      <c r="BN125" s="348"/>
      <c r="BO125" s="345"/>
      <c r="BP125" s="347"/>
      <c r="BQ125" s="348"/>
    </row>
    <row r="126" spans="1:69" ht="99.75" customHeight="1" x14ac:dyDescent="0.3">
      <c r="A126" s="329"/>
      <c r="B126" s="252"/>
      <c r="C126" s="113"/>
      <c r="D126" s="341"/>
      <c r="E126" s="341"/>
      <c r="F126" s="252"/>
      <c r="G126" s="341"/>
      <c r="H126" s="369"/>
      <c r="I126" s="341"/>
      <c r="J126" s="252"/>
      <c r="K126" s="339"/>
      <c r="L126" s="339"/>
      <c r="M126" s="112"/>
      <c r="N126" s="369"/>
      <c r="O126" s="340"/>
      <c r="P126" s="341"/>
      <c r="Q126" s="340"/>
      <c r="R126" s="341"/>
      <c r="S126" s="340"/>
      <c r="T126" s="341"/>
      <c r="U126" s="340"/>
      <c r="V126" s="341"/>
      <c r="W126" s="340"/>
      <c r="X126" s="341"/>
      <c r="Y126" s="340"/>
      <c r="Z126" s="341"/>
      <c r="AA126" s="341"/>
      <c r="AB126" s="252"/>
      <c r="AC126" s="252"/>
      <c r="AD126" s="252"/>
      <c r="AE126" s="252"/>
      <c r="AF126" s="252"/>
      <c r="AG126" s="252"/>
      <c r="AH126" s="252"/>
      <c r="AI126" s="252">
        <f t="shared" si="5"/>
        <v>0</v>
      </c>
      <c r="AJ126" s="252"/>
      <c r="AK126" s="342"/>
      <c r="AL126" s="342"/>
      <c r="AM126" s="342"/>
      <c r="AN126" s="342">
        <f t="shared" si="6"/>
        <v>0</v>
      </c>
      <c r="AO126" s="56"/>
      <c r="AP126" s="252"/>
      <c r="AQ126" s="252"/>
      <c r="AR126" s="343"/>
      <c r="AS126" s="343"/>
      <c r="AT126" s="112"/>
      <c r="AU126" s="341"/>
      <c r="AV126" s="247"/>
      <c r="AW126" s="246"/>
      <c r="AX126" s="341"/>
      <c r="AY126" s="341"/>
      <c r="AZ126" s="350"/>
      <c r="BA126" s="350"/>
      <c r="BB126" s="350"/>
      <c r="BC126" s="344"/>
      <c r="BD126" s="91"/>
      <c r="BE126" s="345"/>
      <c r="BF126" s="344"/>
      <c r="BG126" s="346"/>
      <c r="BH126" s="347"/>
      <c r="BI126" s="348"/>
      <c r="BJ126" s="345"/>
      <c r="BK126" s="347"/>
      <c r="BL126" s="348"/>
      <c r="BM126" s="347"/>
      <c r="BN126" s="348"/>
      <c r="BO126" s="345"/>
      <c r="BP126" s="347"/>
      <c r="BQ126" s="348"/>
    </row>
    <row r="127" spans="1:69" ht="99.75" customHeight="1" x14ac:dyDescent="0.3">
      <c r="A127" s="329"/>
      <c r="B127" s="252"/>
      <c r="C127" s="113"/>
      <c r="D127" s="341"/>
      <c r="E127" s="341"/>
      <c r="F127" s="252"/>
      <c r="G127" s="341"/>
      <c r="H127" s="369"/>
      <c r="I127" s="341"/>
      <c r="J127" s="252"/>
      <c r="K127" s="339"/>
      <c r="L127" s="339"/>
      <c r="M127" s="112"/>
      <c r="N127" s="369"/>
      <c r="O127" s="340"/>
      <c r="P127" s="341"/>
      <c r="Q127" s="340"/>
      <c r="R127" s="341"/>
      <c r="S127" s="340"/>
      <c r="T127" s="341"/>
      <c r="U127" s="340"/>
      <c r="V127" s="341"/>
      <c r="W127" s="340"/>
      <c r="X127" s="341"/>
      <c r="Y127" s="340"/>
      <c r="Z127" s="341"/>
      <c r="AA127" s="341"/>
      <c r="AB127" s="252"/>
      <c r="AC127" s="252"/>
      <c r="AD127" s="252"/>
      <c r="AE127" s="252"/>
      <c r="AF127" s="252"/>
      <c r="AG127" s="252"/>
      <c r="AH127" s="252"/>
      <c r="AI127" s="252">
        <f t="shared" si="5"/>
        <v>0</v>
      </c>
      <c r="AJ127" s="252"/>
      <c r="AK127" s="342"/>
      <c r="AL127" s="342"/>
      <c r="AM127" s="342"/>
      <c r="AN127" s="342">
        <f t="shared" si="6"/>
        <v>0</v>
      </c>
      <c r="AO127" s="56"/>
      <c r="AP127" s="252"/>
      <c r="AQ127" s="252"/>
      <c r="AR127" s="343"/>
      <c r="AS127" s="343"/>
      <c r="AT127" s="112"/>
      <c r="AU127" s="341"/>
      <c r="AV127" s="247"/>
      <c r="AW127" s="246"/>
      <c r="AX127" s="341"/>
      <c r="AY127" s="341"/>
      <c r="AZ127" s="350"/>
      <c r="BA127" s="350"/>
      <c r="BB127" s="350"/>
      <c r="BC127" s="344"/>
      <c r="BD127" s="91"/>
      <c r="BE127" s="345"/>
      <c r="BF127" s="344"/>
      <c r="BG127" s="346"/>
      <c r="BH127" s="347"/>
      <c r="BI127" s="348"/>
      <c r="BJ127" s="345"/>
      <c r="BK127" s="347"/>
      <c r="BL127" s="348"/>
      <c r="BM127" s="347"/>
      <c r="BN127" s="348"/>
      <c r="BO127" s="345"/>
      <c r="BP127" s="347"/>
      <c r="BQ127" s="348"/>
    </row>
    <row r="128" spans="1:69" ht="99.75" customHeight="1" x14ac:dyDescent="0.3">
      <c r="A128" s="329"/>
      <c r="B128" s="252"/>
      <c r="C128" s="113"/>
      <c r="D128" s="341"/>
      <c r="E128" s="341"/>
      <c r="F128" s="252"/>
      <c r="G128" s="341"/>
      <c r="H128" s="369"/>
      <c r="I128" s="341"/>
      <c r="J128" s="252"/>
      <c r="K128" s="339"/>
      <c r="L128" s="339"/>
      <c r="M128" s="112"/>
      <c r="N128" s="369"/>
      <c r="O128" s="340"/>
      <c r="P128" s="341"/>
      <c r="Q128" s="340"/>
      <c r="R128" s="341"/>
      <c r="S128" s="340"/>
      <c r="T128" s="341"/>
      <c r="U128" s="340"/>
      <c r="V128" s="341"/>
      <c r="W128" s="340"/>
      <c r="X128" s="341"/>
      <c r="Y128" s="340"/>
      <c r="Z128" s="341"/>
      <c r="AA128" s="341"/>
      <c r="AB128" s="252"/>
      <c r="AC128" s="252"/>
      <c r="AD128" s="252"/>
      <c r="AE128" s="252"/>
      <c r="AF128" s="252"/>
      <c r="AG128" s="252"/>
      <c r="AH128" s="252"/>
      <c r="AI128" s="252">
        <f t="shared" si="5"/>
        <v>0</v>
      </c>
      <c r="AJ128" s="252"/>
      <c r="AK128" s="342"/>
      <c r="AL128" s="342"/>
      <c r="AM128" s="342"/>
      <c r="AN128" s="342">
        <f t="shared" si="6"/>
        <v>0</v>
      </c>
      <c r="AO128" s="56"/>
      <c r="AP128" s="252"/>
      <c r="AQ128" s="252"/>
      <c r="AR128" s="343"/>
      <c r="AS128" s="343"/>
      <c r="AT128" s="112"/>
      <c r="AU128" s="341"/>
      <c r="AV128" s="247"/>
      <c r="AW128" s="246"/>
      <c r="AX128" s="341"/>
      <c r="AY128" s="341"/>
      <c r="AZ128" s="350"/>
      <c r="BA128" s="350"/>
      <c r="BB128" s="350"/>
      <c r="BC128" s="344"/>
      <c r="BD128" s="91"/>
      <c r="BE128" s="345"/>
      <c r="BF128" s="344"/>
      <c r="BG128" s="346"/>
      <c r="BH128" s="347"/>
      <c r="BI128" s="348"/>
      <c r="BJ128" s="345"/>
      <c r="BK128" s="347"/>
      <c r="BL128" s="348"/>
      <c r="BM128" s="347"/>
      <c r="BN128" s="348"/>
      <c r="BO128" s="345"/>
      <c r="BP128" s="347"/>
      <c r="BQ128" s="348"/>
    </row>
    <row r="129" spans="1:69" ht="99.75" customHeight="1" x14ac:dyDescent="0.3">
      <c r="A129" s="329"/>
      <c r="B129" s="252"/>
      <c r="C129" s="113"/>
      <c r="D129" s="341"/>
      <c r="E129" s="341"/>
      <c r="F129" s="252"/>
      <c r="G129" s="341"/>
      <c r="H129" s="369"/>
      <c r="I129" s="341"/>
      <c r="J129" s="252"/>
      <c r="K129" s="339"/>
      <c r="L129" s="339"/>
      <c r="M129" s="112"/>
      <c r="N129" s="369"/>
      <c r="O129" s="385"/>
      <c r="P129" s="386"/>
      <c r="Q129" s="385"/>
      <c r="R129" s="386"/>
      <c r="S129" s="385"/>
      <c r="T129" s="386"/>
      <c r="U129" s="385"/>
      <c r="V129" s="386"/>
      <c r="W129" s="385"/>
      <c r="X129" s="386"/>
      <c r="Y129" s="385"/>
      <c r="Z129" s="386"/>
      <c r="AA129" s="341"/>
      <c r="AB129" s="252"/>
      <c r="AC129" s="252"/>
      <c r="AD129" s="252"/>
      <c r="AE129" s="252"/>
      <c r="AF129" s="252"/>
      <c r="AG129" s="252"/>
      <c r="AH129" s="252"/>
      <c r="AI129" s="252">
        <f t="shared" si="5"/>
        <v>0</v>
      </c>
      <c r="AJ129" s="252"/>
      <c r="AK129" s="342"/>
      <c r="AL129" s="342"/>
      <c r="AM129" s="342"/>
      <c r="AN129" s="342">
        <f t="shared" si="6"/>
        <v>0</v>
      </c>
      <c r="AO129" s="56"/>
      <c r="AP129" s="252"/>
      <c r="AQ129" s="252"/>
      <c r="AR129" s="343"/>
      <c r="AS129" s="343"/>
      <c r="AT129" s="112"/>
      <c r="AU129" s="341"/>
      <c r="AV129" s="247"/>
      <c r="AW129" s="246"/>
      <c r="AX129" s="341"/>
      <c r="AY129" s="341"/>
      <c r="AZ129" s="350"/>
      <c r="BA129" s="350"/>
      <c r="BB129" s="350"/>
      <c r="BC129" s="344"/>
      <c r="BD129" s="91"/>
      <c r="BE129" s="345"/>
      <c r="BF129" s="344"/>
      <c r="BG129" s="346"/>
      <c r="BH129" s="347"/>
      <c r="BI129" s="348"/>
      <c r="BJ129" s="345"/>
      <c r="BK129" s="347"/>
      <c r="BL129" s="348"/>
      <c r="BM129" s="347"/>
      <c r="BN129" s="348"/>
      <c r="BO129" s="345"/>
      <c r="BP129" s="347"/>
      <c r="BQ129" s="348"/>
    </row>
    <row r="130" spans="1:69" ht="99.75" customHeight="1" x14ac:dyDescent="0.3">
      <c r="A130" s="329"/>
      <c r="B130" s="252"/>
      <c r="C130" s="113"/>
      <c r="D130" s="341"/>
      <c r="E130" s="341"/>
      <c r="F130" s="252"/>
      <c r="G130" s="341"/>
      <c r="H130" s="369"/>
      <c r="I130" s="341"/>
      <c r="J130" s="252"/>
      <c r="K130" s="339"/>
      <c r="L130" s="339"/>
      <c r="M130" s="112"/>
      <c r="N130" s="369"/>
      <c r="O130" s="340"/>
      <c r="P130" s="341"/>
      <c r="Q130" s="340"/>
      <c r="R130" s="341"/>
      <c r="S130" s="340"/>
      <c r="T130" s="341"/>
      <c r="U130" s="340"/>
      <c r="V130" s="341"/>
      <c r="W130" s="340"/>
      <c r="X130" s="341"/>
      <c r="Y130" s="340"/>
      <c r="Z130" s="341"/>
      <c r="AA130" s="341"/>
      <c r="AB130" s="252"/>
      <c r="AC130" s="252"/>
      <c r="AD130" s="252"/>
      <c r="AE130" s="252"/>
      <c r="AF130" s="252"/>
      <c r="AG130" s="252"/>
      <c r="AH130" s="252"/>
      <c r="AI130" s="252">
        <f t="shared" si="5"/>
        <v>0</v>
      </c>
      <c r="AJ130" s="252"/>
      <c r="AK130" s="342"/>
      <c r="AL130" s="342"/>
      <c r="AM130" s="342"/>
      <c r="AN130" s="342">
        <f t="shared" si="6"/>
        <v>0</v>
      </c>
      <c r="AO130" s="56"/>
      <c r="AP130" s="252"/>
      <c r="AQ130" s="252"/>
      <c r="AR130" s="343"/>
      <c r="AS130" s="343"/>
      <c r="AT130" s="112"/>
      <c r="AU130" s="341"/>
      <c r="AV130" s="247"/>
      <c r="AW130" s="246"/>
      <c r="AX130" s="341"/>
      <c r="AY130" s="341"/>
      <c r="AZ130" s="350"/>
      <c r="BA130" s="350"/>
      <c r="BB130" s="350"/>
      <c r="BC130" s="344"/>
      <c r="BD130" s="91"/>
      <c r="BE130" s="345"/>
      <c r="BF130" s="344"/>
      <c r="BG130" s="346"/>
      <c r="BH130" s="347"/>
      <c r="BI130" s="348"/>
      <c r="BJ130" s="345"/>
      <c r="BK130" s="347"/>
      <c r="BL130" s="348"/>
      <c r="BM130" s="347"/>
      <c r="BN130" s="348"/>
      <c r="BO130" s="345"/>
      <c r="BP130" s="347"/>
      <c r="BQ130" s="348"/>
    </row>
    <row r="131" spans="1:69" ht="16.5" customHeight="1" x14ac:dyDescent="0.3">
      <c r="A131" s="329"/>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1"/>
      <c r="AB131" s="303"/>
      <c r="AC131" s="303"/>
      <c r="AD131" s="303"/>
      <c r="AE131" s="303"/>
      <c r="AF131" s="303"/>
      <c r="AG131" s="303"/>
      <c r="AH131" s="303"/>
      <c r="AI131" s="303"/>
      <c r="AJ131" s="303"/>
      <c r="AK131" s="303"/>
      <c r="AL131" s="303"/>
      <c r="AM131" s="303"/>
      <c r="AN131" s="303"/>
      <c r="AO131" s="303"/>
      <c r="AP131" s="303"/>
      <c r="AQ131" s="303"/>
      <c r="AR131" s="39"/>
      <c r="AS131" s="39"/>
      <c r="AT131" s="303"/>
      <c r="AU131" s="303"/>
      <c r="AV131" s="303"/>
      <c r="AW131" s="303"/>
      <c r="AX131" s="303"/>
      <c r="AY131" s="303"/>
      <c r="AZ131" s="331"/>
      <c r="BA131" s="331"/>
      <c r="BB131" s="303"/>
      <c r="BC131" s="331"/>
      <c r="BD131" s="303"/>
      <c r="BE131" s="387"/>
      <c r="BF131" s="331"/>
      <c r="BG131" s="303"/>
      <c r="BH131" s="331"/>
      <c r="BI131" s="303"/>
      <c r="BJ131" s="387"/>
      <c r="BK131" s="331"/>
      <c r="BL131" s="303"/>
      <c r="BM131" s="331"/>
      <c r="BN131" s="303"/>
      <c r="BO131" s="387"/>
      <c r="BP131" s="331"/>
      <c r="BQ131" s="303"/>
    </row>
    <row r="132" spans="1:69" ht="16.5" customHeight="1" x14ac:dyDescent="0.3">
      <c r="A132" s="329"/>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1"/>
      <c r="AB132" s="303"/>
      <c r="AC132" s="303"/>
      <c r="AD132" s="303"/>
      <c r="AE132" s="303"/>
      <c r="AF132" s="303"/>
      <c r="AG132" s="303"/>
      <c r="AH132" s="303"/>
      <c r="AI132" s="303"/>
      <c r="AJ132" s="303"/>
      <c r="AK132" s="303"/>
      <c r="AL132" s="303"/>
      <c r="AM132" s="303"/>
      <c r="AN132" s="303"/>
      <c r="AO132" s="303"/>
      <c r="AP132" s="303"/>
      <c r="AQ132" s="303"/>
      <c r="AR132" s="39"/>
      <c r="AS132" s="39"/>
      <c r="AT132" s="303"/>
      <c r="AU132" s="303"/>
      <c r="AV132" s="303"/>
      <c r="AW132" s="303"/>
      <c r="AX132" s="303"/>
      <c r="AY132" s="303"/>
      <c r="AZ132" s="331"/>
      <c r="BA132" s="331"/>
      <c r="BB132" s="303"/>
      <c r="BC132" s="331"/>
      <c r="BD132" s="303"/>
      <c r="BE132" s="387"/>
      <c r="BF132" s="331"/>
      <c r="BG132" s="303"/>
      <c r="BH132" s="331"/>
      <c r="BI132" s="303"/>
      <c r="BJ132" s="387"/>
      <c r="BK132" s="331"/>
      <c r="BL132" s="303"/>
      <c r="BM132" s="331"/>
      <c r="BN132" s="303"/>
      <c r="BO132" s="387"/>
      <c r="BP132" s="331"/>
      <c r="BQ132" s="303"/>
    </row>
    <row r="133" spans="1:69" ht="16.5" customHeight="1" x14ac:dyDescent="0.3">
      <c r="A133" s="329"/>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1"/>
      <c r="AB133" s="303"/>
      <c r="AC133" s="303"/>
      <c r="AD133" s="303"/>
      <c r="AE133" s="303"/>
      <c r="AF133" s="303"/>
      <c r="AG133" s="303"/>
      <c r="AH133" s="303"/>
      <c r="AI133" s="303"/>
      <c r="AJ133" s="303"/>
      <c r="AK133" s="303"/>
      <c r="AL133" s="303"/>
      <c r="AM133" s="303"/>
      <c r="AN133" s="303"/>
      <c r="AO133" s="303"/>
      <c r="AP133" s="303"/>
      <c r="AQ133" s="303"/>
      <c r="AR133" s="39"/>
      <c r="AS133" s="39"/>
      <c r="AT133" s="303"/>
      <c r="AU133" s="303"/>
      <c r="AV133" s="303"/>
      <c r="AW133" s="303"/>
      <c r="AX133" s="303"/>
      <c r="AY133" s="303"/>
      <c r="AZ133" s="331"/>
      <c r="BA133" s="331"/>
      <c r="BB133" s="303"/>
      <c r="BC133" s="331"/>
      <c r="BD133" s="303"/>
      <c r="BE133" s="387"/>
      <c r="BF133" s="331"/>
      <c r="BG133" s="303"/>
      <c r="BH133" s="331"/>
      <c r="BI133" s="303"/>
      <c r="BJ133" s="387"/>
      <c r="BK133" s="331"/>
      <c r="BL133" s="303"/>
      <c r="BM133" s="331"/>
      <c r="BN133" s="303"/>
      <c r="BO133" s="387"/>
      <c r="BP133" s="331"/>
      <c r="BQ133" s="303"/>
    </row>
    <row r="134" spans="1:69" ht="16.5" customHeight="1" x14ac:dyDescent="0.3">
      <c r="A134" s="329"/>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1"/>
      <c r="AB134" s="303"/>
      <c r="AC134" s="303"/>
      <c r="AD134" s="303"/>
      <c r="AE134" s="303"/>
      <c r="AF134" s="303"/>
      <c r="AG134" s="303"/>
      <c r="AH134" s="303"/>
      <c r="AI134" s="303"/>
      <c r="AJ134" s="303"/>
      <c r="AK134" s="303"/>
      <c r="AL134" s="303"/>
      <c r="AM134" s="303"/>
      <c r="AN134" s="303"/>
      <c r="AO134" s="303"/>
      <c r="AP134" s="303"/>
      <c r="AQ134" s="303"/>
      <c r="AR134" s="39"/>
      <c r="AS134" s="39"/>
      <c r="AT134" s="303"/>
      <c r="AU134" s="303"/>
      <c r="AV134" s="303"/>
      <c r="AW134" s="303"/>
      <c r="AX134" s="303"/>
      <c r="AY134" s="303"/>
      <c r="AZ134" s="331"/>
      <c r="BA134" s="331"/>
      <c r="BB134" s="303"/>
      <c r="BC134" s="331"/>
      <c r="BD134" s="303"/>
      <c r="BE134" s="387"/>
      <c r="BF134" s="331"/>
      <c r="BG134" s="303"/>
      <c r="BH134" s="331"/>
      <c r="BI134" s="303"/>
      <c r="BJ134" s="387"/>
      <c r="BK134" s="331"/>
      <c r="BL134" s="303"/>
      <c r="BM134" s="331"/>
      <c r="BN134" s="303"/>
      <c r="BO134" s="387"/>
      <c r="BP134" s="331"/>
      <c r="BQ134" s="303"/>
    </row>
    <row r="135" spans="1:69" ht="16.5" customHeight="1" x14ac:dyDescent="0.3">
      <c r="A135" s="329"/>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1"/>
      <c r="AB135" s="303"/>
      <c r="AC135" s="303"/>
      <c r="AD135" s="303"/>
      <c r="AE135" s="303"/>
      <c r="AF135" s="303"/>
      <c r="AG135" s="303"/>
      <c r="AH135" s="303"/>
      <c r="AI135" s="303"/>
      <c r="AJ135" s="303"/>
      <c r="AK135" s="303"/>
      <c r="AL135" s="303"/>
      <c r="AM135" s="303"/>
      <c r="AN135" s="303"/>
      <c r="AO135" s="303"/>
      <c r="AP135" s="303"/>
      <c r="AQ135" s="303"/>
      <c r="AR135" s="39"/>
      <c r="AS135" s="39"/>
      <c r="AT135" s="303"/>
      <c r="AU135" s="303"/>
      <c r="AV135" s="303"/>
      <c r="AW135" s="303"/>
      <c r="AX135" s="303"/>
      <c r="AY135" s="303"/>
      <c r="AZ135" s="331"/>
      <c r="BA135" s="331"/>
      <c r="BB135" s="303"/>
      <c r="BC135" s="331"/>
      <c r="BD135" s="303"/>
      <c r="BE135" s="387"/>
      <c r="BF135" s="331"/>
      <c r="BG135" s="303"/>
      <c r="BH135" s="331"/>
      <c r="BI135" s="303"/>
      <c r="BJ135" s="387"/>
      <c r="BK135" s="331"/>
      <c r="BL135" s="303"/>
      <c r="BM135" s="331"/>
      <c r="BN135" s="303"/>
      <c r="BO135" s="387"/>
      <c r="BP135" s="331"/>
      <c r="BQ135" s="303"/>
    </row>
    <row r="136" spans="1:69" ht="16.5" customHeight="1" x14ac:dyDescent="0.3">
      <c r="A136" s="329"/>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1"/>
      <c r="AB136" s="303"/>
      <c r="AC136" s="303"/>
      <c r="AD136" s="303"/>
      <c r="AE136" s="303"/>
      <c r="AF136" s="303"/>
      <c r="AG136" s="303"/>
      <c r="AH136" s="303"/>
      <c r="AI136" s="303"/>
      <c r="AJ136" s="303"/>
      <c r="AK136" s="303"/>
      <c r="AL136" s="303"/>
      <c r="AM136" s="303"/>
      <c r="AN136" s="303"/>
      <c r="AO136" s="303"/>
      <c r="AP136" s="303"/>
      <c r="AQ136" s="303"/>
      <c r="AR136" s="39"/>
      <c r="AS136" s="39"/>
      <c r="AT136" s="303"/>
      <c r="AU136" s="303"/>
      <c r="AV136" s="303"/>
      <c r="AW136" s="303"/>
      <c r="AX136" s="303"/>
      <c r="AY136" s="303"/>
      <c r="AZ136" s="331"/>
      <c r="BA136" s="331"/>
      <c r="BB136" s="303"/>
      <c r="BC136" s="331"/>
      <c r="BD136" s="303"/>
      <c r="BE136" s="387"/>
      <c r="BF136" s="331"/>
      <c r="BG136" s="303"/>
      <c r="BH136" s="331"/>
      <c r="BI136" s="303"/>
      <c r="BJ136" s="387"/>
      <c r="BK136" s="331"/>
      <c r="BL136" s="303"/>
      <c r="BM136" s="331"/>
      <c r="BN136" s="303"/>
      <c r="BO136" s="387"/>
      <c r="BP136" s="331"/>
      <c r="BQ136" s="303"/>
    </row>
    <row r="137" spans="1:69" ht="16.5" hidden="1" customHeight="1" x14ac:dyDescent="0.3">
      <c r="A137" s="329"/>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1"/>
      <c r="AB137" s="303"/>
      <c r="AC137" s="303"/>
      <c r="AD137" s="303"/>
      <c r="AE137" s="303"/>
      <c r="AF137" s="303"/>
      <c r="AG137" s="303"/>
      <c r="AH137" s="303"/>
      <c r="AI137" s="303"/>
      <c r="AJ137" s="303"/>
      <c r="AK137" s="303"/>
      <c r="AL137" s="303"/>
      <c r="AM137" s="303"/>
      <c r="AN137" s="303"/>
      <c r="AO137" s="303"/>
      <c r="AP137" s="303"/>
      <c r="AQ137" s="303"/>
      <c r="AR137" s="39"/>
      <c r="AS137" s="39"/>
      <c r="AT137" s="303"/>
      <c r="AU137" s="303"/>
      <c r="AV137" s="303"/>
      <c r="AW137" s="303"/>
      <c r="AX137" s="303"/>
      <c r="AY137" s="303"/>
      <c r="AZ137" s="331"/>
      <c r="BA137" s="331"/>
      <c r="BB137" s="303"/>
      <c r="BC137" s="331"/>
      <c r="BD137" s="303"/>
      <c r="BE137" s="387"/>
      <c r="BF137" s="331"/>
      <c r="BG137" s="303"/>
      <c r="BH137" s="331"/>
      <c r="BI137" s="303"/>
      <c r="BJ137" s="387"/>
      <c r="BK137" s="331"/>
      <c r="BL137" s="303"/>
      <c r="BM137" s="331"/>
      <c r="BN137" s="303"/>
      <c r="BO137" s="387"/>
      <c r="BP137" s="331"/>
      <c r="BQ137" s="303"/>
    </row>
    <row r="138" spans="1:69" ht="16.5" hidden="1" customHeight="1" x14ac:dyDescent="0.3">
      <c r="A138" s="329"/>
      <c r="B138" s="303"/>
      <c r="C138" s="303"/>
      <c r="D138" s="302" t="s">
        <v>680</v>
      </c>
      <c r="E138" s="302" t="s">
        <v>680</v>
      </c>
      <c r="F138" s="302"/>
      <c r="G138" s="302"/>
      <c r="H138" s="303" t="s">
        <v>1566</v>
      </c>
      <c r="I138" s="303"/>
      <c r="J138" s="303"/>
      <c r="K138" s="303"/>
      <c r="L138" s="303"/>
      <c r="M138" s="303"/>
      <c r="N138" s="303"/>
      <c r="O138" s="303"/>
      <c r="P138" s="303"/>
      <c r="Q138" s="303"/>
      <c r="R138" s="303"/>
      <c r="S138" s="303"/>
      <c r="T138" s="303"/>
      <c r="U138" s="303"/>
      <c r="V138" s="303"/>
      <c r="W138" s="303"/>
      <c r="X138" s="303"/>
      <c r="Y138" s="303"/>
      <c r="Z138" s="303"/>
      <c r="AA138" s="301"/>
      <c r="AB138" s="303"/>
      <c r="AC138" s="303"/>
      <c r="AD138" s="303"/>
      <c r="AE138" s="303"/>
      <c r="AF138" s="303"/>
      <c r="AG138" s="303"/>
      <c r="AH138" s="303"/>
      <c r="AI138" s="303"/>
      <c r="AJ138" s="303"/>
      <c r="AK138" s="303"/>
      <c r="AL138" s="303"/>
      <c r="AM138" s="303"/>
      <c r="AN138" s="303"/>
      <c r="AO138" s="303"/>
      <c r="AP138" s="303"/>
      <c r="AQ138" s="303"/>
      <c r="AR138" s="39"/>
      <c r="AS138" s="39"/>
      <c r="AT138" s="303"/>
      <c r="AU138" s="303"/>
      <c r="AV138" s="303"/>
      <c r="AW138" s="303"/>
      <c r="AX138" s="303"/>
      <c r="AY138" s="303"/>
      <c r="AZ138" s="331"/>
      <c r="BA138" s="331"/>
      <c r="BB138" s="303"/>
      <c r="BC138" s="331"/>
      <c r="BD138" s="303"/>
      <c r="BE138" s="387"/>
      <c r="BF138" s="331"/>
      <c r="BG138" s="303"/>
      <c r="BH138" s="331"/>
      <c r="BI138" s="303"/>
      <c r="BJ138" s="387"/>
      <c r="BK138" s="331"/>
      <c r="BL138" s="303"/>
      <c r="BM138" s="331"/>
      <c r="BN138" s="303"/>
      <c r="BO138" s="387"/>
      <c r="BP138" s="331"/>
      <c r="BQ138" s="303"/>
    </row>
    <row r="139" spans="1:69" ht="16.5" hidden="1" customHeight="1" x14ac:dyDescent="0.3">
      <c r="A139" s="329"/>
      <c r="B139" s="303"/>
      <c r="C139" s="303"/>
      <c r="D139" s="388" t="s">
        <v>1567</v>
      </c>
      <c r="E139" s="388" t="s">
        <v>1567</v>
      </c>
      <c r="F139" s="388"/>
      <c r="G139" s="388"/>
      <c r="H139" s="389" t="s">
        <v>1568</v>
      </c>
      <c r="I139" s="303"/>
      <c r="J139" s="303"/>
      <c r="K139" s="303"/>
      <c r="L139" s="303"/>
      <c r="M139" s="303"/>
      <c r="N139" s="303"/>
      <c r="O139" s="303"/>
      <c r="P139" s="303"/>
      <c r="Q139" s="303"/>
      <c r="R139" s="303"/>
      <c r="S139" s="303"/>
      <c r="T139" s="303"/>
      <c r="U139" s="303"/>
      <c r="V139" s="303"/>
      <c r="W139" s="303"/>
      <c r="X139" s="303"/>
      <c r="Y139" s="303"/>
      <c r="Z139" s="303"/>
      <c r="AA139" s="301"/>
      <c r="AB139" s="303"/>
      <c r="AC139" s="303"/>
      <c r="AD139" s="303"/>
      <c r="AE139" s="303"/>
      <c r="AF139" s="303"/>
      <c r="AG139" s="303"/>
      <c r="AH139" s="303"/>
      <c r="AI139" s="303"/>
      <c r="AJ139" s="303"/>
      <c r="AK139" s="303"/>
      <c r="AL139" s="303"/>
      <c r="AM139" s="303"/>
      <c r="AN139" s="303"/>
      <c r="AO139" s="303"/>
      <c r="AP139" s="303"/>
      <c r="AQ139" s="303"/>
      <c r="AR139" s="39"/>
      <c r="AS139" s="39"/>
      <c r="AT139" s="303"/>
      <c r="AU139" s="303"/>
      <c r="AV139" s="303"/>
      <c r="AW139" s="303"/>
      <c r="AX139" s="303"/>
      <c r="AY139" s="303"/>
      <c r="AZ139" s="331"/>
      <c r="BA139" s="331"/>
      <c r="BB139" s="303"/>
      <c r="BC139" s="331"/>
      <c r="BD139" s="303"/>
      <c r="BE139" s="387"/>
      <c r="BF139" s="331"/>
      <c r="BG139" s="303"/>
      <c r="BH139" s="331"/>
      <c r="BI139" s="303"/>
      <c r="BJ139" s="387"/>
      <c r="BK139" s="331"/>
      <c r="BL139" s="303"/>
      <c r="BM139" s="331"/>
      <c r="BN139" s="303"/>
      <c r="BO139" s="387"/>
      <c r="BP139" s="331"/>
      <c r="BQ139" s="303"/>
    </row>
    <row r="140" spans="1:69" ht="16.5" hidden="1" customHeight="1" x14ac:dyDescent="0.3">
      <c r="A140" s="329"/>
      <c r="B140" s="303"/>
      <c r="C140" s="303"/>
      <c r="D140" s="388" t="s">
        <v>1569</v>
      </c>
      <c r="E140" s="388" t="s">
        <v>1569</v>
      </c>
      <c r="F140" s="388"/>
      <c r="G140" s="388"/>
      <c r="H140" s="389" t="s">
        <v>1570</v>
      </c>
      <c r="I140" s="303"/>
      <c r="J140" s="303"/>
      <c r="K140" s="303"/>
      <c r="L140" s="303"/>
      <c r="M140" s="303"/>
      <c r="N140" s="303"/>
      <c r="O140" s="303"/>
      <c r="P140" s="303"/>
      <c r="Q140" s="303"/>
      <c r="R140" s="303"/>
      <c r="S140" s="303"/>
      <c r="T140" s="303"/>
      <c r="U140" s="303"/>
      <c r="V140" s="303"/>
      <c r="W140" s="303"/>
      <c r="X140" s="303"/>
      <c r="Y140" s="303"/>
      <c r="Z140" s="303"/>
      <c r="AA140" s="301"/>
      <c r="AB140" s="303"/>
      <c r="AC140" s="303"/>
      <c r="AD140" s="303"/>
      <c r="AE140" s="303"/>
      <c r="AF140" s="303"/>
      <c r="AG140" s="303"/>
      <c r="AH140" s="303"/>
      <c r="AI140" s="303"/>
      <c r="AJ140" s="303"/>
      <c r="AK140" s="303"/>
      <c r="AL140" s="303"/>
      <c r="AM140" s="303"/>
      <c r="AN140" s="303"/>
      <c r="AO140" s="303"/>
      <c r="AP140" s="303"/>
      <c r="AQ140" s="303"/>
      <c r="AR140" s="39"/>
      <c r="AS140" s="39"/>
      <c r="AT140" s="303"/>
      <c r="AU140" s="303"/>
      <c r="AV140" s="303"/>
      <c r="AW140" s="303"/>
      <c r="AX140" s="303"/>
      <c r="AY140" s="303"/>
      <c r="AZ140" s="331"/>
      <c r="BA140" s="331"/>
      <c r="BB140" s="303"/>
      <c r="BC140" s="331"/>
      <c r="BD140" s="303"/>
      <c r="BE140" s="387"/>
      <c r="BF140" s="331"/>
      <c r="BG140" s="303"/>
      <c r="BH140" s="331"/>
      <c r="BI140" s="303"/>
      <c r="BJ140" s="387"/>
      <c r="BK140" s="331"/>
      <c r="BL140" s="303"/>
      <c r="BM140" s="331"/>
      <c r="BN140" s="303"/>
      <c r="BO140" s="387"/>
      <c r="BP140" s="331"/>
      <c r="BQ140" s="303"/>
    </row>
    <row r="141" spans="1:69" ht="16.5" hidden="1" customHeight="1" x14ac:dyDescent="0.3">
      <c r="A141" s="329"/>
      <c r="B141" s="303"/>
      <c r="C141" s="303"/>
      <c r="D141" s="388" t="s">
        <v>1571</v>
      </c>
      <c r="E141" s="388" t="s">
        <v>1571</v>
      </c>
      <c r="F141" s="388"/>
      <c r="G141" s="388"/>
      <c r="H141" s="389" t="s">
        <v>1572</v>
      </c>
      <c r="I141" s="303"/>
      <c r="J141" s="303"/>
      <c r="K141" s="303"/>
      <c r="L141" s="303"/>
      <c r="M141" s="303"/>
      <c r="N141" s="303"/>
      <c r="O141" s="303"/>
      <c r="P141" s="303"/>
      <c r="Q141" s="303"/>
      <c r="R141" s="303"/>
      <c r="S141" s="303"/>
      <c r="T141" s="303"/>
      <c r="U141" s="303"/>
      <c r="V141" s="303"/>
      <c r="W141" s="303"/>
      <c r="X141" s="303"/>
      <c r="Y141" s="303"/>
      <c r="Z141" s="303"/>
      <c r="AA141" s="301"/>
      <c r="AB141" s="303"/>
      <c r="AC141" s="303"/>
      <c r="AD141" s="303"/>
      <c r="AE141" s="303"/>
      <c r="AF141" s="303"/>
      <c r="AG141" s="303"/>
      <c r="AH141" s="303"/>
      <c r="AI141" s="303"/>
      <c r="AJ141" s="303"/>
      <c r="AK141" s="303"/>
      <c r="AL141" s="303"/>
      <c r="AM141" s="303"/>
      <c r="AN141" s="303"/>
      <c r="AO141" s="303"/>
      <c r="AP141" s="303"/>
      <c r="AQ141" s="303"/>
      <c r="AR141" s="39"/>
      <c r="AS141" s="39"/>
      <c r="AT141" s="303"/>
      <c r="AU141" s="303"/>
      <c r="AV141" s="303"/>
      <c r="AW141" s="303"/>
      <c r="AX141" s="303"/>
      <c r="AY141" s="303"/>
      <c r="AZ141" s="331"/>
      <c r="BA141" s="331"/>
      <c r="BB141" s="303"/>
      <c r="BC141" s="331"/>
      <c r="BD141" s="303"/>
      <c r="BE141" s="387"/>
      <c r="BF141" s="331"/>
      <c r="BG141" s="303"/>
      <c r="BH141" s="331"/>
      <c r="BI141" s="303"/>
      <c r="BJ141" s="387"/>
      <c r="BK141" s="331"/>
      <c r="BL141" s="303"/>
      <c r="BM141" s="331"/>
      <c r="BN141" s="303"/>
      <c r="BO141" s="387"/>
      <c r="BP141" s="331"/>
      <c r="BQ141" s="303"/>
    </row>
    <row r="142" spans="1:69" ht="16.5" hidden="1" customHeight="1" x14ac:dyDescent="0.3">
      <c r="A142" s="329"/>
      <c r="B142" s="303"/>
      <c r="C142" s="303"/>
      <c r="D142" s="388" t="s">
        <v>1573</v>
      </c>
      <c r="E142" s="388" t="s">
        <v>1573</v>
      </c>
      <c r="F142" s="388"/>
      <c r="G142" s="388"/>
      <c r="H142" s="389" t="s">
        <v>1574</v>
      </c>
      <c r="I142" s="303"/>
      <c r="J142" s="303"/>
      <c r="K142" s="303"/>
      <c r="L142" s="303"/>
      <c r="M142" s="303"/>
      <c r="N142" s="303"/>
      <c r="O142" s="303"/>
      <c r="P142" s="303"/>
      <c r="Q142" s="303"/>
      <c r="R142" s="303"/>
      <c r="S142" s="303"/>
      <c r="T142" s="303"/>
      <c r="U142" s="303"/>
      <c r="V142" s="303"/>
      <c r="W142" s="303"/>
      <c r="X142" s="303"/>
      <c r="Y142" s="303"/>
      <c r="Z142" s="303"/>
      <c r="AA142" s="301"/>
      <c r="AB142" s="303"/>
      <c r="AC142" s="303"/>
      <c r="AD142" s="303"/>
      <c r="AE142" s="303"/>
      <c r="AF142" s="303"/>
      <c r="AG142" s="303"/>
      <c r="AH142" s="303"/>
      <c r="AI142" s="303"/>
      <c r="AJ142" s="303"/>
      <c r="AK142" s="303"/>
      <c r="AL142" s="303"/>
      <c r="AM142" s="303"/>
      <c r="AN142" s="303"/>
      <c r="AO142" s="303"/>
      <c r="AP142" s="303"/>
      <c r="AQ142" s="303"/>
      <c r="AR142" s="39"/>
      <c r="AS142" s="39"/>
      <c r="AT142" s="303"/>
      <c r="AU142" s="303"/>
      <c r="AV142" s="303"/>
      <c r="AW142" s="303"/>
      <c r="AX142" s="303"/>
      <c r="AY142" s="303"/>
      <c r="AZ142" s="331"/>
      <c r="BA142" s="331"/>
      <c r="BB142" s="303"/>
      <c r="BC142" s="331"/>
      <c r="BD142" s="303"/>
      <c r="BE142" s="387"/>
      <c r="BF142" s="331"/>
      <c r="BG142" s="303"/>
      <c r="BH142" s="331"/>
      <c r="BI142" s="303"/>
      <c r="BJ142" s="387"/>
      <c r="BK142" s="331"/>
      <c r="BL142" s="303"/>
      <c r="BM142" s="331"/>
      <c r="BN142" s="303"/>
      <c r="BO142" s="387"/>
      <c r="BP142" s="331"/>
      <c r="BQ142" s="303"/>
    </row>
    <row r="143" spans="1:69" ht="16.5" hidden="1" customHeight="1" x14ac:dyDescent="0.3">
      <c r="A143" s="329"/>
      <c r="B143" s="303"/>
      <c r="C143" s="303"/>
      <c r="D143" s="388" t="s">
        <v>1575</v>
      </c>
      <c r="E143" s="388" t="s">
        <v>1575</v>
      </c>
      <c r="F143" s="388"/>
      <c r="G143" s="388"/>
      <c r="H143" s="389" t="s">
        <v>1466</v>
      </c>
      <c r="I143" s="303"/>
      <c r="J143" s="303"/>
      <c r="K143" s="303"/>
      <c r="L143" s="303"/>
      <c r="M143" s="303"/>
      <c r="N143" s="303"/>
      <c r="O143" s="303"/>
      <c r="P143" s="303"/>
      <c r="Q143" s="303"/>
      <c r="R143" s="303"/>
      <c r="S143" s="303"/>
      <c r="T143" s="303"/>
      <c r="U143" s="303"/>
      <c r="V143" s="303"/>
      <c r="W143" s="303"/>
      <c r="X143" s="303"/>
      <c r="Y143" s="303"/>
      <c r="Z143" s="303"/>
      <c r="AA143" s="301"/>
      <c r="AB143" s="303"/>
      <c r="AC143" s="303"/>
      <c r="AD143" s="303"/>
      <c r="AE143" s="303"/>
      <c r="AF143" s="303"/>
      <c r="AG143" s="303"/>
      <c r="AH143" s="303"/>
      <c r="AI143" s="303"/>
      <c r="AJ143" s="303"/>
      <c r="AK143" s="303"/>
      <c r="AL143" s="303"/>
      <c r="AM143" s="303"/>
      <c r="AN143" s="303"/>
      <c r="AO143" s="303"/>
      <c r="AP143" s="303"/>
      <c r="AQ143" s="303"/>
      <c r="AR143" s="39"/>
      <c r="AS143" s="39"/>
      <c r="AT143" s="303"/>
      <c r="AU143" s="303"/>
      <c r="AV143" s="303"/>
      <c r="AW143" s="303"/>
      <c r="AX143" s="303"/>
      <c r="AY143" s="303"/>
      <c r="AZ143" s="331"/>
      <c r="BA143" s="331"/>
      <c r="BB143" s="303"/>
      <c r="BC143" s="331"/>
      <c r="BD143" s="303"/>
      <c r="BE143" s="387"/>
      <c r="BF143" s="331"/>
      <c r="BG143" s="303"/>
      <c r="BH143" s="331"/>
      <c r="BI143" s="303"/>
      <c r="BJ143" s="387"/>
      <c r="BK143" s="331"/>
      <c r="BL143" s="303"/>
      <c r="BM143" s="331"/>
      <c r="BN143" s="303"/>
      <c r="BO143" s="387"/>
      <c r="BP143" s="331"/>
      <c r="BQ143" s="303"/>
    </row>
    <row r="144" spans="1:69" ht="16.5" hidden="1" customHeight="1" x14ac:dyDescent="0.3">
      <c r="A144" s="329"/>
      <c r="B144" s="303"/>
      <c r="C144" s="303"/>
      <c r="D144" s="388" t="s">
        <v>1576</v>
      </c>
      <c r="E144" s="388" t="s">
        <v>1576</v>
      </c>
      <c r="F144" s="388"/>
      <c r="G144" s="388"/>
      <c r="H144" s="389" t="s">
        <v>1577</v>
      </c>
      <c r="I144" s="303"/>
      <c r="J144" s="303"/>
      <c r="K144" s="303"/>
      <c r="L144" s="303"/>
      <c r="M144" s="303"/>
      <c r="N144" s="303"/>
      <c r="O144" s="303"/>
      <c r="P144" s="303"/>
      <c r="Q144" s="303"/>
      <c r="R144" s="303"/>
      <c r="S144" s="303"/>
      <c r="T144" s="303"/>
      <c r="U144" s="303"/>
      <c r="V144" s="303"/>
      <c r="W144" s="303"/>
      <c r="X144" s="303"/>
      <c r="Y144" s="303"/>
      <c r="Z144" s="303"/>
      <c r="AA144" s="301"/>
      <c r="AB144" s="303"/>
      <c r="AC144" s="303"/>
      <c r="AD144" s="303"/>
      <c r="AE144" s="303"/>
      <c r="AF144" s="303"/>
      <c r="AG144" s="303"/>
      <c r="AH144" s="303"/>
      <c r="AI144" s="303"/>
      <c r="AJ144" s="303"/>
      <c r="AK144" s="303"/>
      <c r="AL144" s="303"/>
      <c r="AM144" s="303"/>
      <c r="AN144" s="303"/>
      <c r="AO144" s="303"/>
      <c r="AP144" s="303"/>
      <c r="AQ144" s="303"/>
      <c r="AR144" s="39"/>
      <c r="AS144" s="39"/>
      <c r="AT144" s="303"/>
      <c r="AU144" s="303"/>
      <c r="AV144" s="303"/>
      <c r="AW144" s="303"/>
      <c r="AX144" s="303"/>
      <c r="AY144" s="303"/>
      <c r="AZ144" s="331"/>
      <c r="BA144" s="331"/>
      <c r="BB144" s="303"/>
      <c r="BC144" s="331"/>
      <c r="BD144" s="303"/>
      <c r="BE144" s="387"/>
      <c r="BF144" s="331"/>
      <c r="BG144" s="303"/>
      <c r="BH144" s="331"/>
      <c r="BI144" s="303"/>
      <c r="BJ144" s="387"/>
      <c r="BK144" s="331"/>
      <c r="BL144" s="303"/>
      <c r="BM144" s="331"/>
      <c r="BN144" s="303"/>
      <c r="BO144" s="387"/>
      <c r="BP144" s="331"/>
      <c r="BQ144" s="303"/>
    </row>
    <row r="145" spans="1:69" ht="16.5" hidden="1" customHeight="1" x14ac:dyDescent="0.3">
      <c r="A145" s="329"/>
      <c r="B145" s="303"/>
      <c r="C145" s="303"/>
      <c r="D145" s="388" t="s">
        <v>1578</v>
      </c>
      <c r="E145" s="388" t="s">
        <v>1578</v>
      </c>
      <c r="F145" s="388"/>
      <c r="G145" s="388"/>
      <c r="H145" s="389" t="s">
        <v>1579</v>
      </c>
      <c r="I145" s="303"/>
      <c r="J145" s="303"/>
      <c r="K145" s="303"/>
      <c r="L145" s="303"/>
      <c r="M145" s="303"/>
      <c r="N145" s="303"/>
      <c r="O145" s="303"/>
      <c r="P145" s="303"/>
      <c r="Q145" s="303"/>
      <c r="R145" s="303"/>
      <c r="S145" s="303"/>
      <c r="T145" s="303"/>
      <c r="U145" s="303"/>
      <c r="V145" s="303"/>
      <c r="W145" s="303"/>
      <c r="X145" s="303"/>
      <c r="Y145" s="303"/>
      <c r="Z145" s="303"/>
      <c r="AA145" s="301"/>
      <c r="AB145" s="303"/>
      <c r="AC145" s="303"/>
      <c r="AD145" s="303"/>
      <c r="AE145" s="303"/>
      <c r="AF145" s="303"/>
      <c r="AG145" s="303"/>
      <c r="AH145" s="303"/>
      <c r="AI145" s="303"/>
      <c r="AJ145" s="303"/>
      <c r="AK145" s="303"/>
      <c r="AL145" s="303"/>
      <c r="AM145" s="303"/>
      <c r="AN145" s="303"/>
      <c r="AO145" s="303"/>
      <c r="AP145" s="303"/>
      <c r="AQ145" s="303"/>
      <c r="AR145" s="39"/>
      <c r="AS145" s="39"/>
      <c r="AT145" s="303"/>
      <c r="AU145" s="303"/>
      <c r="AV145" s="303"/>
      <c r="AW145" s="303"/>
      <c r="AX145" s="303"/>
      <c r="AY145" s="303"/>
      <c r="AZ145" s="331"/>
      <c r="BA145" s="331"/>
      <c r="BB145" s="303"/>
      <c r="BC145" s="331"/>
      <c r="BD145" s="303"/>
      <c r="BE145" s="387"/>
      <c r="BF145" s="331"/>
      <c r="BG145" s="303"/>
      <c r="BH145" s="331"/>
      <c r="BI145" s="303"/>
      <c r="BJ145" s="387"/>
      <c r="BK145" s="331"/>
      <c r="BL145" s="303"/>
      <c r="BM145" s="331"/>
      <c r="BN145" s="303"/>
      <c r="BO145" s="387"/>
      <c r="BP145" s="331"/>
      <c r="BQ145" s="303"/>
    </row>
    <row r="146" spans="1:69" ht="16.5" hidden="1" customHeight="1" x14ac:dyDescent="0.3">
      <c r="A146" s="329"/>
      <c r="B146" s="303"/>
      <c r="C146" s="303"/>
      <c r="D146" s="388" t="s">
        <v>1580</v>
      </c>
      <c r="E146" s="388" t="s">
        <v>1580</v>
      </c>
      <c r="F146" s="388"/>
      <c r="G146" s="388"/>
      <c r="H146" s="389" t="s">
        <v>1581</v>
      </c>
      <c r="I146" s="303"/>
      <c r="J146" s="303"/>
      <c r="K146" s="303"/>
      <c r="L146" s="303"/>
      <c r="M146" s="303"/>
      <c r="N146" s="303"/>
      <c r="O146" s="303"/>
      <c r="P146" s="303"/>
      <c r="Q146" s="303"/>
      <c r="R146" s="303"/>
      <c r="S146" s="303"/>
      <c r="T146" s="303"/>
      <c r="U146" s="303"/>
      <c r="V146" s="303"/>
      <c r="W146" s="303"/>
      <c r="X146" s="303"/>
      <c r="Y146" s="303"/>
      <c r="Z146" s="303"/>
      <c r="AA146" s="301"/>
      <c r="AB146" s="303"/>
      <c r="AC146" s="303"/>
      <c r="AD146" s="303"/>
      <c r="AE146" s="303"/>
      <c r="AF146" s="303"/>
      <c r="AG146" s="303"/>
      <c r="AH146" s="303"/>
      <c r="AI146" s="303"/>
      <c r="AJ146" s="303"/>
      <c r="AK146" s="303"/>
      <c r="AL146" s="303"/>
      <c r="AM146" s="303"/>
      <c r="AN146" s="303"/>
      <c r="AO146" s="303"/>
      <c r="AP146" s="303"/>
      <c r="AQ146" s="303"/>
      <c r="AR146" s="39"/>
      <c r="AS146" s="39"/>
      <c r="AT146" s="303"/>
      <c r="AU146" s="303"/>
      <c r="AV146" s="303"/>
      <c r="AW146" s="303"/>
      <c r="AX146" s="303"/>
      <c r="AY146" s="303"/>
      <c r="AZ146" s="331"/>
      <c r="BA146" s="331"/>
      <c r="BB146" s="303"/>
      <c r="BC146" s="331"/>
      <c r="BD146" s="303"/>
      <c r="BE146" s="387"/>
      <c r="BF146" s="331"/>
      <c r="BG146" s="303"/>
      <c r="BH146" s="331"/>
      <c r="BI146" s="303"/>
      <c r="BJ146" s="387"/>
      <c r="BK146" s="331"/>
      <c r="BL146" s="303"/>
      <c r="BM146" s="331"/>
      <c r="BN146" s="303"/>
      <c r="BO146" s="387"/>
      <c r="BP146" s="331"/>
      <c r="BQ146" s="303"/>
    </row>
    <row r="147" spans="1:69" ht="16.5" hidden="1" customHeight="1" x14ac:dyDescent="0.3">
      <c r="A147" s="329"/>
      <c r="B147" s="303"/>
      <c r="C147" s="303"/>
      <c r="D147" s="388" t="s">
        <v>1582</v>
      </c>
      <c r="E147" s="388" t="s">
        <v>1582</v>
      </c>
      <c r="F147" s="388"/>
      <c r="G147" s="388"/>
      <c r="H147" s="389" t="s">
        <v>1583</v>
      </c>
      <c r="I147" s="303"/>
      <c r="J147" s="303"/>
      <c r="K147" s="303"/>
      <c r="L147" s="303"/>
      <c r="M147" s="303"/>
      <c r="N147" s="303"/>
      <c r="O147" s="303"/>
      <c r="P147" s="303"/>
      <c r="Q147" s="303"/>
      <c r="R147" s="303"/>
      <c r="S147" s="303"/>
      <c r="T147" s="303"/>
      <c r="U147" s="303"/>
      <c r="V147" s="303"/>
      <c r="W147" s="303"/>
      <c r="X147" s="303"/>
      <c r="Y147" s="303"/>
      <c r="Z147" s="303"/>
      <c r="AA147" s="301"/>
      <c r="AB147" s="303"/>
      <c r="AC147" s="303"/>
      <c r="AD147" s="303"/>
      <c r="AE147" s="303"/>
      <c r="AF147" s="303"/>
      <c r="AG147" s="303"/>
      <c r="AH147" s="303"/>
      <c r="AI147" s="303"/>
      <c r="AJ147" s="303"/>
      <c r="AK147" s="303"/>
      <c r="AL147" s="303"/>
      <c r="AM147" s="303"/>
      <c r="AN147" s="303"/>
      <c r="AO147" s="303"/>
      <c r="AP147" s="303"/>
      <c r="AQ147" s="303"/>
      <c r="AR147" s="39"/>
      <c r="AS147" s="39"/>
      <c r="AT147" s="303"/>
      <c r="AU147" s="303"/>
      <c r="AV147" s="303"/>
      <c r="AW147" s="303"/>
      <c r="AX147" s="303"/>
      <c r="AY147" s="303"/>
      <c r="AZ147" s="331"/>
      <c r="BA147" s="331"/>
      <c r="BB147" s="303"/>
      <c r="BC147" s="331"/>
      <c r="BD147" s="303"/>
      <c r="BE147" s="387"/>
      <c r="BF147" s="331"/>
      <c r="BG147" s="303"/>
      <c r="BH147" s="331"/>
      <c r="BI147" s="303"/>
      <c r="BJ147" s="387"/>
      <c r="BK147" s="331"/>
      <c r="BL147" s="303"/>
      <c r="BM147" s="331"/>
      <c r="BN147" s="303"/>
      <c r="BO147" s="387"/>
      <c r="BP147" s="331"/>
      <c r="BQ147" s="303"/>
    </row>
    <row r="148" spans="1:69" ht="16.5" hidden="1" customHeight="1" x14ac:dyDescent="0.3">
      <c r="A148" s="329"/>
      <c r="B148" s="303"/>
      <c r="C148" s="303"/>
      <c r="D148" s="388" t="s">
        <v>1584</v>
      </c>
      <c r="E148" s="388" t="s">
        <v>1584</v>
      </c>
      <c r="F148" s="388"/>
      <c r="G148" s="388"/>
      <c r="H148" s="389" t="s">
        <v>1521</v>
      </c>
      <c r="I148" s="303"/>
      <c r="J148" s="303"/>
      <c r="K148" s="303"/>
      <c r="L148" s="303"/>
      <c r="M148" s="303"/>
      <c r="N148" s="303"/>
      <c r="O148" s="303"/>
      <c r="P148" s="303"/>
      <c r="Q148" s="303"/>
      <c r="R148" s="303"/>
      <c r="S148" s="303"/>
      <c r="T148" s="303"/>
      <c r="U148" s="303"/>
      <c r="V148" s="303"/>
      <c r="W148" s="303"/>
      <c r="X148" s="303"/>
      <c r="Y148" s="303"/>
      <c r="Z148" s="303"/>
      <c r="AA148" s="301"/>
      <c r="AB148" s="303"/>
      <c r="AC148" s="303"/>
      <c r="AD148" s="303"/>
      <c r="AE148" s="303"/>
      <c r="AF148" s="303"/>
      <c r="AG148" s="303"/>
      <c r="AH148" s="303"/>
      <c r="AI148" s="303"/>
      <c r="AJ148" s="303"/>
      <c r="AK148" s="303"/>
      <c r="AL148" s="303"/>
      <c r="AM148" s="303"/>
      <c r="AN148" s="303"/>
      <c r="AO148" s="303"/>
      <c r="AP148" s="303"/>
      <c r="AQ148" s="303"/>
      <c r="AR148" s="39"/>
      <c r="AS148" s="39"/>
      <c r="AT148" s="303"/>
      <c r="AU148" s="303"/>
      <c r="AV148" s="303"/>
      <c r="AW148" s="303"/>
      <c r="AX148" s="303"/>
      <c r="AY148" s="303"/>
      <c r="AZ148" s="331"/>
      <c r="BA148" s="331"/>
      <c r="BB148" s="303"/>
      <c r="BC148" s="331"/>
      <c r="BD148" s="303"/>
      <c r="BE148" s="387"/>
      <c r="BF148" s="331"/>
      <c r="BG148" s="303"/>
      <c r="BH148" s="331"/>
      <c r="BI148" s="303"/>
      <c r="BJ148" s="387"/>
      <c r="BK148" s="331"/>
      <c r="BL148" s="303"/>
      <c r="BM148" s="331"/>
      <c r="BN148" s="303"/>
      <c r="BO148" s="387"/>
      <c r="BP148" s="331"/>
      <c r="BQ148" s="303"/>
    </row>
    <row r="149" spans="1:69" ht="16.5" hidden="1" customHeight="1" x14ac:dyDescent="0.3">
      <c r="A149" s="329"/>
      <c r="B149" s="303"/>
      <c r="C149" s="303"/>
      <c r="D149" s="388" t="s">
        <v>1585</v>
      </c>
      <c r="E149" s="388" t="s">
        <v>1585</v>
      </c>
      <c r="F149" s="388"/>
      <c r="G149" s="388"/>
      <c r="H149" s="389" t="s">
        <v>1586</v>
      </c>
      <c r="I149" s="303"/>
      <c r="J149" s="303"/>
      <c r="K149" s="303"/>
      <c r="L149" s="303"/>
      <c r="M149" s="303"/>
      <c r="N149" s="303"/>
      <c r="O149" s="303"/>
      <c r="P149" s="303"/>
      <c r="Q149" s="303"/>
      <c r="R149" s="303"/>
      <c r="S149" s="303"/>
      <c r="T149" s="303"/>
      <c r="U149" s="303"/>
      <c r="V149" s="303"/>
      <c r="W149" s="303"/>
      <c r="X149" s="303"/>
      <c r="Y149" s="303"/>
      <c r="Z149" s="303"/>
      <c r="AA149" s="301"/>
      <c r="AB149" s="303"/>
      <c r="AC149" s="303"/>
      <c r="AD149" s="303"/>
      <c r="AE149" s="303"/>
      <c r="AF149" s="303"/>
      <c r="AG149" s="303"/>
      <c r="AH149" s="303"/>
      <c r="AI149" s="303"/>
      <c r="AJ149" s="303"/>
      <c r="AK149" s="303"/>
      <c r="AL149" s="303"/>
      <c r="AM149" s="303"/>
      <c r="AN149" s="303"/>
      <c r="AO149" s="303"/>
      <c r="AP149" s="303"/>
      <c r="AQ149" s="303"/>
      <c r="AR149" s="39"/>
      <c r="AS149" s="39"/>
      <c r="AT149" s="303"/>
      <c r="AU149" s="303"/>
      <c r="AV149" s="303"/>
      <c r="AW149" s="303"/>
      <c r="AX149" s="303"/>
      <c r="AY149" s="303"/>
      <c r="AZ149" s="331"/>
      <c r="BA149" s="331"/>
      <c r="BB149" s="303"/>
      <c r="BC149" s="331"/>
      <c r="BD149" s="303"/>
      <c r="BE149" s="387"/>
      <c r="BF149" s="331"/>
      <c r="BG149" s="303"/>
      <c r="BH149" s="331"/>
      <c r="BI149" s="303"/>
      <c r="BJ149" s="387"/>
      <c r="BK149" s="331"/>
      <c r="BL149" s="303"/>
      <c r="BM149" s="331"/>
      <c r="BN149" s="303"/>
      <c r="BO149" s="387"/>
      <c r="BP149" s="331"/>
      <c r="BQ149" s="303"/>
    </row>
    <row r="150" spans="1:69" ht="16.5" hidden="1" customHeight="1" x14ac:dyDescent="0.3">
      <c r="A150" s="329"/>
      <c r="B150" s="303"/>
      <c r="C150" s="303"/>
      <c r="D150" s="388" t="s">
        <v>1587</v>
      </c>
      <c r="E150" s="388" t="s">
        <v>1587</v>
      </c>
      <c r="F150" s="388"/>
      <c r="G150" s="388"/>
      <c r="H150" s="389" t="s">
        <v>1588</v>
      </c>
      <c r="I150" s="303"/>
      <c r="J150" s="303"/>
      <c r="K150" s="303"/>
      <c r="L150" s="303"/>
      <c r="M150" s="303"/>
      <c r="N150" s="303"/>
      <c r="O150" s="303"/>
      <c r="P150" s="303"/>
      <c r="Q150" s="303"/>
      <c r="R150" s="303"/>
      <c r="S150" s="303"/>
      <c r="T150" s="303"/>
      <c r="U150" s="303"/>
      <c r="V150" s="303"/>
      <c r="W150" s="303"/>
      <c r="X150" s="303"/>
      <c r="Y150" s="303"/>
      <c r="Z150" s="303"/>
      <c r="AA150" s="301"/>
      <c r="AB150" s="303"/>
      <c r="AC150" s="303"/>
      <c r="AD150" s="303"/>
      <c r="AE150" s="303"/>
      <c r="AF150" s="303"/>
      <c r="AG150" s="303"/>
      <c r="AH150" s="303"/>
      <c r="AI150" s="303"/>
      <c r="AJ150" s="303"/>
      <c r="AK150" s="303"/>
      <c r="AL150" s="303"/>
      <c r="AM150" s="303"/>
      <c r="AN150" s="303"/>
      <c r="AO150" s="303"/>
      <c r="AP150" s="303"/>
      <c r="AQ150" s="303"/>
      <c r="AR150" s="39"/>
      <c r="AS150" s="39"/>
      <c r="AT150" s="303"/>
      <c r="AU150" s="303"/>
      <c r="AV150" s="303"/>
      <c r="AW150" s="303"/>
      <c r="AX150" s="303"/>
      <c r="AY150" s="303"/>
      <c r="AZ150" s="331"/>
      <c r="BA150" s="331"/>
      <c r="BB150" s="303"/>
      <c r="BC150" s="331"/>
      <c r="BD150" s="303"/>
      <c r="BE150" s="387"/>
      <c r="BF150" s="331"/>
      <c r="BG150" s="303"/>
      <c r="BH150" s="331"/>
      <c r="BI150" s="303"/>
      <c r="BJ150" s="387"/>
      <c r="BK150" s="331"/>
      <c r="BL150" s="303"/>
      <c r="BM150" s="331"/>
      <c r="BN150" s="303"/>
      <c r="BO150" s="387"/>
      <c r="BP150" s="331"/>
      <c r="BQ150" s="303"/>
    </row>
    <row r="151" spans="1:69" ht="16.5" hidden="1" customHeight="1" x14ac:dyDescent="0.3">
      <c r="A151" s="329"/>
      <c r="B151" s="303"/>
      <c r="C151" s="303"/>
      <c r="D151" s="388" t="s">
        <v>1589</v>
      </c>
      <c r="E151" s="388" t="s">
        <v>1589</v>
      </c>
      <c r="F151" s="388"/>
      <c r="G151" s="388"/>
      <c r="H151" s="389" t="s">
        <v>1590</v>
      </c>
      <c r="I151" s="303"/>
      <c r="J151" s="303"/>
      <c r="K151" s="303"/>
      <c r="L151" s="303"/>
      <c r="M151" s="303"/>
      <c r="N151" s="303"/>
      <c r="O151" s="303"/>
      <c r="P151" s="303"/>
      <c r="Q151" s="303"/>
      <c r="R151" s="303"/>
      <c r="S151" s="303"/>
      <c r="T151" s="303"/>
      <c r="U151" s="303"/>
      <c r="V151" s="303"/>
      <c r="W151" s="303"/>
      <c r="X151" s="303"/>
      <c r="Y151" s="303"/>
      <c r="Z151" s="303"/>
      <c r="AA151" s="301"/>
      <c r="AB151" s="303"/>
      <c r="AC151" s="303"/>
      <c r="AD151" s="303"/>
      <c r="AE151" s="303"/>
      <c r="AF151" s="303"/>
      <c r="AG151" s="303"/>
      <c r="AH151" s="303"/>
      <c r="AI151" s="303"/>
      <c r="AJ151" s="303"/>
      <c r="AK151" s="303"/>
      <c r="AL151" s="303"/>
      <c r="AM151" s="303"/>
      <c r="AN151" s="303"/>
      <c r="AO151" s="303"/>
      <c r="AP151" s="303"/>
      <c r="AQ151" s="303"/>
      <c r="AR151" s="39"/>
      <c r="AS151" s="39"/>
      <c r="AT151" s="303"/>
      <c r="AU151" s="303"/>
      <c r="AV151" s="303"/>
      <c r="AW151" s="303"/>
      <c r="AX151" s="303"/>
      <c r="AY151" s="303"/>
      <c r="AZ151" s="331"/>
      <c r="BA151" s="331"/>
      <c r="BB151" s="303"/>
      <c r="BC151" s="331"/>
      <c r="BD151" s="303"/>
      <c r="BE151" s="387"/>
      <c r="BF151" s="331"/>
      <c r="BG151" s="303"/>
      <c r="BH151" s="331"/>
      <c r="BI151" s="303"/>
      <c r="BJ151" s="387"/>
      <c r="BK151" s="331"/>
      <c r="BL151" s="303"/>
      <c r="BM151" s="331"/>
      <c r="BN151" s="303"/>
      <c r="BO151" s="387"/>
      <c r="BP151" s="331"/>
      <c r="BQ151" s="303"/>
    </row>
    <row r="152" spans="1:69" ht="15.75" customHeight="1" x14ac:dyDescent="0.3">
      <c r="A152" s="329"/>
      <c r="B152" s="329"/>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c r="AA152" s="390"/>
      <c r="AB152" s="329"/>
      <c r="AC152" s="329"/>
      <c r="AD152" s="329"/>
      <c r="AE152" s="329"/>
      <c r="AF152" s="329"/>
      <c r="AG152" s="329"/>
      <c r="AH152" s="329"/>
      <c r="AI152" s="329"/>
      <c r="AJ152" s="329"/>
      <c r="AK152" s="329"/>
      <c r="AL152" s="329"/>
      <c r="AM152" s="329"/>
      <c r="AN152" s="329"/>
      <c r="AO152" s="329"/>
      <c r="AP152" s="329"/>
      <c r="AQ152" s="329"/>
      <c r="AR152" s="391"/>
      <c r="AS152" s="391"/>
      <c r="AT152" s="329"/>
      <c r="AU152" s="329"/>
      <c r="AV152" s="329"/>
      <c r="AW152" s="329"/>
      <c r="AX152" s="329"/>
      <c r="AY152" s="329"/>
      <c r="AZ152" s="392"/>
      <c r="BA152" s="392"/>
      <c r="BB152" s="329"/>
      <c r="BC152" s="392"/>
      <c r="BD152" s="329"/>
      <c r="BE152" s="393"/>
      <c r="BF152" s="392"/>
      <c r="BG152" s="303"/>
      <c r="BH152" s="392"/>
      <c r="BI152" s="329"/>
      <c r="BJ152" s="393"/>
      <c r="BK152" s="392"/>
      <c r="BL152" s="329"/>
      <c r="BM152" s="392"/>
      <c r="BN152" s="329"/>
      <c r="BO152" s="393"/>
      <c r="BP152" s="392"/>
      <c r="BQ152" s="329"/>
    </row>
    <row r="153" spans="1:69" ht="15.75" customHeight="1" x14ac:dyDescent="0.3">
      <c r="A153" s="329"/>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90"/>
      <c r="AB153" s="329"/>
      <c r="AC153" s="329"/>
      <c r="AD153" s="329"/>
      <c r="AE153" s="329"/>
      <c r="AF153" s="329"/>
      <c r="AG153" s="329"/>
      <c r="AH153" s="329"/>
      <c r="AI153" s="329"/>
      <c r="AJ153" s="329"/>
      <c r="AK153" s="329"/>
      <c r="AL153" s="329"/>
      <c r="AM153" s="329"/>
      <c r="AN153" s="329"/>
      <c r="AO153" s="329"/>
      <c r="AP153" s="329"/>
      <c r="AQ153" s="329"/>
      <c r="AR153" s="391"/>
      <c r="AS153" s="391"/>
      <c r="AT153" s="329"/>
      <c r="AU153" s="329"/>
      <c r="AV153" s="329"/>
      <c r="AW153" s="329"/>
      <c r="AX153" s="329"/>
      <c r="AY153" s="329"/>
      <c r="AZ153" s="392"/>
      <c r="BA153" s="392"/>
      <c r="BB153" s="329"/>
      <c r="BC153" s="392"/>
      <c r="BD153" s="329"/>
      <c r="BE153" s="393"/>
      <c r="BF153" s="392"/>
      <c r="BG153" s="303"/>
      <c r="BH153" s="392"/>
      <c r="BI153" s="329"/>
      <c r="BJ153" s="393"/>
      <c r="BK153" s="392"/>
      <c r="BL153" s="329"/>
      <c r="BM153" s="392"/>
      <c r="BN153" s="329"/>
      <c r="BO153" s="393"/>
      <c r="BP153" s="392"/>
      <c r="BQ153" s="329"/>
    </row>
    <row r="154" spans="1:69" ht="15.75" customHeight="1" x14ac:dyDescent="0.3">
      <c r="A154" s="329"/>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90"/>
      <c r="AB154" s="329"/>
      <c r="AC154" s="329"/>
      <c r="AD154" s="329"/>
      <c r="AE154" s="329"/>
      <c r="AF154" s="329"/>
      <c r="AG154" s="329"/>
      <c r="AH154" s="329"/>
      <c r="AI154" s="329"/>
      <c r="AJ154" s="329"/>
      <c r="AK154" s="329"/>
      <c r="AL154" s="329"/>
      <c r="AM154" s="329"/>
      <c r="AN154" s="329"/>
      <c r="AO154" s="329"/>
      <c r="AP154" s="329"/>
      <c r="AQ154" s="329"/>
      <c r="AR154" s="391"/>
      <c r="AS154" s="391"/>
      <c r="AT154" s="329"/>
      <c r="AU154" s="329"/>
      <c r="AV154" s="329"/>
      <c r="AW154" s="329"/>
      <c r="AX154" s="329"/>
      <c r="AY154" s="329"/>
      <c r="AZ154" s="392"/>
      <c r="BA154" s="392"/>
      <c r="BB154" s="329"/>
      <c r="BC154" s="392"/>
      <c r="BD154" s="329"/>
      <c r="BE154" s="393"/>
      <c r="BF154" s="392"/>
      <c r="BG154" s="303"/>
      <c r="BH154" s="392"/>
      <c r="BI154" s="329"/>
      <c r="BJ154" s="393"/>
      <c r="BK154" s="392"/>
      <c r="BL154" s="329"/>
      <c r="BM154" s="392"/>
      <c r="BN154" s="329"/>
      <c r="BO154" s="393"/>
      <c r="BP154" s="392"/>
      <c r="BQ154" s="329"/>
    </row>
    <row r="155" spans="1:69" ht="15.75" customHeight="1" x14ac:dyDescent="0.3">
      <c r="A155" s="329"/>
      <c r="B155" s="329"/>
      <c r="C155" s="329"/>
      <c r="D155" s="329"/>
      <c r="E155" s="329"/>
      <c r="F155" s="329"/>
      <c r="G155" s="329"/>
      <c r="H155" s="329"/>
      <c r="I155" s="329"/>
      <c r="J155" s="329"/>
      <c r="K155" s="329"/>
      <c r="L155" s="329"/>
      <c r="M155" s="329"/>
      <c r="N155" s="329"/>
      <c r="O155" s="329"/>
      <c r="P155" s="329"/>
      <c r="Q155" s="329"/>
      <c r="R155" s="329"/>
      <c r="S155" s="329"/>
      <c r="T155" s="329"/>
      <c r="U155" s="329"/>
      <c r="V155" s="329"/>
      <c r="W155" s="329"/>
      <c r="X155" s="329"/>
      <c r="Y155" s="329"/>
      <c r="Z155" s="329"/>
      <c r="AA155" s="390"/>
      <c r="AB155" s="329"/>
      <c r="AC155" s="329"/>
      <c r="AD155" s="329"/>
      <c r="AE155" s="329"/>
      <c r="AF155" s="329"/>
      <c r="AG155" s="329"/>
      <c r="AH155" s="329"/>
      <c r="AI155" s="329"/>
      <c r="AJ155" s="329"/>
      <c r="AK155" s="329"/>
      <c r="AL155" s="329"/>
      <c r="AM155" s="329"/>
      <c r="AN155" s="329"/>
      <c r="AO155" s="329"/>
      <c r="AP155" s="329"/>
      <c r="AQ155" s="329"/>
      <c r="AR155" s="391"/>
      <c r="AS155" s="391"/>
      <c r="AT155" s="329"/>
      <c r="AU155" s="329"/>
      <c r="AV155" s="329"/>
      <c r="AW155" s="329"/>
      <c r="AX155" s="329"/>
      <c r="AY155" s="329"/>
      <c r="AZ155" s="392"/>
      <c r="BA155" s="392"/>
      <c r="BB155" s="329"/>
      <c r="BC155" s="392"/>
      <c r="BD155" s="329"/>
      <c r="BE155" s="393"/>
      <c r="BF155" s="392"/>
      <c r="BG155" s="303"/>
      <c r="BH155" s="392"/>
      <c r="BI155" s="329"/>
      <c r="BJ155" s="393"/>
      <c r="BK155" s="392"/>
      <c r="BL155" s="329"/>
      <c r="BM155" s="392"/>
      <c r="BN155" s="329"/>
      <c r="BO155" s="393"/>
      <c r="BP155" s="392"/>
      <c r="BQ155" s="329"/>
    </row>
    <row r="156" spans="1:69" ht="15.75" customHeight="1" x14ac:dyDescent="0.3">
      <c r="A156" s="329"/>
      <c r="B156" s="329"/>
      <c r="C156" s="329"/>
      <c r="D156" s="329"/>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c r="AA156" s="390"/>
      <c r="AB156" s="329"/>
      <c r="AC156" s="329"/>
      <c r="AD156" s="329"/>
      <c r="AE156" s="329"/>
      <c r="AF156" s="329"/>
      <c r="AG156" s="329"/>
      <c r="AH156" s="329"/>
      <c r="AI156" s="329"/>
      <c r="AJ156" s="329"/>
      <c r="AK156" s="329"/>
      <c r="AL156" s="329"/>
      <c r="AM156" s="329"/>
      <c r="AN156" s="329"/>
      <c r="AO156" s="329"/>
      <c r="AP156" s="329"/>
      <c r="AQ156" s="329"/>
      <c r="AR156" s="391"/>
      <c r="AS156" s="391"/>
      <c r="AT156" s="329"/>
      <c r="AU156" s="329"/>
      <c r="AV156" s="329"/>
      <c r="AW156" s="329"/>
      <c r="AX156" s="329"/>
      <c r="AY156" s="329"/>
      <c r="AZ156" s="392"/>
      <c r="BA156" s="392"/>
      <c r="BB156" s="329"/>
      <c r="BC156" s="392"/>
      <c r="BD156" s="329"/>
      <c r="BE156" s="393"/>
      <c r="BF156" s="392"/>
      <c r="BG156" s="303"/>
      <c r="BH156" s="392"/>
      <c r="BI156" s="329"/>
      <c r="BJ156" s="393"/>
      <c r="BK156" s="392"/>
      <c r="BL156" s="329"/>
      <c r="BM156" s="392"/>
      <c r="BN156" s="329"/>
      <c r="BO156" s="393"/>
      <c r="BP156" s="392"/>
      <c r="BQ156" s="329"/>
    </row>
    <row r="157" spans="1:69" ht="15.75" customHeight="1" x14ac:dyDescent="0.3">
      <c r="A157" s="329"/>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90"/>
      <c r="AB157" s="329"/>
      <c r="AC157" s="329"/>
      <c r="AD157" s="329"/>
      <c r="AE157" s="329"/>
      <c r="AF157" s="329"/>
      <c r="AG157" s="329"/>
      <c r="AH157" s="329"/>
      <c r="AI157" s="329"/>
      <c r="AJ157" s="329"/>
      <c r="AK157" s="329"/>
      <c r="AL157" s="329"/>
      <c r="AM157" s="329"/>
      <c r="AN157" s="329"/>
      <c r="AO157" s="329"/>
      <c r="AP157" s="329"/>
      <c r="AQ157" s="329"/>
      <c r="AR157" s="391"/>
      <c r="AS157" s="391"/>
      <c r="AT157" s="329"/>
      <c r="AU157" s="329"/>
      <c r="AV157" s="329"/>
      <c r="AW157" s="329"/>
      <c r="AX157" s="329"/>
      <c r="AY157" s="329"/>
      <c r="AZ157" s="392"/>
      <c r="BA157" s="392"/>
      <c r="BB157" s="329"/>
      <c r="BC157" s="392"/>
      <c r="BD157" s="329"/>
      <c r="BE157" s="393"/>
      <c r="BF157" s="392"/>
      <c r="BG157" s="303"/>
      <c r="BH157" s="392"/>
      <c r="BI157" s="329"/>
      <c r="BJ157" s="393"/>
      <c r="BK157" s="392"/>
      <c r="BL157" s="329"/>
      <c r="BM157" s="392"/>
      <c r="BN157" s="329"/>
      <c r="BO157" s="393"/>
      <c r="BP157" s="392"/>
      <c r="BQ157" s="329"/>
    </row>
    <row r="158" spans="1:69" ht="15.75" customHeight="1" x14ac:dyDescent="0.3">
      <c r="A158" s="329"/>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90"/>
      <c r="AB158" s="329"/>
      <c r="AC158" s="329"/>
      <c r="AD158" s="329"/>
      <c r="AE158" s="329"/>
      <c r="AF158" s="329"/>
      <c r="AG158" s="329"/>
      <c r="AH158" s="329"/>
      <c r="AI158" s="329"/>
      <c r="AJ158" s="329"/>
      <c r="AK158" s="329"/>
      <c r="AL158" s="329"/>
      <c r="AM158" s="329"/>
      <c r="AN158" s="329"/>
      <c r="AO158" s="329"/>
      <c r="AP158" s="329"/>
      <c r="AQ158" s="329"/>
      <c r="AR158" s="391"/>
      <c r="AS158" s="391"/>
      <c r="AT158" s="329"/>
      <c r="AU158" s="329"/>
      <c r="AV158" s="329"/>
      <c r="AW158" s="329"/>
      <c r="AX158" s="329"/>
      <c r="AY158" s="329"/>
      <c r="AZ158" s="392"/>
      <c r="BA158" s="392"/>
      <c r="BB158" s="329"/>
      <c r="BC158" s="392"/>
      <c r="BD158" s="329"/>
      <c r="BE158" s="393"/>
      <c r="BF158" s="392"/>
      <c r="BG158" s="303"/>
      <c r="BH158" s="392"/>
      <c r="BI158" s="329"/>
      <c r="BJ158" s="393"/>
      <c r="BK158" s="392"/>
      <c r="BL158" s="329"/>
      <c r="BM158" s="392"/>
      <c r="BN158" s="329"/>
      <c r="BO158" s="393"/>
      <c r="BP158" s="392"/>
      <c r="BQ158" s="329"/>
    </row>
    <row r="159" spans="1:69" ht="15.75" customHeight="1" x14ac:dyDescent="0.3">
      <c r="A159" s="329"/>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90"/>
      <c r="AB159" s="329"/>
      <c r="AC159" s="329"/>
      <c r="AD159" s="329"/>
      <c r="AE159" s="329"/>
      <c r="AF159" s="329"/>
      <c r="AG159" s="329"/>
      <c r="AH159" s="329"/>
      <c r="AI159" s="329"/>
      <c r="AJ159" s="329"/>
      <c r="AK159" s="329"/>
      <c r="AL159" s="329"/>
      <c r="AM159" s="329"/>
      <c r="AN159" s="329"/>
      <c r="AO159" s="329"/>
      <c r="AP159" s="329"/>
      <c r="AQ159" s="329"/>
      <c r="AR159" s="391"/>
      <c r="AS159" s="391"/>
      <c r="AT159" s="329"/>
      <c r="AU159" s="329"/>
      <c r="AV159" s="329"/>
      <c r="AW159" s="329"/>
      <c r="AX159" s="329"/>
      <c r="AY159" s="329"/>
      <c r="AZ159" s="392"/>
      <c r="BA159" s="392"/>
      <c r="BB159" s="329"/>
      <c r="BC159" s="392"/>
      <c r="BD159" s="329"/>
      <c r="BE159" s="393"/>
      <c r="BF159" s="392"/>
      <c r="BG159" s="303"/>
      <c r="BH159" s="392"/>
      <c r="BI159" s="329"/>
      <c r="BJ159" s="393"/>
      <c r="BK159" s="392"/>
      <c r="BL159" s="329"/>
      <c r="BM159" s="392"/>
      <c r="BN159" s="329"/>
      <c r="BO159" s="393"/>
      <c r="BP159" s="392"/>
      <c r="BQ159" s="329"/>
    </row>
    <row r="160" spans="1:69" ht="15.75" customHeight="1" x14ac:dyDescent="0.3">
      <c r="A160" s="329"/>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90"/>
      <c r="AB160" s="329"/>
      <c r="AC160" s="329"/>
      <c r="AD160" s="329"/>
      <c r="AE160" s="329"/>
      <c r="AF160" s="329"/>
      <c r="AG160" s="329"/>
      <c r="AH160" s="329"/>
      <c r="AI160" s="329"/>
      <c r="AJ160" s="329"/>
      <c r="AK160" s="329"/>
      <c r="AL160" s="329"/>
      <c r="AM160" s="329"/>
      <c r="AN160" s="329"/>
      <c r="AO160" s="329"/>
      <c r="AP160" s="329"/>
      <c r="AQ160" s="329"/>
      <c r="AR160" s="391"/>
      <c r="AS160" s="391"/>
      <c r="AT160" s="329"/>
      <c r="AU160" s="329"/>
      <c r="AV160" s="329"/>
      <c r="AW160" s="329"/>
      <c r="AX160" s="329"/>
      <c r="AY160" s="329"/>
      <c r="AZ160" s="392"/>
      <c r="BA160" s="392"/>
      <c r="BB160" s="329"/>
      <c r="BC160" s="392"/>
      <c r="BD160" s="329"/>
      <c r="BE160" s="393"/>
      <c r="BF160" s="392"/>
      <c r="BG160" s="303"/>
      <c r="BH160" s="392"/>
      <c r="BI160" s="329"/>
      <c r="BJ160" s="393"/>
      <c r="BK160" s="392"/>
      <c r="BL160" s="329"/>
      <c r="BM160" s="392"/>
      <c r="BN160" s="329"/>
      <c r="BO160" s="393"/>
      <c r="BP160" s="392"/>
      <c r="BQ160" s="329"/>
    </row>
    <row r="161" spans="1:69" ht="15.75" customHeight="1" x14ac:dyDescent="0.3">
      <c r="A161" s="329"/>
      <c r="B161" s="329"/>
      <c r="C161" s="329"/>
      <c r="D161" s="329"/>
      <c r="E161" s="329"/>
      <c r="F161" s="329"/>
      <c r="G161" s="329"/>
      <c r="H161" s="329"/>
      <c r="I161" s="329"/>
      <c r="J161" s="329"/>
      <c r="K161" s="329"/>
      <c r="L161" s="329"/>
      <c r="M161" s="329"/>
      <c r="N161" s="329"/>
      <c r="O161" s="329"/>
      <c r="P161" s="329"/>
      <c r="Q161" s="329"/>
      <c r="R161" s="329"/>
      <c r="S161" s="329"/>
      <c r="T161" s="329"/>
      <c r="U161" s="329"/>
      <c r="V161" s="329"/>
      <c r="W161" s="329"/>
      <c r="X161" s="329"/>
      <c r="Y161" s="329"/>
      <c r="Z161" s="329"/>
      <c r="AA161" s="390"/>
      <c r="AB161" s="329"/>
      <c r="AC161" s="329"/>
      <c r="AD161" s="329"/>
      <c r="AE161" s="329"/>
      <c r="AF161" s="329"/>
      <c r="AG161" s="329"/>
      <c r="AH161" s="329"/>
      <c r="AI161" s="329"/>
      <c r="AJ161" s="329"/>
      <c r="AK161" s="329"/>
      <c r="AL161" s="329"/>
      <c r="AM161" s="329"/>
      <c r="AN161" s="329"/>
      <c r="AO161" s="329"/>
      <c r="AP161" s="329"/>
      <c r="AQ161" s="329"/>
      <c r="AR161" s="391"/>
      <c r="AS161" s="391"/>
      <c r="AT161" s="329"/>
      <c r="AU161" s="329"/>
      <c r="AV161" s="329"/>
      <c r="AW161" s="329"/>
      <c r="AX161" s="329"/>
      <c r="AY161" s="329"/>
      <c r="AZ161" s="392"/>
      <c r="BA161" s="392"/>
      <c r="BB161" s="329"/>
      <c r="BC161" s="392"/>
      <c r="BD161" s="329"/>
      <c r="BE161" s="393"/>
      <c r="BF161" s="392"/>
      <c r="BG161" s="303"/>
      <c r="BH161" s="392"/>
      <c r="BI161" s="329"/>
      <c r="BJ161" s="393"/>
      <c r="BK161" s="392"/>
      <c r="BL161" s="329"/>
      <c r="BM161" s="392"/>
      <c r="BN161" s="329"/>
      <c r="BO161" s="393"/>
      <c r="BP161" s="392"/>
      <c r="BQ161" s="329"/>
    </row>
    <row r="162" spans="1:69" ht="15.75" customHeight="1" x14ac:dyDescent="0.3">
      <c r="A162" s="329"/>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90"/>
      <c r="AB162" s="329"/>
      <c r="AC162" s="329"/>
      <c r="AD162" s="329"/>
      <c r="AE162" s="329"/>
      <c r="AF162" s="329"/>
      <c r="AG162" s="329"/>
      <c r="AH162" s="329"/>
      <c r="AI162" s="329"/>
      <c r="AJ162" s="329"/>
      <c r="AK162" s="329"/>
      <c r="AL162" s="329"/>
      <c r="AM162" s="329"/>
      <c r="AN162" s="329"/>
      <c r="AO162" s="329"/>
      <c r="AP162" s="329"/>
      <c r="AQ162" s="329"/>
      <c r="AR162" s="391"/>
      <c r="AS162" s="391"/>
      <c r="AT162" s="329"/>
      <c r="AU162" s="329"/>
      <c r="AV162" s="329"/>
      <c r="AW162" s="329"/>
      <c r="AX162" s="329"/>
      <c r="AY162" s="329"/>
      <c r="AZ162" s="392"/>
      <c r="BA162" s="392"/>
      <c r="BB162" s="329"/>
      <c r="BC162" s="392"/>
      <c r="BD162" s="329"/>
      <c r="BE162" s="393"/>
      <c r="BF162" s="392"/>
      <c r="BG162" s="303"/>
      <c r="BH162" s="392"/>
      <c r="BI162" s="329"/>
      <c r="BJ162" s="393"/>
      <c r="BK162" s="392"/>
      <c r="BL162" s="329"/>
      <c r="BM162" s="392"/>
      <c r="BN162" s="329"/>
      <c r="BO162" s="393"/>
      <c r="BP162" s="392"/>
      <c r="BQ162" s="329"/>
    </row>
    <row r="163" spans="1:69" ht="15.75" customHeight="1" x14ac:dyDescent="0.3">
      <c r="A163" s="329"/>
      <c r="B163" s="329"/>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c r="AA163" s="390"/>
      <c r="AB163" s="329"/>
      <c r="AC163" s="329"/>
      <c r="AD163" s="329"/>
      <c r="AE163" s="329"/>
      <c r="AF163" s="329"/>
      <c r="AG163" s="329"/>
      <c r="AH163" s="329"/>
      <c r="AI163" s="329"/>
      <c r="AJ163" s="329"/>
      <c r="AK163" s="329"/>
      <c r="AL163" s="329"/>
      <c r="AM163" s="329"/>
      <c r="AN163" s="329"/>
      <c r="AO163" s="329"/>
      <c r="AP163" s="329"/>
      <c r="AQ163" s="329"/>
      <c r="AR163" s="391"/>
      <c r="AS163" s="391"/>
      <c r="AT163" s="329"/>
      <c r="AU163" s="329"/>
      <c r="AV163" s="329"/>
      <c r="AW163" s="329"/>
      <c r="AX163" s="329"/>
      <c r="AY163" s="329"/>
      <c r="AZ163" s="392"/>
      <c r="BA163" s="392"/>
      <c r="BB163" s="329"/>
      <c r="BC163" s="392"/>
      <c r="BD163" s="329"/>
      <c r="BE163" s="393"/>
      <c r="BF163" s="392"/>
      <c r="BG163" s="303"/>
      <c r="BH163" s="392"/>
      <c r="BI163" s="329"/>
      <c r="BJ163" s="393"/>
      <c r="BK163" s="392"/>
      <c r="BL163" s="329"/>
      <c r="BM163" s="392"/>
      <c r="BN163" s="329"/>
      <c r="BO163" s="393"/>
      <c r="BP163" s="392"/>
      <c r="BQ163" s="329"/>
    </row>
    <row r="164" spans="1:69" ht="15.75" customHeight="1" x14ac:dyDescent="0.3">
      <c r="A164" s="329"/>
      <c r="B164" s="329"/>
      <c r="C164" s="329"/>
      <c r="D164" s="329"/>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329"/>
      <c r="AA164" s="390"/>
      <c r="AB164" s="329"/>
      <c r="AC164" s="329"/>
      <c r="AD164" s="329"/>
      <c r="AE164" s="329"/>
      <c r="AF164" s="329"/>
      <c r="AG164" s="329"/>
      <c r="AH164" s="329"/>
      <c r="AI164" s="329"/>
      <c r="AJ164" s="329"/>
      <c r="AK164" s="329"/>
      <c r="AL164" s="329"/>
      <c r="AM164" s="329"/>
      <c r="AN164" s="329"/>
      <c r="AO164" s="329"/>
      <c r="AP164" s="329"/>
      <c r="AQ164" s="329"/>
      <c r="AR164" s="391"/>
      <c r="AS164" s="391"/>
      <c r="AT164" s="329"/>
      <c r="AU164" s="329"/>
      <c r="AV164" s="329"/>
      <c r="AW164" s="329"/>
      <c r="AX164" s="329"/>
      <c r="AY164" s="329"/>
      <c r="AZ164" s="392"/>
      <c r="BA164" s="392"/>
      <c r="BB164" s="329"/>
      <c r="BC164" s="392"/>
      <c r="BD164" s="329"/>
      <c r="BE164" s="393"/>
      <c r="BF164" s="392"/>
      <c r="BG164" s="303"/>
      <c r="BH164" s="392"/>
      <c r="BI164" s="329"/>
      <c r="BJ164" s="393"/>
      <c r="BK164" s="392"/>
      <c r="BL164" s="329"/>
      <c r="BM164" s="392"/>
      <c r="BN164" s="329"/>
      <c r="BO164" s="393"/>
      <c r="BP164" s="392"/>
      <c r="BQ164" s="329"/>
    </row>
    <row r="165" spans="1:69" ht="15.75" customHeight="1" x14ac:dyDescent="0.3">
      <c r="A165" s="329"/>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90"/>
      <c r="AB165" s="329"/>
      <c r="AC165" s="329"/>
      <c r="AD165" s="329"/>
      <c r="AE165" s="329"/>
      <c r="AF165" s="329"/>
      <c r="AG165" s="329"/>
      <c r="AH165" s="329"/>
      <c r="AI165" s="329"/>
      <c r="AJ165" s="329"/>
      <c r="AK165" s="329"/>
      <c r="AL165" s="329"/>
      <c r="AM165" s="329"/>
      <c r="AN165" s="329"/>
      <c r="AO165" s="329"/>
      <c r="AP165" s="329"/>
      <c r="AQ165" s="329"/>
      <c r="AR165" s="391"/>
      <c r="AS165" s="391"/>
      <c r="AT165" s="329"/>
      <c r="AU165" s="329"/>
      <c r="AV165" s="329"/>
      <c r="AW165" s="329"/>
      <c r="AX165" s="329"/>
      <c r="AY165" s="329"/>
      <c r="AZ165" s="392"/>
      <c r="BA165" s="392"/>
      <c r="BB165" s="329"/>
      <c r="BC165" s="392"/>
      <c r="BD165" s="329"/>
      <c r="BE165" s="393"/>
      <c r="BF165" s="392"/>
      <c r="BG165" s="303"/>
      <c r="BH165" s="392"/>
      <c r="BI165" s="329"/>
      <c r="BJ165" s="393"/>
      <c r="BK165" s="392"/>
      <c r="BL165" s="329"/>
      <c r="BM165" s="392"/>
      <c r="BN165" s="329"/>
      <c r="BO165" s="393"/>
      <c r="BP165" s="392"/>
      <c r="BQ165" s="329"/>
    </row>
    <row r="166" spans="1:69" ht="15.75" customHeight="1" x14ac:dyDescent="0.3">
      <c r="A166" s="329"/>
      <c r="B166" s="329"/>
      <c r="C166" s="329"/>
      <c r="D166" s="329"/>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c r="AA166" s="390"/>
      <c r="AB166" s="329"/>
      <c r="AC166" s="329"/>
      <c r="AD166" s="329"/>
      <c r="AE166" s="329"/>
      <c r="AF166" s="329"/>
      <c r="AG166" s="329"/>
      <c r="AH166" s="329"/>
      <c r="AI166" s="329"/>
      <c r="AJ166" s="329"/>
      <c r="AK166" s="329"/>
      <c r="AL166" s="329"/>
      <c r="AM166" s="329"/>
      <c r="AN166" s="329"/>
      <c r="AO166" s="329"/>
      <c r="AP166" s="329"/>
      <c r="AQ166" s="329"/>
      <c r="AR166" s="391"/>
      <c r="AS166" s="391"/>
      <c r="AT166" s="329"/>
      <c r="AU166" s="329"/>
      <c r="AV166" s="329"/>
      <c r="AW166" s="329"/>
      <c r="AX166" s="329"/>
      <c r="AY166" s="329"/>
      <c r="AZ166" s="392"/>
      <c r="BA166" s="392"/>
      <c r="BB166" s="329"/>
      <c r="BC166" s="392"/>
      <c r="BD166" s="329"/>
      <c r="BE166" s="393"/>
      <c r="BF166" s="392"/>
      <c r="BG166" s="303"/>
      <c r="BH166" s="392"/>
      <c r="BI166" s="329"/>
      <c r="BJ166" s="393"/>
      <c r="BK166" s="392"/>
      <c r="BL166" s="329"/>
      <c r="BM166" s="392"/>
      <c r="BN166" s="329"/>
      <c r="BO166" s="393"/>
      <c r="BP166" s="392"/>
      <c r="BQ166" s="329"/>
    </row>
    <row r="167" spans="1:69" ht="15.75" customHeight="1" x14ac:dyDescent="0.3">
      <c r="A167" s="329"/>
      <c r="B167" s="329"/>
      <c r="C167" s="329"/>
      <c r="D167" s="329"/>
      <c r="E167" s="329"/>
      <c r="F167" s="329"/>
      <c r="G167" s="329"/>
      <c r="H167" s="329"/>
      <c r="I167" s="329"/>
      <c r="J167" s="329"/>
      <c r="K167" s="329"/>
      <c r="L167" s="329"/>
      <c r="M167" s="329"/>
      <c r="N167" s="329"/>
      <c r="O167" s="329"/>
      <c r="P167" s="329"/>
      <c r="Q167" s="329"/>
      <c r="R167" s="329"/>
      <c r="S167" s="329"/>
      <c r="T167" s="329"/>
      <c r="U167" s="329"/>
      <c r="V167" s="329"/>
      <c r="W167" s="329"/>
      <c r="X167" s="329"/>
      <c r="Y167" s="329"/>
      <c r="Z167" s="329"/>
      <c r="AA167" s="390"/>
      <c r="AB167" s="329"/>
      <c r="AC167" s="329"/>
      <c r="AD167" s="329"/>
      <c r="AE167" s="329"/>
      <c r="AF167" s="329"/>
      <c r="AG167" s="329"/>
      <c r="AH167" s="329"/>
      <c r="AI167" s="329"/>
      <c r="AJ167" s="329"/>
      <c r="AK167" s="329"/>
      <c r="AL167" s="329"/>
      <c r="AM167" s="329"/>
      <c r="AN167" s="329"/>
      <c r="AO167" s="329"/>
      <c r="AP167" s="329"/>
      <c r="AQ167" s="329"/>
      <c r="AR167" s="391"/>
      <c r="AS167" s="391"/>
      <c r="AT167" s="329"/>
      <c r="AU167" s="329"/>
      <c r="AV167" s="329"/>
      <c r="AW167" s="329"/>
      <c r="AX167" s="329"/>
      <c r="AY167" s="329"/>
      <c r="AZ167" s="392"/>
      <c r="BA167" s="392"/>
      <c r="BB167" s="329"/>
      <c r="BC167" s="392"/>
      <c r="BD167" s="329"/>
      <c r="BE167" s="393"/>
      <c r="BF167" s="392"/>
      <c r="BG167" s="303"/>
      <c r="BH167" s="392"/>
      <c r="BI167" s="329"/>
      <c r="BJ167" s="393"/>
      <c r="BK167" s="392"/>
      <c r="BL167" s="329"/>
      <c r="BM167" s="392"/>
      <c r="BN167" s="329"/>
      <c r="BO167" s="393"/>
      <c r="BP167" s="392"/>
      <c r="BQ167" s="329"/>
    </row>
    <row r="168" spans="1:69" ht="15.75" customHeight="1" x14ac:dyDescent="0.3">
      <c r="A168" s="329"/>
      <c r="B168" s="329"/>
      <c r="C168" s="329"/>
      <c r="D168" s="329"/>
      <c r="E168" s="329"/>
      <c r="F168" s="329"/>
      <c r="G168" s="329"/>
      <c r="H168" s="329"/>
      <c r="I168" s="329"/>
      <c r="J168" s="329"/>
      <c r="K168" s="329"/>
      <c r="L168" s="329"/>
      <c r="M168" s="329"/>
      <c r="N168" s="329"/>
      <c r="O168" s="329"/>
      <c r="P168" s="329"/>
      <c r="Q168" s="329"/>
      <c r="R168" s="329"/>
      <c r="S168" s="329"/>
      <c r="T168" s="329"/>
      <c r="U168" s="329"/>
      <c r="V168" s="329"/>
      <c r="W168" s="329"/>
      <c r="X168" s="329"/>
      <c r="Y168" s="329"/>
      <c r="Z168" s="329"/>
      <c r="AA168" s="390"/>
      <c r="AB168" s="329"/>
      <c r="AC168" s="329"/>
      <c r="AD168" s="329"/>
      <c r="AE168" s="329"/>
      <c r="AF168" s="329"/>
      <c r="AG168" s="329"/>
      <c r="AH168" s="329"/>
      <c r="AI168" s="329"/>
      <c r="AJ168" s="329"/>
      <c r="AK168" s="329"/>
      <c r="AL168" s="329"/>
      <c r="AM168" s="329"/>
      <c r="AN168" s="329"/>
      <c r="AO168" s="329"/>
      <c r="AP168" s="329"/>
      <c r="AQ168" s="329"/>
      <c r="AR168" s="391"/>
      <c r="AS168" s="391"/>
      <c r="AT168" s="329"/>
      <c r="AU168" s="329"/>
      <c r="AV168" s="329"/>
      <c r="AW168" s="329"/>
      <c r="AX168" s="329"/>
      <c r="AY168" s="329"/>
      <c r="AZ168" s="392"/>
      <c r="BA168" s="392"/>
      <c r="BB168" s="329"/>
      <c r="BC168" s="392"/>
      <c r="BD168" s="329"/>
      <c r="BE168" s="393"/>
      <c r="BF168" s="392"/>
      <c r="BG168" s="303"/>
      <c r="BH168" s="392"/>
      <c r="BI168" s="329"/>
      <c r="BJ168" s="393"/>
      <c r="BK168" s="392"/>
      <c r="BL168" s="329"/>
      <c r="BM168" s="392"/>
      <c r="BN168" s="329"/>
      <c r="BO168" s="393"/>
      <c r="BP168" s="392"/>
      <c r="BQ168" s="329"/>
    </row>
    <row r="169" spans="1:69" ht="15.75" customHeight="1" x14ac:dyDescent="0.3">
      <c r="A169" s="329"/>
      <c r="B169" s="329"/>
      <c r="C169" s="329"/>
      <c r="D169" s="329"/>
      <c r="E169" s="329"/>
      <c r="F169" s="329"/>
      <c r="G169" s="329"/>
      <c r="H169" s="329"/>
      <c r="I169" s="329"/>
      <c r="J169" s="329"/>
      <c r="K169" s="329"/>
      <c r="L169" s="329"/>
      <c r="M169" s="329"/>
      <c r="N169" s="329"/>
      <c r="O169" s="329"/>
      <c r="P169" s="329"/>
      <c r="Q169" s="329"/>
      <c r="R169" s="329"/>
      <c r="S169" s="329"/>
      <c r="T169" s="329"/>
      <c r="U169" s="329"/>
      <c r="V169" s="329"/>
      <c r="W169" s="329"/>
      <c r="X169" s="329"/>
      <c r="Y169" s="329"/>
      <c r="Z169" s="329"/>
      <c r="AA169" s="390"/>
      <c r="AB169" s="329"/>
      <c r="AC169" s="329"/>
      <c r="AD169" s="329"/>
      <c r="AE169" s="329"/>
      <c r="AF169" s="329"/>
      <c r="AG169" s="329"/>
      <c r="AH169" s="329"/>
      <c r="AI169" s="329"/>
      <c r="AJ169" s="329"/>
      <c r="AK169" s="329"/>
      <c r="AL169" s="329"/>
      <c r="AM169" s="329"/>
      <c r="AN169" s="329"/>
      <c r="AO169" s="329"/>
      <c r="AP169" s="329"/>
      <c r="AQ169" s="329"/>
      <c r="AR169" s="391"/>
      <c r="AS169" s="391"/>
      <c r="AT169" s="329"/>
      <c r="AU169" s="329"/>
      <c r="AV169" s="329"/>
      <c r="AW169" s="329"/>
      <c r="AX169" s="329"/>
      <c r="AY169" s="329"/>
      <c r="AZ169" s="392"/>
      <c r="BA169" s="392"/>
      <c r="BB169" s="329"/>
      <c r="BC169" s="392"/>
      <c r="BD169" s="329"/>
      <c r="BE169" s="393"/>
      <c r="BF169" s="392"/>
      <c r="BG169" s="303"/>
      <c r="BH169" s="392"/>
      <c r="BI169" s="329"/>
      <c r="BJ169" s="393"/>
      <c r="BK169" s="392"/>
      <c r="BL169" s="329"/>
      <c r="BM169" s="392"/>
      <c r="BN169" s="329"/>
      <c r="BO169" s="393"/>
      <c r="BP169" s="392"/>
      <c r="BQ169" s="329"/>
    </row>
    <row r="170" spans="1:69" ht="15.75" customHeight="1" x14ac:dyDescent="0.3">
      <c r="A170" s="329"/>
      <c r="B170" s="329"/>
      <c r="C170" s="329"/>
      <c r="D170" s="329"/>
      <c r="E170" s="329"/>
      <c r="F170" s="329"/>
      <c r="G170" s="329"/>
      <c r="H170" s="329"/>
      <c r="I170" s="329"/>
      <c r="J170" s="329"/>
      <c r="K170" s="329"/>
      <c r="L170" s="329"/>
      <c r="M170" s="329"/>
      <c r="N170" s="329"/>
      <c r="O170" s="329"/>
      <c r="P170" s="329"/>
      <c r="Q170" s="329"/>
      <c r="R170" s="329"/>
      <c r="S170" s="329"/>
      <c r="T170" s="329"/>
      <c r="U170" s="329"/>
      <c r="V170" s="329"/>
      <c r="W170" s="329"/>
      <c r="X170" s="329"/>
      <c r="Y170" s="329"/>
      <c r="Z170" s="329"/>
      <c r="AA170" s="390"/>
      <c r="AB170" s="329"/>
      <c r="AC170" s="329"/>
      <c r="AD170" s="329"/>
      <c r="AE170" s="329"/>
      <c r="AF170" s="329"/>
      <c r="AG170" s="329"/>
      <c r="AH170" s="329"/>
      <c r="AI170" s="329"/>
      <c r="AJ170" s="329"/>
      <c r="AK170" s="329"/>
      <c r="AL170" s="329"/>
      <c r="AM170" s="329"/>
      <c r="AN170" s="329"/>
      <c r="AO170" s="329"/>
      <c r="AP170" s="329"/>
      <c r="AQ170" s="329"/>
      <c r="AR170" s="391"/>
      <c r="AS170" s="391"/>
      <c r="AT170" s="329"/>
      <c r="AU170" s="329"/>
      <c r="AV170" s="329"/>
      <c r="AW170" s="329"/>
      <c r="AX170" s="329"/>
      <c r="AY170" s="329"/>
      <c r="AZ170" s="392"/>
      <c r="BA170" s="392"/>
      <c r="BB170" s="329"/>
      <c r="BC170" s="392"/>
      <c r="BD170" s="329"/>
      <c r="BE170" s="393"/>
      <c r="BF170" s="392"/>
      <c r="BG170" s="303"/>
      <c r="BH170" s="392"/>
      <c r="BI170" s="329"/>
      <c r="BJ170" s="393"/>
      <c r="BK170" s="392"/>
      <c r="BL170" s="329"/>
      <c r="BM170" s="392"/>
      <c r="BN170" s="329"/>
      <c r="BO170" s="393"/>
      <c r="BP170" s="392"/>
      <c r="BQ170" s="329"/>
    </row>
    <row r="171" spans="1:69" ht="15.75" customHeight="1" x14ac:dyDescent="0.3">
      <c r="A171" s="329"/>
      <c r="B171" s="329"/>
      <c r="C171" s="329"/>
      <c r="D171" s="329"/>
      <c r="E171" s="329"/>
      <c r="F171" s="329"/>
      <c r="G171" s="329"/>
      <c r="H171" s="329"/>
      <c r="I171" s="329"/>
      <c r="J171" s="329"/>
      <c r="K171" s="329"/>
      <c r="L171" s="329"/>
      <c r="M171" s="329"/>
      <c r="N171" s="329"/>
      <c r="O171" s="329"/>
      <c r="P171" s="329"/>
      <c r="Q171" s="329"/>
      <c r="R171" s="329"/>
      <c r="S171" s="329"/>
      <c r="T171" s="329"/>
      <c r="U171" s="329"/>
      <c r="V171" s="329"/>
      <c r="W171" s="329"/>
      <c r="X171" s="329"/>
      <c r="Y171" s="329"/>
      <c r="Z171" s="329"/>
      <c r="AA171" s="390"/>
      <c r="AB171" s="329"/>
      <c r="AC171" s="329"/>
      <c r="AD171" s="329"/>
      <c r="AE171" s="329"/>
      <c r="AF171" s="329"/>
      <c r="AG171" s="329"/>
      <c r="AH171" s="329"/>
      <c r="AI171" s="329"/>
      <c r="AJ171" s="329"/>
      <c r="AK171" s="329"/>
      <c r="AL171" s="329"/>
      <c r="AM171" s="329"/>
      <c r="AN171" s="329"/>
      <c r="AO171" s="329"/>
      <c r="AP171" s="329"/>
      <c r="AQ171" s="329"/>
      <c r="AR171" s="391"/>
      <c r="AS171" s="391"/>
      <c r="AT171" s="329"/>
      <c r="AU171" s="329"/>
      <c r="AV171" s="329"/>
      <c r="AW171" s="329"/>
      <c r="AX171" s="329"/>
      <c r="AY171" s="329"/>
      <c r="AZ171" s="392"/>
      <c r="BA171" s="392"/>
      <c r="BB171" s="329"/>
      <c r="BC171" s="392"/>
      <c r="BD171" s="329"/>
      <c r="BE171" s="393"/>
      <c r="BF171" s="392"/>
      <c r="BG171" s="303"/>
      <c r="BH171" s="392"/>
      <c r="BI171" s="329"/>
      <c r="BJ171" s="393"/>
      <c r="BK171" s="392"/>
      <c r="BL171" s="329"/>
      <c r="BM171" s="392"/>
      <c r="BN171" s="329"/>
      <c r="BO171" s="393"/>
      <c r="BP171" s="392"/>
      <c r="BQ171" s="329"/>
    </row>
    <row r="172" spans="1:69" ht="15.75" customHeight="1" x14ac:dyDescent="0.3">
      <c r="A172" s="329"/>
      <c r="B172" s="329"/>
      <c r="C172" s="329"/>
      <c r="D172" s="329"/>
      <c r="E172" s="329"/>
      <c r="F172" s="329"/>
      <c r="G172" s="329"/>
      <c r="H172" s="329"/>
      <c r="I172" s="329"/>
      <c r="J172" s="329"/>
      <c r="K172" s="329"/>
      <c r="L172" s="329"/>
      <c r="M172" s="329"/>
      <c r="N172" s="329"/>
      <c r="O172" s="329"/>
      <c r="P172" s="329"/>
      <c r="Q172" s="329"/>
      <c r="R172" s="329"/>
      <c r="S172" s="329"/>
      <c r="T172" s="329"/>
      <c r="U172" s="329"/>
      <c r="V172" s="329"/>
      <c r="W172" s="329"/>
      <c r="X172" s="329"/>
      <c r="Y172" s="329"/>
      <c r="Z172" s="329"/>
      <c r="AA172" s="390"/>
      <c r="AB172" s="329"/>
      <c r="AC172" s="329"/>
      <c r="AD172" s="329"/>
      <c r="AE172" s="329"/>
      <c r="AF172" s="329"/>
      <c r="AG172" s="329"/>
      <c r="AH172" s="329"/>
      <c r="AI172" s="329"/>
      <c r="AJ172" s="329"/>
      <c r="AK172" s="329"/>
      <c r="AL172" s="329"/>
      <c r="AM172" s="329"/>
      <c r="AN172" s="329"/>
      <c r="AO172" s="329"/>
      <c r="AP172" s="329"/>
      <c r="AQ172" s="329"/>
      <c r="AR172" s="391"/>
      <c r="AS172" s="391"/>
      <c r="AT172" s="329"/>
      <c r="AU172" s="329"/>
      <c r="AV172" s="329"/>
      <c r="AW172" s="329"/>
      <c r="AX172" s="329"/>
      <c r="AY172" s="329"/>
      <c r="AZ172" s="392"/>
      <c r="BA172" s="392"/>
      <c r="BB172" s="329"/>
      <c r="BC172" s="392"/>
      <c r="BD172" s="329"/>
      <c r="BE172" s="393"/>
      <c r="BF172" s="392"/>
      <c r="BG172" s="303"/>
      <c r="BH172" s="392"/>
      <c r="BI172" s="329"/>
      <c r="BJ172" s="393"/>
      <c r="BK172" s="392"/>
      <c r="BL172" s="329"/>
      <c r="BM172" s="392"/>
      <c r="BN172" s="329"/>
      <c r="BO172" s="393"/>
      <c r="BP172" s="392"/>
      <c r="BQ172" s="329"/>
    </row>
    <row r="173" spans="1:69" ht="15.75" customHeight="1" x14ac:dyDescent="0.3">
      <c r="A173" s="329"/>
      <c r="B173" s="329"/>
      <c r="C173" s="329"/>
      <c r="D173" s="329"/>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329"/>
      <c r="AA173" s="390"/>
      <c r="AB173" s="329"/>
      <c r="AC173" s="329"/>
      <c r="AD173" s="329"/>
      <c r="AE173" s="329"/>
      <c r="AF173" s="329"/>
      <c r="AG173" s="329"/>
      <c r="AH173" s="329"/>
      <c r="AI173" s="329"/>
      <c r="AJ173" s="329"/>
      <c r="AK173" s="329"/>
      <c r="AL173" s="329"/>
      <c r="AM173" s="329"/>
      <c r="AN173" s="329"/>
      <c r="AO173" s="329"/>
      <c r="AP173" s="329"/>
      <c r="AQ173" s="329"/>
      <c r="AR173" s="391"/>
      <c r="AS173" s="391"/>
      <c r="AT173" s="329"/>
      <c r="AU173" s="329"/>
      <c r="AV173" s="329"/>
      <c r="AW173" s="329"/>
      <c r="AX173" s="329"/>
      <c r="AY173" s="329"/>
      <c r="AZ173" s="392"/>
      <c r="BA173" s="392"/>
      <c r="BB173" s="329"/>
      <c r="BC173" s="392"/>
      <c r="BD173" s="329"/>
      <c r="BE173" s="393"/>
      <c r="BF173" s="392"/>
      <c r="BG173" s="303"/>
      <c r="BH173" s="392"/>
      <c r="BI173" s="329"/>
      <c r="BJ173" s="393"/>
      <c r="BK173" s="392"/>
      <c r="BL173" s="329"/>
      <c r="BM173" s="392"/>
      <c r="BN173" s="329"/>
      <c r="BO173" s="393"/>
      <c r="BP173" s="392"/>
      <c r="BQ173" s="329"/>
    </row>
    <row r="174" spans="1:69" ht="15.75" customHeight="1" x14ac:dyDescent="0.3">
      <c r="A174" s="329"/>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90"/>
      <c r="AB174" s="329"/>
      <c r="AC174" s="329"/>
      <c r="AD174" s="329"/>
      <c r="AE174" s="329"/>
      <c r="AF174" s="329"/>
      <c r="AG174" s="329"/>
      <c r="AH174" s="329"/>
      <c r="AI174" s="329"/>
      <c r="AJ174" s="329"/>
      <c r="AK174" s="329"/>
      <c r="AL174" s="329"/>
      <c r="AM174" s="329"/>
      <c r="AN174" s="329"/>
      <c r="AO174" s="329"/>
      <c r="AP174" s="329"/>
      <c r="AQ174" s="329"/>
      <c r="AR174" s="391"/>
      <c r="AS174" s="391"/>
      <c r="AT174" s="329"/>
      <c r="AU174" s="329"/>
      <c r="AV174" s="329"/>
      <c r="AW174" s="329"/>
      <c r="AX174" s="329"/>
      <c r="AY174" s="329"/>
      <c r="AZ174" s="392"/>
      <c r="BA174" s="392"/>
      <c r="BB174" s="329"/>
      <c r="BC174" s="392"/>
      <c r="BD174" s="329"/>
      <c r="BE174" s="393"/>
      <c r="BF174" s="392"/>
      <c r="BG174" s="303"/>
      <c r="BH174" s="392"/>
      <c r="BI174" s="329"/>
      <c r="BJ174" s="393"/>
      <c r="BK174" s="392"/>
      <c r="BL174" s="329"/>
      <c r="BM174" s="392"/>
      <c r="BN174" s="329"/>
      <c r="BO174" s="393"/>
      <c r="BP174" s="392"/>
      <c r="BQ174" s="329"/>
    </row>
    <row r="175" spans="1:69" ht="15.75" customHeight="1" x14ac:dyDescent="0.3">
      <c r="A175" s="329"/>
      <c r="B175" s="329"/>
      <c r="C175" s="329"/>
      <c r="D175" s="329"/>
      <c r="E175" s="329"/>
      <c r="F175" s="329"/>
      <c r="G175" s="329"/>
      <c r="H175" s="329"/>
      <c r="I175" s="329"/>
      <c r="J175" s="329"/>
      <c r="K175" s="329"/>
      <c r="L175" s="329"/>
      <c r="M175" s="329"/>
      <c r="N175" s="329"/>
      <c r="O175" s="329"/>
      <c r="P175" s="329"/>
      <c r="Q175" s="329"/>
      <c r="R175" s="329"/>
      <c r="S175" s="329"/>
      <c r="T175" s="329"/>
      <c r="U175" s="329"/>
      <c r="V175" s="329"/>
      <c r="W175" s="329"/>
      <c r="X175" s="329"/>
      <c r="Y175" s="329"/>
      <c r="Z175" s="329"/>
      <c r="AA175" s="390"/>
      <c r="AB175" s="329"/>
      <c r="AC175" s="329"/>
      <c r="AD175" s="329"/>
      <c r="AE175" s="329"/>
      <c r="AF175" s="329"/>
      <c r="AG175" s="329"/>
      <c r="AH175" s="329"/>
      <c r="AI175" s="329"/>
      <c r="AJ175" s="329"/>
      <c r="AK175" s="329"/>
      <c r="AL175" s="329"/>
      <c r="AM175" s="329"/>
      <c r="AN175" s="329"/>
      <c r="AO175" s="329"/>
      <c r="AP175" s="329"/>
      <c r="AQ175" s="329"/>
      <c r="AR175" s="391"/>
      <c r="AS175" s="391"/>
      <c r="AT175" s="329"/>
      <c r="AU175" s="329"/>
      <c r="AV175" s="329"/>
      <c r="AW175" s="329"/>
      <c r="AX175" s="329"/>
      <c r="AY175" s="329"/>
      <c r="AZ175" s="392"/>
      <c r="BA175" s="392"/>
      <c r="BB175" s="329"/>
      <c r="BC175" s="392"/>
      <c r="BD175" s="329"/>
      <c r="BE175" s="393"/>
      <c r="BF175" s="392"/>
      <c r="BG175" s="303"/>
      <c r="BH175" s="392"/>
      <c r="BI175" s="329"/>
      <c r="BJ175" s="393"/>
      <c r="BK175" s="392"/>
      <c r="BL175" s="329"/>
      <c r="BM175" s="392"/>
      <c r="BN175" s="329"/>
      <c r="BO175" s="393"/>
      <c r="BP175" s="392"/>
      <c r="BQ175" s="329"/>
    </row>
    <row r="176" spans="1:69" ht="15.75" customHeight="1" x14ac:dyDescent="0.3">
      <c r="A176" s="329"/>
      <c r="B176" s="329"/>
      <c r="C176" s="329"/>
      <c r="D176" s="329"/>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90"/>
      <c r="AB176" s="329"/>
      <c r="AC176" s="329"/>
      <c r="AD176" s="329"/>
      <c r="AE176" s="329"/>
      <c r="AF176" s="329"/>
      <c r="AG176" s="329"/>
      <c r="AH176" s="329"/>
      <c r="AI176" s="329"/>
      <c r="AJ176" s="329"/>
      <c r="AK176" s="329"/>
      <c r="AL176" s="329"/>
      <c r="AM176" s="329"/>
      <c r="AN176" s="329"/>
      <c r="AO176" s="329"/>
      <c r="AP176" s="329"/>
      <c r="AQ176" s="329"/>
      <c r="AR176" s="391"/>
      <c r="AS176" s="391"/>
      <c r="AT176" s="329"/>
      <c r="AU176" s="329"/>
      <c r="AV176" s="329"/>
      <c r="AW176" s="329"/>
      <c r="AX176" s="329"/>
      <c r="AY176" s="329"/>
      <c r="AZ176" s="392"/>
      <c r="BA176" s="392"/>
      <c r="BB176" s="329"/>
      <c r="BC176" s="392"/>
      <c r="BD176" s="329"/>
      <c r="BE176" s="393"/>
      <c r="BF176" s="392"/>
      <c r="BG176" s="303"/>
      <c r="BH176" s="392"/>
      <c r="BI176" s="329"/>
      <c r="BJ176" s="393"/>
      <c r="BK176" s="392"/>
      <c r="BL176" s="329"/>
      <c r="BM176" s="392"/>
      <c r="BN176" s="329"/>
      <c r="BO176" s="393"/>
      <c r="BP176" s="392"/>
      <c r="BQ176" s="329"/>
    </row>
    <row r="177" spans="1:69" ht="15.75" customHeight="1" x14ac:dyDescent="0.3">
      <c r="A177" s="329"/>
      <c r="B177" s="329"/>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90"/>
      <c r="AB177" s="329"/>
      <c r="AC177" s="329"/>
      <c r="AD177" s="329"/>
      <c r="AE177" s="329"/>
      <c r="AF177" s="329"/>
      <c r="AG177" s="329"/>
      <c r="AH177" s="329"/>
      <c r="AI177" s="329"/>
      <c r="AJ177" s="329"/>
      <c r="AK177" s="329"/>
      <c r="AL177" s="329"/>
      <c r="AM177" s="329"/>
      <c r="AN177" s="329"/>
      <c r="AO177" s="329"/>
      <c r="AP177" s="329"/>
      <c r="AQ177" s="329"/>
      <c r="AR177" s="391"/>
      <c r="AS177" s="391"/>
      <c r="AT177" s="329"/>
      <c r="AU177" s="329"/>
      <c r="AV177" s="329"/>
      <c r="AW177" s="329"/>
      <c r="AX177" s="329"/>
      <c r="AY177" s="329"/>
      <c r="AZ177" s="392"/>
      <c r="BA177" s="392"/>
      <c r="BB177" s="329"/>
      <c r="BC177" s="392"/>
      <c r="BD177" s="329"/>
      <c r="BE177" s="393"/>
      <c r="BF177" s="392"/>
      <c r="BG177" s="303"/>
      <c r="BH177" s="392"/>
      <c r="BI177" s="329"/>
      <c r="BJ177" s="393"/>
      <c r="BK177" s="392"/>
      <c r="BL177" s="329"/>
      <c r="BM177" s="392"/>
      <c r="BN177" s="329"/>
      <c r="BO177" s="393"/>
      <c r="BP177" s="392"/>
      <c r="BQ177" s="329"/>
    </row>
    <row r="178" spans="1:69" ht="15.75" customHeight="1" x14ac:dyDescent="0.3">
      <c r="A178" s="329"/>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90"/>
      <c r="AB178" s="329"/>
      <c r="AC178" s="329"/>
      <c r="AD178" s="329"/>
      <c r="AE178" s="329"/>
      <c r="AF178" s="329"/>
      <c r="AG178" s="329"/>
      <c r="AH178" s="329"/>
      <c r="AI178" s="329"/>
      <c r="AJ178" s="329"/>
      <c r="AK178" s="329"/>
      <c r="AL178" s="329"/>
      <c r="AM178" s="329"/>
      <c r="AN178" s="329"/>
      <c r="AO178" s="329"/>
      <c r="AP178" s="329"/>
      <c r="AQ178" s="329"/>
      <c r="AR178" s="391"/>
      <c r="AS178" s="391"/>
      <c r="AT178" s="329"/>
      <c r="AU178" s="329"/>
      <c r="AV178" s="329"/>
      <c r="AW178" s="329"/>
      <c r="AX178" s="329"/>
      <c r="AY178" s="329"/>
      <c r="AZ178" s="392"/>
      <c r="BA178" s="392"/>
      <c r="BB178" s="329"/>
      <c r="BC178" s="392"/>
      <c r="BD178" s="329"/>
      <c r="BE178" s="393"/>
      <c r="BF178" s="392"/>
      <c r="BG178" s="303"/>
      <c r="BH178" s="392"/>
      <c r="BI178" s="329"/>
      <c r="BJ178" s="393"/>
      <c r="BK178" s="392"/>
      <c r="BL178" s="329"/>
      <c r="BM178" s="392"/>
      <c r="BN178" s="329"/>
      <c r="BO178" s="393"/>
      <c r="BP178" s="392"/>
      <c r="BQ178" s="329"/>
    </row>
    <row r="179" spans="1:69" ht="15.75" customHeight="1" x14ac:dyDescent="0.3">
      <c r="A179" s="329"/>
      <c r="B179" s="329"/>
      <c r="C179" s="329"/>
      <c r="D179" s="329"/>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c r="AA179" s="390"/>
      <c r="AB179" s="329"/>
      <c r="AC179" s="329"/>
      <c r="AD179" s="329"/>
      <c r="AE179" s="329"/>
      <c r="AF179" s="329"/>
      <c r="AG179" s="329"/>
      <c r="AH179" s="329"/>
      <c r="AI179" s="329"/>
      <c r="AJ179" s="329"/>
      <c r="AK179" s="329"/>
      <c r="AL179" s="329"/>
      <c r="AM179" s="329"/>
      <c r="AN179" s="329"/>
      <c r="AO179" s="329"/>
      <c r="AP179" s="329"/>
      <c r="AQ179" s="329"/>
      <c r="AR179" s="391"/>
      <c r="AS179" s="391"/>
      <c r="AT179" s="329"/>
      <c r="AU179" s="329"/>
      <c r="AV179" s="329"/>
      <c r="AW179" s="329"/>
      <c r="AX179" s="329"/>
      <c r="AY179" s="329"/>
      <c r="AZ179" s="392"/>
      <c r="BA179" s="392"/>
      <c r="BB179" s="329"/>
      <c r="BC179" s="392"/>
      <c r="BD179" s="329"/>
      <c r="BE179" s="393"/>
      <c r="BF179" s="392"/>
      <c r="BG179" s="303"/>
      <c r="BH179" s="392"/>
      <c r="BI179" s="329"/>
      <c r="BJ179" s="393"/>
      <c r="BK179" s="392"/>
      <c r="BL179" s="329"/>
      <c r="BM179" s="392"/>
      <c r="BN179" s="329"/>
      <c r="BO179" s="393"/>
      <c r="BP179" s="392"/>
      <c r="BQ179" s="329"/>
    </row>
    <row r="180" spans="1:69" ht="15.75" customHeight="1" x14ac:dyDescent="0.3">
      <c r="A180" s="329"/>
      <c r="B180" s="329"/>
      <c r="C180" s="329"/>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90"/>
      <c r="AB180" s="329"/>
      <c r="AC180" s="329"/>
      <c r="AD180" s="329"/>
      <c r="AE180" s="329"/>
      <c r="AF180" s="329"/>
      <c r="AG180" s="329"/>
      <c r="AH180" s="329"/>
      <c r="AI180" s="329"/>
      <c r="AJ180" s="329"/>
      <c r="AK180" s="329"/>
      <c r="AL180" s="329"/>
      <c r="AM180" s="329"/>
      <c r="AN180" s="329"/>
      <c r="AO180" s="329"/>
      <c r="AP180" s="329"/>
      <c r="AQ180" s="329"/>
      <c r="AR180" s="391"/>
      <c r="AS180" s="391"/>
      <c r="AT180" s="329"/>
      <c r="AU180" s="329"/>
      <c r="AV180" s="329"/>
      <c r="AW180" s="329"/>
      <c r="AX180" s="329"/>
      <c r="AY180" s="329"/>
      <c r="AZ180" s="392"/>
      <c r="BA180" s="392"/>
      <c r="BB180" s="329"/>
      <c r="BC180" s="392"/>
      <c r="BD180" s="329"/>
      <c r="BE180" s="393"/>
      <c r="BF180" s="392"/>
      <c r="BG180" s="303"/>
      <c r="BH180" s="392"/>
      <c r="BI180" s="329"/>
      <c r="BJ180" s="393"/>
      <c r="BK180" s="392"/>
      <c r="BL180" s="329"/>
      <c r="BM180" s="392"/>
      <c r="BN180" s="329"/>
      <c r="BO180" s="393"/>
      <c r="BP180" s="392"/>
      <c r="BQ180" s="329"/>
    </row>
    <row r="181" spans="1:69" ht="15.75" customHeight="1" x14ac:dyDescent="0.3">
      <c r="A181" s="329"/>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90"/>
      <c r="AB181" s="329"/>
      <c r="AC181" s="329"/>
      <c r="AD181" s="329"/>
      <c r="AE181" s="329"/>
      <c r="AF181" s="329"/>
      <c r="AG181" s="329"/>
      <c r="AH181" s="329"/>
      <c r="AI181" s="329"/>
      <c r="AJ181" s="329"/>
      <c r="AK181" s="329"/>
      <c r="AL181" s="329"/>
      <c r="AM181" s="329"/>
      <c r="AN181" s="329"/>
      <c r="AO181" s="329"/>
      <c r="AP181" s="329"/>
      <c r="AQ181" s="329"/>
      <c r="AR181" s="391"/>
      <c r="AS181" s="391"/>
      <c r="AT181" s="329"/>
      <c r="AU181" s="329"/>
      <c r="AV181" s="329"/>
      <c r="AW181" s="329"/>
      <c r="AX181" s="329"/>
      <c r="AY181" s="329"/>
      <c r="AZ181" s="392"/>
      <c r="BA181" s="392"/>
      <c r="BB181" s="329"/>
      <c r="BC181" s="392"/>
      <c r="BD181" s="329"/>
      <c r="BE181" s="393"/>
      <c r="BF181" s="392"/>
      <c r="BG181" s="303"/>
      <c r="BH181" s="392"/>
      <c r="BI181" s="329"/>
      <c r="BJ181" s="393"/>
      <c r="BK181" s="392"/>
      <c r="BL181" s="329"/>
      <c r="BM181" s="392"/>
      <c r="BN181" s="329"/>
      <c r="BO181" s="393"/>
      <c r="BP181" s="392"/>
      <c r="BQ181" s="329"/>
    </row>
    <row r="182" spans="1:69" ht="15.75" customHeight="1" x14ac:dyDescent="0.3">
      <c r="A182" s="329"/>
      <c r="B182" s="329"/>
      <c r="C182" s="329"/>
      <c r="D182" s="329"/>
      <c r="E182" s="329"/>
      <c r="F182" s="329"/>
      <c r="G182" s="329"/>
      <c r="H182" s="329"/>
      <c r="I182" s="329"/>
      <c r="J182" s="329"/>
      <c r="K182" s="329"/>
      <c r="L182" s="329"/>
      <c r="M182" s="329"/>
      <c r="N182" s="329"/>
      <c r="O182" s="329"/>
      <c r="P182" s="329"/>
      <c r="Q182" s="329"/>
      <c r="R182" s="329"/>
      <c r="S182" s="329"/>
      <c r="T182" s="329"/>
      <c r="U182" s="329"/>
      <c r="V182" s="329"/>
      <c r="W182" s="329"/>
      <c r="X182" s="329"/>
      <c r="Y182" s="329"/>
      <c r="Z182" s="329"/>
      <c r="AA182" s="390"/>
      <c r="AB182" s="329"/>
      <c r="AC182" s="329"/>
      <c r="AD182" s="329"/>
      <c r="AE182" s="329"/>
      <c r="AF182" s="329"/>
      <c r="AG182" s="329"/>
      <c r="AH182" s="329"/>
      <c r="AI182" s="329"/>
      <c r="AJ182" s="329"/>
      <c r="AK182" s="329"/>
      <c r="AL182" s="329"/>
      <c r="AM182" s="329"/>
      <c r="AN182" s="329"/>
      <c r="AO182" s="329"/>
      <c r="AP182" s="329"/>
      <c r="AQ182" s="329"/>
      <c r="AR182" s="391"/>
      <c r="AS182" s="391"/>
      <c r="AT182" s="329"/>
      <c r="AU182" s="329"/>
      <c r="AV182" s="329"/>
      <c r="AW182" s="329"/>
      <c r="AX182" s="329"/>
      <c r="AY182" s="329"/>
      <c r="AZ182" s="392"/>
      <c r="BA182" s="392"/>
      <c r="BB182" s="329"/>
      <c r="BC182" s="392"/>
      <c r="BD182" s="329"/>
      <c r="BE182" s="393"/>
      <c r="BF182" s="392"/>
      <c r="BG182" s="303"/>
      <c r="BH182" s="392"/>
      <c r="BI182" s="329"/>
      <c r="BJ182" s="393"/>
      <c r="BK182" s="392"/>
      <c r="BL182" s="329"/>
      <c r="BM182" s="392"/>
      <c r="BN182" s="329"/>
      <c r="BO182" s="393"/>
      <c r="BP182" s="392"/>
      <c r="BQ182" s="329"/>
    </row>
    <row r="183" spans="1:69" ht="15.75" customHeight="1" x14ac:dyDescent="0.3">
      <c r="A183" s="329"/>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90"/>
      <c r="AB183" s="329"/>
      <c r="AC183" s="329"/>
      <c r="AD183" s="329"/>
      <c r="AE183" s="329"/>
      <c r="AF183" s="329"/>
      <c r="AG183" s="329"/>
      <c r="AH183" s="329"/>
      <c r="AI183" s="329"/>
      <c r="AJ183" s="329"/>
      <c r="AK183" s="329"/>
      <c r="AL183" s="329"/>
      <c r="AM183" s="329"/>
      <c r="AN183" s="329"/>
      <c r="AO183" s="329"/>
      <c r="AP183" s="329"/>
      <c r="AQ183" s="329"/>
      <c r="AR183" s="391"/>
      <c r="AS183" s="391"/>
      <c r="AT183" s="329"/>
      <c r="AU183" s="329"/>
      <c r="AV183" s="329"/>
      <c r="AW183" s="329"/>
      <c r="AX183" s="329"/>
      <c r="AY183" s="329"/>
      <c r="AZ183" s="392"/>
      <c r="BA183" s="392"/>
      <c r="BB183" s="329"/>
      <c r="BC183" s="392"/>
      <c r="BD183" s="329"/>
      <c r="BE183" s="393"/>
      <c r="BF183" s="392"/>
      <c r="BG183" s="303"/>
      <c r="BH183" s="392"/>
      <c r="BI183" s="329"/>
      <c r="BJ183" s="393"/>
      <c r="BK183" s="392"/>
      <c r="BL183" s="329"/>
      <c r="BM183" s="392"/>
      <c r="BN183" s="329"/>
      <c r="BO183" s="393"/>
      <c r="BP183" s="392"/>
      <c r="BQ183" s="329"/>
    </row>
    <row r="184" spans="1:69" ht="15.75" customHeight="1" x14ac:dyDescent="0.3">
      <c r="A184" s="329"/>
      <c r="B184" s="329"/>
      <c r="C184" s="329"/>
      <c r="D184" s="329"/>
      <c r="E184" s="329"/>
      <c r="F184" s="329"/>
      <c r="G184" s="329"/>
      <c r="H184" s="329"/>
      <c r="I184" s="329"/>
      <c r="J184" s="329"/>
      <c r="K184" s="329"/>
      <c r="L184" s="329"/>
      <c r="M184" s="329"/>
      <c r="N184" s="329"/>
      <c r="O184" s="329"/>
      <c r="P184" s="329"/>
      <c r="Q184" s="329"/>
      <c r="R184" s="329"/>
      <c r="S184" s="329"/>
      <c r="T184" s="329"/>
      <c r="U184" s="329"/>
      <c r="V184" s="329"/>
      <c r="W184" s="329"/>
      <c r="X184" s="329"/>
      <c r="Y184" s="329"/>
      <c r="Z184" s="329"/>
      <c r="AA184" s="390"/>
      <c r="AB184" s="329"/>
      <c r="AC184" s="329"/>
      <c r="AD184" s="329"/>
      <c r="AE184" s="329"/>
      <c r="AF184" s="329"/>
      <c r="AG184" s="329"/>
      <c r="AH184" s="329"/>
      <c r="AI184" s="329"/>
      <c r="AJ184" s="329"/>
      <c r="AK184" s="329"/>
      <c r="AL184" s="329"/>
      <c r="AM184" s="329"/>
      <c r="AN184" s="329"/>
      <c r="AO184" s="329"/>
      <c r="AP184" s="329"/>
      <c r="AQ184" s="329"/>
      <c r="AR184" s="391"/>
      <c r="AS184" s="391"/>
      <c r="AT184" s="329"/>
      <c r="AU184" s="329"/>
      <c r="AV184" s="329"/>
      <c r="AW184" s="329"/>
      <c r="AX184" s="329"/>
      <c r="AY184" s="329"/>
      <c r="AZ184" s="392"/>
      <c r="BA184" s="392"/>
      <c r="BB184" s="329"/>
      <c r="BC184" s="392"/>
      <c r="BD184" s="329"/>
      <c r="BE184" s="393"/>
      <c r="BF184" s="392"/>
      <c r="BG184" s="303"/>
      <c r="BH184" s="392"/>
      <c r="BI184" s="329"/>
      <c r="BJ184" s="393"/>
      <c r="BK184" s="392"/>
      <c r="BL184" s="329"/>
      <c r="BM184" s="392"/>
      <c r="BN184" s="329"/>
      <c r="BO184" s="393"/>
      <c r="BP184" s="392"/>
      <c r="BQ184" s="329"/>
    </row>
    <row r="185" spans="1:69" ht="15.75" customHeight="1" x14ac:dyDescent="0.3">
      <c r="A185" s="329"/>
      <c r="B185" s="329"/>
      <c r="C185" s="329"/>
      <c r="D185" s="329"/>
      <c r="E185" s="329"/>
      <c r="F185" s="329"/>
      <c r="G185" s="329"/>
      <c r="H185" s="329"/>
      <c r="I185" s="329"/>
      <c r="J185" s="329"/>
      <c r="K185" s="329"/>
      <c r="L185" s="329"/>
      <c r="M185" s="329"/>
      <c r="N185" s="329"/>
      <c r="O185" s="329"/>
      <c r="P185" s="329"/>
      <c r="Q185" s="329"/>
      <c r="R185" s="329"/>
      <c r="S185" s="329"/>
      <c r="T185" s="329"/>
      <c r="U185" s="329"/>
      <c r="V185" s="329"/>
      <c r="W185" s="329"/>
      <c r="X185" s="329"/>
      <c r="Y185" s="329"/>
      <c r="Z185" s="329"/>
      <c r="AA185" s="390"/>
      <c r="AB185" s="329"/>
      <c r="AC185" s="329"/>
      <c r="AD185" s="329"/>
      <c r="AE185" s="329"/>
      <c r="AF185" s="329"/>
      <c r="AG185" s="329"/>
      <c r="AH185" s="329"/>
      <c r="AI185" s="329"/>
      <c r="AJ185" s="329"/>
      <c r="AK185" s="329"/>
      <c r="AL185" s="329"/>
      <c r="AM185" s="329"/>
      <c r="AN185" s="329"/>
      <c r="AO185" s="329"/>
      <c r="AP185" s="329"/>
      <c r="AQ185" s="329"/>
      <c r="AR185" s="391"/>
      <c r="AS185" s="391"/>
      <c r="AT185" s="329"/>
      <c r="AU185" s="329"/>
      <c r="AV185" s="329"/>
      <c r="AW185" s="329"/>
      <c r="AX185" s="329"/>
      <c r="AY185" s="329"/>
      <c r="AZ185" s="392"/>
      <c r="BA185" s="392"/>
      <c r="BB185" s="329"/>
      <c r="BC185" s="392"/>
      <c r="BD185" s="329"/>
      <c r="BE185" s="393"/>
      <c r="BF185" s="392"/>
      <c r="BG185" s="303"/>
      <c r="BH185" s="392"/>
      <c r="BI185" s="329"/>
      <c r="BJ185" s="393"/>
      <c r="BK185" s="392"/>
      <c r="BL185" s="329"/>
      <c r="BM185" s="392"/>
      <c r="BN185" s="329"/>
      <c r="BO185" s="393"/>
      <c r="BP185" s="392"/>
      <c r="BQ185" s="329"/>
    </row>
    <row r="186" spans="1:69" ht="15.75" customHeight="1" x14ac:dyDescent="0.3">
      <c r="A186" s="329"/>
      <c r="B186" s="329"/>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90"/>
      <c r="AB186" s="329"/>
      <c r="AC186" s="329"/>
      <c r="AD186" s="329"/>
      <c r="AE186" s="329"/>
      <c r="AF186" s="329"/>
      <c r="AG186" s="329"/>
      <c r="AH186" s="329"/>
      <c r="AI186" s="329"/>
      <c r="AJ186" s="329"/>
      <c r="AK186" s="329"/>
      <c r="AL186" s="329"/>
      <c r="AM186" s="329"/>
      <c r="AN186" s="329"/>
      <c r="AO186" s="329"/>
      <c r="AP186" s="329"/>
      <c r="AQ186" s="329"/>
      <c r="AR186" s="391"/>
      <c r="AS186" s="391"/>
      <c r="AT186" s="329"/>
      <c r="AU186" s="329"/>
      <c r="AV186" s="329"/>
      <c r="AW186" s="329"/>
      <c r="AX186" s="329"/>
      <c r="AY186" s="329"/>
      <c r="AZ186" s="392"/>
      <c r="BA186" s="392"/>
      <c r="BB186" s="329"/>
      <c r="BC186" s="392"/>
      <c r="BD186" s="329"/>
      <c r="BE186" s="393"/>
      <c r="BF186" s="392"/>
      <c r="BG186" s="303"/>
      <c r="BH186" s="392"/>
      <c r="BI186" s="329"/>
      <c r="BJ186" s="393"/>
      <c r="BK186" s="392"/>
      <c r="BL186" s="329"/>
      <c r="BM186" s="392"/>
      <c r="BN186" s="329"/>
      <c r="BO186" s="393"/>
      <c r="BP186" s="392"/>
      <c r="BQ186" s="329"/>
    </row>
    <row r="187" spans="1:69" ht="15.75" customHeight="1" x14ac:dyDescent="0.3">
      <c r="A187" s="329"/>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90"/>
      <c r="AB187" s="329"/>
      <c r="AC187" s="329"/>
      <c r="AD187" s="329"/>
      <c r="AE187" s="329"/>
      <c r="AF187" s="329"/>
      <c r="AG187" s="329"/>
      <c r="AH187" s="329"/>
      <c r="AI187" s="329"/>
      <c r="AJ187" s="329"/>
      <c r="AK187" s="329"/>
      <c r="AL187" s="329"/>
      <c r="AM187" s="329"/>
      <c r="AN187" s="329"/>
      <c r="AO187" s="329"/>
      <c r="AP187" s="329"/>
      <c r="AQ187" s="329"/>
      <c r="AR187" s="391"/>
      <c r="AS187" s="391"/>
      <c r="AT187" s="329"/>
      <c r="AU187" s="329"/>
      <c r="AV187" s="329"/>
      <c r="AW187" s="329"/>
      <c r="AX187" s="329"/>
      <c r="AY187" s="329"/>
      <c r="AZ187" s="392"/>
      <c r="BA187" s="392"/>
      <c r="BB187" s="329"/>
      <c r="BC187" s="392"/>
      <c r="BD187" s="329"/>
      <c r="BE187" s="393"/>
      <c r="BF187" s="392"/>
      <c r="BG187" s="303"/>
      <c r="BH187" s="392"/>
      <c r="BI187" s="329"/>
      <c r="BJ187" s="393"/>
      <c r="BK187" s="392"/>
      <c r="BL187" s="329"/>
      <c r="BM187" s="392"/>
      <c r="BN187" s="329"/>
      <c r="BO187" s="393"/>
      <c r="BP187" s="392"/>
      <c r="BQ187" s="329"/>
    </row>
    <row r="188" spans="1:69" ht="15.75" customHeight="1" x14ac:dyDescent="0.3">
      <c r="A188" s="329"/>
      <c r="B188" s="329"/>
      <c r="C188" s="329"/>
      <c r="D188" s="329"/>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390"/>
      <c r="AB188" s="329"/>
      <c r="AC188" s="329"/>
      <c r="AD188" s="329"/>
      <c r="AE188" s="329"/>
      <c r="AF188" s="329"/>
      <c r="AG188" s="329"/>
      <c r="AH188" s="329"/>
      <c r="AI188" s="329"/>
      <c r="AJ188" s="329"/>
      <c r="AK188" s="329"/>
      <c r="AL188" s="329"/>
      <c r="AM188" s="329"/>
      <c r="AN188" s="329"/>
      <c r="AO188" s="329"/>
      <c r="AP188" s="329"/>
      <c r="AQ188" s="329"/>
      <c r="AR188" s="391"/>
      <c r="AS188" s="391"/>
      <c r="AT188" s="329"/>
      <c r="AU188" s="329"/>
      <c r="AV188" s="329"/>
      <c r="AW188" s="329"/>
      <c r="AX188" s="329"/>
      <c r="AY188" s="329"/>
      <c r="AZ188" s="392"/>
      <c r="BA188" s="392"/>
      <c r="BB188" s="329"/>
      <c r="BC188" s="392"/>
      <c r="BD188" s="329"/>
      <c r="BE188" s="393"/>
      <c r="BF188" s="392"/>
      <c r="BG188" s="303"/>
      <c r="BH188" s="392"/>
      <c r="BI188" s="329"/>
      <c r="BJ188" s="393"/>
      <c r="BK188" s="392"/>
      <c r="BL188" s="329"/>
      <c r="BM188" s="392"/>
      <c r="BN188" s="329"/>
      <c r="BO188" s="393"/>
      <c r="BP188" s="392"/>
      <c r="BQ188" s="329"/>
    </row>
    <row r="189" spans="1:69" ht="15.75" customHeight="1" x14ac:dyDescent="0.3">
      <c r="A189" s="329"/>
      <c r="B189" s="329"/>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390"/>
      <c r="AB189" s="329"/>
      <c r="AC189" s="329"/>
      <c r="AD189" s="329"/>
      <c r="AE189" s="329"/>
      <c r="AF189" s="329"/>
      <c r="AG189" s="329"/>
      <c r="AH189" s="329"/>
      <c r="AI189" s="329"/>
      <c r="AJ189" s="329"/>
      <c r="AK189" s="329"/>
      <c r="AL189" s="329"/>
      <c r="AM189" s="329"/>
      <c r="AN189" s="329"/>
      <c r="AO189" s="329"/>
      <c r="AP189" s="329"/>
      <c r="AQ189" s="329"/>
      <c r="AR189" s="391"/>
      <c r="AS189" s="391"/>
      <c r="AT189" s="329"/>
      <c r="AU189" s="329"/>
      <c r="AV189" s="329"/>
      <c r="AW189" s="329"/>
      <c r="AX189" s="329"/>
      <c r="AY189" s="329"/>
      <c r="AZ189" s="392"/>
      <c r="BA189" s="392"/>
      <c r="BB189" s="329"/>
      <c r="BC189" s="392"/>
      <c r="BD189" s="329"/>
      <c r="BE189" s="393"/>
      <c r="BF189" s="392"/>
      <c r="BG189" s="303"/>
      <c r="BH189" s="392"/>
      <c r="BI189" s="329"/>
      <c r="BJ189" s="393"/>
      <c r="BK189" s="392"/>
      <c r="BL189" s="329"/>
      <c r="BM189" s="392"/>
      <c r="BN189" s="329"/>
      <c r="BO189" s="393"/>
      <c r="BP189" s="392"/>
      <c r="BQ189" s="329"/>
    </row>
    <row r="190" spans="1:69" ht="15.75" customHeight="1" x14ac:dyDescent="0.3">
      <c r="A190" s="329"/>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90"/>
      <c r="AB190" s="329"/>
      <c r="AC190" s="329"/>
      <c r="AD190" s="329"/>
      <c r="AE190" s="329"/>
      <c r="AF190" s="329"/>
      <c r="AG190" s="329"/>
      <c r="AH190" s="329"/>
      <c r="AI190" s="329"/>
      <c r="AJ190" s="329"/>
      <c r="AK190" s="329"/>
      <c r="AL190" s="329"/>
      <c r="AM190" s="329"/>
      <c r="AN190" s="329"/>
      <c r="AO190" s="329"/>
      <c r="AP190" s="329"/>
      <c r="AQ190" s="329"/>
      <c r="AR190" s="391"/>
      <c r="AS190" s="391"/>
      <c r="AT190" s="329"/>
      <c r="AU190" s="329"/>
      <c r="AV190" s="329"/>
      <c r="AW190" s="329"/>
      <c r="AX190" s="329"/>
      <c r="AY190" s="329"/>
      <c r="AZ190" s="392"/>
      <c r="BA190" s="392"/>
      <c r="BB190" s="329"/>
      <c r="BC190" s="392"/>
      <c r="BD190" s="329"/>
      <c r="BE190" s="393"/>
      <c r="BF190" s="392"/>
      <c r="BG190" s="303"/>
      <c r="BH190" s="392"/>
      <c r="BI190" s="329"/>
      <c r="BJ190" s="393"/>
      <c r="BK190" s="392"/>
      <c r="BL190" s="329"/>
      <c r="BM190" s="392"/>
      <c r="BN190" s="329"/>
      <c r="BO190" s="393"/>
      <c r="BP190" s="392"/>
      <c r="BQ190" s="329"/>
    </row>
    <row r="191" spans="1:69" ht="15.75" customHeight="1" x14ac:dyDescent="0.3">
      <c r="A191" s="329"/>
      <c r="B191" s="329"/>
      <c r="C191" s="329"/>
      <c r="D191" s="329"/>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390"/>
      <c r="AB191" s="329"/>
      <c r="AC191" s="329"/>
      <c r="AD191" s="329"/>
      <c r="AE191" s="329"/>
      <c r="AF191" s="329"/>
      <c r="AG191" s="329"/>
      <c r="AH191" s="329"/>
      <c r="AI191" s="329"/>
      <c r="AJ191" s="329"/>
      <c r="AK191" s="329"/>
      <c r="AL191" s="329"/>
      <c r="AM191" s="329"/>
      <c r="AN191" s="329"/>
      <c r="AO191" s="329"/>
      <c r="AP191" s="329"/>
      <c r="AQ191" s="329"/>
      <c r="AR191" s="391"/>
      <c r="AS191" s="391"/>
      <c r="AT191" s="329"/>
      <c r="AU191" s="329"/>
      <c r="AV191" s="329"/>
      <c r="AW191" s="329"/>
      <c r="AX191" s="329"/>
      <c r="AY191" s="329"/>
      <c r="AZ191" s="392"/>
      <c r="BA191" s="392"/>
      <c r="BB191" s="329"/>
      <c r="BC191" s="392"/>
      <c r="BD191" s="329"/>
      <c r="BE191" s="393"/>
      <c r="BF191" s="392"/>
      <c r="BG191" s="303"/>
      <c r="BH191" s="392"/>
      <c r="BI191" s="329"/>
      <c r="BJ191" s="393"/>
      <c r="BK191" s="392"/>
      <c r="BL191" s="329"/>
      <c r="BM191" s="392"/>
      <c r="BN191" s="329"/>
      <c r="BO191" s="393"/>
      <c r="BP191" s="392"/>
      <c r="BQ191" s="329"/>
    </row>
    <row r="192" spans="1:69" ht="15.75" customHeight="1" x14ac:dyDescent="0.3">
      <c r="A192" s="329"/>
      <c r="B192" s="329"/>
      <c r="C192" s="329"/>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c r="AA192" s="390"/>
      <c r="AB192" s="329"/>
      <c r="AC192" s="329"/>
      <c r="AD192" s="329"/>
      <c r="AE192" s="329"/>
      <c r="AF192" s="329"/>
      <c r="AG192" s="329"/>
      <c r="AH192" s="329"/>
      <c r="AI192" s="329"/>
      <c r="AJ192" s="329"/>
      <c r="AK192" s="329"/>
      <c r="AL192" s="329"/>
      <c r="AM192" s="329"/>
      <c r="AN192" s="329"/>
      <c r="AO192" s="329"/>
      <c r="AP192" s="329"/>
      <c r="AQ192" s="329"/>
      <c r="AR192" s="391"/>
      <c r="AS192" s="391"/>
      <c r="AT192" s="329"/>
      <c r="AU192" s="329"/>
      <c r="AV192" s="329"/>
      <c r="AW192" s="329"/>
      <c r="AX192" s="329"/>
      <c r="AY192" s="329"/>
      <c r="AZ192" s="392"/>
      <c r="BA192" s="392"/>
      <c r="BB192" s="329"/>
      <c r="BC192" s="392"/>
      <c r="BD192" s="329"/>
      <c r="BE192" s="393"/>
      <c r="BF192" s="392"/>
      <c r="BG192" s="303"/>
      <c r="BH192" s="392"/>
      <c r="BI192" s="329"/>
      <c r="BJ192" s="393"/>
      <c r="BK192" s="392"/>
      <c r="BL192" s="329"/>
      <c r="BM192" s="392"/>
      <c r="BN192" s="329"/>
      <c r="BO192" s="393"/>
      <c r="BP192" s="392"/>
      <c r="BQ192" s="329"/>
    </row>
    <row r="193" spans="1:69" ht="15.75" customHeight="1" x14ac:dyDescent="0.3">
      <c r="A193" s="329"/>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90"/>
      <c r="AB193" s="329"/>
      <c r="AC193" s="329"/>
      <c r="AD193" s="329"/>
      <c r="AE193" s="329"/>
      <c r="AF193" s="329"/>
      <c r="AG193" s="329"/>
      <c r="AH193" s="329"/>
      <c r="AI193" s="329"/>
      <c r="AJ193" s="329"/>
      <c r="AK193" s="329"/>
      <c r="AL193" s="329"/>
      <c r="AM193" s="329"/>
      <c r="AN193" s="329"/>
      <c r="AO193" s="329"/>
      <c r="AP193" s="329"/>
      <c r="AQ193" s="329"/>
      <c r="AR193" s="391"/>
      <c r="AS193" s="391"/>
      <c r="AT193" s="329"/>
      <c r="AU193" s="329"/>
      <c r="AV193" s="329"/>
      <c r="AW193" s="329"/>
      <c r="AX193" s="329"/>
      <c r="AY193" s="329"/>
      <c r="AZ193" s="392"/>
      <c r="BA193" s="392"/>
      <c r="BB193" s="329"/>
      <c r="BC193" s="392"/>
      <c r="BD193" s="329"/>
      <c r="BE193" s="393"/>
      <c r="BF193" s="392"/>
      <c r="BG193" s="303"/>
      <c r="BH193" s="392"/>
      <c r="BI193" s="329"/>
      <c r="BJ193" s="393"/>
      <c r="BK193" s="392"/>
      <c r="BL193" s="329"/>
      <c r="BM193" s="392"/>
      <c r="BN193" s="329"/>
      <c r="BO193" s="393"/>
      <c r="BP193" s="392"/>
      <c r="BQ193" s="329"/>
    </row>
    <row r="194" spans="1:69" ht="15.75" customHeight="1" x14ac:dyDescent="0.3">
      <c r="A194" s="329"/>
      <c r="B194" s="329"/>
      <c r="C194" s="329"/>
      <c r="D194" s="329"/>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390"/>
      <c r="AB194" s="329"/>
      <c r="AC194" s="329"/>
      <c r="AD194" s="329"/>
      <c r="AE194" s="329"/>
      <c r="AF194" s="329"/>
      <c r="AG194" s="329"/>
      <c r="AH194" s="329"/>
      <c r="AI194" s="329"/>
      <c r="AJ194" s="329"/>
      <c r="AK194" s="329"/>
      <c r="AL194" s="329"/>
      <c r="AM194" s="329"/>
      <c r="AN194" s="329"/>
      <c r="AO194" s="329"/>
      <c r="AP194" s="329"/>
      <c r="AQ194" s="329"/>
      <c r="AR194" s="391"/>
      <c r="AS194" s="391"/>
      <c r="AT194" s="329"/>
      <c r="AU194" s="329"/>
      <c r="AV194" s="329"/>
      <c r="AW194" s="329"/>
      <c r="AX194" s="329"/>
      <c r="AY194" s="329"/>
      <c r="AZ194" s="392"/>
      <c r="BA194" s="392"/>
      <c r="BB194" s="329"/>
      <c r="BC194" s="392"/>
      <c r="BD194" s="329"/>
      <c r="BE194" s="393"/>
      <c r="BF194" s="392"/>
      <c r="BG194" s="303"/>
      <c r="BH194" s="392"/>
      <c r="BI194" s="329"/>
      <c r="BJ194" s="393"/>
      <c r="BK194" s="392"/>
      <c r="BL194" s="329"/>
      <c r="BM194" s="392"/>
      <c r="BN194" s="329"/>
      <c r="BO194" s="393"/>
      <c r="BP194" s="392"/>
      <c r="BQ194" s="329"/>
    </row>
    <row r="195" spans="1:69" ht="15.75" customHeight="1" x14ac:dyDescent="0.3">
      <c r="A195" s="329"/>
      <c r="B195" s="329"/>
      <c r="C195" s="329"/>
      <c r="D195" s="329"/>
      <c r="E195" s="329"/>
      <c r="F195" s="329"/>
      <c r="G195" s="329"/>
      <c r="H195" s="329"/>
      <c r="I195" s="329"/>
      <c r="J195" s="329"/>
      <c r="K195" s="329"/>
      <c r="L195" s="329"/>
      <c r="M195" s="329"/>
      <c r="N195" s="329"/>
      <c r="O195" s="329"/>
      <c r="P195" s="329"/>
      <c r="Q195" s="329"/>
      <c r="R195" s="329"/>
      <c r="S195" s="329"/>
      <c r="T195" s="329"/>
      <c r="U195" s="329"/>
      <c r="V195" s="329"/>
      <c r="W195" s="329"/>
      <c r="X195" s="329"/>
      <c r="Y195" s="329"/>
      <c r="Z195" s="329"/>
      <c r="AA195" s="390"/>
      <c r="AB195" s="329"/>
      <c r="AC195" s="329"/>
      <c r="AD195" s="329"/>
      <c r="AE195" s="329"/>
      <c r="AF195" s="329"/>
      <c r="AG195" s="329"/>
      <c r="AH195" s="329"/>
      <c r="AI195" s="329"/>
      <c r="AJ195" s="329"/>
      <c r="AK195" s="329"/>
      <c r="AL195" s="329"/>
      <c r="AM195" s="329"/>
      <c r="AN195" s="329"/>
      <c r="AO195" s="329"/>
      <c r="AP195" s="329"/>
      <c r="AQ195" s="329"/>
      <c r="AR195" s="391"/>
      <c r="AS195" s="391"/>
      <c r="AT195" s="329"/>
      <c r="AU195" s="329"/>
      <c r="AV195" s="329"/>
      <c r="AW195" s="329"/>
      <c r="AX195" s="329"/>
      <c r="AY195" s="329"/>
      <c r="AZ195" s="392"/>
      <c r="BA195" s="392"/>
      <c r="BB195" s="329"/>
      <c r="BC195" s="392"/>
      <c r="BD195" s="329"/>
      <c r="BE195" s="393"/>
      <c r="BF195" s="392"/>
      <c r="BG195" s="303"/>
      <c r="BH195" s="392"/>
      <c r="BI195" s="329"/>
      <c r="BJ195" s="393"/>
      <c r="BK195" s="392"/>
      <c r="BL195" s="329"/>
      <c r="BM195" s="392"/>
      <c r="BN195" s="329"/>
      <c r="BO195" s="393"/>
      <c r="BP195" s="392"/>
      <c r="BQ195" s="329"/>
    </row>
    <row r="196" spans="1:69" ht="15.75" customHeight="1" x14ac:dyDescent="0.3">
      <c r="A196" s="329"/>
      <c r="B196" s="329"/>
      <c r="C196" s="329"/>
      <c r="D196" s="329"/>
      <c r="E196" s="329"/>
      <c r="F196" s="329"/>
      <c r="G196" s="329"/>
      <c r="H196" s="329"/>
      <c r="I196" s="329"/>
      <c r="J196" s="329"/>
      <c r="K196" s="329"/>
      <c r="L196" s="329"/>
      <c r="M196" s="329"/>
      <c r="N196" s="329"/>
      <c r="O196" s="329"/>
      <c r="P196" s="329"/>
      <c r="Q196" s="329"/>
      <c r="R196" s="329"/>
      <c r="S196" s="329"/>
      <c r="T196" s="329"/>
      <c r="U196" s="329"/>
      <c r="V196" s="329"/>
      <c r="W196" s="329"/>
      <c r="X196" s="329"/>
      <c r="Y196" s="329"/>
      <c r="Z196" s="329"/>
      <c r="AA196" s="390"/>
      <c r="AB196" s="329"/>
      <c r="AC196" s="329"/>
      <c r="AD196" s="329"/>
      <c r="AE196" s="329"/>
      <c r="AF196" s="329"/>
      <c r="AG196" s="329"/>
      <c r="AH196" s="329"/>
      <c r="AI196" s="329"/>
      <c r="AJ196" s="329"/>
      <c r="AK196" s="329"/>
      <c r="AL196" s="329"/>
      <c r="AM196" s="329"/>
      <c r="AN196" s="329"/>
      <c r="AO196" s="329"/>
      <c r="AP196" s="329"/>
      <c r="AQ196" s="329"/>
      <c r="AR196" s="391"/>
      <c r="AS196" s="391"/>
      <c r="AT196" s="329"/>
      <c r="AU196" s="329"/>
      <c r="AV196" s="329"/>
      <c r="AW196" s="329"/>
      <c r="AX196" s="329"/>
      <c r="AY196" s="329"/>
      <c r="AZ196" s="392"/>
      <c r="BA196" s="392"/>
      <c r="BB196" s="329"/>
      <c r="BC196" s="392"/>
      <c r="BD196" s="329"/>
      <c r="BE196" s="393"/>
      <c r="BF196" s="392"/>
      <c r="BG196" s="303"/>
      <c r="BH196" s="392"/>
      <c r="BI196" s="329"/>
      <c r="BJ196" s="393"/>
      <c r="BK196" s="392"/>
      <c r="BL196" s="329"/>
      <c r="BM196" s="392"/>
      <c r="BN196" s="329"/>
      <c r="BO196" s="393"/>
      <c r="BP196" s="392"/>
      <c r="BQ196" s="329"/>
    </row>
    <row r="197" spans="1:69" ht="15.75" customHeight="1" x14ac:dyDescent="0.3">
      <c r="A197" s="329"/>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90"/>
      <c r="AB197" s="329"/>
      <c r="AC197" s="329"/>
      <c r="AD197" s="329"/>
      <c r="AE197" s="329"/>
      <c r="AF197" s="329"/>
      <c r="AG197" s="329"/>
      <c r="AH197" s="329"/>
      <c r="AI197" s="329"/>
      <c r="AJ197" s="329"/>
      <c r="AK197" s="329"/>
      <c r="AL197" s="329"/>
      <c r="AM197" s="329"/>
      <c r="AN197" s="329"/>
      <c r="AO197" s="329"/>
      <c r="AP197" s="329"/>
      <c r="AQ197" s="329"/>
      <c r="AR197" s="391"/>
      <c r="AS197" s="391"/>
      <c r="AT197" s="329"/>
      <c r="AU197" s="329"/>
      <c r="AV197" s="329"/>
      <c r="AW197" s="329"/>
      <c r="AX197" s="329"/>
      <c r="AY197" s="329"/>
      <c r="AZ197" s="392"/>
      <c r="BA197" s="392"/>
      <c r="BB197" s="329"/>
      <c r="BC197" s="392"/>
      <c r="BD197" s="329"/>
      <c r="BE197" s="393"/>
      <c r="BF197" s="392"/>
      <c r="BG197" s="303"/>
      <c r="BH197" s="392"/>
      <c r="BI197" s="329"/>
      <c r="BJ197" s="393"/>
      <c r="BK197" s="392"/>
      <c r="BL197" s="329"/>
      <c r="BM197" s="392"/>
      <c r="BN197" s="329"/>
      <c r="BO197" s="393"/>
      <c r="BP197" s="392"/>
      <c r="BQ197" s="329"/>
    </row>
    <row r="198" spans="1:69" ht="15.75" customHeight="1" x14ac:dyDescent="0.3">
      <c r="A198" s="329"/>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90"/>
      <c r="AB198" s="329"/>
      <c r="AC198" s="329"/>
      <c r="AD198" s="329"/>
      <c r="AE198" s="329"/>
      <c r="AF198" s="329"/>
      <c r="AG198" s="329"/>
      <c r="AH198" s="329"/>
      <c r="AI198" s="329"/>
      <c r="AJ198" s="329"/>
      <c r="AK198" s="329"/>
      <c r="AL198" s="329"/>
      <c r="AM198" s="329"/>
      <c r="AN198" s="329"/>
      <c r="AO198" s="329"/>
      <c r="AP198" s="329"/>
      <c r="AQ198" s="329"/>
      <c r="AR198" s="391"/>
      <c r="AS198" s="391"/>
      <c r="AT198" s="329"/>
      <c r="AU198" s="329"/>
      <c r="AV198" s="329"/>
      <c r="AW198" s="329"/>
      <c r="AX198" s="329"/>
      <c r="AY198" s="329"/>
      <c r="AZ198" s="392"/>
      <c r="BA198" s="392"/>
      <c r="BB198" s="329"/>
      <c r="BC198" s="392"/>
      <c r="BD198" s="329"/>
      <c r="BE198" s="393"/>
      <c r="BF198" s="392"/>
      <c r="BG198" s="303"/>
      <c r="BH198" s="392"/>
      <c r="BI198" s="329"/>
      <c r="BJ198" s="393"/>
      <c r="BK198" s="392"/>
      <c r="BL198" s="329"/>
      <c r="BM198" s="392"/>
      <c r="BN198" s="329"/>
      <c r="BO198" s="393"/>
      <c r="BP198" s="392"/>
      <c r="BQ198" s="329"/>
    </row>
    <row r="199" spans="1:69" ht="15.75" customHeight="1" x14ac:dyDescent="0.3">
      <c r="A199" s="329"/>
      <c r="B199" s="329"/>
      <c r="C199" s="329"/>
      <c r="D199" s="329"/>
      <c r="E199" s="329"/>
      <c r="F199" s="329"/>
      <c r="G199" s="329"/>
      <c r="H199" s="329"/>
      <c r="I199" s="329"/>
      <c r="J199" s="329"/>
      <c r="K199" s="329"/>
      <c r="L199" s="329"/>
      <c r="M199" s="329"/>
      <c r="N199" s="329"/>
      <c r="O199" s="329"/>
      <c r="P199" s="329"/>
      <c r="Q199" s="329"/>
      <c r="R199" s="329"/>
      <c r="S199" s="329"/>
      <c r="T199" s="329"/>
      <c r="U199" s="329"/>
      <c r="V199" s="329"/>
      <c r="W199" s="329"/>
      <c r="X199" s="329"/>
      <c r="Y199" s="329"/>
      <c r="Z199" s="329"/>
      <c r="AA199" s="390"/>
      <c r="AB199" s="329"/>
      <c r="AC199" s="329"/>
      <c r="AD199" s="329"/>
      <c r="AE199" s="329"/>
      <c r="AF199" s="329"/>
      <c r="AG199" s="329"/>
      <c r="AH199" s="329"/>
      <c r="AI199" s="329"/>
      <c r="AJ199" s="329"/>
      <c r="AK199" s="329"/>
      <c r="AL199" s="329"/>
      <c r="AM199" s="329"/>
      <c r="AN199" s="329"/>
      <c r="AO199" s="329"/>
      <c r="AP199" s="329"/>
      <c r="AQ199" s="329"/>
      <c r="AR199" s="391"/>
      <c r="AS199" s="391"/>
      <c r="AT199" s="329"/>
      <c r="AU199" s="329"/>
      <c r="AV199" s="329"/>
      <c r="AW199" s="329"/>
      <c r="AX199" s="329"/>
      <c r="AY199" s="329"/>
      <c r="AZ199" s="392"/>
      <c r="BA199" s="392"/>
      <c r="BB199" s="329"/>
      <c r="BC199" s="392"/>
      <c r="BD199" s="329"/>
      <c r="BE199" s="393"/>
      <c r="BF199" s="392"/>
      <c r="BG199" s="303"/>
      <c r="BH199" s="392"/>
      <c r="BI199" s="329"/>
      <c r="BJ199" s="393"/>
      <c r="BK199" s="392"/>
      <c r="BL199" s="329"/>
      <c r="BM199" s="392"/>
      <c r="BN199" s="329"/>
      <c r="BO199" s="393"/>
      <c r="BP199" s="392"/>
      <c r="BQ199" s="329"/>
    </row>
    <row r="200" spans="1:69" ht="15.75" customHeight="1" x14ac:dyDescent="0.3">
      <c r="A200" s="329"/>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c r="AA200" s="390"/>
      <c r="AB200" s="329"/>
      <c r="AC200" s="329"/>
      <c r="AD200" s="329"/>
      <c r="AE200" s="329"/>
      <c r="AF200" s="329"/>
      <c r="AG200" s="329"/>
      <c r="AH200" s="329"/>
      <c r="AI200" s="329"/>
      <c r="AJ200" s="329"/>
      <c r="AK200" s="329"/>
      <c r="AL200" s="329"/>
      <c r="AM200" s="329"/>
      <c r="AN200" s="329"/>
      <c r="AO200" s="329"/>
      <c r="AP200" s="329"/>
      <c r="AQ200" s="329"/>
      <c r="AR200" s="391"/>
      <c r="AS200" s="391"/>
      <c r="AT200" s="329"/>
      <c r="AU200" s="329"/>
      <c r="AV200" s="329"/>
      <c r="AW200" s="329"/>
      <c r="AX200" s="329"/>
      <c r="AY200" s="329"/>
      <c r="AZ200" s="392"/>
      <c r="BA200" s="392"/>
      <c r="BB200" s="329"/>
      <c r="BC200" s="392"/>
      <c r="BD200" s="329"/>
      <c r="BE200" s="393"/>
      <c r="BF200" s="392"/>
      <c r="BG200" s="303"/>
      <c r="BH200" s="392"/>
      <c r="BI200" s="329"/>
      <c r="BJ200" s="393"/>
      <c r="BK200" s="392"/>
      <c r="BL200" s="329"/>
      <c r="BM200" s="392"/>
      <c r="BN200" s="329"/>
      <c r="BO200" s="393"/>
      <c r="BP200" s="392"/>
      <c r="BQ200" s="329"/>
    </row>
    <row r="201" spans="1:69" ht="15.75" customHeight="1" x14ac:dyDescent="0.3">
      <c r="A201" s="329"/>
      <c r="B201" s="329"/>
      <c r="C201" s="329"/>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c r="AA201" s="390"/>
      <c r="AB201" s="329"/>
      <c r="AC201" s="329"/>
      <c r="AD201" s="329"/>
      <c r="AE201" s="329"/>
      <c r="AF201" s="329"/>
      <c r="AG201" s="329"/>
      <c r="AH201" s="329"/>
      <c r="AI201" s="329"/>
      <c r="AJ201" s="329"/>
      <c r="AK201" s="329"/>
      <c r="AL201" s="329"/>
      <c r="AM201" s="329"/>
      <c r="AN201" s="329"/>
      <c r="AO201" s="329"/>
      <c r="AP201" s="329"/>
      <c r="AQ201" s="329"/>
      <c r="AR201" s="391"/>
      <c r="AS201" s="391"/>
      <c r="AT201" s="329"/>
      <c r="AU201" s="329"/>
      <c r="AV201" s="329"/>
      <c r="AW201" s="329"/>
      <c r="AX201" s="329"/>
      <c r="AY201" s="329"/>
      <c r="AZ201" s="392"/>
      <c r="BA201" s="392"/>
      <c r="BB201" s="329"/>
      <c r="BC201" s="392"/>
      <c r="BD201" s="329"/>
      <c r="BE201" s="393"/>
      <c r="BF201" s="392"/>
      <c r="BG201" s="303"/>
      <c r="BH201" s="392"/>
      <c r="BI201" s="329"/>
      <c r="BJ201" s="393"/>
      <c r="BK201" s="392"/>
      <c r="BL201" s="329"/>
      <c r="BM201" s="392"/>
      <c r="BN201" s="329"/>
      <c r="BO201" s="393"/>
      <c r="BP201" s="392"/>
      <c r="BQ201" s="329"/>
    </row>
    <row r="202" spans="1:69" ht="15.75" customHeight="1" x14ac:dyDescent="0.3">
      <c r="A202" s="329"/>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90"/>
      <c r="AB202" s="329"/>
      <c r="AC202" s="329"/>
      <c r="AD202" s="329"/>
      <c r="AE202" s="329"/>
      <c r="AF202" s="329"/>
      <c r="AG202" s="329"/>
      <c r="AH202" s="329"/>
      <c r="AI202" s="329"/>
      <c r="AJ202" s="329"/>
      <c r="AK202" s="329"/>
      <c r="AL202" s="329"/>
      <c r="AM202" s="329"/>
      <c r="AN202" s="329"/>
      <c r="AO202" s="329"/>
      <c r="AP202" s="329"/>
      <c r="AQ202" s="329"/>
      <c r="AR202" s="391"/>
      <c r="AS202" s="391"/>
      <c r="AT202" s="329"/>
      <c r="AU202" s="329"/>
      <c r="AV202" s="329"/>
      <c r="AW202" s="329"/>
      <c r="AX202" s="329"/>
      <c r="AY202" s="329"/>
      <c r="AZ202" s="392"/>
      <c r="BA202" s="392"/>
      <c r="BB202" s="329"/>
      <c r="BC202" s="392"/>
      <c r="BD202" s="329"/>
      <c r="BE202" s="393"/>
      <c r="BF202" s="392"/>
      <c r="BG202" s="303"/>
      <c r="BH202" s="392"/>
      <c r="BI202" s="329"/>
      <c r="BJ202" s="393"/>
      <c r="BK202" s="392"/>
      <c r="BL202" s="329"/>
      <c r="BM202" s="392"/>
      <c r="BN202" s="329"/>
      <c r="BO202" s="393"/>
      <c r="BP202" s="392"/>
      <c r="BQ202" s="329"/>
    </row>
    <row r="203" spans="1:69" ht="15.75" customHeight="1" x14ac:dyDescent="0.3">
      <c r="A203" s="329"/>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90"/>
      <c r="AB203" s="329"/>
      <c r="AC203" s="329"/>
      <c r="AD203" s="329"/>
      <c r="AE203" s="329"/>
      <c r="AF203" s="329"/>
      <c r="AG203" s="329"/>
      <c r="AH203" s="329"/>
      <c r="AI203" s="329"/>
      <c r="AJ203" s="329"/>
      <c r="AK203" s="329"/>
      <c r="AL203" s="329"/>
      <c r="AM203" s="329"/>
      <c r="AN203" s="329"/>
      <c r="AO203" s="329"/>
      <c r="AP203" s="329"/>
      <c r="AQ203" s="329"/>
      <c r="AR203" s="391"/>
      <c r="AS203" s="391"/>
      <c r="AT203" s="329"/>
      <c r="AU203" s="329"/>
      <c r="AV203" s="329"/>
      <c r="AW203" s="329"/>
      <c r="AX203" s="329"/>
      <c r="AY203" s="329"/>
      <c r="AZ203" s="392"/>
      <c r="BA203" s="392"/>
      <c r="BB203" s="329"/>
      <c r="BC203" s="392"/>
      <c r="BD203" s="329"/>
      <c r="BE203" s="393"/>
      <c r="BF203" s="392"/>
      <c r="BG203" s="303"/>
      <c r="BH203" s="392"/>
      <c r="BI203" s="329"/>
      <c r="BJ203" s="393"/>
      <c r="BK203" s="392"/>
      <c r="BL203" s="329"/>
      <c r="BM203" s="392"/>
      <c r="BN203" s="329"/>
      <c r="BO203" s="393"/>
      <c r="BP203" s="392"/>
      <c r="BQ203" s="329"/>
    </row>
    <row r="204" spans="1:69" ht="15.75" customHeight="1" x14ac:dyDescent="0.3">
      <c r="A204" s="329"/>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90"/>
      <c r="AB204" s="329"/>
      <c r="AC204" s="329"/>
      <c r="AD204" s="329"/>
      <c r="AE204" s="329"/>
      <c r="AF204" s="329"/>
      <c r="AG204" s="329"/>
      <c r="AH204" s="329"/>
      <c r="AI204" s="329"/>
      <c r="AJ204" s="329"/>
      <c r="AK204" s="329"/>
      <c r="AL204" s="329"/>
      <c r="AM204" s="329"/>
      <c r="AN204" s="329"/>
      <c r="AO204" s="329"/>
      <c r="AP204" s="329"/>
      <c r="AQ204" s="329"/>
      <c r="AR204" s="391"/>
      <c r="AS204" s="391"/>
      <c r="AT204" s="329"/>
      <c r="AU204" s="329"/>
      <c r="AV204" s="329"/>
      <c r="AW204" s="329"/>
      <c r="AX204" s="329"/>
      <c r="AY204" s="329"/>
      <c r="AZ204" s="392"/>
      <c r="BA204" s="392"/>
      <c r="BB204" s="329"/>
      <c r="BC204" s="392"/>
      <c r="BD204" s="329"/>
      <c r="BE204" s="393"/>
      <c r="BF204" s="392"/>
      <c r="BG204" s="303"/>
      <c r="BH204" s="392"/>
      <c r="BI204" s="329"/>
      <c r="BJ204" s="393"/>
      <c r="BK204" s="392"/>
      <c r="BL204" s="329"/>
      <c r="BM204" s="392"/>
      <c r="BN204" s="329"/>
      <c r="BO204" s="393"/>
      <c r="BP204" s="392"/>
      <c r="BQ204" s="329"/>
    </row>
    <row r="205" spans="1:69" ht="15.75" customHeight="1" x14ac:dyDescent="0.3">
      <c r="A205" s="329"/>
      <c r="B205" s="329"/>
      <c r="C205" s="329"/>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c r="AA205" s="390"/>
      <c r="AB205" s="329"/>
      <c r="AC205" s="329"/>
      <c r="AD205" s="329"/>
      <c r="AE205" s="329"/>
      <c r="AF205" s="329"/>
      <c r="AG205" s="329"/>
      <c r="AH205" s="329"/>
      <c r="AI205" s="329"/>
      <c r="AJ205" s="329"/>
      <c r="AK205" s="329"/>
      <c r="AL205" s="329"/>
      <c r="AM205" s="329"/>
      <c r="AN205" s="329"/>
      <c r="AO205" s="329"/>
      <c r="AP205" s="329"/>
      <c r="AQ205" s="329"/>
      <c r="AR205" s="391"/>
      <c r="AS205" s="391"/>
      <c r="AT205" s="329"/>
      <c r="AU205" s="329"/>
      <c r="AV205" s="329"/>
      <c r="AW205" s="329"/>
      <c r="AX205" s="329"/>
      <c r="AY205" s="329"/>
      <c r="AZ205" s="392"/>
      <c r="BA205" s="392"/>
      <c r="BB205" s="329"/>
      <c r="BC205" s="392"/>
      <c r="BD205" s="329"/>
      <c r="BE205" s="393"/>
      <c r="BF205" s="392"/>
      <c r="BG205" s="303"/>
      <c r="BH205" s="392"/>
      <c r="BI205" s="329"/>
      <c r="BJ205" s="393"/>
      <c r="BK205" s="392"/>
      <c r="BL205" s="329"/>
      <c r="BM205" s="392"/>
      <c r="BN205" s="329"/>
      <c r="BO205" s="393"/>
      <c r="BP205" s="392"/>
      <c r="BQ205" s="329"/>
    </row>
    <row r="206" spans="1:69" ht="15.75" customHeight="1" x14ac:dyDescent="0.3">
      <c r="A206" s="329"/>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90"/>
      <c r="AB206" s="329"/>
      <c r="AC206" s="329"/>
      <c r="AD206" s="329"/>
      <c r="AE206" s="329"/>
      <c r="AF206" s="329"/>
      <c r="AG206" s="329"/>
      <c r="AH206" s="329"/>
      <c r="AI206" s="329"/>
      <c r="AJ206" s="329"/>
      <c r="AK206" s="329"/>
      <c r="AL206" s="329"/>
      <c r="AM206" s="329"/>
      <c r="AN206" s="329"/>
      <c r="AO206" s="329"/>
      <c r="AP206" s="329"/>
      <c r="AQ206" s="329"/>
      <c r="AR206" s="391"/>
      <c r="AS206" s="391"/>
      <c r="AT206" s="329"/>
      <c r="AU206" s="329"/>
      <c r="AV206" s="329"/>
      <c r="AW206" s="329"/>
      <c r="AX206" s="329"/>
      <c r="AY206" s="329"/>
      <c r="AZ206" s="392"/>
      <c r="BA206" s="392"/>
      <c r="BB206" s="329"/>
      <c r="BC206" s="392"/>
      <c r="BD206" s="329"/>
      <c r="BE206" s="393"/>
      <c r="BF206" s="392"/>
      <c r="BG206" s="303"/>
      <c r="BH206" s="392"/>
      <c r="BI206" s="329"/>
      <c r="BJ206" s="393"/>
      <c r="BK206" s="392"/>
      <c r="BL206" s="329"/>
      <c r="BM206" s="392"/>
      <c r="BN206" s="329"/>
      <c r="BO206" s="393"/>
      <c r="BP206" s="392"/>
      <c r="BQ206" s="329"/>
    </row>
    <row r="207" spans="1:69" ht="15.75" customHeight="1" x14ac:dyDescent="0.3">
      <c r="A207" s="329"/>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90"/>
      <c r="AB207" s="329"/>
      <c r="AC207" s="329"/>
      <c r="AD207" s="329"/>
      <c r="AE207" s="329"/>
      <c r="AF207" s="329"/>
      <c r="AG207" s="329"/>
      <c r="AH207" s="329"/>
      <c r="AI207" s="329"/>
      <c r="AJ207" s="329"/>
      <c r="AK207" s="329"/>
      <c r="AL207" s="329"/>
      <c r="AM207" s="329"/>
      <c r="AN207" s="329"/>
      <c r="AO207" s="329"/>
      <c r="AP207" s="329"/>
      <c r="AQ207" s="329"/>
      <c r="AR207" s="391"/>
      <c r="AS207" s="391"/>
      <c r="AT207" s="329"/>
      <c r="AU207" s="329"/>
      <c r="AV207" s="329"/>
      <c r="AW207" s="329"/>
      <c r="AX207" s="329"/>
      <c r="AY207" s="329"/>
      <c r="AZ207" s="392"/>
      <c r="BA207" s="392"/>
      <c r="BB207" s="329"/>
      <c r="BC207" s="392"/>
      <c r="BD207" s="329"/>
      <c r="BE207" s="393"/>
      <c r="BF207" s="392"/>
      <c r="BG207" s="303"/>
      <c r="BH207" s="392"/>
      <c r="BI207" s="329"/>
      <c r="BJ207" s="393"/>
      <c r="BK207" s="392"/>
      <c r="BL207" s="329"/>
      <c r="BM207" s="392"/>
      <c r="BN207" s="329"/>
      <c r="BO207" s="393"/>
      <c r="BP207" s="392"/>
      <c r="BQ207" s="329"/>
    </row>
    <row r="208" spans="1:69" ht="15.75" customHeight="1" x14ac:dyDescent="0.3">
      <c r="A208" s="329"/>
      <c r="B208" s="329"/>
      <c r="C208" s="329"/>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c r="AA208" s="390"/>
      <c r="AB208" s="329"/>
      <c r="AC208" s="329"/>
      <c r="AD208" s="329"/>
      <c r="AE208" s="329"/>
      <c r="AF208" s="329"/>
      <c r="AG208" s="329"/>
      <c r="AH208" s="329"/>
      <c r="AI208" s="329"/>
      <c r="AJ208" s="329"/>
      <c r="AK208" s="329"/>
      <c r="AL208" s="329"/>
      <c r="AM208" s="329"/>
      <c r="AN208" s="329"/>
      <c r="AO208" s="329"/>
      <c r="AP208" s="329"/>
      <c r="AQ208" s="329"/>
      <c r="AR208" s="391"/>
      <c r="AS208" s="391"/>
      <c r="AT208" s="329"/>
      <c r="AU208" s="329"/>
      <c r="AV208" s="329"/>
      <c r="AW208" s="329"/>
      <c r="AX208" s="329"/>
      <c r="AY208" s="329"/>
      <c r="AZ208" s="392"/>
      <c r="BA208" s="392"/>
      <c r="BB208" s="329"/>
      <c r="BC208" s="392"/>
      <c r="BD208" s="329"/>
      <c r="BE208" s="393"/>
      <c r="BF208" s="392"/>
      <c r="BG208" s="303"/>
      <c r="BH208" s="392"/>
      <c r="BI208" s="329"/>
      <c r="BJ208" s="393"/>
      <c r="BK208" s="392"/>
      <c r="BL208" s="329"/>
      <c r="BM208" s="392"/>
      <c r="BN208" s="329"/>
      <c r="BO208" s="393"/>
      <c r="BP208" s="392"/>
      <c r="BQ208" s="329"/>
    </row>
    <row r="209" spans="1:69" ht="15.75" customHeight="1" x14ac:dyDescent="0.3">
      <c r="A209" s="329"/>
      <c r="B209" s="329"/>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c r="AA209" s="390"/>
      <c r="AB209" s="329"/>
      <c r="AC209" s="329"/>
      <c r="AD209" s="329"/>
      <c r="AE209" s="329"/>
      <c r="AF209" s="329"/>
      <c r="AG209" s="329"/>
      <c r="AH209" s="329"/>
      <c r="AI209" s="329"/>
      <c r="AJ209" s="329"/>
      <c r="AK209" s="329"/>
      <c r="AL209" s="329"/>
      <c r="AM209" s="329"/>
      <c r="AN209" s="329"/>
      <c r="AO209" s="329"/>
      <c r="AP209" s="329"/>
      <c r="AQ209" s="329"/>
      <c r="AR209" s="391"/>
      <c r="AS209" s="391"/>
      <c r="AT209" s="329"/>
      <c r="AU209" s="329"/>
      <c r="AV209" s="329"/>
      <c r="AW209" s="329"/>
      <c r="AX209" s="329"/>
      <c r="AY209" s="329"/>
      <c r="AZ209" s="392"/>
      <c r="BA209" s="392"/>
      <c r="BB209" s="329"/>
      <c r="BC209" s="392"/>
      <c r="BD209" s="329"/>
      <c r="BE209" s="393"/>
      <c r="BF209" s="392"/>
      <c r="BG209" s="303"/>
      <c r="BH209" s="392"/>
      <c r="BI209" s="329"/>
      <c r="BJ209" s="393"/>
      <c r="BK209" s="392"/>
      <c r="BL209" s="329"/>
      <c r="BM209" s="392"/>
      <c r="BN209" s="329"/>
      <c r="BO209" s="393"/>
      <c r="BP209" s="392"/>
      <c r="BQ209" s="329"/>
    </row>
    <row r="210" spans="1:69" ht="15.75" customHeight="1" x14ac:dyDescent="0.3">
      <c r="A210" s="329"/>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90"/>
      <c r="AB210" s="329"/>
      <c r="AC210" s="329"/>
      <c r="AD210" s="329"/>
      <c r="AE210" s="329"/>
      <c r="AF210" s="329"/>
      <c r="AG210" s="329"/>
      <c r="AH210" s="329"/>
      <c r="AI210" s="329"/>
      <c r="AJ210" s="329"/>
      <c r="AK210" s="329"/>
      <c r="AL210" s="329"/>
      <c r="AM210" s="329"/>
      <c r="AN210" s="329"/>
      <c r="AO210" s="329"/>
      <c r="AP210" s="329"/>
      <c r="AQ210" s="329"/>
      <c r="AR210" s="391"/>
      <c r="AS210" s="391"/>
      <c r="AT210" s="329"/>
      <c r="AU210" s="329"/>
      <c r="AV210" s="329"/>
      <c r="AW210" s="329"/>
      <c r="AX210" s="329"/>
      <c r="AY210" s="329"/>
      <c r="AZ210" s="392"/>
      <c r="BA210" s="392"/>
      <c r="BB210" s="329"/>
      <c r="BC210" s="392"/>
      <c r="BD210" s="329"/>
      <c r="BE210" s="393"/>
      <c r="BF210" s="392"/>
      <c r="BG210" s="303"/>
      <c r="BH210" s="392"/>
      <c r="BI210" s="329"/>
      <c r="BJ210" s="393"/>
      <c r="BK210" s="392"/>
      <c r="BL210" s="329"/>
      <c r="BM210" s="392"/>
      <c r="BN210" s="329"/>
      <c r="BO210" s="393"/>
      <c r="BP210" s="392"/>
      <c r="BQ210" s="329"/>
    </row>
    <row r="211" spans="1:69" ht="15.75" customHeight="1" x14ac:dyDescent="0.3">
      <c r="A211" s="329"/>
      <c r="B211" s="329"/>
      <c r="C211" s="329"/>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c r="AA211" s="390"/>
      <c r="AB211" s="329"/>
      <c r="AC211" s="329"/>
      <c r="AD211" s="329"/>
      <c r="AE211" s="329"/>
      <c r="AF211" s="329"/>
      <c r="AG211" s="329"/>
      <c r="AH211" s="329"/>
      <c r="AI211" s="329"/>
      <c r="AJ211" s="329"/>
      <c r="AK211" s="329"/>
      <c r="AL211" s="329"/>
      <c r="AM211" s="329"/>
      <c r="AN211" s="329"/>
      <c r="AO211" s="329"/>
      <c r="AP211" s="329"/>
      <c r="AQ211" s="329"/>
      <c r="AR211" s="391"/>
      <c r="AS211" s="391"/>
      <c r="AT211" s="329"/>
      <c r="AU211" s="329"/>
      <c r="AV211" s="329"/>
      <c r="AW211" s="329"/>
      <c r="AX211" s="329"/>
      <c r="AY211" s="329"/>
      <c r="AZ211" s="392"/>
      <c r="BA211" s="392"/>
      <c r="BB211" s="329"/>
      <c r="BC211" s="392"/>
      <c r="BD211" s="329"/>
      <c r="BE211" s="393"/>
      <c r="BF211" s="392"/>
      <c r="BG211" s="303"/>
      <c r="BH211" s="392"/>
      <c r="BI211" s="329"/>
      <c r="BJ211" s="393"/>
      <c r="BK211" s="392"/>
      <c r="BL211" s="329"/>
      <c r="BM211" s="392"/>
      <c r="BN211" s="329"/>
      <c r="BO211" s="393"/>
      <c r="BP211" s="392"/>
      <c r="BQ211" s="329"/>
    </row>
    <row r="212" spans="1:69" ht="15.75" customHeight="1" x14ac:dyDescent="0.3">
      <c r="A212" s="329"/>
      <c r="B212" s="329"/>
      <c r="C212" s="329"/>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c r="AA212" s="390"/>
      <c r="AB212" s="329"/>
      <c r="AC212" s="329"/>
      <c r="AD212" s="329"/>
      <c r="AE212" s="329"/>
      <c r="AF212" s="329"/>
      <c r="AG212" s="329"/>
      <c r="AH212" s="329"/>
      <c r="AI212" s="329"/>
      <c r="AJ212" s="329"/>
      <c r="AK212" s="329"/>
      <c r="AL212" s="329"/>
      <c r="AM212" s="329"/>
      <c r="AN212" s="329"/>
      <c r="AO212" s="329"/>
      <c r="AP212" s="329"/>
      <c r="AQ212" s="329"/>
      <c r="AR212" s="391"/>
      <c r="AS212" s="391"/>
      <c r="AT212" s="329"/>
      <c r="AU212" s="329"/>
      <c r="AV212" s="329"/>
      <c r="AW212" s="329"/>
      <c r="AX212" s="329"/>
      <c r="AY212" s="329"/>
      <c r="AZ212" s="392"/>
      <c r="BA212" s="392"/>
      <c r="BB212" s="329"/>
      <c r="BC212" s="392"/>
      <c r="BD212" s="329"/>
      <c r="BE212" s="393"/>
      <c r="BF212" s="392"/>
      <c r="BG212" s="303"/>
      <c r="BH212" s="392"/>
      <c r="BI212" s="329"/>
      <c r="BJ212" s="393"/>
      <c r="BK212" s="392"/>
      <c r="BL212" s="329"/>
      <c r="BM212" s="392"/>
      <c r="BN212" s="329"/>
      <c r="BO212" s="393"/>
      <c r="BP212" s="392"/>
      <c r="BQ212" s="329"/>
    </row>
    <row r="213" spans="1:69" ht="15.75" customHeight="1" x14ac:dyDescent="0.3">
      <c r="A213" s="329"/>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90"/>
      <c r="AB213" s="329"/>
      <c r="AC213" s="329"/>
      <c r="AD213" s="329"/>
      <c r="AE213" s="329"/>
      <c r="AF213" s="329"/>
      <c r="AG213" s="329"/>
      <c r="AH213" s="329"/>
      <c r="AI213" s="329"/>
      <c r="AJ213" s="329"/>
      <c r="AK213" s="329"/>
      <c r="AL213" s="329"/>
      <c r="AM213" s="329"/>
      <c r="AN213" s="329"/>
      <c r="AO213" s="329"/>
      <c r="AP213" s="329"/>
      <c r="AQ213" s="329"/>
      <c r="AR213" s="391"/>
      <c r="AS213" s="391"/>
      <c r="AT213" s="329"/>
      <c r="AU213" s="329"/>
      <c r="AV213" s="329"/>
      <c r="AW213" s="329"/>
      <c r="AX213" s="329"/>
      <c r="AY213" s="329"/>
      <c r="AZ213" s="392"/>
      <c r="BA213" s="392"/>
      <c r="BB213" s="329"/>
      <c r="BC213" s="392"/>
      <c r="BD213" s="329"/>
      <c r="BE213" s="393"/>
      <c r="BF213" s="392"/>
      <c r="BG213" s="303"/>
      <c r="BH213" s="392"/>
      <c r="BI213" s="329"/>
      <c r="BJ213" s="393"/>
      <c r="BK213" s="392"/>
      <c r="BL213" s="329"/>
      <c r="BM213" s="392"/>
      <c r="BN213" s="329"/>
      <c r="BO213" s="393"/>
      <c r="BP213" s="392"/>
      <c r="BQ213" s="329"/>
    </row>
    <row r="214" spans="1:69" ht="15.75" customHeight="1" x14ac:dyDescent="0.3">
      <c r="A214" s="329"/>
      <c r="B214" s="329"/>
      <c r="C214" s="329"/>
      <c r="D214" s="329"/>
      <c r="E214" s="329"/>
      <c r="F214" s="329"/>
      <c r="G214" s="329"/>
      <c r="H214" s="329"/>
      <c r="I214" s="329"/>
      <c r="J214" s="329"/>
      <c r="K214" s="329"/>
      <c r="L214" s="329"/>
      <c r="M214" s="329"/>
      <c r="N214" s="329"/>
      <c r="O214" s="329"/>
      <c r="P214" s="329"/>
      <c r="Q214" s="329"/>
      <c r="R214" s="329"/>
      <c r="S214" s="329"/>
      <c r="T214" s="329"/>
      <c r="U214" s="329"/>
      <c r="V214" s="329"/>
      <c r="W214" s="329"/>
      <c r="X214" s="329"/>
      <c r="Y214" s="329"/>
      <c r="Z214" s="329"/>
      <c r="AA214" s="390"/>
      <c r="AB214" s="329"/>
      <c r="AC214" s="329"/>
      <c r="AD214" s="329"/>
      <c r="AE214" s="329"/>
      <c r="AF214" s="329"/>
      <c r="AG214" s="329"/>
      <c r="AH214" s="329"/>
      <c r="AI214" s="329"/>
      <c r="AJ214" s="329"/>
      <c r="AK214" s="329"/>
      <c r="AL214" s="329"/>
      <c r="AM214" s="329"/>
      <c r="AN214" s="329"/>
      <c r="AO214" s="329"/>
      <c r="AP214" s="329"/>
      <c r="AQ214" s="329"/>
      <c r="AR214" s="391"/>
      <c r="AS214" s="391"/>
      <c r="AT214" s="329"/>
      <c r="AU214" s="329"/>
      <c r="AV214" s="329"/>
      <c r="AW214" s="329"/>
      <c r="AX214" s="329"/>
      <c r="AY214" s="329"/>
      <c r="AZ214" s="392"/>
      <c r="BA214" s="392"/>
      <c r="BB214" s="329"/>
      <c r="BC214" s="392"/>
      <c r="BD214" s="329"/>
      <c r="BE214" s="393"/>
      <c r="BF214" s="392"/>
      <c r="BG214" s="303"/>
      <c r="BH214" s="392"/>
      <c r="BI214" s="329"/>
      <c r="BJ214" s="393"/>
      <c r="BK214" s="392"/>
      <c r="BL214" s="329"/>
      <c r="BM214" s="392"/>
      <c r="BN214" s="329"/>
      <c r="BO214" s="393"/>
      <c r="BP214" s="392"/>
      <c r="BQ214" s="329"/>
    </row>
    <row r="215" spans="1:69" ht="15.75" customHeight="1" x14ac:dyDescent="0.3">
      <c r="A215" s="329"/>
      <c r="B215" s="329"/>
      <c r="C215" s="329"/>
      <c r="D215" s="329"/>
      <c r="E215" s="329"/>
      <c r="F215" s="329"/>
      <c r="G215" s="329"/>
      <c r="H215" s="329"/>
      <c r="I215" s="329"/>
      <c r="J215" s="329"/>
      <c r="K215" s="329"/>
      <c r="L215" s="329"/>
      <c r="M215" s="329"/>
      <c r="N215" s="329"/>
      <c r="O215" s="329"/>
      <c r="P215" s="329"/>
      <c r="Q215" s="329"/>
      <c r="R215" s="329"/>
      <c r="S215" s="329"/>
      <c r="T215" s="329"/>
      <c r="U215" s="329"/>
      <c r="V215" s="329"/>
      <c r="W215" s="329"/>
      <c r="X215" s="329"/>
      <c r="Y215" s="329"/>
      <c r="Z215" s="329"/>
      <c r="AA215" s="390"/>
      <c r="AB215" s="329"/>
      <c r="AC215" s="329"/>
      <c r="AD215" s="329"/>
      <c r="AE215" s="329"/>
      <c r="AF215" s="329"/>
      <c r="AG215" s="329"/>
      <c r="AH215" s="329"/>
      <c r="AI215" s="329"/>
      <c r="AJ215" s="329"/>
      <c r="AK215" s="329"/>
      <c r="AL215" s="329"/>
      <c r="AM215" s="329"/>
      <c r="AN215" s="329"/>
      <c r="AO215" s="329"/>
      <c r="AP215" s="329"/>
      <c r="AQ215" s="329"/>
      <c r="AR215" s="391"/>
      <c r="AS215" s="391"/>
      <c r="AT215" s="329"/>
      <c r="AU215" s="329"/>
      <c r="AV215" s="329"/>
      <c r="AW215" s="329"/>
      <c r="AX215" s="329"/>
      <c r="AY215" s="329"/>
      <c r="AZ215" s="392"/>
      <c r="BA215" s="392"/>
      <c r="BB215" s="329"/>
      <c r="BC215" s="392"/>
      <c r="BD215" s="329"/>
      <c r="BE215" s="393"/>
      <c r="BF215" s="392"/>
      <c r="BG215" s="303"/>
      <c r="BH215" s="392"/>
      <c r="BI215" s="329"/>
      <c r="BJ215" s="393"/>
      <c r="BK215" s="392"/>
      <c r="BL215" s="329"/>
      <c r="BM215" s="392"/>
      <c r="BN215" s="329"/>
      <c r="BO215" s="393"/>
      <c r="BP215" s="392"/>
      <c r="BQ215" s="329"/>
    </row>
    <row r="216" spans="1:69" ht="15.75" customHeight="1" x14ac:dyDescent="0.3">
      <c r="A216" s="329"/>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c r="AA216" s="390"/>
      <c r="AB216" s="329"/>
      <c r="AC216" s="329"/>
      <c r="AD216" s="329"/>
      <c r="AE216" s="329"/>
      <c r="AF216" s="329"/>
      <c r="AG216" s="329"/>
      <c r="AH216" s="329"/>
      <c r="AI216" s="329"/>
      <c r="AJ216" s="329"/>
      <c r="AK216" s="329"/>
      <c r="AL216" s="329"/>
      <c r="AM216" s="329"/>
      <c r="AN216" s="329"/>
      <c r="AO216" s="329"/>
      <c r="AP216" s="329"/>
      <c r="AQ216" s="329"/>
      <c r="AR216" s="391"/>
      <c r="AS216" s="391"/>
      <c r="AT216" s="329"/>
      <c r="AU216" s="329"/>
      <c r="AV216" s="329"/>
      <c r="AW216" s="329"/>
      <c r="AX216" s="329"/>
      <c r="AY216" s="329"/>
      <c r="AZ216" s="392"/>
      <c r="BA216" s="392"/>
      <c r="BB216" s="329"/>
      <c r="BC216" s="392"/>
      <c r="BD216" s="329"/>
      <c r="BE216" s="393"/>
      <c r="BF216" s="392"/>
      <c r="BG216" s="303"/>
      <c r="BH216" s="392"/>
      <c r="BI216" s="329"/>
      <c r="BJ216" s="393"/>
      <c r="BK216" s="392"/>
      <c r="BL216" s="329"/>
      <c r="BM216" s="392"/>
      <c r="BN216" s="329"/>
      <c r="BO216" s="393"/>
      <c r="BP216" s="392"/>
      <c r="BQ216" s="329"/>
    </row>
    <row r="217" spans="1:69" ht="15.75" customHeight="1" x14ac:dyDescent="0.3">
      <c r="A217" s="329"/>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90"/>
      <c r="AB217" s="329"/>
      <c r="AC217" s="329"/>
      <c r="AD217" s="329"/>
      <c r="AE217" s="329"/>
      <c r="AF217" s="329"/>
      <c r="AG217" s="329"/>
      <c r="AH217" s="329"/>
      <c r="AI217" s="329"/>
      <c r="AJ217" s="329"/>
      <c r="AK217" s="329"/>
      <c r="AL217" s="329"/>
      <c r="AM217" s="329"/>
      <c r="AN217" s="329"/>
      <c r="AO217" s="329"/>
      <c r="AP217" s="329"/>
      <c r="AQ217" s="329"/>
      <c r="AR217" s="391"/>
      <c r="AS217" s="391"/>
      <c r="AT217" s="329"/>
      <c r="AU217" s="329"/>
      <c r="AV217" s="329"/>
      <c r="AW217" s="329"/>
      <c r="AX217" s="329"/>
      <c r="AY217" s="329"/>
      <c r="AZ217" s="392"/>
      <c r="BA217" s="392"/>
      <c r="BB217" s="329"/>
      <c r="BC217" s="392"/>
      <c r="BD217" s="329"/>
      <c r="BE217" s="393"/>
      <c r="BF217" s="392"/>
      <c r="BG217" s="303"/>
      <c r="BH217" s="392"/>
      <c r="BI217" s="329"/>
      <c r="BJ217" s="393"/>
      <c r="BK217" s="392"/>
      <c r="BL217" s="329"/>
      <c r="BM217" s="392"/>
      <c r="BN217" s="329"/>
      <c r="BO217" s="393"/>
      <c r="BP217" s="392"/>
      <c r="BQ217" s="329"/>
    </row>
    <row r="218" spans="1:69" ht="15.75" customHeight="1" x14ac:dyDescent="0.3">
      <c r="A218" s="329"/>
      <c r="B218" s="329"/>
      <c r="C218" s="329"/>
      <c r="D218" s="329"/>
      <c r="E218" s="329"/>
      <c r="F218" s="329"/>
      <c r="G218" s="329"/>
      <c r="H218" s="329"/>
      <c r="I218" s="329"/>
      <c r="J218" s="329"/>
      <c r="K218" s="329"/>
      <c r="L218" s="329"/>
      <c r="M218" s="329"/>
      <c r="N218" s="329"/>
      <c r="O218" s="329"/>
      <c r="P218" s="329"/>
      <c r="Q218" s="329"/>
      <c r="R218" s="329"/>
      <c r="S218" s="329"/>
      <c r="T218" s="329"/>
      <c r="U218" s="329"/>
      <c r="V218" s="329"/>
      <c r="W218" s="329"/>
      <c r="X218" s="329"/>
      <c r="Y218" s="329"/>
      <c r="Z218" s="329"/>
      <c r="AA218" s="390"/>
      <c r="AB218" s="329"/>
      <c r="AC218" s="329"/>
      <c r="AD218" s="329"/>
      <c r="AE218" s="329"/>
      <c r="AF218" s="329"/>
      <c r="AG218" s="329"/>
      <c r="AH218" s="329"/>
      <c r="AI218" s="329"/>
      <c r="AJ218" s="329"/>
      <c r="AK218" s="329"/>
      <c r="AL218" s="329"/>
      <c r="AM218" s="329"/>
      <c r="AN218" s="329"/>
      <c r="AO218" s="329"/>
      <c r="AP218" s="329"/>
      <c r="AQ218" s="329"/>
      <c r="AR218" s="391"/>
      <c r="AS218" s="391"/>
      <c r="AT218" s="329"/>
      <c r="AU218" s="329"/>
      <c r="AV218" s="329"/>
      <c r="AW218" s="329"/>
      <c r="AX218" s="329"/>
      <c r="AY218" s="329"/>
      <c r="AZ218" s="392"/>
      <c r="BA218" s="392"/>
      <c r="BB218" s="329"/>
      <c r="BC218" s="392"/>
      <c r="BD218" s="329"/>
      <c r="BE218" s="393"/>
      <c r="BF218" s="392"/>
      <c r="BG218" s="303"/>
      <c r="BH218" s="392"/>
      <c r="BI218" s="329"/>
      <c r="BJ218" s="393"/>
      <c r="BK218" s="392"/>
      <c r="BL218" s="329"/>
      <c r="BM218" s="392"/>
      <c r="BN218" s="329"/>
      <c r="BO218" s="393"/>
      <c r="BP218" s="392"/>
      <c r="BQ218" s="329"/>
    </row>
    <row r="219" spans="1:69" ht="15.75" customHeight="1" x14ac:dyDescent="0.3">
      <c r="A219" s="329"/>
      <c r="B219" s="329"/>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c r="AA219" s="390"/>
      <c r="AB219" s="329"/>
      <c r="AC219" s="329"/>
      <c r="AD219" s="329"/>
      <c r="AE219" s="329"/>
      <c r="AF219" s="329"/>
      <c r="AG219" s="329"/>
      <c r="AH219" s="329"/>
      <c r="AI219" s="329"/>
      <c r="AJ219" s="329"/>
      <c r="AK219" s="329"/>
      <c r="AL219" s="329"/>
      <c r="AM219" s="329"/>
      <c r="AN219" s="329"/>
      <c r="AO219" s="329"/>
      <c r="AP219" s="329"/>
      <c r="AQ219" s="329"/>
      <c r="AR219" s="391"/>
      <c r="AS219" s="391"/>
      <c r="AT219" s="329"/>
      <c r="AU219" s="329"/>
      <c r="AV219" s="329"/>
      <c r="AW219" s="329"/>
      <c r="AX219" s="329"/>
      <c r="AY219" s="329"/>
      <c r="AZ219" s="392"/>
      <c r="BA219" s="392"/>
      <c r="BB219" s="329"/>
      <c r="BC219" s="392"/>
      <c r="BD219" s="329"/>
      <c r="BE219" s="393"/>
      <c r="BF219" s="392"/>
      <c r="BG219" s="303"/>
      <c r="BH219" s="392"/>
      <c r="BI219" s="329"/>
      <c r="BJ219" s="393"/>
      <c r="BK219" s="392"/>
      <c r="BL219" s="329"/>
      <c r="BM219" s="392"/>
      <c r="BN219" s="329"/>
      <c r="BO219" s="393"/>
      <c r="BP219" s="392"/>
      <c r="BQ219" s="329"/>
    </row>
    <row r="220" spans="1:69" ht="15.75" customHeight="1" x14ac:dyDescent="0.3">
      <c r="A220" s="329"/>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c r="AA220" s="390"/>
      <c r="AB220" s="329"/>
      <c r="AC220" s="329"/>
      <c r="AD220" s="329"/>
      <c r="AE220" s="329"/>
      <c r="AF220" s="329"/>
      <c r="AG220" s="329"/>
      <c r="AH220" s="329"/>
      <c r="AI220" s="329"/>
      <c r="AJ220" s="329"/>
      <c r="AK220" s="329"/>
      <c r="AL220" s="329"/>
      <c r="AM220" s="329"/>
      <c r="AN220" s="329"/>
      <c r="AO220" s="329"/>
      <c r="AP220" s="329"/>
      <c r="AQ220" s="329"/>
      <c r="AR220" s="391"/>
      <c r="AS220" s="391"/>
      <c r="AT220" s="329"/>
      <c r="AU220" s="329"/>
      <c r="AV220" s="329"/>
      <c r="AW220" s="329"/>
      <c r="AX220" s="329"/>
      <c r="AY220" s="329"/>
      <c r="AZ220" s="392"/>
      <c r="BA220" s="392"/>
      <c r="BB220" s="329"/>
      <c r="BC220" s="392"/>
      <c r="BD220" s="329"/>
      <c r="BE220" s="393"/>
      <c r="BF220" s="392"/>
      <c r="BG220" s="303"/>
      <c r="BH220" s="392"/>
      <c r="BI220" s="329"/>
      <c r="BJ220" s="393"/>
      <c r="BK220" s="392"/>
      <c r="BL220" s="329"/>
      <c r="BM220" s="392"/>
      <c r="BN220" s="329"/>
      <c r="BO220" s="393"/>
      <c r="BP220" s="392"/>
      <c r="BQ220" s="329"/>
    </row>
    <row r="221" spans="1:69" ht="15.75" customHeight="1" x14ac:dyDescent="0.3">
      <c r="A221" s="329"/>
      <c r="B221" s="329"/>
      <c r="C221" s="329"/>
      <c r="D221" s="329"/>
      <c r="E221" s="329"/>
      <c r="F221" s="329"/>
      <c r="G221" s="329"/>
      <c r="H221" s="329"/>
      <c r="I221" s="329"/>
      <c r="J221" s="329"/>
      <c r="K221" s="329"/>
      <c r="L221" s="329"/>
      <c r="M221" s="329"/>
      <c r="N221" s="329"/>
      <c r="O221" s="329"/>
      <c r="P221" s="329"/>
      <c r="Q221" s="329"/>
      <c r="R221" s="329"/>
      <c r="S221" s="329"/>
      <c r="T221" s="329"/>
      <c r="U221" s="329"/>
      <c r="V221" s="329"/>
      <c r="W221" s="329"/>
      <c r="X221" s="329"/>
      <c r="Y221" s="329"/>
      <c r="Z221" s="329"/>
      <c r="AA221" s="390"/>
      <c r="AB221" s="329"/>
      <c r="AC221" s="329"/>
      <c r="AD221" s="329"/>
      <c r="AE221" s="329"/>
      <c r="AF221" s="329"/>
      <c r="AG221" s="329"/>
      <c r="AH221" s="329"/>
      <c r="AI221" s="329"/>
      <c r="AJ221" s="329"/>
      <c r="AK221" s="329"/>
      <c r="AL221" s="329"/>
      <c r="AM221" s="329"/>
      <c r="AN221" s="329"/>
      <c r="AO221" s="329"/>
      <c r="AP221" s="329"/>
      <c r="AQ221" s="329"/>
      <c r="AR221" s="391"/>
      <c r="AS221" s="391"/>
      <c r="AT221" s="329"/>
      <c r="AU221" s="329"/>
      <c r="AV221" s="329"/>
      <c r="AW221" s="329"/>
      <c r="AX221" s="329"/>
      <c r="AY221" s="329"/>
      <c r="AZ221" s="392"/>
      <c r="BA221" s="392"/>
      <c r="BB221" s="329"/>
      <c r="BC221" s="392"/>
      <c r="BD221" s="329"/>
      <c r="BE221" s="393"/>
      <c r="BF221" s="392"/>
      <c r="BG221" s="303"/>
      <c r="BH221" s="392"/>
      <c r="BI221" s="329"/>
      <c r="BJ221" s="393"/>
      <c r="BK221" s="392"/>
      <c r="BL221" s="329"/>
      <c r="BM221" s="392"/>
      <c r="BN221" s="329"/>
      <c r="BO221" s="393"/>
      <c r="BP221" s="392"/>
      <c r="BQ221" s="329"/>
    </row>
    <row r="222" spans="1:69" ht="15.75" customHeight="1" x14ac:dyDescent="0.3">
      <c r="A222" s="329"/>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90"/>
      <c r="AB222" s="329"/>
      <c r="AC222" s="329"/>
      <c r="AD222" s="329"/>
      <c r="AE222" s="329"/>
      <c r="AF222" s="329"/>
      <c r="AG222" s="329"/>
      <c r="AH222" s="329"/>
      <c r="AI222" s="329"/>
      <c r="AJ222" s="329"/>
      <c r="AK222" s="329"/>
      <c r="AL222" s="329"/>
      <c r="AM222" s="329"/>
      <c r="AN222" s="329"/>
      <c r="AO222" s="329"/>
      <c r="AP222" s="329"/>
      <c r="AQ222" s="329"/>
      <c r="AR222" s="391"/>
      <c r="AS222" s="391"/>
      <c r="AT222" s="329"/>
      <c r="AU222" s="329"/>
      <c r="AV222" s="329"/>
      <c r="AW222" s="329"/>
      <c r="AX222" s="329"/>
      <c r="AY222" s="329"/>
      <c r="AZ222" s="392"/>
      <c r="BA222" s="392"/>
      <c r="BB222" s="329"/>
      <c r="BC222" s="392"/>
      <c r="BD222" s="329"/>
      <c r="BE222" s="393"/>
      <c r="BF222" s="392"/>
      <c r="BG222" s="303"/>
      <c r="BH222" s="392"/>
      <c r="BI222" s="329"/>
      <c r="BJ222" s="393"/>
      <c r="BK222" s="392"/>
      <c r="BL222" s="329"/>
      <c r="BM222" s="392"/>
      <c r="BN222" s="329"/>
      <c r="BO222" s="393"/>
      <c r="BP222" s="392"/>
      <c r="BQ222" s="329"/>
    </row>
    <row r="223" spans="1:69" ht="15.75" customHeight="1" x14ac:dyDescent="0.3">
      <c r="A223" s="329"/>
      <c r="B223" s="329"/>
      <c r="C223" s="329"/>
      <c r="D223" s="329"/>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90"/>
      <c r="AB223" s="329"/>
      <c r="AC223" s="329"/>
      <c r="AD223" s="329"/>
      <c r="AE223" s="329"/>
      <c r="AF223" s="329"/>
      <c r="AG223" s="329"/>
      <c r="AH223" s="329"/>
      <c r="AI223" s="329"/>
      <c r="AJ223" s="329"/>
      <c r="AK223" s="329"/>
      <c r="AL223" s="329"/>
      <c r="AM223" s="329"/>
      <c r="AN223" s="329"/>
      <c r="AO223" s="329"/>
      <c r="AP223" s="329"/>
      <c r="AQ223" s="329"/>
      <c r="AR223" s="391"/>
      <c r="AS223" s="391"/>
      <c r="AT223" s="329"/>
      <c r="AU223" s="329"/>
      <c r="AV223" s="329"/>
      <c r="AW223" s="329"/>
      <c r="AX223" s="329"/>
      <c r="AY223" s="329"/>
      <c r="AZ223" s="392"/>
      <c r="BA223" s="392"/>
      <c r="BB223" s="329"/>
      <c r="BC223" s="392"/>
      <c r="BD223" s="329"/>
      <c r="BE223" s="393"/>
      <c r="BF223" s="392"/>
      <c r="BG223" s="303"/>
      <c r="BH223" s="392"/>
      <c r="BI223" s="329"/>
      <c r="BJ223" s="393"/>
      <c r="BK223" s="392"/>
      <c r="BL223" s="329"/>
      <c r="BM223" s="392"/>
      <c r="BN223" s="329"/>
      <c r="BO223" s="393"/>
      <c r="BP223" s="392"/>
      <c r="BQ223" s="329"/>
    </row>
    <row r="224" spans="1:69" ht="15.75" customHeight="1" x14ac:dyDescent="0.3">
      <c r="A224" s="329"/>
      <c r="B224" s="329"/>
      <c r="C224" s="329"/>
      <c r="D224" s="329"/>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c r="AA224" s="390"/>
      <c r="AB224" s="329"/>
      <c r="AC224" s="329"/>
      <c r="AD224" s="329"/>
      <c r="AE224" s="329"/>
      <c r="AF224" s="329"/>
      <c r="AG224" s="329"/>
      <c r="AH224" s="329"/>
      <c r="AI224" s="329"/>
      <c r="AJ224" s="329"/>
      <c r="AK224" s="329"/>
      <c r="AL224" s="329"/>
      <c r="AM224" s="329"/>
      <c r="AN224" s="329"/>
      <c r="AO224" s="329"/>
      <c r="AP224" s="329"/>
      <c r="AQ224" s="329"/>
      <c r="AR224" s="391"/>
      <c r="AS224" s="391"/>
      <c r="AT224" s="329"/>
      <c r="AU224" s="329"/>
      <c r="AV224" s="329"/>
      <c r="AW224" s="329"/>
      <c r="AX224" s="329"/>
      <c r="AY224" s="329"/>
      <c r="AZ224" s="392"/>
      <c r="BA224" s="392"/>
      <c r="BB224" s="329"/>
      <c r="BC224" s="392"/>
      <c r="BD224" s="329"/>
      <c r="BE224" s="393"/>
      <c r="BF224" s="392"/>
      <c r="BG224" s="303"/>
      <c r="BH224" s="392"/>
      <c r="BI224" s="329"/>
      <c r="BJ224" s="393"/>
      <c r="BK224" s="392"/>
      <c r="BL224" s="329"/>
      <c r="BM224" s="392"/>
      <c r="BN224" s="329"/>
      <c r="BO224" s="393"/>
      <c r="BP224" s="392"/>
      <c r="BQ224" s="329"/>
    </row>
    <row r="225" spans="1:69" ht="15.75" customHeight="1" x14ac:dyDescent="0.3">
      <c r="A225" s="329"/>
      <c r="B225" s="329"/>
      <c r="C225" s="329"/>
      <c r="D225" s="329"/>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390"/>
      <c r="AB225" s="329"/>
      <c r="AC225" s="329"/>
      <c r="AD225" s="329"/>
      <c r="AE225" s="329"/>
      <c r="AF225" s="329"/>
      <c r="AG225" s="329"/>
      <c r="AH225" s="329"/>
      <c r="AI225" s="329"/>
      <c r="AJ225" s="329"/>
      <c r="AK225" s="329"/>
      <c r="AL225" s="329"/>
      <c r="AM225" s="329"/>
      <c r="AN225" s="329"/>
      <c r="AO225" s="329"/>
      <c r="AP225" s="329"/>
      <c r="AQ225" s="329"/>
      <c r="AR225" s="391"/>
      <c r="AS225" s="391"/>
      <c r="AT225" s="329"/>
      <c r="AU225" s="329"/>
      <c r="AV225" s="329"/>
      <c r="AW225" s="329"/>
      <c r="AX225" s="329"/>
      <c r="AY225" s="329"/>
      <c r="AZ225" s="392"/>
      <c r="BA225" s="392"/>
      <c r="BB225" s="329"/>
      <c r="BC225" s="392"/>
      <c r="BD225" s="329"/>
      <c r="BE225" s="393"/>
      <c r="BF225" s="392"/>
      <c r="BG225" s="303"/>
      <c r="BH225" s="392"/>
      <c r="BI225" s="329"/>
      <c r="BJ225" s="393"/>
      <c r="BK225" s="392"/>
      <c r="BL225" s="329"/>
      <c r="BM225" s="392"/>
      <c r="BN225" s="329"/>
      <c r="BO225" s="393"/>
      <c r="BP225" s="392"/>
      <c r="BQ225" s="329"/>
    </row>
    <row r="226" spans="1:69" ht="15.75" customHeight="1" x14ac:dyDescent="0.3">
      <c r="A226" s="329"/>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90"/>
      <c r="AB226" s="329"/>
      <c r="AC226" s="329"/>
      <c r="AD226" s="329"/>
      <c r="AE226" s="329"/>
      <c r="AF226" s="329"/>
      <c r="AG226" s="329"/>
      <c r="AH226" s="329"/>
      <c r="AI226" s="329"/>
      <c r="AJ226" s="329"/>
      <c r="AK226" s="329"/>
      <c r="AL226" s="329"/>
      <c r="AM226" s="329"/>
      <c r="AN226" s="329"/>
      <c r="AO226" s="329"/>
      <c r="AP226" s="329"/>
      <c r="AQ226" s="329"/>
      <c r="AR226" s="391"/>
      <c r="AS226" s="391"/>
      <c r="AT226" s="329"/>
      <c r="AU226" s="329"/>
      <c r="AV226" s="329"/>
      <c r="AW226" s="329"/>
      <c r="AX226" s="329"/>
      <c r="AY226" s="329"/>
      <c r="AZ226" s="392"/>
      <c r="BA226" s="392"/>
      <c r="BB226" s="329"/>
      <c r="BC226" s="392"/>
      <c r="BD226" s="329"/>
      <c r="BE226" s="393"/>
      <c r="BF226" s="392"/>
      <c r="BG226" s="303"/>
      <c r="BH226" s="392"/>
      <c r="BI226" s="329"/>
      <c r="BJ226" s="393"/>
      <c r="BK226" s="392"/>
      <c r="BL226" s="329"/>
      <c r="BM226" s="392"/>
      <c r="BN226" s="329"/>
      <c r="BO226" s="393"/>
      <c r="BP226" s="392"/>
      <c r="BQ226" s="329"/>
    </row>
    <row r="227" spans="1:69" ht="15.75" customHeight="1" x14ac:dyDescent="0.3">
      <c r="A227" s="329"/>
      <c r="B227" s="329"/>
      <c r="C227" s="329"/>
      <c r="D227" s="329"/>
      <c r="E227" s="329"/>
      <c r="F227" s="329"/>
      <c r="G227" s="329"/>
      <c r="H227" s="329"/>
      <c r="I227" s="329"/>
      <c r="J227" s="329"/>
      <c r="K227" s="329"/>
      <c r="L227" s="329"/>
      <c r="M227" s="329"/>
      <c r="N227" s="329"/>
      <c r="O227" s="329"/>
      <c r="P227" s="329"/>
      <c r="Q227" s="329"/>
      <c r="R227" s="329"/>
      <c r="S227" s="329"/>
      <c r="T227" s="329"/>
      <c r="U227" s="329"/>
      <c r="V227" s="329"/>
      <c r="W227" s="329"/>
      <c r="X227" s="329"/>
      <c r="Y227" s="329"/>
      <c r="Z227" s="329"/>
      <c r="AA227" s="390"/>
      <c r="AB227" s="329"/>
      <c r="AC227" s="329"/>
      <c r="AD227" s="329"/>
      <c r="AE227" s="329"/>
      <c r="AF227" s="329"/>
      <c r="AG227" s="329"/>
      <c r="AH227" s="329"/>
      <c r="AI227" s="329"/>
      <c r="AJ227" s="329"/>
      <c r="AK227" s="329"/>
      <c r="AL227" s="329"/>
      <c r="AM227" s="329"/>
      <c r="AN227" s="329"/>
      <c r="AO227" s="329"/>
      <c r="AP227" s="329"/>
      <c r="AQ227" s="329"/>
      <c r="AR227" s="391"/>
      <c r="AS227" s="391"/>
      <c r="AT227" s="329"/>
      <c r="AU227" s="329"/>
      <c r="AV227" s="329"/>
      <c r="AW227" s="329"/>
      <c r="AX227" s="329"/>
      <c r="AY227" s="329"/>
      <c r="AZ227" s="392"/>
      <c r="BA227" s="392"/>
      <c r="BB227" s="329"/>
      <c r="BC227" s="392"/>
      <c r="BD227" s="329"/>
      <c r="BE227" s="393"/>
      <c r="BF227" s="392"/>
      <c r="BG227" s="303"/>
      <c r="BH227" s="392"/>
      <c r="BI227" s="329"/>
      <c r="BJ227" s="393"/>
      <c r="BK227" s="392"/>
      <c r="BL227" s="329"/>
      <c r="BM227" s="392"/>
      <c r="BN227" s="329"/>
      <c r="BO227" s="393"/>
      <c r="BP227" s="392"/>
      <c r="BQ227" s="329"/>
    </row>
    <row r="228" spans="1:69" ht="15.75" customHeight="1" x14ac:dyDescent="0.3">
      <c r="A228" s="329"/>
      <c r="B228" s="329"/>
      <c r="C228" s="329"/>
      <c r="D228" s="329"/>
      <c r="E228" s="329"/>
      <c r="F228" s="329"/>
      <c r="G228" s="329"/>
      <c r="H228" s="329"/>
      <c r="I228" s="329"/>
      <c r="J228" s="329"/>
      <c r="K228" s="329"/>
      <c r="L228" s="329"/>
      <c r="M228" s="329"/>
      <c r="N228" s="329"/>
      <c r="O228" s="329"/>
      <c r="P228" s="329"/>
      <c r="Q228" s="329"/>
      <c r="R228" s="329"/>
      <c r="S228" s="329"/>
      <c r="T228" s="329"/>
      <c r="U228" s="329"/>
      <c r="V228" s="329"/>
      <c r="W228" s="329"/>
      <c r="X228" s="329"/>
      <c r="Y228" s="329"/>
      <c r="Z228" s="329"/>
      <c r="AA228" s="390"/>
      <c r="AB228" s="329"/>
      <c r="AC228" s="329"/>
      <c r="AD228" s="329"/>
      <c r="AE228" s="329"/>
      <c r="AF228" s="329"/>
      <c r="AG228" s="329"/>
      <c r="AH228" s="329"/>
      <c r="AI228" s="329"/>
      <c r="AJ228" s="329"/>
      <c r="AK228" s="329"/>
      <c r="AL228" s="329"/>
      <c r="AM228" s="329"/>
      <c r="AN228" s="329"/>
      <c r="AO228" s="329"/>
      <c r="AP228" s="329"/>
      <c r="AQ228" s="329"/>
      <c r="AR228" s="391"/>
      <c r="AS228" s="391"/>
      <c r="AT228" s="329"/>
      <c r="AU228" s="329"/>
      <c r="AV228" s="329"/>
      <c r="AW228" s="329"/>
      <c r="AX228" s="329"/>
      <c r="AY228" s="329"/>
      <c r="AZ228" s="392"/>
      <c r="BA228" s="392"/>
      <c r="BB228" s="329"/>
      <c r="BC228" s="392"/>
      <c r="BD228" s="329"/>
      <c r="BE228" s="393"/>
      <c r="BF228" s="392"/>
      <c r="BG228" s="303"/>
      <c r="BH228" s="392"/>
      <c r="BI228" s="329"/>
      <c r="BJ228" s="393"/>
      <c r="BK228" s="392"/>
      <c r="BL228" s="329"/>
      <c r="BM228" s="392"/>
      <c r="BN228" s="329"/>
      <c r="BO228" s="393"/>
      <c r="BP228" s="392"/>
      <c r="BQ228" s="329"/>
    </row>
    <row r="229" spans="1:69" ht="15.75" customHeight="1" x14ac:dyDescent="0.3">
      <c r="A229" s="329"/>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90"/>
      <c r="AB229" s="329"/>
      <c r="AC229" s="329"/>
      <c r="AD229" s="329"/>
      <c r="AE229" s="329"/>
      <c r="AF229" s="329"/>
      <c r="AG229" s="329"/>
      <c r="AH229" s="329"/>
      <c r="AI229" s="329"/>
      <c r="AJ229" s="329"/>
      <c r="AK229" s="329"/>
      <c r="AL229" s="329"/>
      <c r="AM229" s="329"/>
      <c r="AN229" s="329"/>
      <c r="AO229" s="329"/>
      <c r="AP229" s="329"/>
      <c r="AQ229" s="329"/>
      <c r="AR229" s="391"/>
      <c r="AS229" s="391"/>
      <c r="AT229" s="329"/>
      <c r="AU229" s="329"/>
      <c r="AV229" s="329"/>
      <c r="AW229" s="329"/>
      <c r="AX229" s="329"/>
      <c r="AY229" s="329"/>
      <c r="AZ229" s="392"/>
      <c r="BA229" s="392"/>
      <c r="BB229" s="329"/>
      <c r="BC229" s="392"/>
      <c r="BD229" s="329"/>
      <c r="BE229" s="393"/>
      <c r="BF229" s="392"/>
      <c r="BG229" s="303"/>
      <c r="BH229" s="392"/>
      <c r="BI229" s="329"/>
      <c r="BJ229" s="393"/>
      <c r="BK229" s="392"/>
      <c r="BL229" s="329"/>
      <c r="BM229" s="392"/>
      <c r="BN229" s="329"/>
      <c r="BO229" s="393"/>
      <c r="BP229" s="392"/>
      <c r="BQ229" s="329"/>
    </row>
    <row r="230" spans="1:69" ht="15.75" customHeight="1" x14ac:dyDescent="0.3">
      <c r="A230" s="329"/>
      <c r="B230" s="329"/>
      <c r="C230" s="329"/>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90"/>
      <c r="AB230" s="329"/>
      <c r="AC230" s="329"/>
      <c r="AD230" s="329"/>
      <c r="AE230" s="329"/>
      <c r="AF230" s="329"/>
      <c r="AG230" s="329"/>
      <c r="AH230" s="329"/>
      <c r="AI230" s="329"/>
      <c r="AJ230" s="329"/>
      <c r="AK230" s="329"/>
      <c r="AL230" s="329"/>
      <c r="AM230" s="329"/>
      <c r="AN230" s="329"/>
      <c r="AO230" s="329"/>
      <c r="AP230" s="329"/>
      <c r="AQ230" s="329"/>
      <c r="AR230" s="391"/>
      <c r="AS230" s="391"/>
      <c r="AT230" s="329"/>
      <c r="AU230" s="329"/>
      <c r="AV230" s="329"/>
      <c r="AW230" s="329"/>
      <c r="AX230" s="329"/>
      <c r="AY230" s="329"/>
      <c r="AZ230" s="392"/>
      <c r="BA230" s="392"/>
      <c r="BB230" s="329"/>
      <c r="BC230" s="392"/>
      <c r="BD230" s="329"/>
      <c r="BE230" s="393"/>
      <c r="BF230" s="392"/>
      <c r="BG230" s="303"/>
      <c r="BH230" s="392"/>
      <c r="BI230" s="329"/>
      <c r="BJ230" s="393"/>
      <c r="BK230" s="392"/>
      <c r="BL230" s="329"/>
      <c r="BM230" s="392"/>
      <c r="BN230" s="329"/>
      <c r="BO230" s="393"/>
      <c r="BP230" s="392"/>
      <c r="BQ230" s="329"/>
    </row>
    <row r="231" spans="1:69" ht="15.75" customHeight="1" x14ac:dyDescent="0.3">
      <c r="A231" s="329"/>
      <c r="B231" s="329"/>
      <c r="C231" s="329"/>
      <c r="D231" s="329"/>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c r="AA231" s="390"/>
      <c r="AB231" s="329"/>
      <c r="AC231" s="329"/>
      <c r="AD231" s="329"/>
      <c r="AE231" s="329"/>
      <c r="AF231" s="329"/>
      <c r="AG231" s="329"/>
      <c r="AH231" s="329"/>
      <c r="AI231" s="329"/>
      <c r="AJ231" s="329"/>
      <c r="AK231" s="329"/>
      <c r="AL231" s="329"/>
      <c r="AM231" s="329"/>
      <c r="AN231" s="329"/>
      <c r="AO231" s="329"/>
      <c r="AP231" s="329"/>
      <c r="AQ231" s="329"/>
      <c r="AR231" s="391"/>
      <c r="AS231" s="391"/>
      <c r="AT231" s="329"/>
      <c r="AU231" s="329"/>
      <c r="AV231" s="329"/>
      <c r="AW231" s="329"/>
      <c r="AX231" s="329"/>
      <c r="AY231" s="329"/>
      <c r="AZ231" s="392"/>
      <c r="BA231" s="392"/>
      <c r="BB231" s="329"/>
      <c r="BC231" s="392"/>
      <c r="BD231" s="329"/>
      <c r="BE231" s="393"/>
      <c r="BF231" s="392"/>
      <c r="BG231" s="303"/>
      <c r="BH231" s="392"/>
      <c r="BI231" s="329"/>
      <c r="BJ231" s="393"/>
      <c r="BK231" s="392"/>
      <c r="BL231" s="329"/>
      <c r="BM231" s="392"/>
      <c r="BN231" s="329"/>
      <c r="BO231" s="393"/>
      <c r="BP231" s="392"/>
      <c r="BQ231" s="329"/>
    </row>
    <row r="232" spans="1:69" ht="15.75" customHeight="1" x14ac:dyDescent="0.3">
      <c r="A232" s="329"/>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90"/>
      <c r="AB232" s="329"/>
      <c r="AC232" s="329"/>
      <c r="AD232" s="329"/>
      <c r="AE232" s="329"/>
      <c r="AF232" s="329"/>
      <c r="AG232" s="329"/>
      <c r="AH232" s="329"/>
      <c r="AI232" s="329"/>
      <c r="AJ232" s="329"/>
      <c r="AK232" s="329"/>
      <c r="AL232" s="329"/>
      <c r="AM232" s="329"/>
      <c r="AN232" s="329"/>
      <c r="AO232" s="329"/>
      <c r="AP232" s="329"/>
      <c r="AQ232" s="329"/>
      <c r="AR232" s="391"/>
      <c r="AS232" s="391"/>
      <c r="AT232" s="329"/>
      <c r="AU232" s="329"/>
      <c r="AV232" s="329"/>
      <c r="AW232" s="329"/>
      <c r="AX232" s="329"/>
      <c r="AY232" s="329"/>
      <c r="AZ232" s="392"/>
      <c r="BA232" s="392"/>
      <c r="BB232" s="329"/>
      <c r="BC232" s="392"/>
      <c r="BD232" s="329"/>
      <c r="BE232" s="393"/>
      <c r="BF232" s="392"/>
      <c r="BG232" s="303"/>
      <c r="BH232" s="392"/>
      <c r="BI232" s="329"/>
      <c r="BJ232" s="393"/>
      <c r="BK232" s="392"/>
      <c r="BL232" s="329"/>
      <c r="BM232" s="392"/>
      <c r="BN232" s="329"/>
      <c r="BO232" s="393"/>
      <c r="BP232" s="392"/>
      <c r="BQ232" s="329"/>
    </row>
    <row r="233" spans="1:69" ht="15.75" customHeight="1" x14ac:dyDescent="0.3">
      <c r="A233" s="329"/>
      <c r="B233" s="329"/>
      <c r="C233" s="329"/>
      <c r="D233" s="329"/>
      <c r="E233" s="329"/>
      <c r="F233" s="329"/>
      <c r="G233" s="329"/>
      <c r="H233" s="329"/>
      <c r="I233" s="329"/>
      <c r="J233" s="329"/>
      <c r="K233" s="329"/>
      <c r="L233" s="329"/>
      <c r="M233" s="329"/>
      <c r="N233" s="329"/>
      <c r="O233" s="329"/>
      <c r="P233" s="329"/>
      <c r="Q233" s="329"/>
      <c r="R233" s="329"/>
      <c r="S233" s="329"/>
      <c r="T233" s="329"/>
      <c r="U233" s="329"/>
      <c r="V233" s="329"/>
      <c r="W233" s="329"/>
      <c r="X233" s="329"/>
      <c r="Y233" s="329"/>
      <c r="Z233" s="329"/>
      <c r="AA233" s="390"/>
      <c r="AB233" s="329"/>
      <c r="AC233" s="329"/>
      <c r="AD233" s="329"/>
      <c r="AE233" s="329"/>
      <c r="AF233" s="329"/>
      <c r="AG233" s="329"/>
      <c r="AH233" s="329"/>
      <c r="AI233" s="329"/>
      <c r="AJ233" s="329"/>
      <c r="AK233" s="329"/>
      <c r="AL233" s="329"/>
      <c r="AM233" s="329"/>
      <c r="AN233" s="329"/>
      <c r="AO233" s="329"/>
      <c r="AP233" s="329"/>
      <c r="AQ233" s="329"/>
      <c r="AR233" s="391"/>
      <c r="AS233" s="391"/>
      <c r="AT233" s="329"/>
      <c r="AU233" s="329"/>
      <c r="AV233" s="329"/>
      <c r="AW233" s="329"/>
      <c r="AX233" s="329"/>
      <c r="AY233" s="329"/>
      <c r="AZ233" s="392"/>
      <c r="BA233" s="392"/>
      <c r="BB233" s="329"/>
      <c r="BC233" s="392"/>
      <c r="BD233" s="329"/>
      <c r="BE233" s="393"/>
      <c r="BF233" s="392"/>
      <c r="BG233" s="303"/>
      <c r="BH233" s="392"/>
      <c r="BI233" s="329"/>
      <c r="BJ233" s="393"/>
      <c r="BK233" s="392"/>
      <c r="BL233" s="329"/>
      <c r="BM233" s="392"/>
      <c r="BN233" s="329"/>
      <c r="BO233" s="393"/>
      <c r="BP233" s="392"/>
      <c r="BQ233" s="329"/>
    </row>
    <row r="234" spans="1:69" ht="15.75" customHeight="1" x14ac:dyDescent="0.3">
      <c r="A234" s="329"/>
      <c r="B234" s="329"/>
      <c r="C234" s="329"/>
      <c r="D234" s="329"/>
      <c r="E234" s="329"/>
      <c r="F234" s="329"/>
      <c r="G234" s="329"/>
      <c r="H234" s="329"/>
      <c r="I234" s="329"/>
      <c r="J234" s="329"/>
      <c r="K234" s="329"/>
      <c r="L234" s="329"/>
      <c r="M234" s="329"/>
      <c r="N234" s="329"/>
      <c r="O234" s="329"/>
      <c r="P234" s="329"/>
      <c r="Q234" s="329"/>
      <c r="R234" s="329"/>
      <c r="S234" s="329"/>
      <c r="T234" s="329"/>
      <c r="U234" s="329"/>
      <c r="V234" s="329"/>
      <c r="W234" s="329"/>
      <c r="X234" s="329"/>
      <c r="Y234" s="329"/>
      <c r="Z234" s="329"/>
      <c r="AA234" s="390"/>
      <c r="AB234" s="329"/>
      <c r="AC234" s="329"/>
      <c r="AD234" s="329"/>
      <c r="AE234" s="329"/>
      <c r="AF234" s="329"/>
      <c r="AG234" s="329"/>
      <c r="AH234" s="329"/>
      <c r="AI234" s="329"/>
      <c r="AJ234" s="329"/>
      <c r="AK234" s="329"/>
      <c r="AL234" s="329"/>
      <c r="AM234" s="329"/>
      <c r="AN234" s="329"/>
      <c r="AO234" s="329"/>
      <c r="AP234" s="329"/>
      <c r="AQ234" s="329"/>
      <c r="AR234" s="391"/>
      <c r="AS234" s="391"/>
      <c r="AT234" s="329"/>
      <c r="AU234" s="329"/>
      <c r="AV234" s="329"/>
      <c r="AW234" s="329"/>
      <c r="AX234" s="329"/>
      <c r="AY234" s="329"/>
      <c r="AZ234" s="392"/>
      <c r="BA234" s="392"/>
      <c r="BB234" s="329"/>
      <c r="BC234" s="392"/>
      <c r="BD234" s="329"/>
      <c r="BE234" s="393"/>
      <c r="BF234" s="392"/>
      <c r="BG234" s="303"/>
      <c r="BH234" s="392"/>
      <c r="BI234" s="329"/>
      <c r="BJ234" s="393"/>
      <c r="BK234" s="392"/>
      <c r="BL234" s="329"/>
      <c r="BM234" s="392"/>
      <c r="BN234" s="329"/>
      <c r="BO234" s="393"/>
      <c r="BP234" s="392"/>
      <c r="BQ234" s="329"/>
    </row>
    <row r="235" spans="1:69" ht="15.75" customHeight="1" x14ac:dyDescent="0.3">
      <c r="A235" s="329"/>
      <c r="B235" s="329"/>
      <c r="C235" s="329"/>
      <c r="D235" s="329"/>
      <c r="E235" s="329"/>
      <c r="F235" s="329"/>
      <c r="G235" s="329"/>
      <c r="H235" s="329"/>
      <c r="I235" s="329"/>
      <c r="J235" s="329"/>
      <c r="K235" s="329"/>
      <c r="L235" s="329"/>
      <c r="M235" s="329"/>
      <c r="N235" s="329"/>
      <c r="O235" s="329"/>
      <c r="P235" s="329"/>
      <c r="Q235" s="329"/>
      <c r="R235" s="329"/>
      <c r="S235" s="329"/>
      <c r="T235" s="329"/>
      <c r="U235" s="329"/>
      <c r="V235" s="329"/>
      <c r="W235" s="329"/>
      <c r="X235" s="329"/>
      <c r="Y235" s="329"/>
      <c r="Z235" s="329"/>
      <c r="AA235" s="390"/>
      <c r="AB235" s="329"/>
      <c r="AC235" s="329"/>
      <c r="AD235" s="329"/>
      <c r="AE235" s="329"/>
      <c r="AF235" s="329"/>
      <c r="AG235" s="329"/>
      <c r="AH235" s="329"/>
      <c r="AI235" s="329"/>
      <c r="AJ235" s="329"/>
      <c r="AK235" s="329"/>
      <c r="AL235" s="329"/>
      <c r="AM235" s="329"/>
      <c r="AN235" s="329"/>
      <c r="AO235" s="329"/>
      <c r="AP235" s="329"/>
      <c r="AQ235" s="329"/>
      <c r="AR235" s="391"/>
      <c r="AS235" s="391"/>
      <c r="AT235" s="329"/>
      <c r="AU235" s="329"/>
      <c r="AV235" s="329"/>
      <c r="AW235" s="329"/>
      <c r="AX235" s="329"/>
      <c r="AY235" s="329"/>
      <c r="AZ235" s="392"/>
      <c r="BA235" s="392"/>
      <c r="BB235" s="329"/>
      <c r="BC235" s="392"/>
      <c r="BD235" s="329"/>
      <c r="BE235" s="393"/>
      <c r="BF235" s="392"/>
      <c r="BG235" s="303"/>
      <c r="BH235" s="392"/>
      <c r="BI235" s="329"/>
      <c r="BJ235" s="393"/>
      <c r="BK235" s="392"/>
      <c r="BL235" s="329"/>
      <c r="BM235" s="392"/>
      <c r="BN235" s="329"/>
      <c r="BO235" s="393"/>
      <c r="BP235" s="392"/>
      <c r="BQ235" s="329"/>
    </row>
    <row r="236" spans="1:69" ht="15.75" customHeight="1" x14ac:dyDescent="0.3">
      <c r="A236" s="329"/>
      <c r="B236" s="329"/>
      <c r="C236" s="329"/>
      <c r="D236" s="329"/>
      <c r="E236" s="329"/>
      <c r="F236" s="329"/>
      <c r="G236" s="329"/>
      <c r="H236" s="329"/>
      <c r="I236" s="329"/>
      <c r="J236" s="329"/>
      <c r="K236" s="329"/>
      <c r="L236" s="329"/>
      <c r="M236" s="329"/>
      <c r="N236" s="329"/>
      <c r="O236" s="329"/>
      <c r="P236" s="329"/>
      <c r="Q236" s="329"/>
      <c r="R236" s="329"/>
      <c r="S236" s="329"/>
      <c r="T236" s="329"/>
      <c r="U236" s="329"/>
      <c r="V236" s="329"/>
      <c r="W236" s="329"/>
      <c r="X236" s="329"/>
      <c r="Y236" s="329"/>
      <c r="Z236" s="329"/>
      <c r="AA236" s="390"/>
      <c r="AB236" s="329"/>
      <c r="AC236" s="329"/>
      <c r="AD236" s="329"/>
      <c r="AE236" s="329"/>
      <c r="AF236" s="329"/>
      <c r="AG236" s="329"/>
      <c r="AH236" s="329"/>
      <c r="AI236" s="329"/>
      <c r="AJ236" s="329"/>
      <c r="AK236" s="329"/>
      <c r="AL236" s="329"/>
      <c r="AM236" s="329"/>
      <c r="AN236" s="329"/>
      <c r="AO236" s="329"/>
      <c r="AP236" s="329"/>
      <c r="AQ236" s="329"/>
      <c r="AR236" s="391"/>
      <c r="AS236" s="391"/>
      <c r="AT236" s="329"/>
      <c r="AU236" s="329"/>
      <c r="AV236" s="329"/>
      <c r="AW236" s="329"/>
      <c r="AX236" s="329"/>
      <c r="AY236" s="329"/>
      <c r="AZ236" s="392"/>
      <c r="BA236" s="392"/>
      <c r="BB236" s="329"/>
      <c r="BC236" s="392"/>
      <c r="BD236" s="329"/>
      <c r="BE236" s="393"/>
      <c r="BF236" s="392"/>
      <c r="BG236" s="303"/>
      <c r="BH236" s="392"/>
      <c r="BI236" s="329"/>
      <c r="BJ236" s="393"/>
      <c r="BK236" s="392"/>
      <c r="BL236" s="329"/>
      <c r="BM236" s="392"/>
      <c r="BN236" s="329"/>
      <c r="BO236" s="393"/>
      <c r="BP236" s="392"/>
      <c r="BQ236" s="329"/>
    </row>
    <row r="237" spans="1:69" ht="15.75" customHeight="1" x14ac:dyDescent="0.3">
      <c r="A237" s="329"/>
      <c r="B237" s="329"/>
      <c r="C237" s="329"/>
      <c r="D237" s="329"/>
      <c r="E237" s="329"/>
      <c r="F237" s="329"/>
      <c r="G237" s="329"/>
      <c r="H237" s="329"/>
      <c r="I237" s="329"/>
      <c r="J237" s="329"/>
      <c r="K237" s="329"/>
      <c r="L237" s="329"/>
      <c r="M237" s="329"/>
      <c r="N237" s="329"/>
      <c r="O237" s="329"/>
      <c r="P237" s="329"/>
      <c r="Q237" s="329"/>
      <c r="R237" s="329"/>
      <c r="S237" s="329"/>
      <c r="T237" s="329"/>
      <c r="U237" s="329"/>
      <c r="V237" s="329"/>
      <c r="W237" s="329"/>
      <c r="X237" s="329"/>
      <c r="Y237" s="329"/>
      <c r="Z237" s="329"/>
      <c r="AA237" s="390"/>
      <c r="AB237" s="329"/>
      <c r="AC237" s="329"/>
      <c r="AD237" s="329"/>
      <c r="AE237" s="329"/>
      <c r="AF237" s="329"/>
      <c r="AG237" s="329"/>
      <c r="AH237" s="329"/>
      <c r="AI237" s="329"/>
      <c r="AJ237" s="329"/>
      <c r="AK237" s="329"/>
      <c r="AL237" s="329"/>
      <c r="AM237" s="329"/>
      <c r="AN237" s="329"/>
      <c r="AO237" s="329"/>
      <c r="AP237" s="329"/>
      <c r="AQ237" s="329"/>
      <c r="AR237" s="391"/>
      <c r="AS237" s="391"/>
      <c r="AT237" s="329"/>
      <c r="AU237" s="329"/>
      <c r="AV237" s="329"/>
      <c r="AW237" s="329"/>
      <c r="AX237" s="329"/>
      <c r="AY237" s="329"/>
      <c r="AZ237" s="392"/>
      <c r="BA237" s="392"/>
      <c r="BB237" s="329"/>
      <c r="BC237" s="392"/>
      <c r="BD237" s="329"/>
      <c r="BE237" s="393"/>
      <c r="BF237" s="392"/>
      <c r="BG237" s="303"/>
      <c r="BH237" s="392"/>
      <c r="BI237" s="329"/>
      <c r="BJ237" s="393"/>
      <c r="BK237" s="392"/>
      <c r="BL237" s="329"/>
      <c r="BM237" s="392"/>
      <c r="BN237" s="329"/>
      <c r="BO237" s="393"/>
      <c r="BP237" s="392"/>
      <c r="BQ237" s="329"/>
    </row>
    <row r="238" spans="1:69" ht="15.75" customHeight="1" x14ac:dyDescent="0.3">
      <c r="A238" s="329"/>
      <c r="B238" s="329"/>
      <c r="C238" s="329"/>
      <c r="D238" s="329"/>
      <c r="E238" s="329"/>
      <c r="F238" s="329"/>
      <c r="G238" s="329"/>
      <c r="H238" s="329"/>
      <c r="I238" s="329"/>
      <c r="J238" s="329"/>
      <c r="K238" s="329"/>
      <c r="L238" s="329"/>
      <c r="M238" s="329"/>
      <c r="N238" s="329"/>
      <c r="O238" s="329"/>
      <c r="P238" s="329"/>
      <c r="Q238" s="329"/>
      <c r="R238" s="329"/>
      <c r="S238" s="329"/>
      <c r="T238" s="329"/>
      <c r="U238" s="329"/>
      <c r="V238" s="329"/>
      <c r="W238" s="329"/>
      <c r="X238" s="329"/>
      <c r="Y238" s="329"/>
      <c r="Z238" s="329"/>
      <c r="AA238" s="390"/>
      <c r="AB238" s="329"/>
      <c r="AC238" s="329"/>
      <c r="AD238" s="329"/>
      <c r="AE238" s="329"/>
      <c r="AF238" s="329"/>
      <c r="AG238" s="329"/>
      <c r="AH238" s="329"/>
      <c r="AI238" s="329"/>
      <c r="AJ238" s="329"/>
      <c r="AK238" s="329"/>
      <c r="AL238" s="329"/>
      <c r="AM238" s="329"/>
      <c r="AN238" s="329"/>
      <c r="AO238" s="329"/>
      <c r="AP238" s="329"/>
      <c r="AQ238" s="329"/>
      <c r="AR238" s="391"/>
      <c r="AS238" s="391"/>
      <c r="AT238" s="329"/>
      <c r="AU238" s="329"/>
      <c r="AV238" s="329"/>
      <c r="AW238" s="329"/>
      <c r="AX238" s="329"/>
      <c r="AY238" s="329"/>
      <c r="AZ238" s="392"/>
      <c r="BA238" s="392"/>
      <c r="BB238" s="329"/>
      <c r="BC238" s="392"/>
      <c r="BD238" s="329"/>
      <c r="BE238" s="393"/>
      <c r="BF238" s="392"/>
      <c r="BG238" s="303"/>
      <c r="BH238" s="392"/>
      <c r="BI238" s="329"/>
      <c r="BJ238" s="393"/>
      <c r="BK238" s="392"/>
      <c r="BL238" s="329"/>
      <c r="BM238" s="392"/>
      <c r="BN238" s="329"/>
      <c r="BO238" s="393"/>
      <c r="BP238" s="392"/>
      <c r="BQ238" s="329"/>
    </row>
    <row r="239" spans="1:69" ht="15.75" customHeight="1" x14ac:dyDescent="0.3">
      <c r="A239" s="329"/>
      <c r="B239" s="329"/>
      <c r="C239" s="329"/>
      <c r="D239" s="329"/>
      <c r="E239" s="329"/>
      <c r="F239" s="329"/>
      <c r="G239" s="329"/>
      <c r="H239" s="329"/>
      <c r="I239" s="329"/>
      <c r="J239" s="329"/>
      <c r="K239" s="329"/>
      <c r="L239" s="329"/>
      <c r="M239" s="329"/>
      <c r="N239" s="329"/>
      <c r="O239" s="329"/>
      <c r="P239" s="329"/>
      <c r="Q239" s="329"/>
      <c r="R239" s="329"/>
      <c r="S239" s="329"/>
      <c r="T239" s="329"/>
      <c r="U239" s="329"/>
      <c r="V239" s="329"/>
      <c r="W239" s="329"/>
      <c r="X239" s="329"/>
      <c r="Y239" s="329"/>
      <c r="Z239" s="329"/>
      <c r="AA239" s="390"/>
      <c r="AB239" s="329"/>
      <c r="AC239" s="329"/>
      <c r="AD239" s="329"/>
      <c r="AE239" s="329"/>
      <c r="AF239" s="329"/>
      <c r="AG239" s="329"/>
      <c r="AH239" s="329"/>
      <c r="AI239" s="329"/>
      <c r="AJ239" s="329"/>
      <c r="AK239" s="329"/>
      <c r="AL239" s="329"/>
      <c r="AM239" s="329"/>
      <c r="AN239" s="329"/>
      <c r="AO239" s="329"/>
      <c r="AP239" s="329"/>
      <c r="AQ239" s="329"/>
      <c r="AR239" s="391"/>
      <c r="AS239" s="391"/>
      <c r="AT239" s="329"/>
      <c r="AU239" s="329"/>
      <c r="AV239" s="329"/>
      <c r="AW239" s="329"/>
      <c r="AX239" s="329"/>
      <c r="AY239" s="329"/>
      <c r="AZ239" s="392"/>
      <c r="BA239" s="392"/>
      <c r="BB239" s="329"/>
      <c r="BC239" s="392"/>
      <c r="BD239" s="329"/>
      <c r="BE239" s="393"/>
      <c r="BF239" s="392"/>
      <c r="BG239" s="303"/>
      <c r="BH239" s="392"/>
      <c r="BI239" s="329"/>
      <c r="BJ239" s="393"/>
      <c r="BK239" s="392"/>
      <c r="BL239" s="329"/>
      <c r="BM239" s="392"/>
      <c r="BN239" s="329"/>
      <c r="BO239" s="393"/>
      <c r="BP239" s="392"/>
      <c r="BQ239" s="329"/>
    </row>
    <row r="240" spans="1:69" ht="15.75" customHeight="1" x14ac:dyDescent="0.3">
      <c r="A240" s="329"/>
      <c r="B240" s="329"/>
      <c r="C240" s="329"/>
      <c r="D240" s="329"/>
      <c r="E240" s="329"/>
      <c r="F240" s="329"/>
      <c r="G240" s="329"/>
      <c r="H240" s="329"/>
      <c r="I240" s="329"/>
      <c r="J240" s="329"/>
      <c r="K240" s="329"/>
      <c r="L240" s="329"/>
      <c r="M240" s="329"/>
      <c r="N240" s="329"/>
      <c r="O240" s="329"/>
      <c r="P240" s="329"/>
      <c r="Q240" s="329"/>
      <c r="R240" s="329"/>
      <c r="S240" s="329"/>
      <c r="T240" s="329"/>
      <c r="U240" s="329"/>
      <c r="V240" s="329"/>
      <c r="W240" s="329"/>
      <c r="X240" s="329"/>
      <c r="Y240" s="329"/>
      <c r="Z240" s="329"/>
      <c r="AA240" s="390"/>
      <c r="AB240" s="329"/>
      <c r="AC240" s="329"/>
      <c r="AD240" s="329"/>
      <c r="AE240" s="329"/>
      <c r="AF240" s="329"/>
      <c r="AG240" s="329"/>
      <c r="AH240" s="329"/>
      <c r="AI240" s="329"/>
      <c r="AJ240" s="329"/>
      <c r="AK240" s="329"/>
      <c r="AL240" s="329"/>
      <c r="AM240" s="329"/>
      <c r="AN240" s="329"/>
      <c r="AO240" s="329"/>
      <c r="AP240" s="329"/>
      <c r="AQ240" s="329"/>
      <c r="AR240" s="391"/>
      <c r="AS240" s="391"/>
      <c r="AT240" s="329"/>
      <c r="AU240" s="329"/>
      <c r="AV240" s="329"/>
      <c r="AW240" s="329"/>
      <c r="AX240" s="329"/>
      <c r="AY240" s="329"/>
      <c r="AZ240" s="392"/>
      <c r="BA240" s="392"/>
      <c r="BB240" s="329"/>
      <c r="BC240" s="392"/>
      <c r="BD240" s="329"/>
      <c r="BE240" s="393"/>
      <c r="BF240" s="392"/>
      <c r="BG240" s="303"/>
      <c r="BH240" s="392"/>
      <c r="BI240" s="329"/>
      <c r="BJ240" s="393"/>
      <c r="BK240" s="392"/>
      <c r="BL240" s="329"/>
      <c r="BM240" s="392"/>
      <c r="BN240" s="329"/>
      <c r="BO240" s="393"/>
      <c r="BP240" s="392"/>
      <c r="BQ240" s="329"/>
    </row>
    <row r="241" spans="1:69" ht="15.75" customHeight="1" x14ac:dyDescent="0.3">
      <c r="A241" s="329"/>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90"/>
      <c r="AB241" s="329"/>
      <c r="AC241" s="329"/>
      <c r="AD241" s="329"/>
      <c r="AE241" s="329"/>
      <c r="AF241" s="329"/>
      <c r="AG241" s="329"/>
      <c r="AH241" s="329"/>
      <c r="AI241" s="329"/>
      <c r="AJ241" s="329"/>
      <c r="AK241" s="329"/>
      <c r="AL241" s="329"/>
      <c r="AM241" s="329"/>
      <c r="AN241" s="329"/>
      <c r="AO241" s="329"/>
      <c r="AP241" s="329"/>
      <c r="AQ241" s="329"/>
      <c r="AR241" s="391"/>
      <c r="AS241" s="391"/>
      <c r="AT241" s="329"/>
      <c r="AU241" s="329"/>
      <c r="AV241" s="329"/>
      <c r="AW241" s="329"/>
      <c r="AX241" s="329"/>
      <c r="AY241" s="329"/>
      <c r="AZ241" s="392"/>
      <c r="BA241" s="392"/>
      <c r="BB241" s="329"/>
      <c r="BC241" s="392"/>
      <c r="BD241" s="329"/>
      <c r="BE241" s="393"/>
      <c r="BF241" s="392"/>
      <c r="BG241" s="303"/>
      <c r="BH241" s="392"/>
      <c r="BI241" s="329"/>
      <c r="BJ241" s="393"/>
      <c r="BK241" s="392"/>
      <c r="BL241" s="329"/>
      <c r="BM241" s="392"/>
      <c r="BN241" s="329"/>
      <c r="BO241" s="393"/>
      <c r="BP241" s="392"/>
      <c r="BQ241" s="329"/>
    </row>
    <row r="242" spans="1:69" ht="15.75" customHeight="1" x14ac:dyDescent="0.3">
      <c r="A242" s="329"/>
      <c r="B242" s="329"/>
      <c r="C242" s="329"/>
      <c r="D242" s="329"/>
      <c r="E242" s="329"/>
      <c r="F242" s="329"/>
      <c r="G242" s="329"/>
      <c r="H242" s="329"/>
      <c r="I242" s="329"/>
      <c r="J242" s="329"/>
      <c r="K242" s="329"/>
      <c r="L242" s="329"/>
      <c r="M242" s="329"/>
      <c r="N242" s="329"/>
      <c r="O242" s="329"/>
      <c r="P242" s="329"/>
      <c r="Q242" s="329"/>
      <c r="R242" s="329"/>
      <c r="S242" s="329"/>
      <c r="T242" s="329"/>
      <c r="U242" s="329"/>
      <c r="V242" s="329"/>
      <c r="W242" s="329"/>
      <c r="X242" s="329"/>
      <c r="Y242" s="329"/>
      <c r="Z242" s="329"/>
      <c r="AA242" s="390"/>
      <c r="AB242" s="329"/>
      <c r="AC242" s="329"/>
      <c r="AD242" s="329"/>
      <c r="AE242" s="329"/>
      <c r="AF242" s="329"/>
      <c r="AG242" s="329"/>
      <c r="AH242" s="329"/>
      <c r="AI242" s="329"/>
      <c r="AJ242" s="329"/>
      <c r="AK242" s="329"/>
      <c r="AL242" s="329"/>
      <c r="AM242" s="329"/>
      <c r="AN242" s="329"/>
      <c r="AO242" s="329"/>
      <c r="AP242" s="329"/>
      <c r="AQ242" s="329"/>
      <c r="AR242" s="391"/>
      <c r="AS242" s="391"/>
      <c r="AT242" s="329"/>
      <c r="AU242" s="329"/>
      <c r="AV242" s="329"/>
      <c r="AW242" s="329"/>
      <c r="AX242" s="329"/>
      <c r="AY242" s="329"/>
      <c r="AZ242" s="392"/>
      <c r="BA242" s="392"/>
      <c r="BB242" s="329"/>
      <c r="BC242" s="392"/>
      <c r="BD242" s="329"/>
      <c r="BE242" s="393"/>
      <c r="BF242" s="392"/>
      <c r="BG242" s="303"/>
      <c r="BH242" s="392"/>
      <c r="BI242" s="329"/>
      <c r="BJ242" s="393"/>
      <c r="BK242" s="392"/>
      <c r="BL242" s="329"/>
      <c r="BM242" s="392"/>
      <c r="BN242" s="329"/>
      <c r="BO242" s="393"/>
      <c r="BP242" s="392"/>
      <c r="BQ242" s="329"/>
    </row>
    <row r="243" spans="1:69" ht="15.75" customHeight="1" x14ac:dyDescent="0.3">
      <c r="A243" s="329"/>
      <c r="B243" s="329"/>
      <c r="C243" s="329"/>
      <c r="D243" s="329"/>
      <c r="E243" s="329"/>
      <c r="F243" s="329"/>
      <c r="G243" s="329"/>
      <c r="H243" s="329"/>
      <c r="I243" s="329"/>
      <c r="J243" s="329"/>
      <c r="K243" s="329"/>
      <c r="L243" s="329"/>
      <c r="M243" s="329"/>
      <c r="N243" s="329"/>
      <c r="O243" s="329"/>
      <c r="P243" s="329"/>
      <c r="Q243" s="329"/>
      <c r="R243" s="329"/>
      <c r="S243" s="329"/>
      <c r="T243" s="329"/>
      <c r="U243" s="329"/>
      <c r="V243" s="329"/>
      <c r="W243" s="329"/>
      <c r="X243" s="329"/>
      <c r="Y243" s="329"/>
      <c r="Z243" s="329"/>
      <c r="AA243" s="390"/>
      <c r="AB243" s="329"/>
      <c r="AC243" s="329"/>
      <c r="AD243" s="329"/>
      <c r="AE243" s="329"/>
      <c r="AF243" s="329"/>
      <c r="AG243" s="329"/>
      <c r="AH243" s="329"/>
      <c r="AI243" s="329"/>
      <c r="AJ243" s="329"/>
      <c r="AK243" s="329"/>
      <c r="AL243" s="329"/>
      <c r="AM243" s="329"/>
      <c r="AN243" s="329"/>
      <c r="AO243" s="329"/>
      <c r="AP243" s="329"/>
      <c r="AQ243" s="329"/>
      <c r="AR243" s="391"/>
      <c r="AS243" s="391"/>
      <c r="AT243" s="329"/>
      <c r="AU243" s="329"/>
      <c r="AV243" s="329"/>
      <c r="AW243" s="329"/>
      <c r="AX243" s="329"/>
      <c r="AY243" s="329"/>
      <c r="AZ243" s="392"/>
      <c r="BA243" s="392"/>
      <c r="BB243" s="329"/>
      <c r="BC243" s="392"/>
      <c r="BD243" s="329"/>
      <c r="BE243" s="393"/>
      <c r="BF243" s="392"/>
      <c r="BG243" s="303"/>
      <c r="BH243" s="392"/>
      <c r="BI243" s="329"/>
      <c r="BJ243" s="393"/>
      <c r="BK243" s="392"/>
      <c r="BL243" s="329"/>
      <c r="BM243" s="392"/>
      <c r="BN243" s="329"/>
      <c r="BO243" s="393"/>
      <c r="BP243" s="392"/>
      <c r="BQ243" s="329"/>
    </row>
    <row r="244" spans="1:69" ht="15.75" customHeight="1" x14ac:dyDescent="0.3">
      <c r="A244" s="329"/>
      <c r="B244" s="329"/>
      <c r="C244" s="329"/>
      <c r="D244" s="329"/>
      <c r="E244" s="329"/>
      <c r="F244" s="329"/>
      <c r="G244" s="329"/>
      <c r="H244" s="329"/>
      <c r="I244" s="329"/>
      <c r="J244" s="329"/>
      <c r="K244" s="329"/>
      <c r="L244" s="329"/>
      <c r="M244" s="329"/>
      <c r="N244" s="329"/>
      <c r="O244" s="329"/>
      <c r="P244" s="329"/>
      <c r="Q244" s="329"/>
      <c r="R244" s="329"/>
      <c r="S244" s="329"/>
      <c r="T244" s="329"/>
      <c r="U244" s="329"/>
      <c r="V244" s="329"/>
      <c r="W244" s="329"/>
      <c r="X244" s="329"/>
      <c r="Y244" s="329"/>
      <c r="Z244" s="329"/>
      <c r="AA244" s="390"/>
      <c r="AB244" s="329"/>
      <c r="AC244" s="329"/>
      <c r="AD244" s="329"/>
      <c r="AE244" s="329"/>
      <c r="AF244" s="329"/>
      <c r="AG244" s="329"/>
      <c r="AH244" s="329"/>
      <c r="AI244" s="329"/>
      <c r="AJ244" s="329"/>
      <c r="AK244" s="329"/>
      <c r="AL244" s="329"/>
      <c r="AM244" s="329"/>
      <c r="AN244" s="329"/>
      <c r="AO244" s="329"/>
      <c r="AP244" s="329"/>
      <c r="AQ244" s="329"/>
      <c r="AR244" s="391"/>
      <c r="AS244" s="391"/>
      <c r="AT244" s="329"/>
      <c r="AU244" s="329"/>
      <c r="AV244" s="329"/>
      <c r="AW244" s="329"/>
      <c r="AX244" s="329"/>
      <c r="AY244" s="329"/>
      <c r="AZ244" s="392"/>
      <c r="BA244" s="392"/>
      <c r="BB244" s="329"/>
      <c r="BC244" s="392"/>
      <c r="BD244" s="329"/>
      <c r="BE244" s="393"/>
      <c r="BF244" s="392"/>
      <c r="BG244" s="303"/>
      <c r="BH244" s="392"/>
      <c r="BI244" s="329"/>
      <c r="BJ244" s="393"/>
      <c r="BK244" s="392"/>
      <c r="BL244" s="329"/>
      <c r="BM244" s="392"/>
      <c r="BN244" s="329"/>
      <c r="BO244" s="393"/>
      <c r="BP244" s="392"/>
      <c r="BQ244" s="329"/>
    </row>
    <row r="245" spans="1:69" ht="15.75" customHeight="1" x14ac:dyDescent="0.3">
      <c r="A245" s="329"/>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90"/>
      <c r="AB245" s="329"/>
      <c r="AC245" s="329"/>
      <c r="AD245" s="329"/>
      <c r="AE245" s="329"/>
      <c r="AF245" s="329"/>
      <c r="AG245" s="329"/>
      <c r="AH245" s="329"/>
      <c r="AI245" s="329"/>
      <c r="AJ245" s="329"/>
      <c r="AK245" s="329"/>
      <c r="AL245" s="329"/>
      <c r="AM245" s="329"/>
      <c r="AN245" s="329"/>
      <c r="AO245" s="329"/>
      <c r="AP245" s="329"/>
      <c r="AQ245" s="329"/>
      <c r="AR245" s="391"/>
      <c r="AS245" s="391"/>
      <c r="AT245" s="329"/>
      <c r="AU245" s="329"/>
      <c r="AV245" s="329"/>
      <c r="AW245" s="329"/>
      <c r="AX245" s="329"/>
      <c r="AY245" s="329"/>
      <c r="AZ245" s="392"/>
      <c r="BA245" s="392"/>
      <c r="BB245" s="329"/>
      <c r="BC245" s="392"/>
      <c r="BD245" s="329"/>
      <c r="BE245" s="393"/>
      <c r="BF245" s="392"/>
      <c r="BG245" s="303"/>
      <c r="BH245" s="392"/>
      <c r="BI245" s="329"/>
      <c r="BJ245" s="393"/>
      <c r="BK245" s="392"/>
      <c r="BL245" s="329"/>
      <c r="BM245" s="392"/>
      <c r="BN245" s="329"/>
      <c r="BO245" s="393"/>
      <c r="BP245" s="392"/>
      <c r="BQ245" s="329"/>
    </row>
    <row r="246" spans="1:69" ht="15.75" customHeight="1" x14ac:dyDescent="0.3">
      <c r="A246" s="329"/>
      <c r="B246" s="329"/>
      <c r="C246" s="329"/>
      <c r="D246" s="329"/>
      <c r="E246" s="329"/>
      <c r="F246" s="329"/>
      <c r="G246" s="329"/>
      <c r="H246" s="329"/>
      <c r="I246" s="329"/>
      <c r="J246" s="329"/>
      <c r="K246" s="329"/>
      <c r="L246" s="329"/>
      <c r="M246" s="329"/>
      <c r="N246" s="329"/>
      <c r="O246" s="329"/>
      <c r="P246" s="329"/>
      <c r="Q246" s="329"/>
      <c r="R246" s="329"/>
      <c r="S246" s="329"/>
      <c r="T246" s="329"/>
      <c r="U246" s="329"/>
      <c r="V246" s="329"/>
      <c r="W246" s="329"/>
      <c r="X246" s="329"/>
      <c r="Y246" s="329"/>
      <c r="Z246" s="329"/>
      <c r="AA246" s="390"/>
      <c r="AB246" s="329"/>
      <c r="AC246" s="329"/>
      <c r="AD246" s="329"/>
      <c r="AE246" s="329"/>
      <c r="AF246" s="329"/>
      <c r="AG246" s="329"/>
      <c r="AH246" s="329"/>
      <c r="AI246" s="329"/>
      <c r="AJ246" s="329"/>
      <c r="AK246" s="329"/>
      <c r="AL246" s="329"/>
      <c r="AM246" s="329"/>
      <c r="AN246" s="329"/>
      <c r="AO246" s="329"/>
      <c r="AP246" s="329"/>
      <c r="AQ246" s="329"/>
      <c r="AR246" s="391"/>
      <c r="AS246" s="391"/>
      <c r="AT246" s="329"/>
      <c r="AU246" s="329"/>
      <c r="AV246" s="329"/>
      <c r="AW246" s="329"/>
      <c r="AX246" s="329"/>
      <c r="AY246" s="329"/>
      <c r="AZ246" s="392"/>
      <c r="BA246" s="392"/>
      <c r="BB246" s="329"/>
      <c r="BC246" s="392"/>
      <c r="BD246" s="329"/>
      <c r="BE246" s="393"/>
      <c r="BF246" s="392"/>
      <c r="BG246" s="303"/>
      <c r="BH246" s="392"/>
      <c r="BI246" s="329"/>
      <c r="BJ246" s="393"/>
      <c r="BK246" s="392"/>
      <c r="BL246" s="329"/>
      <c r="BM246" s="392"/>
      <c r="BN246" s="329"/>
      <c r="BO246" s="393"/>
      <c r="BP246" s="392"/>
      <c r="BQ246" s="329"/>
    </row>
    <row r="247" spans="1:69" ht="15.75" customHeight="1" x14ac:dyDescent="0.3">
      <c r="A247" s="329"/>
      <c r="B247" s="329"/>
      <c r="C247" s="329"/>
      <c r="D247" s="329"/>
      <c r="E247" s="329"/>
      <c r="F247" s="329"/>
      <c r="G247" s="329"/>
      <c r="H247" s="329"/>
      <c r="I247" s="329"/>
      <c r="J247" s="329"/>
      <c r="K247" s="329"/>
      <c r="L247" s="329"/>
      <c r="M247" s="329"/>
      <c r="N247" s="329"/>
      <c r="O247" s="329"/>
      <c r="P247" s="329"/>
      <c r="Q247" s="329"/>
      <c r="R247" s="329"/>
      <c r="S247" s="329"/>
      <c r="T247" s="329"/>
      <c r="U247" s="329"/>
      <c r="V247" s="329"/>
      <c r="W247" s="329"/>
      <c r="X247" s="329"/>
      <c r="Y247" s="329"/>
      <c r="Z247" s="329"/>
      <c r="AA247" s="390"/>
      <c r="AB247" s="329"/>
      <c r="AC247" s="329"/>
      <c r="AD247" s="329"/>
      <c r="AE247" s="329"/>
      <c r="AF247" s="329"/>
      <c r="AG247" s="329"/>
      <c r="AH247" s="329"/>
      <c r="AI247" s="329"/>
      <c r="AJ247" s="329"/>
      <c r="AK247" s="329"/>
      <c r="AL247" s="329"/>
      <c r="AM247" s="329"/>
      <c r="AN247" s="329"/>
      <c r="AO247" s="329"/>
      <c r="AP247" s="329"/>
      <c r="AQ247" s="329"/>
      <c r="AR247" s="391"/>
      <c r="AS247" s="391"/>
      <c r="AT247" s="329"/>
      <c r="AU247" s="329"/>
      <c r="AV247" s="329"/>
      <c r="AW247" s="329"/>
      <c r="AX247" s="329"/>
      <c r="AY247" s="329"/>
      <c r="AZ247" s="392"/>
      <c r="BA247" s="392"/>
      <c r="BB247" s="329"/>
      <c r="BC247" s="392"/>
      <c r="BD247" s="329"/>
      <c r="BE247" s="393"/>
      <c r="BF247" s="392"/>
      <c r="BG247" s="303"/>
      <c r="BH247" s="392"/>
      <c r="BI247" s="329"/>
      <c r="BJ247" s="393"/>
      <c r="BK247" s="392"/>
      <c r="BL247" s="329"/>
      <c r="BM247" s="392"/>
      <c r="BN247" s="329"/>
      <c r="BO247" s="393"/>
      <c r="BP247" s="392"/>
      <c r="BQ247" s="329"/>
    </row>
    <row r="248" spans="1:69" ht="15.75" customHeight="1" x14ac:dyDescent="0.3">
      <c r="A248" s="329"/>
      <c r="B248" s="329"/>
      <c r="C248" s="329"/>
      <c r="D248" s="329"/>
      <c r="E248" s="329"/>
      <c r="F248" s="329"/>
      <c r="G248" s="329"/>
      <c r="H248" s="329"/>
      <c r="I248" s="329"/>
      <c r="J248" s="329"/>
      <c r="K248" s="329"/>
      <c r="L248" s="329"/>
      <c r="M248" s="329"/>
      <c r="N248" s="329"/>
      <c r="O248" s="329"/>
      <c r="P248" s="329"/>
      <c r="Q248" s="329"/>
      <c r="R248" s="329"/>
      <c r="S248" s="329"/>
      <c r="T248" s="329"/>
      <c r="U248" s="329"/>
      <c r="V248" s="329"/>
      <c r="W248" s="329"/>
      <c r="X248" s="329"/>
      <c r="Y248" s="329"/>
      <c r="Z248" s="329"/>
      <c r="AA248" s="390"/>
      <c r="AB248" s="329"/>
      <c r="AC248" s="329"/>
      <c r="AD248" s="329"/>
      <c r="AE248" s="329"/>
      <c r="AF248" s="329"/>
      <c r="AG248" s="329"/>
      <c r="AH248" s="329"/>
      <c r="AI248" s="329"/>
      <c r="AJ248" s="329"/>
      <c r="AK248" s="329"/>
      <c r="AL248" s="329"/>
      <c r="AM248" s="329"/>
      <c r="AN248" s="329"/>
      <c r="AO248" s="329"/>
      <c r="AP248" s="329"/>
      <c r="AQ248" s="329"/>
      <c r="AR248" s="391"/>
      <c r="AS248" s="391"/>
      <c r="AT248" s="329"/>
      <c r="AU248" s="329"/>
      <c r="AV248" s="329"/>
      <c r="AW248" s="329"/>
      <c r="AX248" s="329"/>
      <c r="AY248" s="329"/>
      <c r="AZ248" s="392"/>
      <c r="BA248" s="392"/>
      <c r="BB248" s="329"/>
      <c r="BC248" s="392"/>
      <c r="BD248" s="329"/>
      <c r="BE248" s="393"/>
      <c r="BF248" s="392"/>
      <c r="BG248" s="303"/>
      <c r="BH248" s="392"/>
      <c r="BI248" s="329"/>
      <c r="BJ248" s="393"/>
      <c r="BK248" s="392"/>
      <c r="BL248" s="329"/>
      <c r="BM248" s="392"/>
      <c r="BN248" s="329"/>
      <c r="BO248" s="393"/>
      <c r="BP248" s="392"/>
      <c r="BQ248" s="329"/>
    </row>
    <row r="249" spans="1:69" ht="15.75" customHeight="1" x14ac:dyDescent="0.3">
      <c r="A249" s="329"/>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90"/>
      <c r="AB249" s="329"/>
      <c r="AC249" s="329"/>
      <c r="AD249" s="329"/>
      <c r="AE249" s="329"/>
      <c r="AF249" s="329"/>
      <c r="AG249" s="329"/>
      <c r="AH249" s="329"/>
      <c r="AI249" s="329"/>
      <c r="AJ249" s="329"/>
      <c r="AK249" s="329"/>
      <c r="AL249" s="329"/>
      <c r="AM249" s="329"/>
      <c r="AN249" s="329"/>
      <c r="AO249" s="329"/>
      <c r="AP249" s="329"/>
      <c r="AQ249" s="329"/>
      <c r="AR249" s="391"/>
      <c r="AS249" s="391"/>
      <c r="AT249" s="329"/>
      <c r="AU249" s="329"/>
      <c r="AV249" s="329"/>
      <c r="AW249" s="329"/>
      <c r="AX249" s="329"/>
      <c r="AY249" s="329"/>
      <c r="AZ249" s="392"/>
      <c r="BA249" s="392"/>
      <c r="BB249" s="329"/>
      <c r="BC249" s="392"/>
      <c r="BD249" s="329"/>
      <c r="BE249" s="393"/>
      <c r="BF249" s="392"/>
      <c r="BG249" s="303"/>
      <c r="BH249" s="392"/>
      <c r="BI249" s="329"/>
      <c r="BJ249" s="393"/>
      <c r="BK249" s="392"/>
      <c r="BL249" s="329"/>
      <c r="BM249" s="392"/>
      <c r="BN249" s="329"/>
      <c r="BO249" s="393"/>
      <c r="BP249" s="392"/>
      <c r="BQ249" s="329"/>
    </row>
    <row r="250" spans="1:69" ht="15.75" customHeight="1" x14ac:dyDescent="0.3">
      <c r="A250" s="329"/>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90"/>
      <c r="AB250" s="329"/>
      <c r="AC250" s="329"/>
      <c r="AD250" s="329"/>
      <c r="AE250" s="329"/>
      <c r="AF250" s="329"/>
      <c r="AG250" s="329"/>
      <c r="AH250" s="329"/>
      <c r="AI250" s="329"/>
      <c r="AJ250" s="329"/>
      <c r="AK250" s="329"/>
      <c r="AL250" s="329"/>
      <c r="AM250" s="329"/>
      <c r="AN250" s="329"/>
      <c r="AO250" s="329"/>
      <c r="AP250" s="329"/>
      <c r="AQ250" s="329"/>
      <c r="AR250" s="391"/>
      <c r="AS250" s="391"/>
      <c r="AT250" s="329"/>
      <c r="AU250" s="329"/>
      <c r="AV250" s="329"/>
      <c r="AW250" s="329"/>
      <c r="AX250" s="329"/>
      <c r="AY250" s="329"/>
      <c r="AZ250" s="392"/>
      <c r="BA250" s="392"/>
      <c r="BB250" s="329"/>
      <c r="BC250" s="392"/>
      <c r="BD250" s="329"/>
      <c r="BE250" s="393"/>
      <c r="BF250" s="392"/>
      <c r="BG250" s="303"/>
      <c r="BH250" s="392"/>
      <c r="BI250" s="329"/>
      <c r="BJ250" s="393"/>
      <c r="BK250" s="392"/>
      <c r="BL250" s="329"/>
      <c r="BM250" s="392"/>
      <c r="BN250" s="329"/>
      <c r="BO250" s="393"/>
      <c r="BP250" s="392"/>
      <c r="BQ250" s="329"/>
    </row>
    <row r="251" spans="1:69" ht="15.75" customHeight="1" x14ac:dyDescent="0.3">
      <c r="A251" s="329"/>
      <c r="B251" s="329"/>
      <c r="C251" s="329"/>
      <c r="D251" s="329"/>
      <c r="E251" s="329"/>
      <c r="F251" s="329"/>
      <c r="G251" s="329"/>
      <c r="H251" s="329"/>
      <c r="I251" s="329"/>
      <c r="J251" s="329"/>
      <c r="K251" s="329"/>
      <c r="L251" s="329"/>
      <c r="M251" s="329"/>
      <c r="N251" s="329"/>
      <c r="O251" s="329"/>
      <c r="P251" s="329"/>
      <c r="Q251" s="329"/>
      <c r="R251" s="329"/>
      <c r="S251" s="329"/>
      <c r="T251" s="329"/>
      <c r="U251" s="329"/>
      <c r="V251" s="329"/>
      <c r="W251" s="329"/>
      <c r="X251" s="329"/>
      <c r="Y251" s="329"/>
      <c r="Z251" s="329"/>
      <c r="AA251" s="390"/>
      <c r="AB251" s="329"/>
      <c r="AC251" s="329"/>
      <c r="AD251" s="329"/>
      <c r="AE251" s="329"/>
      <c r="AF251" s="329"/>
      <c r="AG251" s="329"/>
      <c r="AH251" s="329"/>
      <c r="AI251" s="329"/>
      <c r="AJ251" s="329"/>
      <c r="AK251" s="329"/>
      <c r="AL251" s="329"/>
      <c r="AM251" s="329"/>
      <c r="AN251" s="329"/>
      <c r="AO251" s="329"/>
      <c r="AP251" s="329"/>
      <c r="AQ251" s="329"/>
      <c r="AR251" s="391"/>
      <c r="AS251" s="391"/>
      <c r="AT251" s="329"/>
      <c r="AU251" s="329"/>
      <c r="AV251" s="329"/>
      <c r="AW251" s="329"/>
      <c r="AX251" s="329"/>
      <c r="AY251" s="329"/>
      <c r="AZ251" s="392"/>
      <c r="BA251" s="392"/>
      <c r="BB251" s="329"/>
      <c r="BC251" s="392"/>
      <c r="BD251" s="329"/>
      <c r="BE251" s="393"/>
      <c r="BF251" s="392"/>
      <c r="BG251" s="303"/>
      <c r="BH251" s="392"/>
      <c r="BI251" s="329"/>
      <c r="BJ251" s="393"/>
      <c r="BK251" s="392"/>
      <c r="BL251" s="329"/>
      <c r="BM251" s="392"/>
      <c r="BN251" s="329"/>
      <c r="BO251" s="393"/>
      <c r="BP251" s="392"/>
      <c r="BQ251" s="329"/>
    </row>
    <row r="252" spans="1:69" ht="15.75" customHeight="1" x14ac:dyDescent="0.3">
      <c r="A252" s="329"/>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c r="AA252" s="390"/>
      <c r="AB252" s="329"/>
      <c r="AC252" s="329"/>
      <c r="AD252" s="329"/>
      <c r="AE252" s="329"/>
      <c r="AF252" s="329"/>
      <c r="AG252" s="329"/>
      <c r="AH252" s="329"/>
      <c r="AI252" s="329"/>
      <c r="AJ252" s="329"/>
      <c r="AK252" s="329"/>
      <c r="AL252" s="329"/>
      <c r="AM252" s="329"/>
      <c r="AN252" s="329"/>
      <c r="AO252" s="329"/>
      <c r="AP252" s="329"/>
      <c r="AQ252" s="329"/>
      <c r="AR252" s="391"/>
      <c r="AS252" s="391"/>
      <c r="AT252" s="329"/>
      <c r="AU252" s="329"/>
      <c r="AV252" s="329"/>
      <c r="AW252" s="329"/>
      <c r="AX252" s="329"/>
      <c r="AY252" s="329"/>
      <c r="AZ252" s="392"/>
      <c r="BA252" s="392"/>
      <c r="BB252" s="329"/>
      <c r="BC252" s="392"/>
      <c r="BD252" s="329"/>
      <c r="BE252" s="393"/>
      <c r="BF252" s="392"/>
      <c r="BG252" s="303"/>
      <c r="BH252" s="392"/>
      <c r="BI252" s="329"/>
      <c r="BJ252" s="393"/>
      <c r="BK252" s="392"/>
      <c r="BL252" s="329"/>
      <c r="BM252" s="392"/>
      <c r="BN252" s="329"/>
      <c r="BO252" s="393"/>
      <c r="BP252" s="392"/>
      <c r="BQ252" s="329"/>
    </row>
    <row r="253" spans="1:69" ht="15.75" customHeight="1" x14ac:dyDescent="0.3">
      <c r="A253" s="329"/>
      <c r="B253" s="329"/>
      <c r="C253" s="329"/>
      <c r="D253" s="329"/>
      <c r="E253" s="329"/>
      <c r="F253" s="329"/>
      <c r="G253" s="329"/>
      <c r="H253" s="329"/>
      <c r="I253" s="329"/>
      <c r="J253" s="329"/>
      <c r="K253" s="329"/>
      <c r="L253" s="329"/>
      <c r="M253" s="329"/>
      <c r="N253" s="329"/>
      <c r="O253" s="329"/>
      <c r="P253" s="329"/>
      <c r="Q253" s="329"/>
      <c r="R253" s="329"/>
      <c r="S253" s="329"/>
      <c r="T253" s="329"/>
      <c r="U253" s="329"/>
      <c r="V253" s="329"/>
      <c r="W253" s="329"/>
      <c r="X253" s="329"/>
      <c r="Y253" s="329"/>
      <c r="Z253" s="329"/>
      <c r="AA253" s="390"/>
      <c r="AB253" s="329"/>
      <c r="AC253" s="329"/>
      <c r="AD253" s="329"/>
      <c r="AE253" s="329"/>
      <c r="AF253" s="329"/>
      <c r="AG253" s="329"/>
      <c r="AH253" s="329"/>
      <c r="AI253" s="329"/>
      <c r="AJ253" s="329"/>
      <c r="AK253" s="329"/>
      <c r="AL253" s="329"/>
      <c r="AM253" s="329"/>
      <c r="AN253" s="329"/>
      <c r="AO253" s="329"/>
      <c r="AP253" s="329"/>
      <c r="AQ253" s="329"/>
      <c r="AR253" s="391"/>
      <c r="AS253" s="391"/>
      <c r="AT253" s="329"/>
      <c r="AU253" s="329"/>
      <c r="AV253" s="329"/>
      <c r="AW253" s="329"/>
      <c r="AX253" s="329"/>
      <c r="AY253" s="329"/>
      <c r="AZ253" s="392"/>
      <c r="BA253" s="392"/>
      <c r="BB253" s="329"/>
      <c r="BC253" s="392"/>
      <c r="BD253" s="329"/>
      <c r="BE253" s="393"/>
      <c r="BF253" s="392"/>
      <c r="BG253" s="303"/>
      <c r="BH253" s="392"/>
      <c r="BI253" s="329"/>
      <c r="BJ253" s="393"/>
      <c r="BK253" s="392"/>
      <c r="BL253" s="329"/>
      <c r="BM253" s="392"/>
      <c r="BN253" s="329"/>
      <c r="BO253" s="393"/>
      <c r="BP253" s="392"/>
      <c r="BQ253" s="329"/>
    </row>
    <row r="254" spans="1:69" ht="15.75" customHeight="1" x14ac:dyDescent="0.3">
      <c r="A254" s="329"/>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90"/>
      <c r="AB254" s="329"/>
      <c r="AC254" s="329"/>
      <c r="AD254" s="329"/>
      <c r="AE254" s="329"/>
      <c r="AF254" s="329"/>
      <c r="AG254" s="329"/>
      <c r="AH254" s="329"/>
      <c r="AI254" s="329"/>
      <c r="AJ254" s="329"/>
      <c r="AK254" s="329"/>
      <c r="AL254" s="329"/>
      <c r="AM254" s="329"/>
      <c r="AN254" s="329"/>
      <c r="AO254" s="329"/>
      <c r="AP254" s="329"/>
      <c r="AQ254" s="329"/>
      <c r="AR254" s="391"/>
      <c r="AS254" s="391"/>
      <c r="AT254" s="329"/>
      <c r="AU254" s="329"/>
      <c r="AV254" s="329"/>
      <c r="AW254" s="329"/>
      <c r="AX254" s="329"/>
      <c r="AY254" s="329"/>
      <c r="AZ254" s="392"/>
      <c r="BA254" s="392"/>
      <c r="BB254" s="329"/>
      <c r="BC254" s="392"/>
      <c r="BD254" s="329"/>
      <c r="BE254" s="393"/>
      <c r="BF254" s="392"/>
      <c r="BG254" s="303"/>
      <c r="BH254" s="392"/>
      <c r="BI254" s="329"/>
      <c r="BJ254" s="393"/>
      <c r="BK254" s="392"/>
      <c r="BL254" s="329"/>
      <c r="BM254" s="392"/>
      <c r="BN254" s="329"/>
      <c r="BO254" s="393"/>
      <c r="BP254" s="392"/>
      <c r="BQ254" s="329"/>
    </row>
    <row r="255" spans="1:69" ht="15.75" customHeight="1" x14ac:dyDescent="0.3">
      <c r="A255" s="329"/>
      <c r="B255" s="329"/>
      <c r="C255" s="329"/>
      <c r="D255" s="329"/>
      <c r="E255" s="329"/>
      <c r="F255" s="329"/>
      <c r="G255" s="329"/>
      <c r="H255" s="329"/>
      <c r="I255" s="329"/>
      <c r="J255" s="329"/>
      <c r="K255" s="329"/>
      <c r="L255" s="329"/>
      <c r="M255" s="329"/>
      <c r="N255" s="329"/>
      <c r="O255" s="329"/>
      <c r="P255" s="329"/>
      <c r="Q255" s="329"/>
      <c r="R255" s="329"/>
      <c r="S255" s="329"/>
      <c r="T255" s="329"/>
      <c r="U255" s="329"/>
      <c r="V255" s="329"/>
      <c r="W255" s="329"/>
      <c r="X255" s="329"/>
      <c r="Y255" s="329"/>
      <c r="Z255" s="329"/>
      <c r="AA255" s="390"/>
      <c r="AB255" s="329"/>
      <c r="AC255" s="329"/>
      <c r="AD255" s="329"/>
      <c r="AE255" s="329"/>
      <c r="AF255" s="329"/>
      <c r="AG255" s="329"/>
      <c r="AH255" s="329"/>
      <c r="AI255" s="329"/>
      <c r="AJ255" s="329"/>
      <c r="AK255" s="329"/>
      <c r="AL255" s="329"/>
      <c r="AM255" s="329"/>
      <c r="AN255" s="329"/>
      <c r="AO255" s="329"/>
      <c r="AP255" s="329"/>
      <c r="AQ255" s="329"/>
      <c r="AR255" s="391"/>
      <c r="AS255" s="391"/>
      <c r="AT255" s="329"/>
      <c r="AU255" s="329"/>
      <c r="AV255" s="329"/>
      <c r="AW255" s="329"/>
      <c r="AX255" s="329"/>
      <c r="AY255" s="329"/>
      <c r="AZ255" s="392"/>
      <c r="BA255" s="392"/>
      <c r="BB255" s="329"/>
      <c r="BC255" s="392"/>
      <c r="BD255" s="329"/>
      <c r="BE255" s="393"/>
      <c r="BF255" s="392"/>
      <c r="BG255" s="303"/>
      <c r="BH255" s="392"/>
      <c r="BI255" s="329"/>
      <c r="BJ255" s="393"/>
      <c r="BK255" s="392"/>
      <c r="BL255" s="329"/>
      <c r="BM255" s="392"/>
      <c r="BN255" s="329"/>
      <c r="BO255" s="393"/>
      <c r="BP255" s="392"/>
      <c r="BQ255" s="329"/>
    </row>
    <row r="256" spans="1:69" ht="15.75" customHeight="1" x14ac:dyDescent="0.3">
      <c r="A256" s="329"/>
      <c r="B256" s="329"/>
      <c r="C256" s="329"/>
      <c r="D256" s="329"/>
      <c r="E256" s="329"/>
      <c r="F256" s="329"/>
      <c r="G256" s="329"/>
      <c r="H256" s="329"/>
      <c r="I256" s="329"/>
      <c r="J256" s="329"/>
      <c r="K256" s="329"/>
      <c r="L256" s="329"/>
      <c r="M256" s="329"/>
      <c r="N256" s="329"/>
      <c r="O256" s="329"/>
      <c r="P256" s="329"/>
      <c r="Q256" s="329"/>
      <c r="R256" s="329"/>
      <c r="S256" s="329"/>
      <c r="T256" s="329"/>
      <c r="U256" s="329"/>
      <c r="V256" s="329"/>
      <c r="W256" s="329"/>
      <c r="X256" s="329"/>
      <c r="Y256" s="329"/>
      <c r="Z256" s="329"/>
      <c r="AA256" s="390"/>
      <c r="AB256" s="329"/>
      <c r="AC256" s="329"/>
      <c r="AD256" s="329"/>
      <c r="AE256" s="329"/>
      <c r="AF256" s="329"/>
      <c r="AG256" s="329"/>
      <c r="AH256" s="329"/>
      <c r="AI256" s="329"/>
      <c r="AJ256" s="329"/>
      <c r="AK256" s="329"/>
      <c r="AL256" s="329"/>
      <c r="AM256" s="329"/>
      <c r="AN256" s="329"/>
      <c r="AO256" s="329"/>
      <c r="AP256" s="329"/>
      <c r="AQ256" s="329"/>
      <c r="AR256" s="391"/>
      <c r="AS256" s="391"/>
      <c r="AT256" s="329"/>
      <c r="AU256" s="329"/>
      <c r="AV256" s="329"/>
      <c r="AW256" s="329"/>
      <c r="AX256" s="329"/>
      <c r="AY256" s="329"/>
      <c r="AZ256" s="392"/>
      <c r="BA256" s="392"/>
      <c r="BB256" s="329"/>
      <c r="BC256" s="392"/>
      <c r="BD256" s="329"/>
      <c r="BE256" s="393"/>
      <c r="BF256" s="392"/>
      <c r="BG256" s="303"/>
      <c r="BH256" s="392"/>
      <c r="BI256" s="329"/>
      <c r="BJ256" s="393"/>
      <c r="BK256" s="392"/>
      <c r="BL256" s="329"/>
      <c r="BM256" s="392"/>
      <c r="BN256" s="329"/>
      <c r="BO256" s="393"/>
      <c r="BP256" s="392"/>
      <c r="BQ256" s="329"/>
    </row>
    <row r="257" spans="1:69" ht="15.75" customHeight="1" x14ac:dyDescent="0.3">
      <c r="A257" s="329"/>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90"/>
      <c r="AB257" s="329"/>
      <c r="AC257" s="329"/>
      <c r="AD257" s="329"/>
      <c r="AE257" s="329"/>
      <c r="AF257" s="329"/>
      <c r="AG257" s="329"/>
      <c r="AH257" s="329"/>
      <c r="AI257" s="329"/>
      <c r="AJ257" s="329"/>
      <c r="AK257" s="329"/>
      <c r="AL257" s="329"/>
      <c r="AM257" s="329"/>
      <c r="AN257" s="329"/>
      <c r="AO257" s="329"/>
      <c r="AP257" s="329"/>
      <c r="AQ257" s="329"/>
      <c r="AR257" s="391"/>
      <c r="AS257" s="391"/>
      <c r="AT257" s="329"/>
      <c r="AU257" s="329"/>
      <c r="AV257" s="329"/>
      <c r="AW257" s="329"/>
      <c r="AX257" s="329"/>
      <c r="AY257" s="329"/>
      <c r="AZ257" s="392"/>
      <c r="BA257" s="392"/>
      <c r="BB257" s="329"/>
      <c r="BC257" s="392"/>
      <c r="BD257" s="329"/>
      <c r="BE257" s="393"/>
      <c r="BF257" s="392"/>
      <c r="BG257" s="303"/>
      <c r="BH257" s="392"/>
      <c r="BI257" s="329"/>
      <c r="BJ257" s="393"/>
      <c r="BK257" s="392"/>
      <c r="BL257" s="329"/>
      <c r="BM257" s="392"/>
      <c r="BN257" s="329"/>
      <c r="BO257" s="393"/>
      <c r="BP257" s="392"/>
      <c r="BQ257" s="329"/>
    </row>
    <row r="258" spans="1:69" ht="15.75" customHeight="1" x14ac:dyDescent="0.3">
      <c r="A258" s="329"/>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90"/>
      <c r="AB258" s="329"/>
      <c r="AC258" s="329"/>
      <c r="AD258" s="329"/>
      <c r="AE258" s="329"/>
      <c r="AF258" s="329"/>
      <c r="AG258" s="329"/>
      <c r="AH258" s="329"/>
      <c r="AI258" s="329"/>
      <c r="AJ258" s="329"/>
      <c r="AK258" s="329"/>
      <c r="AL258" s="329"/>
      <c r="AM258" s="329"/>
      <c r="AN258" s="329"/>
      <c r="AO258" s="329"/>
      <c r="AP258" s="329"/>
      <c r="AQ258" s="329"/>
      <c r="AR258" s="391"/>
      <c r="AS258" s="391"/>
      <c r="AT258" s="329"/>
      <c r="AU258" s="329"/>
      <c r="AV258" s="329"/>
      <c r="AW258" s="329"/>
      <c r="AX258" s="329"/>
      <c r="AY258" s="329"/>
      <c r="AZ258" s="392"/>
      <c r="BA258" s="392"/>
      <c r="BB258" s="329"/>
      <c r="BC258" s="392"/>
      <c r="BD258" s="329"/>
      <c r="BE258" s="393"/>
      <c r="BF258" s="392"/>
      <c r="BG258" s="303"/>
      <c r="BH258" s="392"/>
      <c r="BI258" s="329"/>
      <c r="BJ258" s="393"/>
      <c r="BK258" s="392"/>
      <c r="BL258" s="329"/>
      <c r="BM258" s="392"/>
      <c r="BN258" s="329"/>
      <c r="BO258" s="393"/>
      <c r="BP258" s="392"/>
      <c r="BQ258" s="329"/>
    </row>
    <row r="259" spans="1:69" ht="15.75" customHeight="1" x14ac:dyDescent="0.3">
      <c r="A259" s="329"/>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90"/>
      <c r="AB259" s="329"/>
      <c r="AC259" s="329"/>
      <c r="AD259" s="329"/>
      <c r="AE259" s="329"/>
      <c r="AF259" s="329"/>
      <c r="AG259" s="329"/>
      <c r="AH259" s="329"/>
      <c r="AI259" s="329"/>
      <c r="AJ259" s="329"/>
      <c r="AK259" s="329"/>
      <c r="AL259" s="329"/>
      <c r="AM259" s="329"/>
      <c r="AN259" s="329"/>
      <c r="AO259" s="329"/>
      <c r="AP259" s="329"/>
      <c r="AQ259" s="329"/>
      <c r="AR259" s="391"/>
      <c r="AS259" s="391"/>
      <c r="AT259" s="329"/>
      <c r="AU259" s="329"/>
      <c r="AV259" s="329"/>
      <c r="AW259" s="329"/>
      <c r="AX259" s="329"/>
      <c r="AY259" s="329"/>
      <c r="AZ259" s="392"/>
      <c r="BA259" s="392"/>
      <c r="BB259" s="329"/>
      <c r="BC259" s="392"/>
      <c r="BD259" s="329"/>
      <c r="BE259" s="393"/>
      <c r="BF259" s="392"/>
      <c r="BG259" s="303"/>
      <c r="BH259" s="392"/>
      <c r="BI259" s="329"/>
      <c r="BJ259" s="393"/>
      <c r="BK259" s="392"/>
      <c r="BL259" s="329"/>
      <c r="BM259" s="392"/>
      <c r="BN259" s="329"/>
      <c r="BO259" s="393"/>
      <c r="BP259" s="392"/>
      <c r="BQ259" s="329"/>
    </row>
    <row r="260" spans="1:69" ht="15.75" customHeight="1" x14ac:dyDescent="0.3">
      <c r="A260" s="329"/>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390"/>
      <c r="AB260" s="329"/>
      <c r="AC260" s="329"/>
      <c r="AD260" s="329"/>
      <c r="AE260" s="329"/>
      <c r="AF260" s="329"/>
      <c r="AG260" s="329"/>
      <c r="AH260" s="329"/>
      <c r="AI260" s="329"/>
      <c r="AJ260" s="329"/>
      <c r="AK260" s="329"/>
      <c r="AL260" s="329"/>
      <c r="AM260" s="329"/>
      <c r="AN260" s="329"/>
      <c r="AO260" s="329"/>
      <c r="AP260" s="329"/>
      <c r="AQ260" s="329"/>
      <c r="AR260" s="391"/>
      <c r="AS260" s="391"/>
      <c r="AT260" s="329"/>
      <c r="AU260" s="329"/>
      <c r="AV260" s="329"/>
      <c r="AW260" s="329"/>
      <c r="AX260" s="329"/>
      <c r="AY260" s="329"/>
      <c r="AZ260" s="392"/>
      <c r="BA260" s="392"/>
      <c r="BB260" s="329"/>
      <c r="BC260" s="392"/>
      <c r="BD260" s="329"/>
      <c r="BE260" s="393"/>
      <c r="BF260" s="392"/>
      <c r="BG260" s="303"/>
      <c r="BH260" s="392"/>
      <c r="BI260" s="329"/>
      <c r="BJ260" s="393"/>
      <c r="BK260" s="392"/>
      <c r="BL260" s="329"/>
      <c r="BM260" s="392"/>
      <c r="BN260" s="329"/>
      <c r="BO260" s="393"/>
      <c r="BP260" s="392"/>
      <c r="BQ260" s="329"/>
    </row>
    <row r="261" spans="1:69" ht="15.75" customHeight="1" x14ac:dyDescent="0.3">
      <c r="A261" s="329"/>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c r="AA261" s="390"/>
      <c r="AB261" s="329"/>
      <c r="AC261" s="329"/>
      <c r="AD261" s="329"/>
      <c r="AE261" s="329"/>
      <c r="AF261" s="329"/>
      <c r="AG261" s="329"/>
      <c r="AH261" s="329"/>
      <c r="AI261" s="329"/>
      <c r="AJ261" s="329"/>
      <c r="AK261" s="329"/>
      <c r="AL261" s="329"/>
      <c r="AM261" s="329"/>
      <c r="AN261" s="329"/>
      <c r="AO261" s="329"/>
      <c r="AP261" s="329"/>
      <c r="AQ261" s="329"/>
      <c r="AR261" s="391"/>
      <c r="AS261" s="391"/>
      <c r="AT261" s="329"/>
      <c r="AU261" s="329"/>
      <c r="AV261" s="329"/>
      <c r="AW261" s="329"/>
      <c r="AX261" s="329"/>
      <c r="AY261" s="329"/>
      <c r="AZ261" s="392"/>
      <c r="BA261" s="392"/>
      <c r="BB261" s="329"/>
      <c r="BC261" s="392"/>
      <c r="BD261" s="329"/>
      <c r="BE261" s="393"/>
      <c r="BF261" s="392"/>
      <c r="BG261" s="303"/>
      <c r="BH261" s="392"/>
      <c r="BI261" s="329"/>
      <c r="BJ261" s="393"/>
      <c r="BK261" s="392"/>
      <c r="BL261" s="329"/>
      <c r="BM261" s="392"/>
      <c r="BN261" s="329"/>
      <c r="BO261" s="393"/>
      <c r="BP261" s="392"/>
      <c r="BQ261" s="329"/>
    </row>
    <row r="262" spans="1:69" ht="15.75" customHeight="1" x14ac:dyDescent="0.3">
      <c r="A262" s="329"/>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c r="AA262" s="390"/>
      <c r="AB262" s="329"/>
      <c r="AC262" s="329"/>
      <c r="AD262" s="329"/>
      <c r="AE262" s="329"/>
      <c r="AF262" s="329"/>
      <c r="AG262" s="329"/>
      <c r="AH262" s="329"/>
      <c r="AI262" s="329"/>
      <c r="AJ262" s="329"/>
      <c r="AK262" s="329"/>
      <c r="AL262" s="329"/>
      <c r="AM262" s="329"/>
      <c r="AN262" s="329"/>
      <c r="AO262" s="329"/>
      <c r="AP262" s="329"/>
      <c r="AQ262" s="329"/>
      <c r="AR262" s="391"/>
      <c r="AS262" s="391"/>
      <c r="AT262" s="329"/>
      <c r="AU262" s="329"/>
      <c r="AV262" s="329"/>
      <c r="AW262" s="329"/>
      <c r="AX262" s="329"/>
      <c r="AY262" s="329"/>
      <c r="AZ262" s="392"/>
      <c r="BA262" s="392"/>
      <c r="BB262" s="329"/>
      <c r="BC262" s="392"/>
      <c r="BD262" s="329"/>
      <c r="BE262" s="393"/>
      <c r="BF262" s="392"/>
      <c r="BG262" s="303"/>
      <c r="BH262" s="392"/>
      <c r="BI262" s="329"/>
      <c r="BJ262" s="393"/>
      <c r="BK262" s="392"/>
      <c r="BL262" s="329"/>
      <c r="BM262" s="392"/>
      <c r="BN262" s="329"/>
      <c r="BO262" s="393"/>
      <c r="BP262" s="392"/>
      <c r="BQ262" s="329"/>
    </row>
    <row r="263" spans="1:69" ht="15.75" customHeight="1" x14ac:dyDescent="0.3">
      <c r="A263" s="329"/>
      <c r="B263" s="329"/>
      <c r="C263" s="329"/>
      <c r="D263" s="329"/>
      <c r="E263" s="329"/>
      <c r="F263" s="329"/>
      <c r="G263" s="329"/>
      <c r="H263" s="329"/>
      <c r="I263" s="329"/>
      <c r="J263" s="329"/>
      <c r="K263" s="329"/>
      <c r="L263" s="329"/>
      <c r="M263" s="329"/>
      <c r="N263" s="329"/>
      <c r="O263" s="329"/>
      <c r="P263" s="329"/>
      <c r="Q263" s="329"/>
      <c r="R263" s="329"/>
      <c r="S263" s="329"/>
      <c r="T263" s="329"/>
      <c r="U263" s="329"/>
      <c r="V263" s="329"/>
      <c r="W263" s="329"/>
      <c r="X263" s="329"/>
      <c r="Y263" s="329"/>
      <c r="Z263" s="329"/>
      <c r="AA263" s="390"/>
      <c r="AB263" s="329"/>
      <c r="AC263" s="329"/>
      <c r="AD263" s="329"/>
      <c r="AE263" s="329"/>
      <c r="AF263" s="329"/>
      <c r="AG263" s="329"/>
      <c r="AH263" s="329"/>
      <c r="AI263" s="329"/>
      <c r="AJ263" s="329"/>
      <c r="AK263" s="329"/>
      <c r="AL263" s="329"/>
      <c r="AM263" s="329"/>
      <c r="AN263" s="329"/>
      <c r="AO263" s="329"/>
      <c r="AP263" s="329"/>
      <c r="AQ263" s="329"/>
      <c r="AR263" s="391"/>
      <c r="AS263" s="391"/>
      <c r="AT263" s="329"/>
      <c r="AU263" s="329"/>
      <c r="AV263" s="329"/>
      <c r="AW263" s="329"/>
      <c r="AX263" s="329"/>
      <c r="AY263" s="329"/>
      <c r="AZ263" s="392"/>
      <c r="BA263" s="392"/>
      <c r="BB263" s="329"/>
      <c r="BC263" s="392"/>
      <c r="BD263" s="329"/>
      <c r="BE263" s="393"/>
      <c r="BF263" s="392"/>
      <c r="BG263" s="303"/>
      <c r="BH263" s="392"/>
      <c r="BI263" s="329"/>
      <c r="BJ263" s="393"/>
      <c r="BK263" s="392"/>
      <c r="BL263" s="329"/>
      <c r="BM263" s="392"/>
      <c r="BN263" s="329"/>
      <c r="BO263" s="393"/>
      <c r="BP263" s="392"/>
      <c r="BQ263" s="329"/>
    </row>
    <row r="264" spans="1:69" ht="15.75" customHeight="1" x14ac:dyDescent="0.3">
      <c r="A264" s="329"/>
      <c r="B264" s="329"/>
      <c r="C264" s="329"/>
      <c r="D264" s="329"/>
      <c r="E264" s="329"/>
      <c r="F264" s="329"/>
      <c r="G264" s="329"/>
      <c r="H264" s="329"/>
      <c r="I264" s="329"/>
      <c r="J264" s="329"/>
      <c r="K264" s="329"/>
      <c r="L264" s="329"/>
      <c r="M264" s="329"/>
      <c r="N264" s="329"/>
      <c r="O264" s="329"/>
      <c r="P264" s="329"/>
      <c r="Q264" s="329"/>
      <c r="R264" s="329"/>
      <c r="S264" s="329"/>
      <c r="T264" s="329"/>
      <c r="U264" s="329"/>
      <c r="V264" s="329"/>
      <c r="W264" s="329"/>
      <c r="X264" s="329"/>
      <c r="Y264" s="329"/>
      <c r="Z264" s="329"/>
      <c r="AA264" s="390"/>
      <c r="AB264" s="329"/>
      <c r="AC264" s="329"/>
      <c r="AD264" s="329"/>
      <c r="AE264" s="329"/>
      <c r="AF264" s="329"/>
      <c r="AG264" s="329"/>
      <c r="AH264" s="329"/>
      <c r="AI264" s="329"/>
      <c r="AJ264" s="329"/>
      <c r="AK264" s="329"/>
      <c r="AL264" s="329"/>
      <c r="AM264" s="329"/>
      <c r="AN264" s="329"/>
      <c r="AO264" s="329"/>
      <c r="AP264" s="329"/>
      <c r="AQ264" s="329"/>
      <c r="AR264" s="391"/>
      <c r="AS264" s="391"/>
      <c r="AT264" s="329"/>
      <c r="AU264" s="329"/>
      <c r="AV264" s="329"/>
      <c r="AW264" s="329"/>
      <c r="AX264" s="329"/>
      <c r="AY264" s="329"/>
      <c r="AZ264" s="392"/>
      <c r="BA264" s="392"/>
      <c r="BB264" s="329"/>
      <c r="BC264" s="392"/>
      <c r="BD264" s="329"/>
      <c r="BE264" s="393"/>
      <c r="BF264" s="392"/>
      <c r="BG264" s="303"/>
      <c r="BH264" s="392"/>
      <c r="BI264" s="329"/>
      <c r="BJ264" s="393"/>
      <c r="BK264" s="392"/>
      <c r="BL264" s="329"/>
      <c r="BM264" s="392"/>
      <c r="BN264" s="329"/>
      <c r="BO264" s="393"/>
      <c r="BP264" s="392"/>
      <c r="BQ264" s="329"/>
    </row>
    <row r="265" spans="1:69" ht="15.75" customHeight="1" x14ac:dyDescent="0.3">
      <c r="A265" s="329"/>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90"/>
      <c r="AB265" s="329"/>
      <c r="AC265" s="329"/>
      <c r="AD265" s="329"/>
      <c r="AE265" s="329"/>
      <c r="AF265" s="329"/>
      <c r="AG265" s="329"/>
      <c r="AH265" s="329"/>
      <c r="AI265" s="329"/>
      <c r="AJ265" s="329"/>
      <c r="AK265" s="329"/>
      <c r="AL265" s="329"/>
      <c r="AM265" s="329"/>
      <c r="AN265" s="329"/>
      <c r="AO265" s="329"/>
      <c r="AP265" s="329"/>
      <c r="AQ265" s="329"/>
      <c r="AR265" s="391"/>
      <c r="AS265" s="391"/>
      <c r="AT265" s="329"/>
      <c r="AU265" s="329"/>
      <c r="AV265" s="329"/>
      <c r="AW265" s="329"/>
      <c r="AX265" s="329"/>
      <c r="AY265" s="329"/>
      <c r="AZ265" s="392"/>
      <c r="BA265" s="392"/>
      <c r="BB265" s="329"/>
      <c r="BC265" s="392"/>
      <c r="BD265" s="329"/>
      <c r="BE265" s="393"/>
      <c r="BF265" s="392"/>
      <c r="BG265" s="303"/>
      <c r="BH265" s="392"/>
      <c r="BI265" s="329"/>
      <c r="BJ265" s="393"/>
      <c r="BK265" s="392"/>
      <c r="BL265" s="329"/>
      <c r="BM265" s="392"/>
      <c r="BN265" s="329"/>
      <c r="BO265" s="393"/>
      <c r="BP265" s="392"/>
      <c r="BQ265" s="329"/>
    </row>
    <row r="266" spans="1:69" ht="15.75" customHeight="1" x14ac:dyDescent="0.3">
      <c r="A266" s="329"/>
      <c r="B266" s="329"/>
      <c r="C266" s="329"/>
      <c r="D266" s="329"/>
      <c r="E266" s="329"/>
      <c r="F266" s="329"/>
      <c r="G266" s="329"/>
      <c r="H266" s="329"/>
      <c r="I266" s="329"/>
      <c r="J266" s="329"/>
      <c r="K266" s="329"/>
      <c r="L266" s="329"/>
      <c r="M266" s="329"/>
      <c r="N266" s="329"/>
      <c r="O266" s="329"/>
      <c r="P266" s="329"/>
      <c r="Q266" s="329"/>
      <c r="R266" s="329"/>
      <c r="S266" s="329"/>
      <c r="T266" s="329"/>
      <c r="U266" s="329"/>
      <c r="V266" s="329"/>
      <c r="W266" s="329"/>
      <c r="X266" s="329"/>
      <c r="Y266" s="329"/>
      <c r="Z266" s="329"/>
      <c r="AA266" s="390"/>
      <c r="AB266" s="329"/>
      <c r="AC266" s="329"/>
      <c r="AD266" s="329"/>
      <c r="AE266" s="329"/>
      <c r="AF266" s="329"/>
      <c r="AG266" s="329"/>
      <c r="AH266" s="329"/>
      <c r="AI266" s="329"/>
      <c r="AJ266" s="329"/>
      <c r="AK266" s="329"/>
      <c r="AL266" s="329"/>
      <c r="AM266" s="329"/>
      <c r="AN266" s="329"/>
      <c r="AO266" s="329"/>
      <c r="AP266" s="329"/>
      <c r="AQ266" s="329"/>
      <c r="AR266" s="391"/>
      <c r="AS266" s="391"/>
      <c r="AT266" s="329"/>
      <c r="AU266" s="329"/>
      <c r="AV266" s="329"/>
      <c r="AW266" s="329"/>
      <c r="AX266" s="329"/>
      <c r="AY266" s="329"/>
      <c r="AZ266" s="392"/>
      <c r="BA266" s="392"/>
      <c r="BB266" s="329"/>
      <c r="BC266" s="392"/>
      <c r="BD266" s="329"/>
      <c r="BE266" s="393"/>
      <c r="BF266" s="392"/>
      <c r="BG266" s="303"/>
      <c r="BH266" s="392"/>
      <c r="BI266" s="329"/>
      <c r="BJ266" s="393"/>
      <c r="BK266" s="392"/>
      <c r="BL266" s="329"/>
      <c r="BM266" s="392"/>
      <c r="BN266" s="329"/>
      <c r="BO266" s="393"/>
      <c r="BP266" s="392"/>
      <c r="BQ266" s="329"/>
    </row>
    <row r="267" spans="1:69" ht="15.75" customHeight="1" x14ac:dyDescent="0.3">
      <c r="A267" s="329"/>
      <c r="B267" s="329"/>
      <c r="C267" s="329"/>
      <c r="D267" s="329"/>
      <c r="E267" s="329"/>
      <c r="F267" s="329"/>
      <c r="G267" s="329"/>
      <c r="H267" s="329"/>
      <c r="I267" s="329"/>
      <c r="J267" s="329"/>
      <c r="K267" s="329"/>
      <c r="L267" s="329"/>
      <c r="M267" s="329"/>
      <c r="N267" s="329"/>
      <c r="O267" s="329"/>
      <c r="P267" s="329"/>
      <c r="Q267" s="329"/>
      <c r="R267" s="329"/>
      <c r="S267" s="329"/>
      <c r="T267" s="329"/>
      <c r="U267" s="329"/>
      <c r="V267" s="329"/>
      <c r="W267" s="329"/>
      <c r="X267" s="329"/>
      <c r="Y267" s="329"/>
      <c r="Z267" s="329"/>
      <c r="AA267" s="390"/>
      <c r="AB267" s="329"/>
      <c r="AC267" s="329"/>
      <c r="AD267" s="329"/>
      <c r="AE267" s="329"/>
      <c r="AF267" s="329"/>
      <c r="AG267" s="329"/>
      <c r="AH267" s="329"/>
      <c r="AI267" s="329"/>
      <c r="AJ267" s="329"/>
      <c r="AK267" s="329"/>
      <c r="AL267" s="329"/>
      <c r="AM267" s="329"/>
      <c r="AN267" s="329"/>
      <c r="AO267" s="329"/>
      <c r="AP267" s="329"/>
      <c r="AQ267" s="329"/>
      <c r="AR267" s="391"/>
      <c r="AS267" s="391"/>
      <c r="AT267" s="329"/>
      <c r="AU267" s="329"/>
      <c r="AV267" s="329"/>
      <c r="AW267" s="329"/>
      <c r="AX267" s="329"/>
      <c r="AY267" s="329"/>
      <c r="AZ267" s="392"/>
      <c r="BA267" s="392"/>
      <c r="BB267" s="329"/>
      <c r="BC267" s="392"/>
      <c r="BD267" s="329"/>
      <c r="BE267" s="393"/>
      <c r="BF267" s="392"/>
      <c r="BG267" s="303"/>
      <c r="BH267" s="392"/>
      <c r="BI267" s="329"/>
      <c r="BJ267" s="393"/>
      <c r="BK267" s="392"/>
      <c r="BL267" s="329"/>
      <c r="BM267" s="392"/>
      <c r="BN267" s="329"/>
      <c r="BO267" s="393"/>
      <c r="BP267" s="392"/>
      <c r="BQ267" s="329"/>
    </row>
    <row r="268" spans="1:69" ht="15.75" customHeight="1" x14ac:dyDescent="0.3">
      <c r="A268" s="329"/>
      <c r="B268" s="329"/>
      <c r="C268" s="329"/>
      <c r="D268" s="329"/>
      <c r="E268" s="329"/>
      <c r="F268" s="329"/>
      <c r="G268" s="329"/>
      <c r="H268" s="329"/>
      <c r="I268" s="329"/>
      <c r="J268" s="329"/>
      <c r="K268" s="329"/>
      <c r="L268" s="329"/>
      <c r="M268" s="329"/>
      <c r="N268" s="329"/>
      <c r="O268" s="329"/>
      <c r="P268" s="329"/>
      <c r="Q268" s="329"/>
      <c r="R268" s="329"/>
      <c r="S268" s="329"/>
      <c r="T268" s="329"/>
      <c r="U268" s="329"/>
      <c r="V268" s="329"/>
      <c r="W268" s="329"/>
      <c r="X268" s="329"/>
      <c r="Y268" s="329"/>
      <c r="Z268" s="329"/>
      <c r="AA268" s="390"/>
      <c r="AB268" s="329"/>
      <c r="AC268" s="329"/>
      <c r="AD268" s="329"/>
      <c r="AE268" s="329"/>
      <c r="AF268" s="329"/>
      <c r="AG268" s="329"/>
      <c r="AH268" s="329"/>
      <c r="AI268" s="329"/>
      <c r="AJ268" s="329"/>
      <c r="AK268" s="329"/>
      <c r="AL268" s="329"/>
      <c r="AM268" s="329"/>
      <c r="AN268" s="329"/>
      <c r="AO268" s="329"/>
      <c r="AP268" s="329"/>
      <c r="AQ268" s="329"/>
      <c r="AR268" s="391"/>
      <c r="AS268" s="391"/>
      <c r="AT268" s="329"/>
      <c r="AU268" s="329"/>
      <c r="AV268" s="329"/>
      <c r="AW268" s="329"/>
      <c r="AX268" s="329"/>
      <c r="AY268" s="329"/>
      <c r="AZ268" s="392"/>
      <c r="BA268" s="392"/>
      <c r="BB268" s="329"/>
      <c r="BC268" s="392"/>
      <c r="BD268" s="329"/>
      <c r="BE268" s="393"/>
      <c r="BF268" s="392"/>
      <c r="BG268" s="303"/>
      <c r="BH268" s="392"/>
      <c r="BI268" s="329"/>
      <c r="BJ268" s="393"/>
      <c r="BK268" s="392"/>
      <c r="BL268" s="329"/>
      <c r="BM268" s="392"/>
      <c r="BN268" s="329"/>
      <c r="BO268" s="393"/>
      <c r="BP268" s="392"/>
      <c r="BQ268" s="329"/>
    </row>
    <row r="269" spans="1:69" ht="15.75" customHeight="1" x14ac:dyDescent="0.3">
      <c r="A269" s="329"/>
      <c r="B269" s="329"/>
      <c r="C269" s="329"/>
      <c r="D269" s="329"/>
      <c r="E269" s="329"/>
      <c r="F269" s="329"/>
      <c r="G269" s="329"/>
      <c r="H269" s="329"/>
      <c r="I269" s="329"/>
      <c r="J269" s="329"/>
      <c r="K269" s="329"/>
      <c r="L269" s="329"/>
      <c r="M269" s="329"/>
      <c r="N269" s="329"/>
      <c r="O269" s="329"/>
      <c r="P269" s="329"/>
      <c r="Q269" s="329"/>
      <c r="R269" s="329"/>
      <c r="S269" s="329"/>
      <c r="T269" s="329"/>
      <c r="U269" s="329"/>
      <c r="V269" s="329"/>
      <c r="W269" s="329"/>
      <c r="X269" s="329"/>
      <c r="Y269" s="329"/>
      <c r="Z269" s="329"/>
      <c r="AA269" s="390"/>
      <c r="AB269" s="329"/>
      <c r="AC269" s="329"/>
      <c r="AD269" s="329"/>
      <c r="AE269" s="329"/>
      <c r="AF269" s="329"/>
      <c r="AG269" s="329"/>
      <c r="AH269" s="329"/>
      <c r="AI269" s="329"/>
      <c r="AJ269" s="329"/>
      <c r="AK269" s="329"/>
      <c r="AL269" s="329"/>
      <c r="AM269" s="329"/>
      <c r="AN269" s="329"/>
      <c r="AO269" s="329"/>
      <c r="AP269" s="329"/>
      <c r="AQ269" s="329"/>
      <c r="AR269" s="391"/>
      <c r="AS269" s="391"/>
      <c r="AT269" s="329"/>
      <c r="AU269" s="329"/>
      <c r="AV269" s="329"/>
      <c r="AW269" s="329"/>
      <c r="AX269" s="329"/>
      <c r="AY269" s="329"/>
      <c r="AZ269" s="392"/>
      <c r="BA269" s="392"/>
      <c r="BB269" s="329"/>
      <c r="BC269" s="392"/>
      <c r="BD269" s="329"/>
      <c r="BE269" s="393"/>
      <c r="BF269" s="392"/>
      <c r="BG269" s="303"/>
      <c r="BH269" s="392"/>
      <c r="BI269" s="329"/>
      <c r="BJ269" s="393"/>
      <c r="BK269" s="392"/>
      <c r="BL269" s="329"/>
      <c r="BM269" s="392"/>
      <c r="BN269" s="329"/>
      <c r="BO269" s="393"/>
      <c r="BP269" s="392"/>
      <c r="BQ269" s="329"/>
    </row>
    <row r="270" spans="1:69" ht="15.75" customHeight="1" x14ac:dyDescent="0.3">
      <c r="A270" s="329"/>
      <c r="B270" s="329"/>
      <c r="C270" s="329"/>
      <c r="D270" s="329"/>
      <c r="E270" s="329"/>
      <c r="F270" s="329"/>
      <c r="G270" s="329"/>
      <c r="H270" s="329"/>
      <c r="I270" s="329"/>
      <c r="J270" s="329"/>
      <c r="K270" s="329"/>
      <c r="L270" s="329"/>
      <c r="M270" s="329"/>
      <c r="N270" s="329"/>
      <c r="O270" s="329"/>
      <c r="P270" s="329"/>
      <c r="Q270" s="329"/>
      <c r="R270" s="329"/>
      <c r="S270" s="329"/>
      <c r="T270" s="329"/>
      <c r="U270" s="329"/>
      <c r="V270" s="329"/>
      <c r="W270" s="329"/>
      <c r="X270" s="329"/>
      <c r="Y270" s="329"/>
      <c r="Z270" s="329"/>
      <c r="AA270" s="390"/>
      <c r="AB270" s="329"/>
      <c r="AC270" s="329"/>
      <c r="AD270" s="329"/>
      <c r="AE270" s="329"/>
      <c r="AF270" s="329"/>
      <c r="AG270" s="329"/>
      <c r="AH270" s="329"/>
      <c r="AI270" s="329"/>
      <c r="AJ270" s="329"/>
      <c r="AK270" s="329"/>
      <c r="AL270" s="329"/>
      <c r="AM270" s="329"/>
      <c r="AN270" s="329"/>
      <c r="AO270" s="329"/>
      <c r="AP270" s="329"/>
      <c r="AQ270" s="329"/>
      <c r="AR270" s="391"/>
      <c r="AS270" s="391"/>
      <c r="AT270" s="329"/>
      <c r="AU270" s="329"/>
      <c r="AV270" s="329"/>
      <c r="AW270" s="329"/>
      <c r="AX270" s="329"/>
      <c r="AY270" s="329"/>
      <c r="AZ270" s="392"/>
      <c r="BA270" s="392"/>
      <c r="BB270" s="329"/>
      <c r="BC270" s="392"/>
      <c r="BD270" s="329"/>
      <c r="BE270" s="393"/>
      <c r="BF270" s="392"/>
      <c r="BG270" s="303"/>
      <c r="BH270" s="392"/>
      <c r="BI270" s="329"/>
      <c r="BJ270" s="393"/>
      <c r="BK270" s="392"/>
      <c r="BL270" s="329"/>
      <c r="BM270" s="392"/>
      <c r="BN270" s="329"/>
      <c r="BO270" s="393"/>
      <c r="BP270" s="392"/>
      <c r="BQ270" s="329"/>
    </row>
    <row r="271" spans="1:69" ht="15.75" customHeight="1" x14ac:dyDescent="0.3">
      <c r="A271" s="329"/>
      <c r="B271" s="329"/>
      <c r="C271" s="329"/>
      <c r="D271" s="329"/>
      <c r="E271" s="329"/>
      <c r="F271" s="329"/>
      <c r="G271" s="329"/>
      <c r="H271" s="329"/>
      <c r="I271" s="329"/>
      <c r="J271" s="329"/>
      <c r="K271" s="329"/>
      <c r="L271" s="329"/>
      <c r="M271" s="329"/>
      <c r="N271" s="329"/>
      <c r="O271" s="329"/>
      <c r="P271" s="329"/>
      <c r="Q271" s="329"/>
      <c r="R271" s="329"/>
      <c r="S271" s="329"/>
      <c r="T271" s="329"/>
      <c r="U271" s="329"/>
      <c r="V271" s="329"/>
      <c r="W271" s="329"/>
      <c r="X271" s="329"/>
      <c r="Y271" s="329"/>
      <c r="Z271" s="329"/>
      <c r="AA271" s="390"/>
      <c r="AB271" s="329"/>
      <c r="AC271" s="329"/>
      <c r="AD271" s="329"/>
      <c r="AE271" s="329"/>
      <c r="AF271" s="329"/>
      <c r="AG271" s="329"/>
      <c r="AH271" s="329"/>
      <c r="AI271" s="329"/>
      <c r="AJ271" s="329"/>
      <c r="AK271" s="329"/>
      <c r="AL271" s="329"/>
      <c r="AM271" s="329"/>
      <c r="AN271" s="329"/>
      <c r="AO271" s="329"/>
      <c r="AP271" s="329"/>
      <c r="AQ271" s="329"/>
      <c r="AR271" s="391"/>
      <c r="AS271" s="391"/>
      <c r="AT271" s="329"/>
      <c r="AU271" s="329"/>
      <c r="AV271" s="329"/>
      <c r="AW271" s="329"/>
      <c r="AX271" s="329"/>
      <c r="AY271" s="329"/>
      <c r="AZ271" s="392"/>
      <c r="BA271" s="392"/>
      <c r="BB271" s="329"/>
      <c r="BC271" s="392"/>
      <c r="BD271" s="329"/>
      <c r="BE271" s="393"/>
      <c r="BF271" s="392"/>
      <c r="BG271" s="303"/>
      <c r="BH271" s="392"/>
      <c r="BI271" s="329"/>
      <c r="BJ271" s="393"/>
      <c r="BK271" s="392"/>
      <c r="BL271" s="329"/>
      <c r="BM271" s="392"/>
      <c r="BN271" s="329"/>
      <c r="BO271" s="393"/>
      <c r="BP271" s="392"/>
      <c r="BQ271" s="329"/>
    </row>
    <row r="272" spans="1:69" ht="15.75" customHeight="1" x14ac:dyDescent="0.3">
      <c r="A272" s="329"/>
      <c r="B272" s="329"/>
      <c r="C272" s="329"/>
      <c r="D272" s="329"/>
      <c r="E272" s="329"/>
      <c r="F272" s="329"/>
      <c r="G272" s="329"/>
      <c r="H272" s="329"/>
      <c r="I272" s="329"/>
      <c r="J272" s="329"/>
      <c r="K272" s="329"/>
      <c r="L272" s="329"/>
      <c r="M272" s="329"/>
      <c r="N272" s="329"/>
      <c r="O272" s="329"/>
      <c r="P272" s="329"/>
      <c r="Q272" s="329"/>
      <c r="R272" s="329"/>
      <c r="S272" s="329"/>
      <c r="T272" s="329"/>
      <c r="U272" s="329"/>
      <c r="V272" s="329"/>
      <c r="W272" s="329"/>
      <c r="X272" s="329"/>
      <c r="Y272" s="329"/>
      <c r="Z272" s="329"/>
      <c r="AA272" s="390"/>
      <c r="AB272" s="329"/>
      <c r="AC272" s="329"/>
      <c r="AD272" s="329"/>
      <c r="AE272" s="329"/>
      <c r="AF272" s="329"/>
      <c r="AG272" s="329"/>
      <c r="AH272" s="329"/>
      <c r="AI272" s="329"/>
      <c r="AJ272" s="329"/>
      <c r="AK272" s="329"/>
      <c r="AL272" s="329"/>
      <c r="AM272" s="329"/>
      <c r="AN272" s="329"/>
      <c r="AO272" s="329"/>
      <c r="AP272" s="329"/>
      <c r="AQ272" s="329"/>
      <c r="AR272" s="391"/>
      <c r="AS272" s="391"/>
      <c r="AT272" s="329"/>
      <c r="AU272" s="329"/>
      <c r="AV272" s="329"/>
      <c r="AW272" s="329"/>
      <c r="AX272" s="329"/>
      <c r="AY272" s="329"/>
      <c r="AZ272" s="392"/>
      <c r="BA272" s="392"/>
      <c r="BB272" s="329"/>
      <c r="BC272" s="392"/>
      <c r="BD272" s="329"/>
      <c r="BE272" s="393"/>
      <c r="BF272" s="392"/>
      <c r="BG272" s="303"/>
      <c r="BH272" s="392"/>
      <c r="BI272" s="329"/>
      <c r="BJ272" s="393"/>
      <c r="BK272" s="392"/>
      <c r="BL272" s="329"/>
      <c r="BM272" s="392"/>
      <c r="BN272" s="329"/>
      <c r="BO272" s="393"/>
      <c r="BP272" s="392"/>
      <c r="BQ272" s="329"/>
    </row>
    <row r="273" spans="1:69" ht="15.75" customHeight="1" x14ac:dyDescent="0.3">
      <c r="A273" s="329"/>
      <c r="B273" s="329"/>
      <c r="C273" s="329"/>
      <c r="D273" s="329"/>
      <c r="E273" s="329"/>
      <c r="F273" s="329"/>
      <c r="G273" s="329"/>
      <c r="H273" s="329"/>
      <c r="I273" s="329"/>
      <c r="J273" s="329"/>
      <c r="K273" s="329"/>
      <c r="L273" s="329"/>
      <c r="M273" s="329"/>
      <c r="N273" s="329"/>
      <c r="O273" s="329"/>
      <c r="P273" s="329"/>
      <c r="Q273" s="329"/>
      <c r="R273" s="329"/>
      <c r="S273" s="329"/>
      <c r="T273" s="329"/>
      <c r="U273" s="329"/>
      <c r="V273" s="329"/>
      <c r="W273" s="329"/>
      <c r="X273" s="329"/>
      <c r="Y273" s="329"/>
      <c r="Z273" s="329"/>
      <c r="AA273" s="390"/>
      <c r="AB273" s="329"/>
      <c r="AC273" s="329"/>
      <c r="AD273" s="329"/>
      <c r="AE273" s="329"/>
      <c r="AF273" s="329"/>
      <c r="AG273" s="329"/>
      <c r="AH273" s="329"/>
      <c r="AI273" s="329"/>
      <c r="AJ273" s="329"/>
      <c r="AK273" s="329"/>
      <c r="AL273" s="329"/>
      <c r="AM273" s="329"/>
      <c r="AN273" s="329"/>
      <c r="AO273" s="329"/>
      <c r="AP273" s="329"/>
      <c r="AQ273" s="329"/>
      <c r="AR273" s="391"/>
      <c r="AS273" s="391"/>
      <c r="AT273" s="329"/>
      <c r="AU273" s="329"/>
      <c r="AV273" s="329"/>
      <c r="AW273" s="329"/>
      <c r="AX273" s="329"/>
      <c r="AY273" s="329"/>
      <c r="AZ273" s="392"/>
      <c r="BA273" s="392"/>
      <c r="BB273" s="329"/>
      <c r="BC273" s="392"/>
      <c r="BD273" s="329"/>
      <c r="BE273" s="393"/>
      <c r="BF273" s="392"/>
      <c r="BG273" s="303"/>
      <c r="BH273" s="392"/>
      <c r="BI273" s="329"/>
      <c r="BJ273" s="393"/>
      <c r="BK273" s="392"/>
      <c r="BL273" s="329"/>
      <c r="BM273" s="392"/>
      <c r="BN273" s="329"/>
      <c r="BO273" s="393"/>
      <c r="BP273" s="392"/>
      <c r="BQ273" s="329"/>
    </row>
    <row r="274" spans="1:69" ht="15.75" customHeight="1" x14ac:dyDescent="0.3">
      <c r="A274" s="329"/>
      <c r="B274" s="329"/>
      <c r="C274" s="329"/>
      <c r="D274" s="329"/>
      <c r="E274" s="329"/>
      <c r="F274" s="329"/>
      <c r="G274" s="329"/>
      <c r="H274" s="329"/>
      <c r="I274" s="329"/>
      <c r="J274" s="329"/>
      <c r="K274" s="329"/>
      <c r="L274" s="329"/>
      <c r="M274" s="329"/>
      <c r="N274" s="329"/>
      <c r="O274" s="329"/>
      <c r="P274" s="329"/>
      <c r="Q274" s="329"/>
      <c r="R274" s="329"/>
      <c r="S274" s="329"/>
      <c r="T274" s="329"/>
      <c r="U274" s="329"/>
      <c r="V274" s="329"/>
      <c r="W274" s="329"/>
      <c r="X274" s="329"/>
      <c r="Y274" s="329"/>
      <c r="Z274" s="329"/>
      <c r="AA274" s="390"/>
      <c r="AB274" s="329"/>
      <c r="AC274" s="329"/>
      <c r="AD274" s="329"/>
      <c r="AE274" s="329"/>
      <c r="AF274" s="329"/>
      <c r="AG274" s="329"/>
      <c r="AH274" s="329"/>
      <c r="AI274" s="329"/>
      <c r="AJ274" s="329"/>
      <c r="AK274" s="329"/>
      <c r="AL274" s="329"/>
      <c r="AM274" s="329"/>
      <c r="AN274" s="329"/>
      <c r="AO274" s="329"/>
      <c r="AP274" s="329"/>
      <c r="AQ274" s="329"/>
      <c r="AR274" s="391"/>
      <c r="AS274" s="391"/>
      <c r="AT274" s="329"/>
      <c r="AU274" s="329"/>
      <c r="AV274" s="329"/>
      <c r="AW274" s="329"/>
      <c r="AX274" s="329"/>
      <c r="AY274" s="329"/>
      <c r="AZ274" s="392"/>
      <c r="BA274" s="392"/>
      <c r="BB274" s="329"/>
      <c r="BC274" s="392"/>
      <c r="BD274" s="329"/>
      <c r="BE274" s="393"/>
      <c r="BF274" s="392"/>
      <c r="BG274" s="303"/>
      <c r="BH274" s="392"/>
      <c r="BI274" s="329"/>
      <c r="BJ274" s="393"/>
      <c r="BK274" s="392"/>
      <c r="BL274" s="329"/>
      <c r="BM274" s="392"/>
      <c r="BN274" s="329"/>
      <c r="BO274" s="393"/>
      <c r="BP274" s="392"/>
      <c r="BQ274" s="329"/>
    </row>
    <row r="275" spans="1:69" ht="15.75" customHeight="1" x14ac:dyDescent="0.3">
      <c r="A275" s="329"/>
      <c r="B275" s="329"/>
      <c r="C275" s="329"/>
      <c r="D275" s="329"/>
      <c r="E275" s="329"/>
      <c r="F275" s="329"/>
      <c r="G275" s="329"/>
      <c r="H275" s="329"/>
      <c r="I275" s="329"/>
      <c r="J275" s="329"/>
      <c r="K275" s="329"/>
      <c r="L275" s="329"/>
      <c r="M275" s="329"/>
      <c r="N275" s="329"/>
      <c r="O275" s="329"/>
      <c r="P275" s="329"/>
      <c r="Q275" s="329"/>
      <c r="R275" s="329"/>
      <c r="S275" s="329"/>
      <c r="T275" s="329"/>
      <c r="U275" s="329"/>
      <c r="V275" s="329"/>
      <c r="W275" s="329"/>
      <c r="X275" s="329"/>
      <c r="Y275" s="329"/>
      <c r="Z275" s="329"/>
      <c r="AA275" s="390"/>
      <c r="AB275" s="329"/>
      <c r="AC275" s="329"/>
      <c r="AD275" s="329"/>
      <c r="AE275" s="329"/>
      <c r="AF275" s="329"/>
      <c r="AG275" s="329"/>
      <c r="AH275" s="329"/>
      <c r="AI275" s="329"/>
      <c r="AJ275" s="329"/>
      <c r="AK275" s="329"/>
      <c r="AL275" s="329"/>
      <c r="AM275" s="329"/>
      <c r="AN275" s="329"/>
      <c r="AO275" s="329"/>
      <c r="AP275" s="329"/>
      <c r="AQ275" s="329"/>
      <c r="AR275" s="391"/>
      <c r="AS275" s="391"/>
      <c r="AT275" s="329"/>
      <c r="AU275" s="329"/>
      <c r="AV275" s="329"/>
      <c r="AW275" s="329"/>
      <c r="AX275" s="329"/>
      <c r="AY275" s="329"/>
      <c r="AZ275" s="392"/>
      <c r="BA275" s="392"/>
      <c r="BB275" s="329"/>
      <c r="BC275" s="392"/>
      <c r="BD275" s="329"/>
      <c r="BE275" s="393"/>
      <c r="BF275" s="392"/>
      <c r="BG275" s="303"/>
      <c r="BH275" s="392"/>
      <c r="BI275" s="329"/>
      <c r="BJ275" s="393"/>
      <c r="BK275" s="392"/>
      <c r="BL275" s="329"/>
      <c r="BM275" s="392"/>
      <c r="BN275" s="329"/>
      <c r="BO275" s="393"/>
      <c r="BP275" s="392"/>
      <c r="BQ275" s="329"/>
    </row>
    <row r="276" spans="1:69" ht="15.75" customHeight="1" x14ac:dyDescent="0.3">
      <c r="A276" s="329"/>
      <c r="B276" s="329"/>
      <c r="C276" s="329"/>
      <c r="D276" s="329"/>
      <c r="E276" s="329"/>
      <c r="F276" s="329"/>
      <c r="G276" s="329"/>
      <c r="H276" s="329"/>
      <c r="I276" s="329"/>
      <c r="J276" s="329"/>
      <c r="K276" s="329"/>
      <c r="L276" s="329"/>
      <c r="M276" s="329"/>
      <c r="N276" s="329"/>
      <c r="O276" s="329"/>
      <c r="P276" s="329"/>
      <c r="Q276" s="329"/>
      <c r="R276" s="329"/>
      <c r="S276" s="329"/>
      <c r="T276" s="329"/>
      <c r="U276" s="329"/>
      <c r="V276" s="329"/>
      <c r="W276" s="329"/>
      <c r="X276" s="329"/>
      <c r="Y276" s="329"/>
      <c r="Z276" s="329"/>
      <c r="AA276" s="390"/>
      <c r="AB276" s="329"/>
      <c r="AC276" s="329"/>
      <c r="AD276" s="329"/>
      <c r="AE276" s="329"/>
      <c r="AF276" s="329"/>
      <c r="AG276" s="329"/>
      <c r="AH276" s="329"/>
      <c r="AI276" s="329"/>
      <c r="AJ276" s="329"/>
      <c r="AK276" s="329"/>
      <c r="AL276" s="329"/>
      <c r="AM276" s="329"/>
      <c r="AN276" s="329"/>
      <c r="AO276" s="329"/>
      <c r="AP276" s="329"/>
      <c r="AQ276" s="329"/>
      <c r="AR276" s="391"/>
      <c r="AS276" s="391"/>
      <c r="AT276" s="329"/>
      <c r="AU276" s="329"/>
      <c r="AV276" s="329"/>
      <c r="AW276" s="329"/>
      <c r="AX276" s="329"/>
      <c r="AY276" s="329"/>
      <c r="AZ276" s="392"/>
      <c r="BA276" s="392"/>
      <c r="BB276" s="329"/>
      <c r="BC276" s="392"/>
      <c r="BD276" s="329"/>
      <c r="BE276" s="393"/>
      <c r="BF276" s="392"/>
      <c r="BG276" s="303"/>
      <c r="BH276" s="392"/>
      <c r="BI276" s="329"/>
      <c r="BJ276" s="393"/>
      <c r="BK276" s="392"/>
      <c r="BL276" s="329"/>
      <c r="BM276" s="392"/>
      <c r="BN276" s="329"/>
      <c r="BO276" s="393"/>
      <c r="BP276" s="392"/>
      <c r="BQ276" s="329"/>
    </row>
    <row r="277" spans="1:69" ht="15.75" customHeight="1" x14ac:dyDescent="0.3">
      <c r="A277" s="329"/>
      <c r="B277" s="329"/>
      <c r="C277" s="329"/>
      <c r="D277" s="329"/>
      <c r="E277" s="329"/>
      <c r="F277" s="329"/>
      <c r="G277" s="329"/>
      <c r="H277" s="329"/>
      <c r="I277" s="329"/>
      <c r="J277" s="329"/>
      <c r="K277" s="329"/>
      <c r="L277" s="329"/>
      <c r="M277" s="329"/>
      <c r="N277" s="329"/>
      <c r="O277" s="329"/>
      <c r="P277" s="329"/>
      <c r="Q277" s="329"/>
      <c r="R277" s="329"/>
      <c r="S277" s="329"/>
      <c r="T277" s="329"/>
      <c r="U277" s="329"/>
      <c r="V277" s="329"/>
      <c r="W277" s="329"/>
      <c r="X277" s="329"/>
      <c r="Y277" s="329"/>
      <c r="Z277" s="329"/>
      <c r="AA277" s="390"/>
      <c r="AB277" s="329"/>
      <c r="AC277" s="329"/>
      <c r="AD277" s="329"/>
      <c r="AE277" s="329"/>
      <c r="AF277" s="329"/>
      <c r="AG277" s="329"/>
      <c r="AH277" s="329"/>
      <c r="AI277" s="329"/>
      <c r="AJ277" s="329"/>
      <c r="AK277" s="329"/>
      <c r="AL277" s="329"/>
      <c r="AM277" s="329"/>
      <c r="AN277" s="329"/>
      <c r="AO277" s="329"/>
      <c r="AP277" s="329"/>
      <c r="AQ277" s="329"/>
      <c r="AR277" s="391"/>
      <c r="AS277" s="391"/>
      <c r="AT277" s="329"/>
      <c r="AU277" s="329"/>
      <c r="AV277" s="329"/>
      <c r="AW277" s="329"/>
      <c r="AX277" s="329"/>
      <c r="AY277" s="329"/>
      <c r="AZ277" s="392"/>
      <c r="BA277" s="392"/>
      <c r="BB277" s="329"/>
      <c r="BC277" s="392"/>
      <c r="BD277" s="329"/>
      <c r="BE277" s="393"/>
      <c r="BF277" s="392"/>
      <c r="BG277" s="303"/>
      <c r="BH277" s="392"/>
      <c r="BI277" s="329"/>
      <c r="BJ277" s="393"/>
      <c r="BK277" s="392"/>
      <c r="BL277" s="329"/>
      <c r="BM277" s="392"/>
      <c r="BN277" s="329"/>
      <c r="BO277" s="393"/>
      <c r="BP277" s="392"/>
      <c r="BQ277" s="329"/>
    </row>
    <row r="278" spans="1:69" ht="15.75" customHeight="1" x14ac:dyDescent="0.3">
      <c r="A278" s="329"/>
      <c r="B278" s="329"/>
      <c r="C278" s="329"/>
      <c r="D278" s="329"/>
      <c r="E278" s="329"/>
      <c r="F278" s="329"/>
      <c r="G278" s="329"/>
      <c r="H278" s="329"/>
      <c r="I278" s="329"/>
      <c r="J278" s="329"/>
      <c r="K278" s="329"/>
      <c r="L278" s="329"/>
      <c r="M278" s="329"/>
      <c r="N278" s="329"/>
      <c r="O278" s="329"/>
      <c r="P278" s="329"/>
      <c r="Q278" s="329"/>
      <c r="R278" s="329"/>
      <c r="S278" s="329"/>
      <c r="T278" s="329"/>
      <c r="U278" s="329"/>
      <c r="V278" s="329"/>
      <c r="W278" s="329"/>
      <c r="X278" s="329"/>
      <c r="Y278" s="329"/>
      <c r="Z278" s="329"/>
      <c r="AA278" s="390"/>
      <c r="AB278" s="329"/>
      <c r="AC278" s="329"/>
      <c r="AD278" s="329"/>
      <c r="AE278" s="329"/>
      <c r="AF278" s="329"/>
      <c r="AG278" s="329"/>
      <c r="AH278" s="329"/>
      <c r="AI278" s="329"/>
      <c r="AJ278" s="329"/>
      <c r="AK278" s="329"/>
      <c r="AL278" s="329"/>
      <c r="AM278" s="329"/>
      <c r="AN278" s="329"/>
      <c r="AO278" s="329"/>
      <c r="AP278" s="329"/>
      <c r="AQ278" s="329"/>
      <c r="AR278" s="391"/>
      <c r="AS278" s="391"/>
      <c r="AT278" s="329"/>
      <c r="AU278" s="329"/>
      <c r="AV278" s="329"/>
      <c r="AW278" s="329"/>
      <c r="AX278" s="329"/>
      <c r="AY278" s="329"/>
      <c r="AZ278" s="392"/>
      <c r="BA278" s="392"/>
      <c r="BB278" s="329"/>
      <c r="BC278" s="392"/>
      <c r="BD278" s="329"/>
      <c r="BE278" s="393"/>
      <c r="BF278" s="392"/>
      <c r="BG278" s="303"/>
      <c r="BH278" s="392"/>
      <c r="BI278" s="329"/>
      <c r="BJ278" s="393"/>
      <c r="BK278" s="392"/>
      <c r="BL278" s="329"/>
      <c r="BM278" s="392"/>
      <c r="BN278" s="329"/>
      <c r="BO278" s="393"/>
      <c r="BP278" s="392"/>
      <c r="BQ278" s="329"/>
    </row>
    <row r="279" spans="1:69" ht="15.75" customHeight="1" x14ac:dyDescent="0.3">
      <c r="A279" s="329"/>
      <c r="B279" s="329"/>
      <c r="C279" s="329"/>
      <c r="D279" s="329"/>
      <c r="E279" s="329"/>
      <c r="F279" s="329"/>
      <c r="G279" s="329"/>
      <c r="H279" s="329"/>
      <c r="I279" s="329"/>
      <c r="J279" s="329"/>
      <c r="K279" s="329"/>
      <c r="L279" s="329"/>
      <c r="M279" s="329"/>
      <c r="N279" s="329"/>
      <c r="O279" s="329"/>
      <c r="P279" s="329"/>
      <c r="Q279" s="329"/>
      <c r="R279" s="329"/>
      <c r="S279" s="329"/>
      <c r="T279" s="329"/>
      <c r="U279" s="329"/>
      <c r="V279" s="329"/>
      <c r="W279" s="329"/>
      <c r="X279" s="329"/>
      <c r="Y279" s="329"/>
      <c r="Z279" s="329"/>
      <c r="AA279" s="390"/>
      <c r="AB279" s="329"/>
      <c r="AC279" s="329"/>
      <c r="AD279" s="329"/>
      <c r="AE279" s="329"/>
      <c r="AF279" s="329"/>
      <c r="AG279" s="329"/>
      <c r="AH279" s="329"/>
      <c r="AI279" s="329"/>
      <c r="AJ279" s="329"/>
      <c r="AK279" s="329"/>
      <c r="AL279" s="329"/>
      <c r="AM279" s="329"/>
      <c r="AN279" s="329"/>
      <c r="AO279" s="329"/>
      <c r="AP279" s="329"/>
      <c r="AQ279" s="329"/>
      <c r="AR279" s="391"/>
      <c r="AS279" s="391"/>
      <c r="AT279" s="329"/>
      <c r="AU279" s="329"/>
      <c r="AV279" s="329"/>
      <c r="AW279" s="329"/>
      <c r="AX279" s="329"/>
      <c r="AY279" s="329"/>
      <c r="AZ279" s="392"/>
      <c r="BA279" s="392"/>
      <c r="BB279" s="329"/>
      <c r="BC279" s="392"/>
      <c r="BD279" s="329"/>
      <c r="BE279" s="393"/>
      <c r="BF279" s="392"/>
      <c r="BG279" s="303"/>
      <c r="BH279" s="392"/>
      <c r="BI279" s="329"/>
      <c r="BJ279" s="393"/>
      <c r="BK279" s="392"/>
      <c r="BL279" s="329"/>
      <c r="BM279" s="392"/>
      <c r="BN279" s="329"/>
      <c r="BO279" s="393"/>
      <c r="BP279" s="392"/>
      <c r="BQ279" s="329"/>
    </row>
    <row r="280" spans="1:69" ht="15.75" customHeight="1" x14ac:dyDescent="0.3">
      <c r="A280" s="329"/>
      <c r="B280" s="329"/>
      <c r="C280" s="329"/>
      <c r="D280" s="329"/>
      <c r="E280" s="329"/>
      <c r="F280" s="329"/>
      <c r="G280" s="329"/>
      <c r="H280" s="329"/>
      <c r="I280" s="329"/>
      <c r="J280" s="329"/>
      <c r="K280" s="329"/>
      <c r="L280" s="329"/>
      <c r="M280" s="329"/>
      <c r="N280" s="329"/>
      <c r="O280" s="329"/>
      <c r="P280" s="329"/>
      <c r="Q280" s="329"/>
      <c r="R280" s="329"/>
      <c r="S280" s="329"/>
      <c r="T280" s="329"/>
      <c r="U280" s="329"/>
      <c r="V280" s="329"/>
      <c r="W280" s="329"/>
      <c r="X280" s="329"/>
      <c r="Y280" s="329"/>
      <c r="Z280" s="329"/>
      <c r="AA280" s="390"/>
      <c r="AB280" s="329"/>
      <c r="AC280" s="329"/>
      <c r="AD280" s="329"/>
      <c r="AE280" s="329"/>
      <c r="AF280" s="329"/>
      <c r="AG280" s="329"/>
      <c r="AH280" s="329"/>
      <c r="AI280" s="329"/>
      <c r="AJ280" s="329"/>
      <c r="AK280" s="329"/>
      <c r="AL280" s="329"/>
      <c r="AM280" s="329"/>
      <c r="AN280" s="329"/>
      <c r="AO280" s="329"/>
      <c r="AP280" s="329"/>
      <c r="AQ280" s="329"/>
      <c r="AR280" s="391"/>
      <c r="AS280" s="391"/>
      <c r="AT280" s="329"/>
      <c r="AU280" s="329"/>
      <c r="AV280" s="329"/>
      <c r="AW280" s="329"/>
      <c r="AX280" s="329"/>
      <c r="AY280" s="329"/>
      <c r="AZ280" s="392"/>
      <c r="BA280" s="392"/>
      <c r="BB280" s="329"/>
      <c r="BC280" s="392"/>
      <c r="BD280" s="329"/>
      <c r="BE280" s="393"/>
      <c r="BF280" s="392"/>
      <c r="BG280" s="303"/>
      <c r="BH280" s="392"/>
      <c r="BI280" s="329"/>
      <c r="BJ280" s="393"/>
      <c r="BK280" s="392"/>
      <c r="BL280" s="329"/>
      <c r="BM280" s="392"/>
      <c r="BN280" s="329"/>
      <c r="BO280" s="393"/>
      <c r="BP280" s="392"/>
      <c r="BQ280" s="329"/>
    </row>
    <row r="281" spans="1:69" ht="15.75" customHeight="1" x14ac:dyDescent="0.3">
      <c r="A281" s="329"/>
      <c r="B281" s="329"/>
      <c r="C281" s="329"/>
      <c r="D281" s="329"/>
      <c r="E281" s="329"/>
      <c r="F281" s="329"/>
      <c r="G281" s="329"/>
      <c r="H281" s="329"/>
      <c r="I281" s="329"/>
      <c r="J281" s="329"/>
      <c r="K281" s="329"/>
      <c r="L281" s="329"/>
      <c r="M281" s="329"/>
      <c r="N281" s="329"/>
      <c r="O281" s="329"/>
      <c r="P281" s="329"/>
      <c r="Q281" s="329"/>
      <c r="R281" s="329"/>
      <c r="S281" s="329"/>
      <c r="T281" s="329"/>
      <c r="U281" s="329"/>
      <c r="V281" s="329"/>
      <c r="W281" s="329"/>
      <c r="X281" s="329"/>
      <c r="Y281" s="329"/>
      <c r="Z281" s="329"/>
      <c r="AA281" s="390"/>
      <c r="AB281" s="329"/>
      <c r="AC281" s="329"/>
      <c r="AD281" s="329"/>
      <c r="AE281" s="329"/>
      <c r="AF281" s="329"/>
      <c r="AG281" s="329"/>
      <c r="AH281" s="329"/>
      <c r="AI281" s="329"/>
      <c r="AJ281" s="329"/>
      <c r="AK281" s="329"/>
      <c r="AL281" s="329"/>
      <c r="AM281" s="329"/>
      <c r="AN281" s="329"/>
      <c r="AO281" s="329"/>
      <c r="AP281" s="329"/>
      <c r="AQ281" s="329"/>
      <c r="AR281" s="391"/>
      <c r="AS281" s="391"/>
      <c r="AT281" s="329"/>
      <c r="AU281" s="329"/>
      <c r="AV281" s="329"/>
      <c r="AW281" s="329"/>
      <c r="AX281" s="329"/>
      <c r="AY281" s="329"/>
      <c r="AZ281" s="392"/>
      <c r="BA281" s="392"/>
      <c r="BB281" s="329"/>
      <c r="BC281" s="392"/>
      <c r="BD281" s="329"/>
      <c r="BE281" s="393"/>
      <c r="BF281" s="392"/>
      <c r="BG281" s="303"/>
      <c r="BH281" s="392"/>
      <c r="BI281" s="329"/>
      <c r="BJ281" s="393"/>
      <c r="BK281" s="392"/>
      <c r="BL281" s="329"/>
      <c r="BM281" s="392"/>
      <c r="BN281" s="329"/>
      <c r="BO281" s="393"/>
      <c r="BP281" s="392"/>
      <c r="BQ281" s="329"/>
    </row>
    <row r="282" spans="1:69" ht="15.75" customHeight="1" x14ac:dyDescent="0.3">
      <c r="A282" s="329"/>
      <c r="B282" s="329"/>
      <c r="C282" s="329"/>
      <c r="D282" s="329"/>
      <c r="E282" s="329"/>
      <c r="F282" s="329"/>
      <c r="G282" s="329"/>
      <c r="H282" s="329"/>
      <c r="I282" s="329"/>
      <c r="J282" s="329"/>
      <c r="K282" s="329"/>
      <c r="L282" s="329"/>
      <c r="M282" s="329"/>
      <c r="N282" s="329"/>
      <c r="O282" s="329"/>
      <c r="P282" s="329"/>
      <c r="Q282" s="329"/>
      <c r="R282" s="329"/>
      <c r="S282" s="329"/>
      <c r="T282" s="329"/>
      <c r="U282" s="329"/>
      <c r="V282" s="329"/>
      <c r="W282" s="329"/>
      <c r="X282" s="329"/>
      <c r="Y282" s="329"/>
      <c r="Z282" s="329"/>
      <c r="AA282" s="390"/>
      <c r="AB282" s="329"/>
      <c r="AC282" s="329"/>
      <c r="AD282" s="329"/>
      <c r="AE282" s="329"/>
      <c r="AF282" s="329"/>
      <c r="AG282" s="329"/>
      <c r="AH282" s="329"/>
      <c r="AI282" s="329"/>
      <c r="AJ282" s="329"/>
      <c r="AK282" s="329"/>
      <c r="AL282" s="329"/>
      <c r="AM282" s="329"/>
      <c r="AN282" s="329"/>
      <c r="AO282" s="329"/>
      <c r="AP282" s="329"/>
      <c r="AQ282" s="329"/>
      <c r="AR282" s="391"/>
      <c r="AS282" s="391"/>
      <c r="AT282" s="329"/>
      <c r="AU282" s="329"/>
      <c r="AV282" s="329"/>
      <c r="AW282" s="329"/>
      <c r="AX282" s="329"/>
      <c r="AY282" s="329"/>
      <c r="AZ282" s="392"/>
      <c r="BA282" s="392"/>
      <c r="BB282" s="329"/>
      <c r="BC282" s="392"/>
      <c r="BD282" s="329"/>
      <c r="BE282" s="393"/>
      <c r="BF282" s="392"/>
      <c r="BG282" s="303"/>
      <c r="BH282" s="392"/>
      <c r="BI282" s="329"/>
      <c r="BJ282" s="393"/>
      <c r="BK282" s="392"/>
      <c r="BL282" s="329"/>
      <c r="BM282" s="392"/>
      <c r="BN282" s="329"/>
      <c r="BO282" s="393"/>
      <c r="BP282" s="392"/>
      <c r="BQ282" s="329"/>
    </row>
    <row r="283" spans="1:69" ht="15.75" customHeight="1" x14ac:dyDescent="0.3">
      <c r="A283" s="329"/>
      <c r="B283" s="329"/>
      <c r="C283" s="329"/>
      <c r="D283" s="329"/>
      <c r="E283" s="329"/>
      <c r="F283" s="329"/>
      <c r="G283" s="329"/>
      <c r="H283" s="329"/>
      <c r="I283" s="329"/>
      <c r="J283" s="329"/>
      <c r="K283" s="329"/>
      <c r="L283" s="329"/>
      <c r="M283" s="329"/>
      <c r="N283" s="329"/>
      <c r="O283" s="329"/>
      <c r="P283" s="329"/>
      <c r="Q283" s="329"/>
      <c r="R283" s="329"/>
      <c r="S283" s="329"/>
      <c r="T283" s="329"/>
      <c r="U283" s="329"/>
      <c r="V283" s="329"/>
      <c r="W283" s="329"/>
      <c r="X283" s="329"/>
      <c r="Y283" s="329"/>
      <c r="Z283" s="329"/>
      <c r="AA283" s="390"/>
      <c r="AB283" s="329"/>
      <c r="AC283" s="329"/>
      <c r="AD283" s="329"/>
      <c r="AE283" s="329"/>
      <c r="AF283" s="329"/>
      <c r="AG283" s="329"/>
      <c r="AH283" s="329"/>
      <c r="AI283" s="329"/>
      <c r="AJ283" s="329"/>
      <c r="AK283" s="329"/>
      <c r="AL283" s="329"/>
      <c r="AM283" s="329"/>
      <c r="AN283" s="329"/>
      <c r="AO283" s="329"/>
      <c r="AP283" s="329"/>
      <c r="AQ283" s="329"/>
      <c r="AR283" s="391"/>
      <c r="AS283" s="391"/>
      <c r="AT283" s="329"/>
      <c r="AU283" s="329"/>
      <c r="AV283" s="329"/>
      <c r="AW283" s="329"/>
      <c r="AX283" s="329"/>
      <c r="AY283" s="329"/>
      <c r="AZ283" s="392"/>
      <c r="BA283" s="392"/>
      <c r="BB283" s="329"/>
      <c r="BC283" s="392"/>
      <c r="BD283" s="329"/>
      <c r="BE283" s="393"/>
      <c r="BF283" s="392"/>
      <c r="BG283" s="303"/>
      <c r="BH283" s="392"/>
      <c r="BI283" s="329"/>
      <c r="BJ283" s="393"/>
      <c r="BK283" s="392"/>
      <c r="BL283" s="329"/>
      <c r="BM283" s="392"/>
      <c r="BN283" s="329"/>
      <c r="BO283" s="393"/>
      <c r="BP283" s="392"/>
      <c r="BQ283" s="329"/>
    </row>
    <row r="284" spans="1:69" ht="15.75" customHeight="1" x14ac:dyDescent="0.3">
      <c r="A284" s="329"/>
      <c r="B284" s="329"/>
      <c r="C284" s="329"/>
      <c r="D284" s="329"/>
      <c r="E284" s="329"/>
      <c r="F284" s="329"/>
      <c r="G284" s="329"/>
      <c r="H284" s="329"/>
      <c r="I284" s="329"/>
      <c r="J284" s="329"/>
      <c r="K284" s="329"/>
      <c r="L284" s="329"/>
      <c r="M284" s="329"/>
      <c r="N284" s="329"/>
      <c r="O284" s="329"/>
      <c r="P284" s="329"/>
      <c r="Q284" s="329"/>
      <c r="R284" s="329"/>
      <c r="S284" s="329"/>
      <c r="T284" s="329"/>
      <c r="U284" s="329"/>
      <c r="V284" s="329"/>
      <c r="W284" s="329"/>
      <c r="X284" s="329"/>
      <c r="Y284" s="329"/>
      <c r="Z284" s="329"/>
      <c r="AA284" s="390"/>
      <c r="AB284" s="329"/>
      <c r="AC284" s="329"/>
      <c r="AD284" s="329"/>
      <c r="AE284" s="329"/>
      <c r="AF284" s="329"/>
      <c r="AG284" s="329"/>
      <c r="AH284" s="329"/>
      <c r="AI284" s="329"/>
      <c r="AJ284" s="329"/>
      <c r="AK284" s="329"/>
      <c r="AL284" s="329"/>
      <c r="AM284" s="329"/>
      <c r="AN284" s="329"/>
      <c r="AO284" s="329"/>
      <c r="AP284" s="329"/>
      <c r="AQ284" s="329"/>
      <c r="AR284" s="391"/>
      <c r="AS284" s="391"/>
      <c r="AT284" s="329"/>
      <c r="AU284" s="329"/>
      <c r="AV284" s="329"/>
      <c r="AW284" s="329"/>
      <c r="AX284" s="329"/>
      <c r="AY284" s="329"/>
      <c r="AZ284" s="392"/>
      <c r="BA284" s="392"/>
      <c r="BB284" s="329"/>
      <c r="BC284" s="392"/>
      <c r="BD284" s="329"/>
      <c r="BE284" s="393"/>
      <c r="BF284" s="392"/>
      <c r="BG284" s="303"/>
      <c r="BH284" s="392"/>
      <c r="BI284" s="329"/>
      <c r="BJ284" s="393"/>
      <c r="BK284" s="392"/>
      <c r="BL284" s="329"/>
      <c r="BM284" s="392"/>
      <c r="BN284" s="329"/>
      <c r="BO284" s="393"/>
      <c r="BP284" s="392"/>
      <c r="BQ284" s="329"/>
    </row>
    <row r="285" spans="1:69" ht="15.75" customHeight="1" x14ac:dyDescent="0.3">
      <c r="A285" s="329"/>
      <c r="B285" s="329"/>
      <c r="C285" s="329"/>
      <c r="D285" s="329"/>
      <c r="E285" s="329"/>
      <c r="F285" s="329"/>
      <c r="G285" s="329"/>
      <c r="H285" s="329"/>
      <c r="I285" s="329"/>
      <c r="J285" s="329"/>
      <c r="K285" s="329"/>
      <c r="L285" s="329"/>
      <c r="M285" s="329"/>
      <c r="N285" s="329"/>
      <c r="O285" s="329"/>
      <c r="P285" s="329"/>
      <c r="Q285" s="329"/>
      <c r="R285" s="329"/>
      <c r="S285" s="329"/>
      <c r="T285" s="329"/>
      <c r="U285" s="329"/>
      <c r="V285" s="329"/>
      <c r="W285" s="329"/>
      <c r="X285" s="329"/>
      <c r="Y285" s="329"/>
      <c r="Z285" s="329"/>
      <c r="AA285" s="390"/>
      <c r="AB285" s="329"/>
      <c r="AC285" s="329"/>
      <c r="AD285" s="329"/>
      <c r="AE285" s="329"/>
      <c r="AF285" s="329"/>
      <c r="AG285" s="329"/>
      <c r="AH285" s="329"/>
      <c r="AI285" s="329"/>
      <c r="AJ285" s="329"/>
      <c r="AK285" s="329"/>
      <c r="AL285" s="329"/>
      <c r="AM285" s="329"/>
      <c r="AN285" s="329"/>
      <c r="AO285" s="329"/>
      <c r="AP285" s="329"/>
      <c r="AQ285" s="329"/>
      <c r="AR285" s="391"/>
      <c r="AS285" s="391"/>
      <c r="AT285" s="329"/>
      <c r="AU285" s="329"/>
      <c r="AV285" s="329"/>
      <c r="AW285" s="329"/>
      <c r="AX285" s="329"/>
      <c r="AY285" s="329"/>
      <c r="AZ285" s="392"/>
      <c r="BA285" s="392"/>
      <c r="BB285" s="329"/>
      <c r="BC285" s="392"/>
      <c r="BD285" s="329"/>
      <c r="BE285" s="393"/>
      <c r="BF285" s="392"/>
      <c r="BG285" s="303"/>
      <c r="BH285" s="392"/>
      <c r="BI285" s="329"/>
      <c r="BJ285" s="393"/>
      <c r="BK285" s="392"/>
      <c r="BL285" s="329"/>
      <c r="BM285" s="392"/>
      <c r="BN285" s="329"/>
      <c r="BO285" s="393"/>
      <c r="BP285" s="392"/>
      <c r="BQ285" s="329"/>
    </row>
    <row r="286" spans="1:69" ht="15.75" customHeight="1" x14ac:dyDescent="0.3">
      <c r="A286" s="329"/>
      <c r="B286" s="329"/>
      <c r="C286" s="329"/>
      <c r="D286" s="329"/>
      <c r="E286" s="329"/>
      <c r="F286" s="329"/>
      <c r="G286" s="329"/>
      <c r="H286" s="329"/>
      <c r="I286" s="329"/>
      <c r="J286" s="329"/>
      <c r="K286" s="329"/>
      <c r="L286" s="329"/>
      <c r="M286" s="329"/>
      <c r="N286" s="329"/>
      <c r="O286" s="329"/>
      <c r="P286" s="329"/>
      <c r="Q286" s="329"/>
      <c r="R286" s="329"/>
      <c r="S286" s="329"/>
      <c r="T286" s="329"/>
      <c r="U286" s="329"/>
      <c r="V286" s="329"/>
      <c r="W286" s="329"/>
      <c r="X286" s="329"/>
      <c r="Y286" s="329"/>
      <c r="Z286" s="329"/>
      <c r="AA286" s="390"/>
      <c r="AB286" s="329"/>
      <c r="AC286" s="329"/>
      <c r="AD286" s="329"/>
      <c r="AE286" s="329"/>
      <c r="AF286" s="329"/>
      <c r="AG286" s="329"/>
      <c r="AH286" s="329"/>
      <c r="AI286" s="329"/>
      <c r="AJ286" s="329"/>
      <c r="AK286" s="329"/>
      <c r="AL286" s="329"/>
      <c r="AM286" s="329"/>
      <c r="AN286" s="329"/>
      <c r="AO286" s="329"/>
      <c r="AP286" s="329"/>
      <c r="AQ286" s="329"/>
      <c r="AR286" s="391"/>
      <c r="AS286" s="391"/>
      <c r="AT286" s="329"/>
      <c r="AU286" s="329"/>
      <c r="AV286" s="329"/>
      <c r="AW286" s="329"/>
      <c r="AX286" s="329"/>
      <c r="AY286" s="329"/>
      <c r="AZ286" s="392"/>
      <c r="BA286" s="392"/>
      <c r="BB286" s="329"/>
      <c r="BC286" s="392"/>
      <c r="BD286" s="329"/>
      <c r="BE286" s="393"/>
      <c r="BF286" s="392"/>
      <c r="BG286" s="303"/>
      <c r="BH286" s="392"/>
      <c r="BI286" s="329"/>
      <c r="BJ286" s="393"/>
      <c r="BK286" s="392"/>
      <c r="BL286" s="329"/>
      <c r="BM286" s="392"/>
      <c r="BN286" s="329"/>
      <c r="BO286" s="393"/>
      <c r="BP286" s="392"/>
      <c r="BQ286" s="329"/>
    </row>
    <row r="287" spans="1:69" ht="15.75" customHeight="1" x14ac:dyDescent="0.3">
      <c r="A287" s="329"/>
      <c r="B287" s="329"/>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c r="AA287" s="390"/>
      <c r="AB287" s="329"/>
      <c r="AC287" s="329"/>
      <c r="AD287" s="329"/>
      <c r="AE287" s="329"/>
      <c r="AF287" s="329"/>
      <c r="AG287" s="329"/>
      <c r="AH287" s="329"/>
      <c r="AI287" s="329"/>
      <c r="AJ287" s="329"/>
      <c r="AK287" s="329"/>
      <c r="AL287" s="329"/>
      <c r="AM287" s="329"/>
      <c r="AN287" s="329"/>
      <c r="AO287" s="329"/>
      <c r="AP287" s="329"/>
      <c r="AQ287" s="329"/>
      <c r="AR287" s="391"/>
      <c r="AS287" s="391"/>
      <c r="AT287" s="329"/>
      <c r="AU287" s="329"/>
      <c r="AV287" s="329"/>
      <c r="AW287" s="329"/>
      <c r="AX287" s="329"/>
      <c r="AY287" s="329"/>
      <c r="AZ287" s="392"/>
      <c r="BA287" s="392"/>
      <c r="BB287" s="329"/>
      <c r="BC287" s="392"/>
      <c r="BD287" s="329"/>
      <c r="BE287" s="393"/>
      <c r="BF287" s="392"/>
      <c r="BG287" s="303"/>
      <c r="BH287" s="392"/>
      <c r="BI287" s="329"/>
      <c r="BJ287" s="393"/>
      <c r="BK287" s="392"/>
      <c r="BL287" s="329"/>
      <c r="BM287" s="392"/>
      <c r="BN287" s="329"/>
      <c r="BO287" s="393"/>
      <c r="BP287" s="392"/>
      <c r="BQ287" s="329"/>
    </row>
    <row r="288" spans="1:69" ht="15.75" customHeight="1" x14ac:dyDescent="0.3">
      <c r="A288" s="329"/>
      <c r="B288" s="329"/>
      <c r="C288" s="329"/>
      <c r="D288" s="329"/>
      <c r="E288" s="329"/>
      <c r="F288" s="329"/>
      <c r="G288" s="329"/>
      <c r="H288" s="329"/>
      <c r="I288" s="329"/>
      <c r="J288" s="329"/>
      <c r="K288" s="329"/>
      <c r="L288" s="329"/>
      <c r="M288" s="329"/>
      <c r="N288" s="329"/>
      <c r="O288" s="329"/>
      <c r="P288" s="329"/>
      <c r="Q288" s="329"/>
      <c r="R288" s="329"/>
      <c r="S288" s="329"/>
      <c r="T288" s="329"/>
      <c r="U288" s="329"/>
      <c r="V288" s="329"/>
      <c r="W288" s="329"/>
      <c r="X288" s="329"/>
      <c r="Y288" s="329"/>
      <c r="Z288" s="329"/>
      <c r="AA288" s="390"/>
      <c r="AB288" s="329"/>
      <c r="AC288" s="329"/>
      <c r="AD288" s="329"/>
      <c r="AE288" s="329"/>
      <c r="AF288" s="329"/>
      <c r="AG288" s="329"/>
      <c r="AH288" s="329"/>
      <c r="AI288" s="329"/>
      <c r="AJ288" s="329"/>
      <c r="AK288" s="329"/>
      <c r="AL288" s="329"/>
      <c r="AM288" s="329"/>
      <c r="AN288" s="329"/>
      <c r="AO288" s="329"/>
      <c r="AP288" s="329"/>
      <c r="AQ288" s="329"/>
      <c r="AR288" s="391"/>
      <c r="AS288" s="391"/>
      <c r="AT288" s="329"/>
      <c r="AU288" s="329"/>
      <c r="AV288" s="329"/>
      <c r="AW288" s="329"/>
      <c r="AX288" s="329"/>
      <c r="AY288" s="329"/>
      <c r="AZ288" s="392"/>
      <c r="BA288" s="392"/>
      <c r="BB288" s="329"/>
      <c r="BC288" s="392"/>
      <c r="BD288" s="329"/>
      <c r="BE288" s="393"/>
      <c r="BF288" s="392"/>
      <c r="BG288" s="303"/>
      <c r="BH288" s="392"/>
      <c r="BI288" s="329"/>
      <c r="BJ288" s="393"/>
      <c r="BK288" s="392"/>
      <c r="BL288" s="329"/>
      <c r="BM288" s="392"/>
      <c r="BN288" s="329"/>
      <c r="BO288" s="393"/>
      <c r="BP288" s="392"/>
      <c r="BQ288" s="329"/>
    </row>
    <row r="289" spans="1:69" ht="15.75" customHeight="1" x14ac:dyDescent="0.3">
      <c r="A289" s="329"/>
      <c r="B289" s="329"/>
      <c r="C289" s="329"/>
      <c r="D289" s="329"/>
      <c r="E289" s="329"/>
      <c r="F289" s="329"/>
      <c r="G289" s="329"/>
      <c r="H289" s="329"/>
      <c r="I289" s="329"/>
      <c r="J289" s="329"/>
      <c r="K289" s="329"/>
      <c r="L289" s="329"/>
      <c r="M289" s="329"/>
      <c r="N289" s="329"/>
      <c r="O289" s="329"/>
      <c r="P289" s="329"/>
      <c r="Q289" s="329"/>
      <c r="R289" s="329"/>
      <c r="S289" s="329"/>
      <c r="T289" s="329"/>
      <c r="U289" s="329"/>
      <c r="V289" s="329"/>
      <c r="W289" s="329"/>
      <c r="X289" s="329"/>
      <c r="Y289" s="329"/>
      <c r="Z289" s="329"/>
      <c r="AA289" s="390"/>
      <c r="AB289" s="329"/>
      <c r="AC289" s="329"/>
      <c r="AD289" s="329"/>
      <c r="AE289" s="329"/>
      <c r="AF289" s="329"/>
      <c r="AG289" s="329"/>
      <c r="AH289" s="329"/>
      <c r="AI289" s="329"/>
      <c r="AJ289" s="329"/>
      <c r="AK289" s="329"/>
      <c r="AL289" s="329"/>
      <c r="AM289" s="329"/>
      <c r="AN289" s="329"/>
      <c r="AO289" s="329"/>
      <c r="AP289" s="329"/>
      <c r="AQ289" s="329"/>
      <c r="AR289" s="391"/>
      <c r="AS289" s="391"/>
      <c r="AT289" s="329"/>
      <c r="AU289" s="329"/>
      <c r="AV289" s="329"/>
      <c r="AW289" s="329"/>
      <c r="AX289" s="329"/>
      <c r="AY289" s="329"/>
      <c r="AZ289" s="392"/>
      <c r="BA289" s="392"/>
      <c r="BB289" s="329"/>
      <c r="BC289" s="392"/>
      <c r="BD289" s="329"/>
      <c r="BE289" s="393"/>
      <c r="BF289" s="392"/>
      <c r="BG289" s="303"/>
      <c r="BH289" s="392"/>
      <c r="BI289" s="329"/>
      <c r="BJ289" s="393"/>
      <c r="BK289" s="392"/>
      <c r="BL289" s="329"/>
      <c r="BM289" s="392"/>
      <c r="BN289" s="329"/>
      <c r="BO289" s="393"/>
      <c r="BP289" s="392"/>
      <c r="BQ289" s="329"/>
    </row>
    <row r="290" spans="1:69" ht="15.75" customHeight="1" x14ac:dyDescent="0.3">
      <c r="A290" s="329"/>
      <c r="B290" s="329"/>
      <c r="C290" s="329"/>
      <c r="D290" s="329"/>
      <c r="E290" s="329"/>
      <c r="F290" s="329"/>
      <c r="G290" s="329"/>
      <c r="H290" s="329"/>
      <c r="I290" s="329"/>
      <c r="J290" s="329"/>
      <c r="K290" s="329"/>
      <c r="L290" s="329"/>
      <c r="M290" s="329"/>
      <c r="N290" s="329"/>
      <c r="O290" s="329"/>
      <c r="P290" s="329"/>
      <c r="Q290" s="329"/>
      <c r="R290" s="329"/>
      <c r="S290" s="329"/>
      <c r="T290" s="329"/>
      <c r="U290" s="329"/>
      <c r="V290" s="329"/>
      <c r="W290" s="329"/>
      <c r="X290" s="329"/>
      <c r="Y290" s="329"/>
      <c r="Z290" s="329"/>
      <c r="AA290" s="390"/>
      <c r="AB290" s="329"/>
      <c r="AC290" s="329"/>
      <c r="AD290" s="329"/>
      <c r="AE290" s="329"/>
      <c r="AF290" s="329"/>
      <c r="AG290" s="329"/>
      <c r="AH290" s="329"/>
      <c r="AI290" s="329"/>
      <c r="AJ290" s="329"/>
      <c r="AK290" s="329"/>
      <c r="AL290" s="329"/>
      <c r="AM290" s="329"/>
      <c r="AN290" s="329"/>
      <c r="AO290" s="329"/>
      <c r="AP290" s="329"/>
      <c r="AQ290" s="329"/>
      <c r="AR290" s="391"/>
      <c r="AS290" s="391"/>
      <c r="AT290" s="329"/>
      <c r="AU290" s="329"/>
      <c r="AV290" s="329"/>
      <c r="AW290" s="329"/>
      <c r="AX290" s="329"/>
      <c r="AY290" s="329"/>
      <c r="AZ290" s="392"/>
      <c r="BA290" s="392"/>
      <c r="BB290" s="329"/>
      <c r="BC290" s="392"/>
      <c r="BD290" s="329"/>
      <c r="BE290" s="393"/>
      <c r="BF290" s="392"/>
      <c r="BG290" s="303"/>
      <c r="BH290" s="392"/>
      <c r="BI290" s="329"/>
      <c r="BJ290" s="393"/>
      <c r="BK290" s="392"/>
      <c r="BL290" s="329"/>
      <c r="BM290" s="392"/>
      <c r="BN290" s="329"/>
      <c r="BO290" s="393"/>
      <c r="BP290" s="392"/>
      <c r="BQ290" s="329"/>
    </row>
    <row r="291" spans="1:69" ht="15.75" customHeight="1" x14ac:dyDescent="0.3">
      <c r="A291" s="329"/>
      <c r="B291" s="329"/>
      <c r="C291" s="329"/>
      <c r="D291" s="329"/>
      <c r="E291" s="329"/>
      <c r="F291" s="329"/>
      <c r="G291" s="329"/>
      <c r="H291" s="329"/>
      <c r="I291" s="329"/>
      <c r="J291" s="329"/>
      <c r="K291" s="329"/>
      <c r="L291" s="329"/>
      <c r="M291" s="329"/>
      <c r="N291" s="329"/>
      <c r="O291" s="329"/>
      <c r="P291" s="329"/>
      <c r="Q291" s="329"/>
      <c r="R291" s="329"/>
      <c r="S291" s="329"/>
      <c r="T291" s="329"/>
      <c r="U291" s="329"/>
      <c r="V291" s="329"/>
      <c r="W291" s="329"/>
      <c r="X291" s="329"/>
      <c r="Y291" s="329"/>
      <c r="Z291" s="329"/>
      <c r="AA291" s="390"/>
      <c r="AB291" s="329"/>
      <c r="AC291" s="329"/>
      <c r="AD291" s="329"/>
      <c r="AE291" s="329"/>
      <c r="AF291" s="329"/>
      <c r="AG291" s="329"/>
      <c r="AH291" s="329"/>
      <c r="AI291" s="329"/>
      <c r="AJ291" s="329"/>
      <c r="AK291" s="329"/>
      <c r="AL291" s="329"/>
      <c r="AM291" s="329"/>
      <c r="AN291" s="329"/>
      <c r="AO291" s="329"/>
      <c r="AP291" s="329"/>
      <c r="AQ291" s="329"/>
      <c r="AR291" s="391"/>
      <c r="AS291" s="391"/>
      <c r="AT291" s="329"/>
      <c r="AU291" s="329"/>
      <c r="AV291" s="329"/>
      <c r="AW291" s="329"/>
      <c r="AX291" s="329"/>
      <c r="AY291" s="329"/>
      <c r="AZ291" s="392"/>
      <c r="BA291" s="392"/>
      <c r="BB291" s="329"/>
      <c r="BC291" s="392"/>
      <c r="BD291" s="329"/>
      <c r="BE291" s="393"/>
      <c r="BF291" s="392"/>
      <c r="BG291" s="303"/>
      <c r="BH291" s="392"/>
      <c r="BI291" s="329"/>
      <c r="BJ291" s="393"/>
      <c r="BK291" s="392"/>
      <c r="BL291" s="329"/>
      <c r="BM291" s="392"/>
      <c r="BN291" s="329"/>
      <c r="BO291" s="393"/>
      <c r="BP291" s="392"/>
      <c r="BQ291" s="329"/>
    </row>
    <row r="292" spans="1:69" ht="15.75" customHeight="1" x14ac:dyDescent="0.3">
      <c r="A292" s="329"/>
      <c r="B292" s="329"/>
      <c r="C292" s="329"/>
      <c r="D292" s="329"/>
      <c r="E292" s="329"/>
      <c r="F292" s="329"/>
      <c r="G292" s="329"/>
      <c r="H292" s="329"/>
      <c r="I292" s="329"/>
      <c r="J292" s="329"/>
      <c r="K292" s="329"/>
      <c r="L292" s="329"/>
      <c r="M292" s="329"/>
      <c r="N292" s="329"/>
      <c r="O292" s="329"/>
      <c r="P292" s="329"/>
      <c r="Q292" s="329"/>
      <c r="R292" s="329"/>
      <c r="S292" s="329"/>
      <c r="T292" s="329"/>
      <c r="U292" s="329"/>
      <c r="V292" s="329"/>
      <c r="W292" s="329"/>
      <c r="X292" s="329"/>
      <c r="Y292" s="329"/>
      <c r="Z292" s="329"/>
      <c r="AA292" s="390"/>
      <c r="AB292" s="329"/>
      <c r="AC292" s="329"/>
      <c r="AD292" s="329"/>
      <c r="AE292" s="329"/>
      <c r="AF292" s="329"/>
      <c r="AG292" s="329"/>
      <c r="AH292" s="329"/>
      <c r="AI292" s="329"/>
      <c r="AJ292" s="329"/>
      <c r="AK292" s="329"/>
      <c r="AL292" s="329"/>
      <c r="AM292" s="329"/>
      <c r="AN292" s="329"/>
      <c r="AO292" s="329"/>
      <c r="AP292" s="329"/>
      <c r="AQ292" s="329"/>
      <c r="AR292" s="391"/>
      <c r="AS292" s="391"/>
      <c r="AT292" s="329"/>
      <c r="AU292" s="329"/>
      <c r="AV292" s="329"/>
      <c r="AW292" s="329"/>
      <c r="AX292" s="329"/>
      <c r="AY292" s="329"/>
      <c r="AZ292" s="392"/>
      <c r="BA292" s="392"/>
      <c r="BB292" s="329"/>
      <c r="BC292" s="392"/>
      <c r="BD292" s="329"/>
      <c r="BE292" s="393"/>
      <c r="BF292" s="392"/>
      <c r="BG292" s="303"/>
      <c r="BH292" s="392"/>
      <c r="BI292" s="329"/>
      <c r="BJ292" s="393"/>
      <c r="BK292" s="392"/>
      <c r="BL292" s="329"/>
      <c r="BM292" s="392"/>
      <c r="BN292" s="329"/>
      <c r="BO292" s="393"/>
      <c r="BP292" s="392"/>
      <c r="BQ292" s="329"/>
    </row>
    <row r="293" spans="1:69" ht="15.75" customHeight="1" x14ac:dyDescent="0.3">
      <c r="A293" s="329"/>
      <c r="B293" s="329"/>
      <c r="C293" s="329"/>
      <c r="D293" s="329"/>
      <c r="E293" s="329"/>
      <c r="F293" s="329"/>
      <c r="G293" s="329"/>
      <c r="H293" s="329"/>
      <c r="I293" s="329"/>
      <c r="J293" s="329"/>
      <c r="K293" s="329"/>
      <c r="L293" s="329"/>
      <c r="M293" s="329"/>
      <c r="N293" s="329"/>
      <c r="O293" s="329"/>
      <c r="P293" s="329"/>
      <c r="Q293" s="329"/>
      <c r="R293" s="329"/>
      <c r="S293" s="329"/>
      <c r="T293" s="329"/>
      <c r="U293" s="329"/>
      <c r="V293" s="329"/>
      <c r="W293" s="329"/>
      <c r="X293" s="329"/>
      <c r="Y293" s="329"/>
      <c r="Z293" s="329"/>
      <c r="AA293" s="390"/>
      <c r="AB293" s="329"/>
      <c r="AC293" s="329"/>
      <c r="AD293" s="329"/>
      <c r="AE293" s="329"/>
      <c r="AF293" s="329"/>
      <c r="AG293" s="329"/>
      <c r="AH293" s="329"/>
      <c r="AI293" s="329"/>
      <c r="AJ293" s="329"/>
      <c r="AK293" s="329"/>
      <c r="AL293" s="329"/>
      <c r="AM293" s="329"/>
      <c r="AN293" s="329"/>
      <c r="AO293" s="329"/>
      <c r="AP293" s="329"/>
      <c r="AQ293" s="329"/>
      <c r="AR293" s="391"/>
      <c r="AS293" s="391"/>
      <c r="AT293" s="329"/>
      <c r="AU293" s="329"/>
      <c r="AV293" s="329"/>
      <c r="AW293" s="329"/>
      <c r="AX293" s="329"/>
      <c r="AY293" s="329"/>
      <c r="AZ293" s="392"/>
      <c r="BA293" s="392"/>
      <c r="BB293" s="329"/>
      <c r="BC293" s="392"/>
      <c r="BD293" s="329"/>
      <c r="BE293" s="393"/>
      <c r="BF293" s="392"/>
      <c r="BG293" s="303"/>
      <c r="BH293" s="392"/>
      <c r="BI293" s="329"/>
      <c r="BJ293" s="393"/>
      <c r="BK293" s="392"/>
      <c r="BL293" s="329"/>
      <c r="BM293" s="392"/>
      <c r="BN293" s="329"/>
      <c r="BO293" s="393"/>
      <c r="BP293" s="392"/>
      <c r="BQ293" s="329"/>
    </row>
    <row r="294" spans="1:69" ht="15.75" customHeight="1" x14ac:dyDescent="0.3">
      <c r="A294" s="329"/>
      <c r="B294" s="329"/>
      <c r="C294" s="329"/>
      <c r="D294" s="329"/>
      <c r="E294" s="329"/>
      <c r="F294" s="329"/>
      <c r="G294" s="329"/>
      <c r="H294" s="329"/>
      <c r="I294" s="329"/>
      <c r="J294" s="329"/>
      <c r="K294" s="329"/>
      <c r="L294" s="329"/>
      <c r="M294" s="329"/>
      <c r="N294" s="329"/>
      <c r="O294" s="329"/>
      <c r="P294" s="329"/>
      <c r="Q294" s="329"/>
      <c r="R294" s="329"/>
      <c r="S294" s="329"/>
      <c r="T294" s="329"/>
      <c r="U294" s="329"/>
      <c r="V294" s="329"/>
      <c r="W294" s="329"/>
      <c r="X294" s="329"/>
      <c r="Y294" s="329"/>
      <c r="Z294" s="329"/>
      <c r="AA294" s="390"/>
      <c r="AB294" s="329"/>
      <c r="AC294" s="329"/>
      <c r="AD294" s="329"/>
      <c r="AE294" s="329"/>
      <c r="AF294" s="329"/>
      <c r="AG294" s="329"/>
      <c r="AH294" s="329"/>
      <c r="AI294" s="329"/>
      <c r="AJ294" s="329"/>
      <c r="AK294" s="329"/>
      <c r="AL294" s="329"/>
      <c r="AM294" s="329"/>
      <c r="AN294" s="329"/>
      <c r="AO294" s="329"/>
      <c r="AP294" s="329"/>
      <c r="AQ294" s="329"/>
      <c r="AR294" s="391"/>
      <c r="AS294" s="391"/>
      <c r="AT294" s="329"/>
      <c r="AU294" s="329"/>
      <c r="AV294" s="329"/>
      <c r="AW294" s="329"/>
      <c r="AX294" s="329"/>
      <c r="AY294" s="329"/>
      <c r="AZ294" s="392"/>
      <c r="BA294" s="392"/>
      <c r="BB294" s="329"/>
      <c r="BC294" s="392"/>
      <c r="BD294" s="329"/>
      <c r="BE294" s="393"/>
      <c r="BF294" s="392"/>
      <c r="BG294" s="303"/>
      <c r="BH294" s="392"/>
      <c r="BI294" s="329"/>
      <c r="BJ294" s="393"/>
      <c r="BK294" s="392"/>
      <c r="BL294" s="329"/>
      <c r="BM294" s="392"/>
      <c r="BN294" s="329"/>
      <c r="BO294" s="393"/>
      <c r="BP294" s="392"/>
      <c r="BQ294" s="329"/>
    </row>
    <row r="295" spans="1:69" ht="15.75" customHeight="1" x14ac:dyDescent="0.3">
      <c r="A295" s="329"/>
      <c r="B295" s="329"/>
      <c r="C295" s="329"/>
      <c r="D295" s="329"/>
      <c r="E295" s="329"/>
      <c r="F295" s="329"/>
      <c r="G295" s="329"/>
      <c r="H295" s="329"/>
      <c r="I295" s="329"/>
      <c r="J295" s="329"/>
      <c r="K295" s="329"/>
      <c r="L295" s="329"/>
      <c r="M295" s="329"/>
      <c r="N295" s="329"/>
      <c r="O295" s="329"/>
      <c r="P295" s="329"/>
      <c r="Q295" s="329"/>
      <c r="R295" s="329"/>
      <c r="S295" s="329"/>
      <c r="T295" s="329"/>
      <c r="U295" s="329"/>
      <c r="V295" s="329"/>
      <c r="W295" s="329"/>
      <c r="X295" s="329"/>
      <c r="Y295" s="329"/>
      <c r="Z295" s="329"/>
      <c r="AA295" s="390"/>
      <c r="AB295" s="329"/>
      <c r="AC295" s="329"/>
      <c r="AD295" s="329"/>
      <c r="AE295" s="329"/>
      <c r="AF295" s="329"/>
      <c r="AG295" s="329"/>
      <c r="AH295" s="329"/>
      <c r="AI295" s="329"/>
      <c r="AJ295" s="329"/>
      <c r="AK295" s="329"/>
      <c r="AL295" s="329"/>
      <c r="AM295" s="329"/>
      <c r="AN295" s="329"/>
      <c r="AO295" s="329"/>
      <c r="AP295" s="329"/>
      <c r="AQ295" s="329"/>
      <c r="AR295" s="391"/>
      <c r="AS295" s="391"/>
      <c r="AT295" s="329"/>
      <c r="AU295" s="329"/>
      <c r="AV295" s="329"/>
      <c r="AW295" s="329"/>
      <c r="AX295" s="329"/>
      <c r="AY295" s="329"/>
      <c r="AZ295" s="392"/>
      <c r="BA295" s="392"/>
      <c r="BB295" s="329"/>
      <c r="BC295" s="392"/>
      <c r="BD295" s="329"/>
      <c r="BE295" s="393"/>
      <c r="BF295" s="392"/>
      <c r="BG295" s="303"/>
      <c r="BH295" s="392"/>
      <c r="BI295" s="329"/>
      <c r="BJ295" s="393"/>
      <c r="BK295" s="392"/>
      <c r="BL295" s="329"/>
      <c r="BM295" s="392"/>
      <c r="BN295" s="329"/>
      <c r="BO295" s="393"/>
      <c r="BP295" s="392"/>
      <c r="BQ295" s="329"/>
    </row>
    <row r="296" spans="1:69" ht="15.75" customHeight="1" x14ac:dyDescent="0.3">
      <c r="A296" s="329"/>
      <c r="B296" s="329"/>
      <c r="C296" s="329"/>
      <c r="D296" s="329"/>
      <c r="E296" s="329"/>
      <c r="F296" s="329"/>
      <c r="G296" s="329"/>
      <c r="H296" s="329"/>
      <c r="I296" s="329"/>
      <c r="J296" s="329"/>
      <c r="K296" s="329"/>
      <c r="L296" s="329"/>
      <c r="M296" s="329"/>
      <c r="N296" s="329"/>
      <c r="O296" s="329"/>
      <c r="P296" s="329"/>
      <c r="Q296" s="329"/>
      <c r="R296" s="329"/>
      <c r="S296" s="329"/>
      <c r="T296" s="329"/>
      <c r="U296" s="329"/>
      <c r="V296" s="329"/>
      <c r="W296" s="329"/>
      <c r="X296" s="329"/>
      <c r="Y296" s="329"/>
      <c r="Z296" s="329"/>
      <c r="AA296" s="390"/>
      <c r="AB296" s="329"/>
      <c r="AC296" s="329"/>
      <c r="AD296" s="329"/>
      <c r="AE296" s="329"/>
      <c r="AF296" s="329"/>
      <c r="AG296" s="329"/>
      <c r="AH296" s="329"/>
      <c r="AI296" s="329"/>
      <c r="AJ296" s="329"/>
      <c r="AK296" s="329"/>
      <c r="AL296" s="329"/>
      <c r="AM296" s="329"/>
      <c r="AN296" s="329"/>
      <c r="AO296" s="329"/>
      <c r="AP296" s="329"/>
      <c r="AQ296" s="329"/>
      <c r="AR296" s="391"/>
      <c r="AS296" s="391"/>
      <c r="AT296" s="329"/>
      <c r="AU296" s="329"/>
      <c r="AV296" s="329"/>
      <c r="AW296" s="329"/>
      <c r="AX296" s="329"/>
      <c r="AY296" s="329"/>
      <c r="AZ296" s="392"/>
      <c r="BA296" s="392"/>
      <c r="BB296" s="329"/>
      <c r="BC296" s="392"/>
      <c r="BD296" s="329"/>
      <c r="BE296" s="393"/>
      <c r="BF296" s="392"/>
      <c r="BG296" s="303"/>
      <c r="BH296" s="392"/>
      <c r="BI296" s="329"/>
      <c r="BJ296" s="393"/>
      <c r="BK296" s="392"/>
      <c r="BL296" s="329"/>
      <c r="BM296" s="392"/>
      <c r="BN296" s="329"/>
      <c r="BO296" s="393"/>
      <c r="BP296" s="392"/>
      <c r="BQ296" s="329"/>
    </row>
    <row r="297" spans="1:69" ht="15.75" customHeight="1" x14ac:dyDescent="0.3">
      <c r="A297" s="329"/>
      <c r="B297" s="329"/>
      <c r="C297" s="329"/>
      <c r="D297" s="329"/>
      <c r="E297" s="329"/>
      <c r="F297" s="329"/>
      <c r="G297" s="329"/>
      <c r="H297" s="329"/>
      <c r="I297" s="329"/>
      <c r="J297" s="329"/>
      <c r="K297" s="329"/>
      <c r="L297" s="329"/>
      <c r="M297" s="329"/>
      <c r="N297" s="329"/>
      <c r="O297" s="329"/>
      <c r="P297" s="329"/>
      <c r="Q297" s="329"/>
      <c r="R297" s="329"/>
      <c r="S297" s="329"/>
      <c r="T297" s="329"/>
      <c r="U297" s="329"/>
      <c r="V297" s="329"/>
      <c r="W297" s="329"/>
      <c r="X297" s="329"/>
      <c r="Y297" s="329"/>
      <c r="Z297" s="329"/>
      <c r="AA297" s="390"/>
      <c r="AB297" s="329"/>
      <c r="AC297" s="329"/>
      <c r="AD297" s="329"/>
      <c r="AE297" s="329"/>
      <c r="AF297" s="329"/>
      <c r="AG297" s="329"/>
      <c r="AH297" s="329"/>
      <c r="AI297" s="329"/>
      <c r="AJ297" s="329"/>
      <c r="AK297" s="329"/>
      <c r="AL297" s="329"/>
      <c r="AM297" s="329"/>
      <c r="AN297" s="329"/>
      <c r="AO297" s="329"/>
      <c r="AP297" s="329"/>
      <c r="AQ297" s="329"/>
      <c r="AR297" s="391"/>
      <c r="AS297" s="391"/>
      <c r="AT297" s="329"/>
      <c r="AU297" s="329"/>
      <c r="AV297" s="329"/>
      <c r="AW297" s="329"/>
      <c r="AX297" s="329"/>
      <c r="AY297" s="329"/>
      <c r="AZ297" s="392"/>
      <c r="BA297" s="392"/>
      <c r="BB297" s="329"/>
      <c r="BC297" s="392"/>
      <c r="BD297" s="329"/>
      <c r="BE297" s="393"/>
      <c r="BF297" s="392"/>
      <c r="BG297" s="303"/>
      <c r="BH297" s="392"/>
      <c r="BI297" s="329"/>
      <c r="BJ297" s="393"/>
      <c r="BK297" s="392"/>
      <c r="BL297" s="329"/>
      <c r="BM297" s="392"/>
      <c r="BN297" s="329"/>
      <c r="BO297" s="393"/>
      <c r="BP297" s="392"/>
      <c r="BQ297" s="329"/>
    </row>
    <row r="298" spans="1:69" ht="15.75" customHeight="1" x14ac:dyDescent="0.3">
      <c r="A298" s="329"/>
      <c r="B298" s="329"/>
      <c r="C298" s="329"/>
      <c r="D298" s="329"/>
      <c r="E298" s="329"/>
      <c r="F298" s="329"/>
      <c r="G298" s="329"/>
      <c r="H298" s="329"/>
      <c r="I298" s="329"/>
      <c r="J298" s="329"/>
      <c r="K298" s="329"/>
      <c r="L298" s="329"/>
      <c r="M298" s="329"/>
      <c r="N298" s="329"/>
      <c r="O298" s="329"/>
      <c r="P298" s="329"/>
      <c r="Q298" s="329"/>
      <c r="R298" s="329"/>
      <c r="S298" s="329"/>
      <c r="T298" s="329"/>
      <c r="U298" s="329"/>
      <c r="V298" s="329"/>
      <c r="W298" s="329"/>
      <c r="X298" s="329"/>
      <c r="Y298" s="329"/>
      <c r="Z298" s="329"/>
      <c r="AA298" s="390"/>
      <c r="AB298" s="329"/>
      <c r="AC298" s="329"/>
      <c r="AD298" s="329"/>
      <c r="AE298" s="329"/>
      <c r="AF298" s="329"/>
      <c r="AG298" s="329"/>
      <c r="AH298" s="329"/>
      <c r="AI298" s="329"/>
      <c r="AJ298" s="329"/>
      <c r="AK298" s="329"/>
      <c r="AL298" s="329"/>
      <c r="AM298" s="329"/>
      <c r="AN298" s="329"/>
      <c r="AO298" s="329"/>
      <c r="AP298" s="329"/>
      <c r="AQ298" s="329"/>
      <c r="AR298" s="391"/>
      <c r="AS298" s="391"/>
      <c r="AT298" s="329"/>
      <c r="AU298" s="329"/>
      <c r="AV298" s="329"/>
      <c r="AW298" s="329"/>
      <c r="AX298" s="329"/>
      <c r="AY298" s="329"/>
      <c r="AZ298" s="392"/>
      <c r="BA298" s="392"/>
      <c r="BB298" s="329"/>
      <c r="BC298" s="392"/>
      <c r="BD298" s="329"/>
      <c r="BE298" s="393"/>
      <c r="BF298" s="392"/>
      <c r="BG298" s="303"/>
      <c r="BH298" s="392"/>
      <c r="BI298" s="329"/>
      <c r="BJ298" s="393"/>
      <c r="BK298" s="392"/>
      <c r="BL298" s="329"/>
      <c r="BM298" s="392"/>
      <c r="BN298" s="329"/>
      <c r="BO298" s="393"/>
      <c r="BP298" s="392"/>
      <c r="BQ298" s="329"/>
    </row>
    <row r="299" spans="1:69" ht="15.75" customHeight="1" x14ac:dyDescent="0.3">
      <c r="A299" s="329"/>
      <c r="B299" s="329"/>
      <c r="C299" s="329"/>
      <c r="D299" s="329"/>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c r="AA299" s="390"/>
      <c r="AB299" s="329"/>
      <c r="AC299" s="329"/>
      <c r="AD299" s="329"/>
      <c r="AE299" s="329"/>
      <c r="AF299" s="329"/>
      <c r="AG299" s="329"/>
      <c r="AH299" s="329"/>
      <c r="AI299" s="329"/>
      <c r="AJ299" s="329"/>
      <c r="AK299" s="329"/>
      <c r="AL299" s="329"/>
      <c r="AM299" s="329"/>
      <c r="AN299" s="329"/>
      <c r="AO299" s="329"/>
      <c r="AP299" s="329"/>
      <c r="AQ299" s="329"/>
      <c r="AR299" s="391"/>
      <c r="AS299" s="391"/>
      <c r="AT299" s="329"/>
      <c r="AU299" s="329"/>
      <c r="AV299" s="329"/>
      <c r="AW299" s="329"/>
      <c r="AX299" s="329"/>
      <c r="AY299" s="329"/>
      <c r="AZ299" s="392"/>
      <c r="BA299" s="392"/>
      <c r="BB299" s="329"/>
      <c r="BC299" s="392"/>
      <c r="BD299" s="329"/>
      <c r="BE299" s="393"/>
      <c r="BF299" s="392"/>
      <c r="BG299" s="303"/>
      <c r="BH299" s="392"/>
      <c r="BI299" s="329"/>
      <c r="BJ299" s="393"/>
      <c r="BK299" s="392"/>
      <c r="BL299" s="329"/>
      <c r="BM299" s="392"/>
      <c r="BN299" s="329"/>
      <c r="BO299" s="393"/>
      <c r="BP299" s="392"/>
      <c r="BQ299" s="329"/>
    </row>
    <row r="300" spans="1:69" ht="15.75" customHeight="1" x14ac:dyDescent="0.3">
      <c r="A300" s="329"/>
      <c r="B300" s="329"/>
      <c r="C300" s="329"/>
      <c r="D300" s="329"/>
      <c r="E300" s="329"/>
      <c r="F300" s="329"/>
      <c r="G300" s="329"/>
      <c r="H300" s="329"/>
      <c r="I300" s="329"/>
      <c r="J300" s="329"/>
      <c r="K300" s="329"/>
      <c r="L300" s="329"/>
      <c r="M300" s="329"/>
      <c r="N300" s="329"/>
      <c r="O300" s="329"/>
      <c r="P300" s="329"/>
      <c r="Q300" s="329"/>
      <c r="R300" s="329"/>
      <c r="S300" s="329"/>
      <c r="T300" s="329"/>
      <c r="U300" s="329"/>
      <c r="V300" s="329"/>
      <c r="W300" s="329"/>
      <c r="X300" s="329"/>
      <c r="Y300" s="329"/>
      <c r="Z300" s="329"/>
      <c r="AA300" s="390"/>
      <c r="AB300" s="329"/>
      <c r="AC300" s="329"/>
      <c r="AD300" s="329"/>
      <c r="AE300" s="329"/>
      <c r="AF300" s="329"/>
      <c r="AG300" s="329"/>
      <c r="AH300" s="329"/>
      <c r="AI300" s="329"/>
      <c r="AJ300" s="329"/>
      <c r="AK300" s="329"/>
      <c r="AL300" s="329"/>
      <c r="AM300" s="329"/>
      <c r="AN300" s="329"/>
      <c r="AO300" s="329"/>
      <c r="AP300" s="329"/>
      <c r="AQ300" s="329"/>
      <c r="AR300" s="391"/>
      <c r="AS300" s="391"/>
      <c r="AT300" s="329"/>
      <c r="AU300" s="329"/>
      <c r="AV300" s="329"/>
      <c r="AW300" s="329"/>
      <c r="AX300" s="329"/>
      <c r="AY300" s="329"/>
      <c r="AZ300" s="392"/>
      <c r="BA300" s="392"/>
      <c r="BB300" s="329"/>
      <c r="BC300" s="392"/>
      <c r="BD300" s="329"/>
      <c r="BE300" s="393"/>
      <c r="BF300" s="392"/>
      <c r="BG300" s="303"/>
      <c r="BH300" s="392"/>
      <c r="BI300" s="329"/>
      <c r="BJ300" s="393"/>
      <c r="BK300" s="392"/>
      <c r="BL300" s="329"/>
      <c r="BM300" s="392"/>
      <c r="BN300" s="329"/>
      <c r="BO300" s="393"/>
      <c r="BP300" s="392"/>
      <c r="BQ300" s="329"/>
    </row>
    <row r="301" spans="1:69" ht="15.75" customHeight="1" x14ac:dyDescent="0.3">
      <c r="A301" s="329"/>
      <c r="B301" s="329"/>
      <c r="C301" s="329"/>
      <c r="D301" s="329"/>
      <c r="E301" s="329"/>
      <c r="F301" s="329"/>
      <c r="G301" s="329"/>
      <c r="H301" s="329"/>
      <c r="I301" s="329"/>
      <c r="J301" s="329"/>
      <c r="K301" s="329"/>
      <c r="L301" s="329"/>
      <c r="M301" s="329"/>
      <c r="N301" s="329"/>
      <c r="O301" s="329"/>
      <c r="P301" s="329"/>
      <c r="Q301" s="329"/>
      <c r="R301" s="329"/>
      <c r="S301" s="329"/>
      <c r="T301" s="329"/>
      <c r="U301" s="329"/>
      <c r="V301" s="329"/>
      <c r="W301" s="329"/>
      <c r="X301" s="329"/>
      <c r="Y301" s="329"/>
      <c r="Z301" s="329"/>
      <c r="AA301" s="390"/>
      <c r="AB301" s="329"/>
      <c r="AC301" s="329"/>
      <c r="AD301" s="329"/>
      <c r="AE301" s="329"/>
      <c r="AF301" s="329"/>
      <c r="AG301" s="329"/>
      <c r="AH301" s="329"/>
      <c r="AI301" s="329"/>
      <c r="AJ301" s="329"/>
      <c r="AK301" s="329"/>
      <c r="AL301" s="329"/>
      <c r="AM301" s="329"/>
      <c r="AN301" s="329"/>
      <c r="AO301" s="329"/>
      <c r="AP301" s="329"/>
      <c r="AQ301" s="329"/>
      <c r="AR301" s="391"/>
      <c r="AS301" s="391"/>
      <c r="AT301" s="329"/>
      <c r="AU301" s="329"/>
      <c r="AV301" s="329"/>
      <c r="AW301" s="329"/>
      <c r="AX301" s="329"/>
      <c r="AY301" s="329"/>
      <c r="AZ301" s="392"/>
      <c r="BA301" s="392"/>
      <c r="BB301" s="329"/>
      <c r="BC301" s="392"/>
      <c r="BD301" s="329"/>
      <c r="BE301" s="393"/>
      <c r="BF301" s="392"/>
      <c r="BG301" s="303"/>
      <c r="BH301" s="392"/>
      <c r="BI301" s="329"/>
      <c r="BJ301" s="393"/>
      <c r="BK301" s="392"/>
      <c r="BL301" s="329"/>
      <c r="BM301" s="392"/>
      <c r="BN301" s="329"/>
      <c r="BO301" s="393"/>
      <c r="BP301" s="392"/>
      <c r="BQ301" s="329"/>
    </row>
    <row r="302" spans="1:69" ht="15.75" customHeight="1" x14ac:dyDescent="0.3">
      <c r="A302" s="329"/>
      <c r="B302" s="329"/>
      <c r="C302" s="329"/>
      <c r="D302" s="329"/>
      <c r="E302" s="329"/>
      <c r="F302" s="329"/>
      <c r="G302" s="329"/>
      <c r="H302" s="329"/>
      <c r="I302" s="329"/>
      <c r="J302" s="329"/>
      <c r="K302" s="329"/>
      <c r="L302" s="329"/>
      <c r="M302" s="329"/>
      <c r="N302" s="329"/>
      <c r="O302" s="329"/>
      <c r="P302" s="329"/>
      <c r="Q302" s="329"/>
      <c r="R302" s="329"/>
      <c r="S302" s="329"/>
      <c r="T302" s="329"/>
      <c r="U302" s="329"/>
      <c r="V302" s="329"/>
      <c r="W302" s="329"/>
      <c r="X302" s="329"/>
      <c r="Y302" s="329"/>
      <c r="Z302" s="329"/>
      <c r="AA302" s="390"/>
      <c r="AB302" s="329"/>
      <c r="AC302" s="329"/>
      <c r="AD302" s="329"/>
      <c r="AE302" s="329"/>
      <c r="AF302" s="329"/>
      <c r="AG302" s="329"/>
      <c r="AH302" s="329"/>
      <c r="AI302" s="329"/>
      <c r="AJ302" s="329"/>
      <c r="AK302" s="329"/>
      <c r="AL302" s="329"/>
      <c r="AM302" s="329"/>
      <c r="AN302" s="329"/>
      <c r="AO302" s="329"/>
      <c r="AP302" s="329"/>
      <c r="AQ302" s="329"/>
      <c r="AR302" s="391"/>
      <c r="AS302" s="391"/>
      <c r="AT302" s="329"/>
      <c r="AU302" s="329"/>
      <c r="AV302" s="329"/>
      <c r="AW302" s="329"/>
      <c r="AX302" s="329"/>
      <c r="AY302" s="329"/>
      <c r="AZ302" s="392"/>
      <c r="BA302" s="392"/>
      <c r="BB302" s="329"/>
      <c r="BC302" s="392"/>
      <c r="BD302" s="329"/>
      <c r="BE302" s="393"/>
      <c r="BF302" s="392"/>
      <c r="BG302" s="303"/>
      <c r="BH302" s="392"/>
      <c r="BI302" s="329"/>
      <c r="BJ302" s="393"/>
      <c r="BK302" s="392"/>
      <c r="BL302" s="329"/>
      <c r="BM302" s="392"/>
      <c r="BN302" s="329"/>
      <c r="BO302" s="393"/>
      <c r="BP302" s="392"/>
      <c r="BQ302" s="329"/>
    </row>
    <row r="303" spans="1:69" ht="15.75" customHeight="1" x14ac:dyDescent="0.3">
      <c r="A303" s="329"/>
      <c r="B303" s="329"/>
      <c r="C303" s="329"/>
      <c r="D303" s="329"/>
      <c r="E303" s="329"/>
      <c r="F303" s="329"/>
      <c r="G303" s="329"/>
      <c r="H303" s="329"/>
      <c r="I303" s="329"/>
      <c r="J303" s="329"/>
      <c r="K303" s="329"/>
      <c r="L303" s="329"/>
      <c r="M303" s="329"/>
      <c r="N303" s="329"/>
      <c r="O303" s="329"/>
      <c r="P303" s="329"/>
      <c r="Q303" s="329"/>
      <c r="R303" s="329"/>
      <c r="S303" s="329"/>
      <c r="T303" s="329"/>
      <c r="U303" s="329"/>
      <c r="V303" s="329"/>
      <c r="W303" s="329"/>
      <c r="X303" s="329"/>
      <c r="Y303" s="329"/>
      <c r="Z303" s="329"/>
      <c r="AA303" s="390"/>
      <c r="AB303" s="329"/>
      <c r="AC303" s="329"/>
      <c r="AD303" s="329"/>
      <c r="AE303" s="329"/>
      <c r="AF303" s="329"/>
      <c r="AG303" s="329"/>
      <c r="AH303" s="329"/>
      <c r="AI303" s="329"/>
      <c r="AJ303" s="329"/>
      <c r="AK303" s="329"/>
      <c r="AL303" s="329"/>
      <c r="AM303" s="329"/>
      <c r="AN303" s="329"/>
      <c r="AO303" s="329"/>
      <c r="AP303" s="329"/>
      <c r="AQ303" s="329"/>
      <c r="AR303" s="391"/>
      <c r="AS303" s="391"/>
      <c r="AT303" s="329"/>
      <c r="AU303" s="329"/>
      <c r="AV303" s="329"/>
      <c r="AW303" s="329"/>
      <c r="AX303" s="329"/>
      <c r="AY303" s="329"/>
      <c r="AZ303" s="392"/>
      <c r="BA303" s="392"/>
      <c r="BB303" s="329"/>
      <c r="BC303" s="392"/>
      <c r="BD303" s="329"/>
      <c r="BE303" s="393"/>
      <c r="BF303" s="392"/>
      <c r="BG303" s="303"/>
      <c r="BH303" s="392"/>
      <c r="BI303" s="329"/>
      <c r="BJ303" s="393"/>
      <c r="BK303" s="392"/>
      <c r="BL303" s="329"/>
      <c r="BM303" s="392"/>
      <c r="BN303" s="329"/>
      <c r="BO303" s="393"/>
      <c r="BP303" s="392"/>
      <c r="BQ303" s="329"/>
    </row>
    <row r="304" spans="1:69" ht="15.75" customHeight="1" x14ac:dyDescent="0.3">
      <c r="A304" s="329"/>
      <c r="B304" s="329"/>
      <c r="C304" s="329"/>
      <c r="D304" s="329"/>
      <c r="E304" s="329"/>
      <c r="F304" s="329"/>
      <c r="G304" s="329"/>
      <c r="H304" s="329"/>
      <c r="I304" s="329"/>
      <c r="J304" s="329"/>
      <c r="K304" s="329"/>
      <c r="L304" s="329"/>
      <c r="M304" s="329"/>
      <c r="N304" s="329"/>
      <c r="O304" s="329"/>
      <c r="P304" s="329"/>
      <c r="Q304" s="329"/>
      <c r="R304" s="329"/>
      <c r="S304" s="329"/>
      <c r="T304" s="329"/>
      <c r="U304" s="329"/>
      <c r="V304" s="329"/>
      <c r="W304" s="329"/>
      <c r="X304" s="329"/>
      <c r="Y304" s="329"/>
      <c r="Z304" s="329"/>
      <c r="AA304" s="390"/>
      <c r="AB304" s="329"/>
      <c r="AC304" s="329"/>
      <c r="AD304" s="329"/>
      <c r="AE304" s="329"/>
      <c r="AF304" s="329"/>
      <c r="AG304" s="329"/>
      <c r="AH304" s="329"/>
      <c r="AI304" s="329"/>
      <c r="AJ304" s="329"/>
      <c r="AK304" s="329"/>
      <c r="AL304" s="329"/>
      <c r="AM304" s="329"/>
      <c r="AN304" s="329"/>
      <c r="AO304" s="329"/>
      <c r="AP304" s="329"/>
      <c r="AQ304" s="329"/>
      <c r="AR304" s="391"/>
      <c r="AS304" s="391"/>
      <c r="AT304" s="329"/>
      <c r="AU304" s="329"/>
      <c r="AV304" s="329"/>
      <c r="AW304" s="329"/>
      <c r="AX304" s="329"/>
      <c r="AY304" s="329"/>
      <c r="AZ304" s="392"/>
      <c r="BA304" s="392"/>
      <c r="BB304" s="329"/>
      <c r="BC304" s="392"/>
      <c r="BD304" s="329"/>
      <c r="BE304" s="393"/>
      <c r="BF304" s="392"/>
      <c r="BG304" s="303"/>
      <c r="BH304" s="392"/>
      <c r="BI304" s="329"/>
      <c r="BJ304" s="393"/>
      <c r="BK304" s="392"/>
      <c r="BL304" s="329"/>
      <c r="BM304" s="392"/>
      <c r="BN304" s="329"/>
      <c r="BO304" s="393"/>
      <c r="BP304" s="392"/>
      <c r="BQ304" s="329"/>
    </row>
    <row r="305" spans="1:69" ht="15.75" customHeight="1" x14ac:dyDescent="0.3">
      <c r="A305" s="329"/>
      <c r="B305" s="329"/>
      <c r="C305" s="329"/>
      <c r="D305" s="329"/>
      <c r="E305" s="329"/>
      <c r="F305" s="329"/>
      <c r="G305" s="329"/>
      <c r="H305" s="329"/>
      <c r="I305" s="329"/>
      <c r="J305" s="329"/>
      <c r="K305" s="329"/>
      <c r="L305" s="329"/>
      <c r="M305" s="329"/>
      <c r="N305" s="329"/>
      <c r="O305" s="329"/>
      <c r="P305" s="329"/>
      <c r="Q305" s="329"/>
      <c r="R305" s="329"/>
      <c r="S305" s="329"/>
      <c r="T305" s="329"/>
      <c r="U305" s="329"/>
      <c r="V305" s="329"/>
      <c r="W305" s="329"/>
      <c r="X305" s="329"/>
      <c r="Y305" s="329"/>
      <c r="Z305" s="329"/>
      <c r="AA305" s="390"/>
      <c r="AB305" s="329"/>
      <c r="AC305" s="329"/>
      <c r="AD305" s="329"/>
      <c r="AE305" s="329"/>
      <c r="AF305" s="329"/>
      <c r="AG305" s="329"/>
      <c r="AH305" s="329"/>
      <c r="AI305" s="329"/>
      <c r="AJ305" s="329"/>
      <c r="AK305" s="329"/>
      <c r="AL305" s="329"/>
      <c r="AM305" s="329"/>
      <c r="AN305" s="329"/>
      <c r="AO305" s="329"/>
      <c r="AP305" s="329"/>
      <c r="AQ305" s="329"/>
      <c r="AR305" s="391"/>
      <c r="AS305" s="391"/>
      <c r="AT305" s="329"/>
      <c r="AU305" s="329"/>
      <c r="AV305" s="329"/>
      <c r="AW305" s="329"/>
      <c r="AX305" s="329"/>
      <c r="AY305" s="329"/>
      <c r="AZ305" s="392"/>
      <c r="BA305" s="392"/>
      <c r="BB305" s="329"/>
      <c r="BC305" s="392"/>
      <c r="BD305" s="329"/>
      <c r="BE305" s="393"/>
      <c r="BF305" s="392"/>
      <c r="BG305" s="303"/>
      <c r="BH305" s="392"/>
      <c r="BI305" s="329"/>
      <c r="BJ305" s="393"/>
      <c r="BK305" s="392"/>
      <c r="BL305" s="329"/>
      <c r="BM305" s="392"/>
      <c r="BN305" s="329"/>
      <c r="BO305" s="393"/>
      <c r="BP305" s="392"/>
      <c r="BQ305" s="329"/>
    </row>
    <row r="306" spans="1:69" ht="15.75" customHeight="1" x14ac:dyDescent="0.3">
      <c r="A306" s="329"/>
      <c r="B306" s="329"/>
      <c r="C306" s="329"/>
      <c r="D306" s="329"/>
      <c r="E306" s="329"/>
      <c r="F306" s="329"/>
      <c r="G306" s="329"/>
      <c r="H306" s="329"/>
      <c r="I306" s="329"/>
      <c r="J306" s="329"/>
      <c r="K306" s="329"/>
      <c r="L306" s="329"/>
      <c r="M306" s="329"/>
      <c r="N306" s="329"/>
      <c r="O306" s="329"/>
      <c r="P306" s="329"/>
      <c r="Q306" s="329"/>
      <c r="R306" s="329"/>
      <c r="S306" s="329"/>
      <c r="T306" s="329"/>
      <c r="U306" s="329"/>
      <c r="V306" s="329"/>
      <c r="W306" s="329"/>
      <c r="X306" s="329"/>
      <c r="Y306" s="329"/>
      <c r="Z306" s="329"/>
      <c r="AA306" s="390"/>
      <c r="AB306" s="329"/>
      <c r="AC306" s="329"/>
      <c r="AD306" s="329"/>
      <c r="AE306" s="329"/>
      <c r="AF306" s="329"/>
      <c r="AG306" s="329"/>
      <c r="AH306" s="329"/>
      <c r="AI306" s="329"/>
      <c r="AJ306" s="329"/>
      <c r="AK306" s="329"/>
      <c r="AL306" s="329"/>
      <c r="AM306" s="329"/>
      <c r="AN306" s="329"/>
      <c r="AO306" s="329"/>
      <c r="AP306" s="329"/>
      <c r="AQ306" s="329"/>
      <c r="AR306" s="391"/>
      <c r="AS306" s="391"/>
      <c r="AT306" s="329"/>
      <c r="AU306" s="329"/>
      <c r="AV306" s="329"/>
      <c r="AW306" s="329"/>
      <c r="AX306" s="329"/>
      <c r="AY306" s="329"/>
      <c r="AZ306" s="392"/>
      <c r="BA306" s="392"/>
      <c r="BB306" s="329"/>
      <c r="BC306" s="392"/>
      <c r="BD306" s="329"/>
      <c r="BE306" s="393"/>
      <c r="BF306" s="392"/>
      <c r="BG306" s="303"/>
      <c r="BH306" s="392"/>
      <c r="BI306" s="329"/>
      <c r="BJ306" s="393"/>
      <c r="BK306" s="392"/>
      <c r="BL306" s="329"/>
      <c r="BM306" s="392"/>
      <c r="BN306" s="329"/>
      <c r="BO306" s="393"/>
      <c r="BP306" s="392"/>
      <c r="BQ306" s="329"/>
    </row>
    <row r="307" spans="1:69" ht="15.75" customHeight="1" x14ac:dyDescent="0.3">
      <c r="A307" s="329"/>
      <c r="B307" s="329"/>
      <c r="C307" s="329"/>
      <c r="D307" s="329"/>
      <c r="E307" s="329"/>
      <c r="F307" s="329"/>
      <c r="G307" s="329"/>
      <c r="H307" s="329"/>
      <c r="I307" s="329"/>
      <c r="J307" s="329"/>
      <c r="K307" s="329"/>
      <c r="L307" s="329"/>
      <c r="M307" s="329"/>
      <c r="N307" s="329"/>
      <c r="O307" s="329"/>
      <c r="P307" s="329"/>
      <c r="Q307" s="329"/>
      <c r="R307" s="329"/>
      <c r="S307" s="329"/>
      <c r="T307" s="329"/>
      <c r="U307" s="329"/>
      <c r="V307" s="329"/>
      <c r="W307" s="329"/>
      <c r="X307" s="329"/>
      <c r="Y307" s="329"/>
      <c r="Z307" s="329"/>
      <c r="AA307" s="390"/>
      <c r="AB307" s="329"/>
      <c r="AC307" s="329"/>
      <c r="AD307" s="329"/>
      <c r="AE307" s="329"/>
      <c r="AF307" s="329"/>
      <c r="AG307" s="329"/>
      <c r="AH307" s="329"/>
      <c r="AI307" s="329"/>
      <c r="AJ307" s="329"/>
      <c r="AK307" s="329"/>
      <c r="AL307" s="329"/>
      <c r="AM307" s="329"/>
      <c r="AN307" s="329"/>
      <c r="AO307" s="329"/>
      <c r="AP307" s="329"/>
      <c r="AQ307" s="329"/>
      <c r="AR307" s="391"/>
      <c r="AS307" s="391"/>
      <c r="AT307" s="329"/>
      <c r="AU307" s="329"/>
      <c r="AV307" s="329"/>
      <c r="AW307" s="329"/>
      <c r="AX307" s="329"/>
      <c r="AY307" s="329"/>
      <c r="AZ307" s="392"/>
      <c r="BA307" s="392"/>
      <c r="BB307" s="329"/>
      <c r="BC307" s="392"/>
      <c r="BD307" s="329"/>
      <c r="BE307" s="393"/>
      <c r="BF307" s="392"/>
      <c r="BG307" s="303"/>
      <c r="BH307" s="392"/>
      <c r="BI307" s="329"/>
      <c r="BJ307" s="393"/>
      <c r="BK307" s="392"/>
      <c r="BL307" s="329"/>
      <c r="BM307" s="392"/>
      <c r="BN307" s="329"/>
      <c r="BO307" s="393"/>
      <c r="BP307" s="392"/>
      <c r="BQ307" s="329"/>
    </row>
    <row r="308" spans="1:69" ht="15.75" customHeight="1" x14ac:dyDescent="0.3">
      <c r="A308" s="329"/>
      <c r="B308" s="329"/>
      <c r="C308" s="329"/>
      <c r="D308" s="329"/>
      <c r="E308" s="329"/>
      <c r="F308" s="329"/>
      <c r="G308" s="329"/>
      <c r="H308" s="329"/>
      <c r="I308" s="329"/>
      <c r="J308" s="329"/>
      <c r="K308" s="329"/>
      <c r="L308" s="329"/>
      <c r="M308" s="329"/>
      <c r="N308" s="329"/>
      <c r="O308" s="329"/>
      <c r="P308" s="329"/>
      <c r="Q308" s="329"/>
      <c r="R308" s="329"/>
      <c r="S308" s="329"/>
      <c r="T308" s="329"/>
      <c r="U308" s="329"/>
      <c r="V308" s="329"/>
      <c r="W308" s="329"/>
      <c r="X308" s="329"/>
      <c r="Y308" s="329"/>
      <c r="Z308" s="329"/>
      <c r="AA308" s="390"/>
      <c r="AB308" s="329"/>
      <c r="AC308" s="329"/>
      <c r="AD308" s="329"/>
      <c r="AE308" s="329"/>
      <c r="AF308" s="329"/>
      <c r="AG308" s="329"/>
      <c r="AH308" s="329"/>
      <c r="AI308" s="329"/>
      <c r="AJ308" s="329"/>
      <c r="AK308" s="329"/>
      <c r="AL308" s="329"/>
      <c r="AM308" s="329"/>
      <c r="AN308" s="329"/>
      <c r="AO308" s="329"/>
      <c r="AP308" s="329"/>
      <c r="AQ308" s="329"/>
      <c r="AR308" s="391"/>
      <c r="AS308" s="391"/>
      <c r="AT308" s="329"/>
      <c r="AU308" s="329"/>
      <c r="AV308" s="329"/>
      <c r="AW308" s="329"/>
      <c r="AX308" s="329"/>
      <c r="AY308" s="329"/>
      <c r="AZ308" s="392"/>
      <c r="BA308" s="392"/>
      <c r="BB308" s="329"/>
      <c r="BC308" s="392"/>
      <c r="BD308" s="329"/>
      <c r="BE308" s="393"/>
      <c r="BF308" s="392"/>
      <c r="BG308" s="303"/>
      <c r="BH308" s="392"/>
      <c r="BI308" s="329"/>
      <c r="BJ308" s="393"/>
      <c r="BK308" s="392"/>
      <c r="BL308" s="329"/>
      <c r="BM308" s="392"/>
      <c r="BN308" s="329"/>
      <c r="BO308" s="393"/>
      <c r="BP308" s="392"/>
      <c r="BQ308" s="329"/>
    </row>
    <row r="309" spans="1:69" ht="15.75" customHeight="1" x14ac:dyDescent="0.3">
      <c r="A309" s="329"/>
      <c r="B309" s="329"/>
      <c r="C309" s="329"/>
      <c r="D309" s="329"/>
      <c r="E309" s="329"/>
      <c r="F309" s="329"/>
      <c r="G309" s="329"/>
      <c r="H309" s="329"/>
      <c r="I309" s="329"/>
      <c r="J309" s="329"/>
      <c r="K309" s="329"/>
      <c r="L309" s="329"/>
      <c r="M309" s="329"/>
      <c r="N309" s="329"/>
      <c r="O309" s="329"/>
      <c r="P309" s="329"/>
      <c r="Q309" s="329"/>
      <c r="R309" s="329"/>
      <c r="S309" s="329"/>
      <c r="T309" s="329"/>
      <c r="U309" s="329"/>
      <c r="V309" s="329"/>
      <c r="W309" s="329"/>
      <c r="X309" s="329"/>
      <c r="Y309" s="329"/>
      <c r="Z309" s="329"/>
      <c r="AA309" s="390"/>
      <c r="AB309" s="329"/>
      <c r="AC309" s="329"/>
      <c r="AD309" s="329"/>
      <c r="AE309" s="329"/>
      <c r="AF309" s="329"/>
      <c r="AG309" s="329"/>
      <c r="AH309" s="329"/>
      <c r="AI309" s="329"/>
      <c r="AJ309" s="329"/>
      <c r="AK309" s="329"/>
      <c r="AL309" s="329"/>
      <c r="AM309" s="329"/>
      <c r="AN309" s="329"/>
      <c r="AO309" s="329"/>
      <c r="AP309" s="329"/>
      <c r="AQ309" s="329"/>
      <c r="AR309" s="391"/>
      <c r="AS309" s="391"/>
      <c r="AT309" s="329"/>
      <c r="AU309" s="329"/>
      <c r="AV309" s="329"/>
      <c r="AW309" s="329"/>
      <c r="AX309" s="329"/>
      <c r="AY309" s="329"/>
      <c r="AZ309" s="392"/>
      <c r="BA309" s="392"/>
      <c r="BB309" s="329"/>
      <c r="BC309" s="392"/>
      <c r="BD309" s="329"/>
      <c r="BE309" s="393"/>
      <c r="BF309" s="392"/>
      <c r="BG309" s="303"/>
      <c r="BH309" s="392"/>
      <c r="BI309" s="329"/>
      <c r="BJ309" s="393"/>
      <c r="BK309" s="392"/>
      <c r="BL309" s="329"/>
      <c r="BM309" s="392"/>
      <c r="BN309" s="329"/>
      <c r="BO309" s="393"/>
      <c r="BP309" s="392"/>
      <c r="BQ309" s="329"/>
    </row>
    <row r="310" spans="1:69" ht="15.75" customHeight="1" x14ac:dyDescent="0.3">
      <c r="A310" s="329"/>
      <c r="B310" s="329"/>
      <c r="C310" s="329"/>
      <c r="D310" s="329"/>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c r="AA310" s="390"/>
      <c r="AB310" s="329"/>
      <c r="AC310" s="329"/>
      <c r="AD310" s="329"/>
      <c r="AE310" s="329"/>
      <c r="AF310" s="329"/>
      <c r="AG310" s="329"/>
      <c r="AH310" s="329"/>
      <c r="AI310" s="329"/>
      <c r="AJ310" s="329"/>
      <c r="AK310" s="329"/>
      <c r="AL310" s="329"/>
      <c r="AM310" s="329"/>
      <c r="AN310" s="329"/>
      <c r="AO310" s="329"/>
      <c r="AP310" s="329"/>
      <c r="AQ310" s="329"/>
      <c r="AR310" s="391"/>
      <c r="AS310" s="391"/>
      <c r="AT310" s="329"/>
      <c r="AU310" s="329"/>
      <c r="AV310" s="329"/>
      <c r="AW310" s="329"/>
      <c r="AX310" s="329"/>
      <c r="AY310" s="329"/>
      <c r="AZ310" s="392"/>
      <c r="BA310" s="392"/>
      <c r="BB310" s="329"/>
      <c r="BC310" s="392"/>
      <c r="BD310" s="329"/>
      <c r="BE310" s="393"/>
      <c r="BF310" s="392"/>
      <c r="BG310" s="303"/>
      <c r="BH310" s="392"/>
      <c r="BI310" s="329"/>
      <c r="BJ310" s="393"/>
      <c r="BK310" s="392"/>
      <c r="BL310" s="329"/>
      <c r="BM310" s="392"/>
      <c r="BN310" s="329"/>
      <c r="BO310" s="393"/>
      <c r="BP310" s="392"/>
      <c r="BQ310" s="329"/>
    </row>
    <row r="311" spans="1:69" ht="15.75" customHeight="1" x14ac:dyDescent="0.3">
      <c r="A311" s="329"/>
      <c r="B311" s="329"/>
      <c r="C311" s="329"/>
      <c r="D311" s="329"/>
      <c r="E311" s="329"/>
      <c r="F311" s="329"/>
      <c r="G311" s="329"/>
      <c r="H311" s="329"/>
      <c r="I311" s="329"/>
      <c r="J311" s="329"/>
      <c r="K311" s="329"/>
      <c r="L311" s="329"/>
      <c r="M311" s="329"/>
      <c r="N311" s="329"/>
      <c r="O311" s="329"/>
      <c r="P311" s="329"/>
      <c r="Q311" s="329"/>
      <c r="R311" s="329"/>
      <c r="S311" s="329"/>
      <c r="T311" s="329"/>
      <c r="U311" s="329"/>
      <c r="V311" s="329"/>
      <c r="W311" s="329"/>
      <c r="X311" s="329"/>
      <c r="Y311" s="329"/>
      <c r="Z311" s="329"/>
      <c r="AA311" s="390"/>
      <c r="AB311" s="329"/>
      <c r="AC311" s="329"/>
      <c r="AD311" s="329"/>
      <c r="AE311" s="329"/>
      <c r="AF311" s="329"/>
      <c r="AG311" s="329"/>
      <c r="AH311" s="329"/>
      <c r="AI311" s="329"/>
      <c r="AJ311" s="329"/>
      <c r="AK311" s="329"/>
      <c r="AL311" s="329"/>
      <c r="AM311" s="329"/>
      <c r="AN311" s="329"/>
      <c r="AO311" s="329"/>
      <c r="AP311" s="329"/>
      <c r="AQ311" s="329"/>
      <c r="AR311" s="391"/>
      <c r="AS311" s="391"/>
      <c r="AT311" s="329"/>
      <c r="AU311" s="329"/>
      <c r="AV311" s="329"/>
      <c r="AW311" s="329"/>
      <c r="AX311" s="329"/>
      <c r="AY311" s="329"/>
      <c r="AZ311" s="392"/>
      <c r="BA311" s="392"/>
      <c r="BB311" s="329"/>
      <c r="BC311" s="392"/>
      <c r="BD311" s="329"/>
      <c r="BE311" s="393"/>
      <c r="BF311" s="392"/>
      <c r="BG311" s="303"/>
      <c r="BH311" s="392"/>
      <c r="BI311" s="329"/>
      <c r="BJ311" s="393"/>
      <c r="BK311" s="392"/>
      <c r="BL311" s="329"/>
      <c r="BM311" s="392"/>
      <c r="BN311" s="329"/>
      <c r="BO311" s="393"/>
      <c r="BP311" s="392"/>
      <c r="BQ311" s="329"/>
    </row>
    <row r="312" spans="1:69" ht="15.75" customHeight="1" x14ac:dyDescent="0.3">
      <c r="A312" s="329"/>
      <c r="B312" s="329"/>
      <c r="C312" s="329"/>
      <c r="D312" s="329"/>
      <c r="E312" s="329"/>
      <c r="F312" s="329"/>
      <c r="G312" s="329"/>
      <c r="H312" s="329"/>
      <c r="I312" s="329"/>
      <c r="J312" s="329"/>
      <c r="K312" s="329"/>
      <c r="L312" s="329"/>
      <c r="M312" s="329"/>
      <c r="N312" s="329"/>
      <c r="O312" s="329"/>
      <c r="P312" s="329"/>
      <c r="Q312" s="329"/>
      <c r="R312" s="329"/>
      <c r="S312" s="329"/>
      <c r="T312" s="329"/>
      <c r="U312" s="329"/>
      <c r="V312" s="329"/>
      <c r="W312" s="329"/>
      <c r="X312" s="329"/>
      <c r="Y312" s="329"/>
      <c r="Z312" s="329"/>
      <c r="AA312" s="390"/>
      <c r="AB312" s="329"/>
      <c r="AC312" s="329"/>
      <c r="AD312" s="329"/>
      <c r="AE312" s="329"/>
      <c r="AF312" s="329"/>
      <c r="AG312" s="329"/>
      <c r="AH312" s="329"/>
      <c r="AI312" s="329"/>
      <c r="AJ312" s="329"/>
      <c r="AK312" s="329"/>
      <c r="AL312" s="329"/>
      <c r="AM312" s="329"/>
      <c r="AN312" s="329"/>
      <c r="AO312" s="329"/>
      <c r="AP312" s="329"/>
      <c r="AQ312" s="329"/>
      <c r="AR312" s="391"/>
      <c r="AS312" s="391"/>
      <c r="AT312" s="329"/>
      <c r="AU312" s="329"/>
      <c r="AV312" s="329"/>
      <c r="AW312" s="329"/>
      <c r="AX312" s="329"/>
      <c r="AY312" s="329"/>
      <c r="AZ312" s="392"/>
      <c r="BA312" s="392"/>
      <c r="BB312" s="329"/>
      <c r="BC312" s="392"/>
      <c r="BD312" s="329"/>
      <c r="BE312" s="393"/>
      <c r="BF312" s="392"/>
      <c r="BG312" s="303"/>
      <c r="BH312" s="392"/>
      <c r="BI312" s="329"/>
      <c r="BJ312" s="393"/>
      <c r="BK312" s="392"/>
      <c r="BL312" s="329"/>
      <c r="BM312" s="392"/>
      <c r="BN312" s="329"/>
      <c r="BO312" s="393"/>
      <c r="BP312" s="392"/>
      <c r="BQ312" s="329"/>
    </row>
    <row r="313" spans="1:69" ht="15.75" customHeight="1" x14ac:dyDescent="0.3">
      <c r="A313" s="329"/>
      <c r="B313" s="329"/>
      <c r="C313" s="329"/>
      <c r="D313" s="329"/>
      <c r="E313" s="329"/>
      <c r="F313" s="329"/>
      <c r="G313" s="329"/>
      <c r="H313" s="329"/>
      <c r="I313" s="329"/>
      <c r="J313" s="329"/>
      <c r="K313" s="329"/>
      <c r="L313" s="329"/>
      <c r="M313" s="329"/>
      <c r="N313" s="329"/>
      <c r="O313" s="329"/>
      <c r="P313" s="329"/>
      <c r="Q313" s="329"/>
      <c r="R313" s="329"/>
      <c r="S313" s="329"/>
      <c r="T313" s="329"/>
      <c r="U313" s="329"/>
      <c r="V313" s="329"/>
      <c r="W313" s="329"/>
      <c r="X313" s="329"/>
      <c r="Y313" s="329"/>
      <c r="Z313" s="329"/>
      <c r="AA313" s="390"/>
      <c r="AB313" s="329"/>
      <c r="AC313" s="329"/>
      <c r="AD313" s="329"/>
      <c r="AE313" s="329"/>
      <c r="AF313" s="329"/>
      <c r="AG313" s="329"/>
      <c r="AH313" s="329"/>
      <c r="AI313" s="329"/>
      <c r="AJ313" s="329"/>
      <c r="AK313" s="329"/>
      <c r="AL313" s="329"/>
      <c r="AM313" s="329"/>
      <c r="AN313" s="329"/>
      <c r="AO313" s="329"/>
      <c r="AP313" s="329"/>
      <c r="AQ313" s="329"/>
      <c r="AR313" s="391"/>
      <c r="AS313" s="391"/>
      <c r="AT313" s="329"/>
      <c r="AU313" s="329"/>
      <c r="AV313" s="329"/>
      <c r="AW313" s="329"/>
      <c r="AX313" s="329"/>
      <c r="AY313" s="329"/>
      <c r="AZ313" s="392"/>
      <c r="BA313" s="392"/>
      <c r="BB313" s="329"/>
      <c r="BC313" s="392"/>
      <c r="BD313" s="329"/>
      <c r="BE313" s="393"/>
      <c r="BF313" s="392"/>
      <c r="BG313" s="303"/>
      <c r="BH313" s="392"/>
      <c r="BI313" s="329"/>
      <c r="BJ313" s="393"/>
      <c r="BK313" s="392"/>
      <c r="BL313" s="329"/>
      <c r="BM313" s="392"/>
      <c r="BN313" s="329"/>
      <c r="BO313" s="393"/>
      <c r="BP313" s="392"/>
      <c r="BQ313" s="329"/>
    </row>
    <row r="314" spans="1:69" ht="15.75" customHeight="1" x14ac:dyDescent="0.3">
      <c r="A314" s="329"/>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90"/>
      <c r="AB314" s="329"/>
      <c r="AC314" s="329"/>
      <c r="AD314" s="329"/>
      <c r="AE314" s="329"/>
      <c r="AF314" s="329"/>
      <c r="AG314" s="329"/>
      <c r="AH314" s="329"/>
      <c r="AI314" s="329"/>
      <c r="AJ314" s="329"/>
      <c r="AK314" s="329"/>
      <c r="AL314" s="329"/>
      <c r="AM314" s="329"/>
      <c r="AN314" s="329"/>
      <c r="AO314" s="329"/>
      <c r="AP314" s="329"/>
      <c r="AQ314" s="329"/>
      <c r="AR314" s="391"/>
      <c r="AS314" s="391"/>
      <c r="AT314" s="329"/>
      <c r="AU314" s="329"/>
      <c r="AV314" s="329"/>
      <c r="AW314" s="329"/>
      <c r="AX314" s="329"/>
      <c r="AY314" s="329"/>
      <c r="AZ314" s="392"/>
      <c r="BA314" s="392"/>
      <c r="BB314" s="329"/>
      <c r="BC314" s="392"/>
      <c r="BD314" s="329"/>
      <c r="BE314" s="393"/>
      <c r="BF314" s="392"/>
      <c r="BG314" s="303"/>
      <c r="BH314" s="392"/>
      <c r="BI314" s="329"/>
      <c r="BJ314" s="393"/>
      <c r="BK314" s="392"/>
      <c r="BL314" s="329"/>
      <c r="BM314" s="392"/>
      <c r="BN314" s="329"/>
      <c r="BO314" s="393"/>
      <c r="BP314" s="392"/>
      <c r="BQ314" s="329"/>
    </row>
    <row r="315" spans="1:69" ht="15.75" customHeight="1" x14ac:dyDescent="0.3">
      <c r="A315" s="329"/>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90"/>
      <c r="AB315" s="329"/>
      <c r="AC315" s="329"/>
      <c r="AD315" s="329"/>
      <c r="AE315" s="329"/>
      <c r="AF315" s="329"/>
      <c r="AG315" s="329"/>
      <c r="AH315" s="329"/>
      <c r="AI315" s="329"/>
      <c r="AJ315" s="329"/>
      <c r="AK315" s="329"/>
      <c r="AL315" s="329"/>
      <c r="AM315" s="329"/>
      <c r="AN315" s="329"/>
      <c r="AO315" s="329"/>
      <c r="AP315" s="329"/>
      <c r="AQ315" s="329"/>
      <c r="AR315" s="391"/>
      <c r="AS315" s="391"/>
      <c r="AT315" s="329"/>
      <c r="AU315" s="329"/>
      <c r="AV315" s="329"/>
      <c r="AW315" s="329"/>
      <c r="AX315" s="329"/>
      <c r="AY315" s="329"/>
      <c r="AZ315" s="392"/>
      <c r="BA315" s="392"/>
      <c r="BB315" s="329"/>
      <c r="BC315" s="392"/>
      <c r="BD315" s="329"/>
      <c r="BE315" s="393"/>
      <c r="BF315" s="392"/>
      <c r="BG315" s="303"/>
      <c r="BH315" s="392"/>
      <c r="BI315" s="329"/>
      <c r="BJ315" s="393"/>
      <c r="BK315" s="392"/>
      <c r="BL315" s="329"/>
      <c r="BM315" s="392"/>
      <c r="BN315" s="329"/>
      <c r="BO315" s="393"/>
      <c r="BP315" s="392"/>
      <c r="BQ315" s="329"/>
    </row>
    <row r="316" spans="1:69" ht="15.75" customHeight="1" x14ac:dyDescent="0.3">
      <c r="A316" s="329"/>
      <c r="B316" s="329"/>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c r="AA316" s="390"/>
      <c r="AB316" s="329"/>
      <c r="AC316" s="329"/>
      <c r="AD316" s="329"/>
      <c r="AE316" s="329"/>
      <c r="AF316" s="329"/>
      <c r="AG316" s="329"/>
      <c r="AH316" s="329"/>
      <c r="AI316" s="329"/>
      <c r="AJ316" s="329"/>
      <c r="AK316" s="329"/>
      <c r="AL316" s="329"/>
      <c r="AM316" s="329"/>
      <c r="AN316" s="329"/>
      <c r="AO316" s="329"/>
      <c r="AP316" s="329"/>
      <c r="AQ316" s="329"/>
      <c r="AR316" s="391"/>
      <c r="AS316" s="391"/>
      <c r="AT316" s="329"/>
      <c r="AU316" s="329"/>
      <c r="AV316" s="329"/>
      <c r="AW316" s="329"/>
      <c r="AX316" s="329"/>
      <c r="AY316" s="329"/>
      <c r="AZ316" s="392"/>
      <c r="BA316" s="392"/>
      <c r="BB316" s="329"/>
      <c r="BC316" s="392"/>
      <c r="BD316" s="329"/>
      <c r="BE316" s="393"/>
      <c r="BF316" s="392"/>
      <c r="BG316" s="303"/>
      <c r="BH316" s="392"/>
      <c r="BI316" s="329"/>
      <c r="BJ316" s="393"/>
      <c r="BK316" s="392"/>
      <c r="BL316" s="329"/>
      <c r="BM316" s="392"/>
      <c r="BN316" s="329"/>
      <c r="BO316" s="393"/>
      <c r="BP316" s="392"/>
      <c r="BQ316" s="329"/>
    </row>
    <row r="317" spans="1:69" ht="15.75" customHeight="1" x14ac:dyDescent="0.3">
      <c r="A317" s="329"/>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c r="AA317" s="390"/>
      <c r="AB317" s="329"/>
      <c r="AC317" s="329"/>
      <c r="AD317" s="329"/>
      <c r="AE317" s="329"/>
      <c r="AF317" s="329"/>
      <c r="AG317" s="329"/>
      <c r="AH317" s="329"/>
      <c r="AI317" s="329"/>
      <c r="AJ317" s="329"/>
      <c r="AK317" s="329"/>
      <c r="AL317" s="329"/>
      <c r="AM317" s="329"/>
      <c r="AN317" s="329"/>
      <c r="AO317" s="329"/>
      <c r="AP317" s="329"/>
      <c r="AQ317" s="329"/>
      <c r="AR317" s="391"/>
      <c r="AS317" s="391"/>
      <c r="AT317" s="329"/>
      <c r="AU317" s="329"/>
      <c r="AV317" s="329"/>
      <c r="AW317" s="329"/>
      <c r="AX317" s="329"/>
      <c r="AY317" s="329"/>
      <c r="AZ317" s="392"/>
      <c r="BA317" s="392"/>
      <c r="BB317" s="329"/>
      <c r="BC317" s="392"/>
      <c r="BD317" s="329"/>
      <c r="BE317" s="393"/>
      <c r="BF317" s="392"/>
      <c r="BG317" s="303"/>
      <c r="BH317" s="392"/>
      <c r="BI317" s="329"/>
      <c r="BJ317" s="393"/>
      <c r="BK317" s="392"/>
      <c r="BL317" s="329"/>
      <c r="BM317" s="392"/>
      <c r="BN317" s="329"/>
      <c r="BO317" s="393"/>
      <c r="BP317" s="392"/>
      <c r="BQ317" s="329"/>
    </row>
    <row r="318" spans="1:69" ht="15.75" customHeight="1" x14ac:dyDescent="0.3">
      <c r="A318" s="329"/>
      <c r="B318" s="329"/>
      <c r="C318" s="329"/>
      <c r="D318" s="329"/>
      <c r="E318" s="329"/>
      <c r="F318" s="329"/>
      <c r="G318" s="329"/>
      <c r="H318" s="329"/>
      <c r="I318" s="329"/>
      <c r="J318" s="329"/>
      <c r="K318" s="329"/>
      <c r="L318" s="329"/>
      <c r="M318" s="329"/>
      <c r="N318" s="329"/>
      <c r="O318" s="329"/>
      <c r="P318" s="329"/>
      <c r="Q318" s="329"/>
      <c r="R318" s="329"/>
      <c r="S318" s="329"/>
      <c r="T318" s="329"/>
      <c r="U318" s="329"/>
      <c r="V318" s="329"/>
      <c r="W318" s="329"/>
      <c r="X318" s="329"/>
      <c r="Y318" s="329"/>
      <c r="Z318" s="329"/>
      <c r="AA318" s="390"/>
      <c r="AB318" s="329"/>
      <c r="AC318" s="329"/>
      <c r="AD318" s="329"/>
      <c r="AE318" s="329"/>
      <c r="AF318" s="329"/>
      <c r="AG318" s="329"/>
      <c r="AH318" s="329"/>
      <c r="AI318" s="329"/>
      <c r="AJ318" s="329"/>
      <c r="AK318" s="329"/>
      <c r="AL318" s="329"/>
      <c r="AM318" s="329"/>
      <c r="AN318" s="329"/>
      <c r="AO318" s="329"/>
      <c r="AP318" s="329"/>
      <c r="AQ318" s="329"/>
      <c r="AR318" s="391"/>
      <c r="AS318" s="391"/>
      <c r="AT318" s="329"/>
      <c r="AU318" s="329"/>
      <c r="AV318" s="329"/>
      <c r="AW318" s="329"/>
      <c r="AX318" s="329"/>
      <c r="AY318" s="329"/>
      <c r="AZ318" s="392"/>
      <c r="BA318" s="392"/>
      <c r="BB318" s="329"/>
      <c r="BC318" s="392"/>
      <c r="BD318" s="329"/>
      <c r="BE318" s="393"/>
      <c r="BF318" s="392"/>
      <c r="BG318" s="303"/>
      <c r="BH318" s="392"/>
      <c r="BI318" s="329"/>
      <c r="BJ318" s="393"/>
      <c r="BK318" s="392"/>
      <c r="BL318" s="329"/>
      <c r="BM318" s="392"/>
      <c r="BN318" s="329"/>
      <c r="BO318" s="393"/>
      <c r="BP318" s="392"/>
      <c r="BQ318" s="329"/>
    </row>
    <row r="319" spans="1:69" ht="15.75" customHeight="1" x14ac:dyDescent="0.3">
      <c r="A319" s="329"/>
      <c r="B319" s="329"/>
      <c r="C319" s="329"/>
      <c r="D319" s="329"/>
      <c r="E319" s="329"/>
      <c r="F319" s="329"/>
      <c r="G319" s="329"/>
      <c r="H319" s="329"/>
      <c r="I319" s="329"/>
      <c r="J319" s="329"/>
      <c r="K319" s="329"/>
      <c r="L319" s="329"/>
      <c r="M319" s="329"/>
      <c r="N319" s="329"/>
      <c r="O319" s="329"/>
      <c r="P319" s="329"/>
      <c r="Q319" s="329"/>
      <c r="R319" s="329"/>
      <c r="S319" s="329"/>
      <c r="T319" s="329"/>
      <c r="U319" s="329"/>
      <c r="V319" s="329"/>
      <c r="W319" s="329"/>
      <c r="X319" s="329"/>
      <c r="Y319" s="329"/>
      <c r="Z319" s="329"/>
      <c r="AA319" s="390"/>
      <c r="AB319" s="329"/>
      <c r="AC319" s="329"/>
      <c r="AD319" s="329"/>
      <c r="AE319" s="329"/>
      <c r="AF319" s="329"/>
      <c r="AG319" s="329"/>
      <c r="AH319" s="329"/>
      <c r="AI319" s="329"/>
      <c r="AJ319" s="329"/>
      <c r="AK319" s="329"/>
      <c r="AL319" s="329"/>
      <c r="AM319" s="329"/>
      <c r="AN319" s="329"/>
      <c r="AO319" s="329"/>
      <c r="AP319" s="329"/>
      <c r="AQ319" s="329"/>
      <c r="AR319" s="391"/>
      <c r="AS319" s="391"/>
      <c r="AT319" s="329"/>
      <c r="AU319" s="329"/>
      <c r="AV319" s="329"/>
      <c r="AW319" s="329"/>
      <c r="AX319" s="329"/>
      <c r="AY319" s="329"/>
      <c r="AZ319" s="392"/>
      <c r="BA319" s="392"/>
      <c r="BB319" s="329"/>
      <c r="BC319" s="392"/>
      <c r="BD319" s="329"/>
      <c r="BE319" s="393"/>
      <c r="BF319" s="392"/>
      <c r="BG319" s="303"/>
      <c r="BH319" s="392"/>
      <c r="BI319" s="329"/>
      <c r="BJ319" s="393"/>
      <c r="BK319" s="392"/>
      <c r="BL319" s="329"/>
      <c r="BM319" s="392"/>
      <c r="BN319" s="329"/>
      <c r="BO319" s="393"/>
      <c r="BP319" s="392"/>
      <c r="BQ319" s="329"/>
    </row>
    <row r="320" spans="1:69" ht="15.75" customHeight="1" x14ac:dyDescent="0.3">
      <c r="A320" s="329"/>
      <c r="B320" s="329"/>
      <c r="C320" s="329"/>
      <c r="D320" s="329"/>
      <c r="E320" s="329"/>
      <c r="F320" s="329"/>
      <c r="G320" s="329"/>
      <c r="H320" s="329"/>
      <c r="I320" s="329"/>
      <c r="J320" s="329"/>
      <c r="K320" s="329"/>
      <c r="L320" s="329"/>
      <c r="M320" s="329"/>
      <c r="N320" s="329"/>
      <c r="O320" s="329"/>
      <c r="P320" s="329"/>
      <c r="Q320" s="329"/>
      <c r="R320" s="329"/>
      <c r="S320" s="329"/>
      <c r="T320" s="329"/>
      <c r="U320" s="329"/>
      <c r="V320" s="329"/>
      <c r="W320" s="329"/>
      <c r="X320" s="329"/>
      <c r="Y320" s="329"/>
      <c r="Z320" s="329"/>
      <c r="AA320" s="390"/>
      <c r="AB320" s="329"/>
      <c r="AC320" s="329"/>
      <c r="AD320" s="329"/>
      <c r="AE320" s="329"/>
      <c r="AF320" s="329"/>
      <c r="AG320" s="329"/>
      <c r="AH320" s="329"/>
      <c r="AI320" s="329"/>
      <c r="AJ320" s="329"/>
      <c r="AK320" s="329"/>
      <c r="AL320" s="329"/>
      <c r="AM320" s="329"/>
      <c r="AN320" s="329"/>
      <c r="AO320" s="329"/>
      <c r="AP320" s="329"/>
      <c r="AQ320" s="329"/>
      <c r="AR320" s="391"/>
      <c r="AS320" s="391"/>
      <c r="AT320" s="329"/>
      <c r="AU320" s="329"/>
      <c r="AV320" s="329"/>
      <c r="AW320" s="329"/>
      <c r="AX320" s="329"/>
      <c r="AY320" s="329"/>
      <c r="AZ320" s="392"/>
      <c r="BA320" s="392"/>
      <c r="BB320" s="329"/>
      <c r="BC320" s="392"/>
      <c r="BD320" s="329"/>
      <c r="BE320" s="393"/>
      <c r="BF320" s="392"/>
      <c r="BG320" s="303"/>
      <c r="BH320" s="392"/>
      <c r="BI320" s="329"/>
      <c r="BJ320" s="393"/>
      <c r="BK320" s="392"/>
      <c r="BL320" s="329"/>
      <c r="BM320" s="392"/>
      <c r="BN320" s="329"/>
      <c r="BO320" s="393"/>
      <c r="BP320" s="392"/>
      <c r="BQ320" s="329"/>
    </row>
    <row r="321" spans="1:69" ht="15.75" customHeight="1" x14ac:dyDescent="0.3">
      <c r="A321" s="329"/>
      <c r="B321" s="329"/>
      <c r="C321" s="329"/>
      <c r="D321" s="329"/>
      <c r="E321" s="329"/>
      <c r="F321" s="329"/>
      <c r="G321" s="329"/>
      <c r="H321" s="329"/>
      <c r="I321" s="329"/>
      <c r="J321" s="329"/>
      <c r="K321" s="329"/>
      <c r="L321" s="329"/>
      <c r="M321" s="329"/>
      <c r="N321" s="329"/>
      <c r="O321" s="329"/>
      <c r="P321" s="329"/>
      <c r="Q321" s="329"/>
      <c r="R321" s="329"/>
      <c r="S321" s="329"/>
      <c r="T321" s="329"/>
      <c r="U321" s="329"/>
      <c r="V321" s="329"/>
      <c r="W321" s="329"/>
      <c r="X321" s="329"/>
      <c r="Y321" s="329"/>
      <c r="Z321" s="329"/>
      <c r="AA321" s="390"/>
      <c r="AB321" s="329"/>
      <c r="AC321" s="329"/>
      <c r="AD321" s="329"/>
      <c r="AE321" s="329"/>
      <c r="AF321" s="329"/>
      <c r="AG321" s="329"/>
      <c r="AH321" s="329"/>
      <c r="AI321" s="329"/>
      <c r="AJ321" s="329"/>
      <c r="AK321" s="329"/>
      <c r="AL321" s="329"/>
      <c r="AM321" s="329"/>
      <c r="AN321" s="329"/>
      <c r="AO321" s="329"/>
      <c r="AP321" s="329"/>
      <c r="AQ321" s="329"/>
      <c r="AR321" s="391"/>
      <c r="AS321" s="391"/>
      <c r="AT321" s="329"/>
      <c r="AU321" s="329"/>
      <c r="AV321" s="329"/>
      <c r="AW321" s="329"/>
      <c r="AX321" s="329"/>
      <c r="AY321" s="329"/>
      <c r="AZ321" s="392"/>
      <c r="BA321" s="392"/>
      <c r="BB321" s="329"/>
      <c r="BC321" s="392"/>
      <c r="BD321" s="329"/>
      <c r="BE321" s="393"/>
      <c r="BF321" s="392"/>
      <c r="BG321" s="303"/>
      <c r="BH321" s="392"/>
      <c r="BI321" s="329"/>
      <c r="BJ321" s="393"/>
      <c r="BK321" s="392"/>
      <c r="BL321" s="329"/>
      <c r="BM321" s="392"/>
      <c r="BN321" s="329"/>
      <c r="BO321" s="393"/>
      <c r="BP321" s="392"/>
      <c r="BQ321" s="329"/>
    </row>
    <row r="322" spans="1:69" ht="15.75" customHeight="1" x14ac:dyDescent="0.3">
      <c r="A322" s="329"/>
      <c r="B322" s="329"/>
      <c r="C322" s="329"/>
      <c r="D322" s="329"/>
      <c r="E322" s="329"/>
      <c r="F322" s="329"/>
      <c r="G322" s="329"/>
      <c r="H322" s="329"/>
      <c r="I322" s="329"/>
      <c r="J322" s="329"/>
      <c r="K322" s="329"/>
      <c r="L322" s="329"/>
      <c r="M322" s="329"/>
      <c r="N322" s="329"/>
      <c r="O322" s="329"/>
      <c r="P322" s="329"/>
      <c r="Q322" s="329"/>
      <c r="R322" s="329"/>
      <c r="S322" s="329"/>
      <c r="T322" s="329"/>
      <c r="U322" s="329"/>
      <c r="V322" s="329"/>
      <c r="W322" s="329"/>
      <c r="X322" s="329"/>
      <c r="Y322" s="329"/>
      <c r="Z322" s="329"/>
      <c r="AA322" s="390"/>
      <c r="AB322" s="329"/>
      <c r="AC322" s="329"/>
      <c r="AD322" s="329"/>
      <c r="AE322" s="329"/>
      <c r="AF322" s="329"/>
      <c r="AG322" s="329"/>
      <c r="AH322" s="329"/>
      <c r="AI322" s="329"/>
      <c r="AJ322" s="329"/>
      <c r="AK322" s="329"/>
      <c r="AL322" s="329"/>
      <c r="AM322" s="329"/>
      <c r="AN322" s="329"/>
      <c r="AO322" s="329"/>
      <c r="AP322" s="329"/>
      <c r="AQ322" s="329"/>
      <c r="AR322" s="391"/>
      <c r="AS322" s="391"/>
      <c r="AT322" s="329"/>
      <c r="AU322" s="329"/>
      <c r="AV322" s="329"/>
      <c r="AW322" s="329"/>
      <c r="AX322" s="329"/>
      <c r="AY322" s="329"/>
      <c r="AZ322" s="392"/>
      <c r="BA322" s="392"/>
      <c r="BB322" s="329"/>
      <c r="BC322" s="392"/>
      <c r="BD322" s="329"/>
      <c r="BE322" s="393"/>
      <c r="BF322" s="392"/>
      <c r="BG322" s="303"/>
      <c r="BH322" s="392"/>
      <c r="BI322" s="329"/>
      <c r="BJ322" s="393"/>
      <c r="BK322" s="392"/>
      <c r="BL322" s="329"/>
      <c r="BM322" s="392"/>
      <c r="BN322" s="329"/>
      <c r="BO322" s="393"/>
      <c r="BP322" s="392"/>
      <c r="BQ322" s="329"/>
    </row>
    <row r="323" spans="1:69" ht="15.75" customHeight="1" x14ac:dyDescent="0.3">
      <c r="A323" s="329"/>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90"/>
      <c r="AB323" s="329"/>
      <c r="AC323" s="329"/>
      <c r="AD323" s="329"/>
      <c r="AE323" s="329"/>
      <c r="AF323" s="329"/>
      <c r="AG323" s="329"/>
      <c r="AH323" s="329"/>
      <c r="AI323" s="329"/>
      <c r="AJ323" s="329"/>
      <c r="AK323" s="329"/>
      <c r="AL323" s="329"/>
      <c r="AM323" s="329"/>
      <c r="AN323" s="329"/>
      <c r="AO323" s="329"/>
      <c r="AP323" s="329"/>
      <c r="AQ323" s="329"/>
      <c r="AR323" s="391"/>
      <c r="AS323" s="391"/>
      <c r="AT323" s="329"/>
      <c r="AU323" s="329"/>
      <c r="AV323" s="329"/>
      <c r="AW323" s="329"/>
      <c r="AX323" s="329"/>
      <c r="AY323" s="329"/>
      <c r="AZ323" s="392"/>
      <c r="BA323" s="392"/>
      <c r="BB323" s="329"/>
      <c r="BC323" s="392"/>
      <c r="BD323" s="329"/>
      <c r="BE323" s="393"/>
      <c r="BF323" s="392"/>
      <c r="BG323" s="303"/>
      <c r="BH323" s="392"/>
      <c r="BI323" s="329"/>
      <c r="BJ323" s="393"/>
      <c r="BK323" s="392"/>
      <c r="BL323" s="329"/>
      <c r="BM323" s="392"/>
      <c r="BN323" s="329"/>
      <c r="BO323" s="393"/>
      <c r="BP323" s="392"/>
      <c r="BQ323" s="329"/>
    </row>
    <row r="324" spans="1:69" ht="15.75" customHeight="1" x14ac:dyDescent="0.3">
      <c r="A324" s="329"/>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90"/>
      <c r="AB324" s="329"/>
      <c r="AC324" s="329"/>
      <c r="AD324" s="329"/>
      <c r="AE324" s="329"/>
      <c r="AF324" s="329"/>
      <c r="AG324" s="329"/>
      <c r="AH324" s="329"/>
      <c r="AI324" s="329"/>
      <c r="AJ324" s="329"/>
      <c r="AK324" s="329"/>
      <c r="AL324" s="329"/>
      <c r="AM324" s="329"/>
      <c r="AN324" s="329"/>
      <c r="AO324" s="329"/>
      <c r="AP324" s="329"/>
      <c r="AQ324" s="329"/>
      <c r="AR324" s="391"/>
      <c r="AS324" s="391"/>
      <c r="AT324" s="329"/>
      <c r="AU324" s="329"/>
      <c r="AV324" s="329"/>
      <c r="AW324" s="329"/>
      <c r="AX324" s="329"/>
      <c r="AY324" s="329"/>
      <c r="AZ324" s="392"/>
      <c r="BA324" s="392"/>
      <c r="BB324" s="329"/>
      <c r="BC324" s="392"/>
      <c r="BD324" s="329"/>
      <c r="BE324" s="393"/>
      <c r="BF324" s="392"/>
      <c r="BG324" s="303"/>
      <c r="BH324" s="392"/>
      <c r="BI324" s="329"/>
      <c r="BJ324" s="393"/>
      <c r="BK324" s="392"/>
      <c r="BL324" s="329"/>
      <c r="BM324" s="392"/>
      <c r="BN324" s="329"/>
      <c r="BO324" s="393"/>
      <c r="BP324" s="392"/>
      <c r="BQ324" s="329"/>
    </row>
    <row r="325" spans="1:69" ht="15.75" customHeight="1" x14ac:dyDescent="0.3">
      <c r="A325" s="329"/>
      <c r="B325" s="329"/>
      <c r="C325" s="329"/>
      <c r="D325" s="329"/>
      <c r="E325" s="329"/>
      <c r="F325" s="329"/>
      <c r="G325" s="329"/>
      <c r="H325" s="329"/>
      <c r="I325" s="329"/>
      <c r="J325" s="329"/>
      <c r="K325" s="329"/>
      <c r="L325" s="329"/>
      <c r="M325" s="329"/>
      <c r="N325" s="329"/>
      <c r="O325" s="329"/>
      <c r="P325" s="329"/>
      <c r="Q325" s="329"/>
      <c r="R325" s="329"/>
      <c r="S325" s="329"/>
      <c r="T325" s="329"/>
      <c r="U325" s="329"/>
      <c r="V325" s="329"/>
      <c r="W325" s="329"/>
      <c r="X325" s="329"/>
      <c r="Y325" s="329"/>
      <c r="Z325" s="329"/>
      <c r="AA325" s="390"/>
      <c r="AB325" s="329"/>
      <c r="AC325" s="329"/>
      <c r="AD325" s="329"/>
      <c r="AE325" s="329"/>
      <c r="AF325" s="329"/>
      <c r="AG325" s="329"/>
      <c r="AH325" s="329"/>
      <c r="AI325" s="329"/>
      <c r="AJ325" s="329"/>
      <c r="AK325" s="329"/>
      <c r="AL325" s="329"/>
      <c r="AM325" s="329"/>
      <c r="AN325" s="329"/>
      <c r="AO325" s="329"/>
      <c r="AP325" s="329"/>
      <c r="AQ325" s="329"/>
      <c r="AR325" s="391"/>
      <c r="AS325" s="391"/>
      <c r="AT325" s="329"/>
      <c r="AU325" s="329"/>
      <c r="AV325" s="329"/>
      <c r="AW325" s="329"/>
      <c r="AX325" s="329"/>
      <c r="AY325" s="329"/>
      <c r="AZ325" s="392"/>
      <c r="BA325" s="392"/>
      <c r="BB325" s="329"/>
      <c r="BC325" s="392"/>
      <c r="BD325" s="329"/>
      <c r="BE325" s="393"/>
      <c r="BF325" s="392"/>
      <c r="BG325" s="303"/>
      <c r="BH325" s="392"/>
      <c r="BI325" s="329"/>
      <c r="BJ325" s="393"/>
      <c r="BK325" s="392"/>
      <c r="BL325" s="329"/>
      <c r="BM325" s="392"/>
      <c r="BN325" s="329"/>
      <c r="BO325" s="393"/>
      <c r="BP325" s="392"/>
      <c r="BQ325" s="329"/>
    </row>
    <row r="326" spans="1:69" ht="15.75" customHeight="1" x14ac:dyDescent="0.3">
      <c r="A326" s="329"/>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c r="AA326" s="390"/>
      <c r="AB326" s="329"/>
      <c r="AC326" s="329"/>
      <c r="AD326" s="329"/>
      <c r="AE326" s="329"/>
      <c r="AF326" s="329"/>
      <c r="AG326" s="329"/>
      <c r="AH326" s="329"/>
      <c r="AI326" s="329"/>
      <c r="AJ326" s="329"/>
      <c r="AK326" s="329"/>
      <c r="AL326" s="329"/>
      <c r="AM326" s="329"/>
      <c r="AN326" s="329"/>
      <c r="AO326" s="329"/>
      <c r="AP326" s="329"/>
      <c r="AQ326" s="329"/>
      <c r="AR326" s="391"/>
      <c r="AS326" s="391"/>
      <c r="AT326" s="329"/>
      <c r="AU326" s="329"/>
      <c r="AV326" s="329"/>
      <c r="AW326" s="329"/>
      <c r="AX326" s="329"/>
      <c r="AY326" s="329"/>
      <c r="AZ326" s="392"/>
      <c r="BA326" s="392"/>
      <c r="BB326" s="329"/>
      <c r="BC326" s="392"/>
      <c r="BD326" s="329"/>
      <c r="BE326" s="393"/>
      <c r="BF326" s="392"/>
      <c r="BG326" s="303"/>
      <c r="BH326" s="392"/>
      <c r="BI326" s="329"/>
      <c r="BJ326" s="393"/>
      <c r="BK326" s="392"/>
      <c r="BL326" s="329"/>
      <c r="BM326" s="392"/>
      <c r="BN326" s="329"/>
      <c r="BO326" s="393"/>
      <c r="BP326" s="392"/>
      <c r="BQ326" s="329"/>
    </row>
    <row r="327" spans="1:69" ht="15.75" customHeight="1" x14ac:dyDescent="0.3">
      <c r="A327" s="329"/>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c r="AA327" s="390"/>
      <c r="AB327" s="329"/>
      <c r="AC327" s="329"/>
      <c r="AD327" s="329"/>
      <c r="AE327" s="329"/>
      <c r="AF327" s="329"/>
      <c r="AG327" s="329"/>
      <c r="AH327" s="329"/>
      <c r="AI327" s="329"/>
      <c r="AJ327" s="329"/>
      <c r="AK327" s="329"/>
      <c r="AL327" s="329"/>
      <c r="AM327" s="329"/>
      <c r="AN327" s="329"/>
      <c r="AO327" s="329"/>
      <c r="AP327" s="329"/>
      <c r="AQ327" s="329"/>
      <c r="AR327" s="391"/>
      <c r="AS327" s="391"/>
      <c r="AT327" s="329"/>
      <c r="AU327" s="329"/>
      <c r="AV327" s="329"/>
      <c r="AW327" s="329"/>
      <c r="AX327" s="329"/>
      <c r="AY327" s="329"/>
      <c r="AZ327" s="392"/>
      <c r="BA327" s="392"/>
      <c r="BB327" s="329"/>
      <c r="BC327" s="392"/>
      <c r="BD327" s="329"/>
      <c r="BE327" s="393"/>
      <c r="BF327" s="392"/>
      <c r="BG327" s="303"/>
      <c r="BH327" s="392"/>
      <c r="BI327" s="329"/>
      <c r="BJ327" s="393"/>
      <c r="BK327" s="392"/>
      <c r="BL327" s="329"/>
      <c r="BM327" s="392"/>
      <c r="BN327" s="329"/>
      <c r="BO327" s="393"/>
      <c r="BP327" s="392"/>
      <c r="BQ327" s="329"/>
    </row>
    <row r="328" spans="1:69" ht="15.75" customHeight="1" x14ac:dyDescent="0.3">
      <c r="A328" s="329"/>
      <c r="B328" s="329"/>
      <c r="C328" s="329"/>
      <c r="D328" s="329"/>
      <c r="E328" s="329"/>
      <c r="F328" s="329"/>
      <c r="G328" s="329"/>
      <c r="H328" s="329"/>
      <c r="I328" s="329"/>
      <c r="J328" s="329"/>
      <c r="K328" s="329"/>
      <c r="L328" s="329"/>
      <c r="M328" s="329"/>
      <c r="N328" s="329"/>
      <c r="O328" s="329"/>
      <c r="P328" s="329"/>
      <c r="Q328" s="329"/>
      <c r="R328" s="329"/>
      <c r="S328" s="329"/>
      <c r="T328" s="329"/>
      <c r="U328" s="329"/>
      <c r="V328" s="329"/>
      <c r="W328" s="329"/>
      <c r="X328" s="329"/>
      <c r="Y328" s="329"/>
      <c r="Z328" s="329"/>
      <c r="AA328" s="390"/>
      <c r="AB328" s="329"/>
      <c r="AC328" s="329"/>
      <c r="AD328" s="329"/>
      <c r="AE328" s="329"/>
      <c r="AF328" s="329"/>
      <c r="AG328" s="329"/>
      <c r="AH328" s="329"/>
      <c r="AI328" s="329"/>
      <c r="AJ328" s="329"/>
      <c r="AK328" s="329"/>
      <c r="AL328" s="329"/>
      <c r="AM328" s="329"/>
      <c r="AN328" s="329"/>
      <c r="AO328" s="329"/>
      <c r="AP328" s="329"/>
      <c r="AQ328" s="329"/>
      <c r="AR328" s="391"/>
      <c r="AS328" s="391"/>
      <c r="AT328" s="329"/>
      <c r="AU328" s="329"/>
      <c r="AV328" s="329"/>
      <c r="AW328" s="329"/>
      <c r="AX328" s="329"/>
      <c r="AY328" s="329"/>
      <c r="AZ328" s="392"/>
      <c r="BA328" s="392"/>
      <c r="BB328" s="329"/>
      <c r="BC328" s="392"/>
      <c r="BD328" s="329"/>
      <c r="BE328" s="393"/>
      <c r="BF328" s="392"/>
      <c r="BG328" s="303"/>
      <c r="BH328" s="392"/>
      <c r="BI328" s="329"/>
      <c r="BJ328" s="393"/>
      <c r="BK328" s="392"/>
      <c r="BL328" s="329"/>
      <c r="BM328" s="392"/>
      <c r="BN328" s="329"/>
      <c r="BO328" s="393"/>
      <c r="BP328" s="392"/>
      <c r="BQ328" s="329"/>
    </row>
    <row r="329" spans="1:69" ht="15.75" customHeight="1" x14ac:dyDescent="0.3">
      <c r="A329" s="329"/>
      <c r="B329" s="329"/>
      <c r="C329" s="329"/>
      <c r="D329" s="329"/>
      <c r="E329" s="329"/>
      <c r="F329" s="329"/>
      <c r="G329" s="329"/>
      <c r="H329" s="329"/>
      <c r="I329" s="329"/>
      <c r="J329" s="329"/>
      <c r="K329" s="329"/>
      <c r="L329" s="329"/>
      <c r="M329" s="329"/>
      <c r="N329" s="329"/>
      <c r="O329" s="329"/>
      <c r="P329" s="329"/>
      <c r="Q329" s="329"/>
      <c r="R329" s="329"/>
      <c r="S329" s="329"/>
      <c r="T329" s="329"/>
      <c r="U329" s="329"/>
      <c r="V329" s="329"/>
      <c r="W329" s="329"/>
      <c r="X329" s="329"/>
      <c r="Y329" s="329"/>
      <c r="Z329" s="329"/>
      <c r="AA329" s="390"/>
      <c r="AB329" s="329"/>
      <c r="AC329" s="329"/>
      <c r="AD329" s="329"/>
      <c r="AE329" s="329"/>
      <c r="AF329" s="329"/>
      <c r="AG329" s="329"/>
      <c r="AH329" s="329"/>
      <c r="AI329" s="329"/>
      <c r="AJ329" s="329"/>
      <c r="AK329" s="329"/>
      <c r="AL329" s="329"/>
      <c r="AM329" s="329"/>
      <c r="AN329" s="329"/>
      <c r="AO329" s="329"/>
      <c r="AP329" s="329"/>
      <c r="AQ329" s="329"/>
      <c r="AR329" s="391"/>
      <c r="AS329" s="391"/>
      <c r="AT329" s="329"/>
      <c r="AU329" s="329"/>
      <c r="AV329" s="329"/>
      <c r="AW329" s="329"/>
      <c r="AX329" s="329"/>
      <c r="AY329" s="329"/>
      <c r="AZ329" s="392"/>
      <c r="BA329" s="392"/>
      <c r="BB329" s="329"/>
      <c r="BC329" s="392"/>
      <c r="BD329" s="329"/>
      <c r="BE329" s="393"/>
      <c r="BF329" s="392"/>
      <c r="BG329" s="303"/>
      <c r="BH329" s="392"/>
      <c r="BI329" s="329"/>
      <c r="BJ329" s="393"/>
      <c r="BK329" s="392"/>
      <c r="BL329" s="329"/>
      <c r="BM329" s="392"/>
      <c r="BN329" s="329"/>
      <c r="BO329" s="393"/>
      <c r="BP329" s="392"/>
      <c r="BQ329" s="329"/>
    </row>
    <row r="330" spans="1:69" ht="15.75" customHeight="1" x14ac:dyDescent="0.3">
      <c r="A330" s="329"/>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90"/>
      <c r="AB330" s="329"/>
      <c r="AC330" s="329"/>
      <c r="AD330" s="329"/>
      <c r="AE330" s="329"/>
      <c r="AF330" s="329"/>
      <c r="AG330" s="329"/>
      <c r="AH330" s="329"/>
      <c r="AI330" s="329"/>
      <c r="AJ330" s="329"/>
      <c r="AK330" s="329"/>
      <c r="AL330" s="329"/>
      <c r="AM330" s="329"/>
      <c r="AN330" s="329"/>
      <c r="AO330" s="329"/>
      <c r="AP330" s="329"/>
      <c r="AQ330" s="329"/>
      <c r="AR330" s="391"/>
      <c r="AS330" s="391"/>
      <c r="AT330" s="329"/>
      <c r="AU330" s="329"/>
      <c r="AV330" s="329"/>
      <c r="AW330" s="329"/>
      <c r="AX330" s="329"/>
      <c r="AY330" s="329"/>
      <c r="AZ330" s="392"/>
      <c r="BA330" s="392"/>
      <c r="BB330" s="329"/>
      <c r="BC330" s="392"/>
      <c r="BD330" s="329"/>
      <c r="BE330" s="393"/>
      <c r="BF330" s="392"/>
      <c r="BG330" s="303"/>
      <c r="BH330" s="392"/>
      <c r="BI330" s="329"/>
      <c r="BJ330" s="393"/>
      <c r="BK330" s="392"/>
      <c r="BL330" s="329"/>
      <c r="BM330" s="392"/>
      <c r="BN330" s="329"/>
      <c r="BO330" s="393"/>
      <c r="BP330" s="392"/>
      <c r="BQ330" s="329"/>
    </row>
    <row r="331" spans="1:69" ht="15.75" customHeight="1" x14ac:dyDescent="0.3">
      <c r="A331" s="329"/>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90"/>
      <c r="AB331" s="329"/>
      <c r="AC331" s="329"/>
      <c r="AD331" s="329"/>
      <c r="AE331" s="329"/>
      <c r="AF331" s="329"/>
      <c r="AG331" s="329"/>
      <c r="AH331" s="329"/>
      <c r="AI331" s="329"/>
      <c r="AJ331" s="329"/>
      <c r="AK331" s="329"/>
      <c r="AL331" s="329"/>
      <c r="AM331" s="329"/>
      <c r="AN331" s="329"/>
      <c r="AO331" s="329"/>
      <c r="AP331" s="329"/>
      <c r="AQ331" s="329"/>
      <c r="AR331" s="391"/>
      <c r="AS331" s="391"/>
      <c r="AT331" s="329"/>
      <c r="AU331" s="329"/>
      <c r="AV331" s="329"/>
      <c r="AW331" s="329"/>
      <c r="AX331" s="329"/>
      <c r="AY331" s="329"/>
      <c r="AZ331" s="392"/>
      <c r="BA331" s="392"/>
      <c r="BB331" s="329"/>
      <c r="BC331" s="392"/>
      <c r="BD331" s="329"/>
      <c r="BE331" s="393"/>
      <c r="BF331" s="392"/>
      <c r="BG331" s="303"/>
      <c r="BH331" s="392"/>
      <c r="BI331" s="329"/>
      <c r="BJ331" s="393"/>
      <c r="BK331" s="392"/>
      <c r="BL331" s="329"/>
      <c r="BM331" s="392"/>
      <c r="BN331" s="329"/>
      <c r="BO331" s="393"/>
      <c r="BP331" s="392"/>
      <c r="BQ331" s="329"/>
    </row>
    <row r="332" spans="1:69" ht="15.75" customHeight="1" x14ac:dyDescent="0.3">
      <c r="A332" s="329"/>
      <c r="B332" s="329"/>
      <c r="C332" s="329"/>
      <c r="D332" s="329"/>
      <c r="E332" s="329"/>
      <c r="F332" s="329"/>
      <c r="G332" s="329"/>
      <c r="H332" s="329"/>
      <c r="I332" s="329"/>
      <c r="J332" s="329"/>
      <c r="K332" s="329"/>
      <c r="L332" s="329"/>
      <c r="M332" s="329"/>
      <c r="N332" s="329"/>
      <c r="O332" s="329"/>
      <c r="P332" s="329"/>
      <c r="Q332" s="329"/>
      <c r="R332" s="329"/>
      <c r="S332" s="329"/>
      <c r="T332" s="329"/>
      <c r="U332" s="329"/>
      <c r="V332" s="329"/>
      <c r="W332" s="329"/>
      <c r="X332" s="329"/>
      <c r="Y332" s="329"/>
      <c r="Z332" s="329"/>
      <c r="AA332" s="390"/>
      <c r="AB332" s="329"/>
      <c r="AC332" s="329"/>
      <c r="AD332" s="329"/>
      <c r="AE332" s="329"/>
      <c r="AF332" s="329"/>
      <c r="AG332" s="329"/>
      <c r="AH332" s="329"/>
      <c r="AI332" s="329"/>
      <c r="AJ332" s="329"/>
      <c r="AK332" s="329"/>
      <c r="AL332" s="329"/>
      <c r="AM332" s="329"/>
      <c r="AN332" s="329"/>
      <c r="AO332" s="329"/>
      <c r="AP332" s="329"/>
      <c r="AQ332" s="329"/>
      <c r="AR332" s="391"/>
      <c r="AS332" s="391"/>
      <c r="AT332" s="329"/>
      <c r="AU332" s="329"/>
      <c r="AV332" s="329"/>
      <c r="AW332" s="329"/>
      <c r="AX332" s="329"/>
      <c r="AY332" s="329"/>
      <c r="AZ332" s="392"/>
      <c r="BA332" s="392"/>
      <c r="BB332" s="329"/>
      <c r="BC332" s="392"/>
      <c r="BD332" s="329"/>
      <c r="BE332" s="393"/>
      <c r="BF332" s="392"/>
      <c r="BG332" s="303"/>
      <c r="BH332" s="392"/>
      <c r="BI332" s="329"/>
      <c r="BJ332" s="393"/>
      <c r="BK332" s="392"/>
      <c r="BL332" s="329"/>
      <c r="BM332" s="392"/>
      <c r="BN332" s="329"/>
      <c r="BO332" s="393"/>
      <c r="BP332" s="392"/>
      <c r="BQ332" s="329"/>
    </row>
    <row r="333" spans="1:69" ht="15.75" customHeight="1" x14ac:dyDescent="0.3">
      <c r="A333" s="329"/>
      <c r="B333" s="329"/>
      <c r="C333" s="329"/>
      <c r="D333" s="329"/>
      <c r="E333" s="329"/>
      <c r="F333" s="329"/>
      <c r="G333" s="329"/>
      <c r="H333" s="329"/>
      <c r="I333" s="329"/>
      <c r="J333" s="329"/>
      <c r="K333" s="329"/>
      <c r="L333" s="329"/>
      <c r="M333" s="329"/>
      <c r="N333" s="329"/>
      <c r="O333" s="329"/>
      <c r="P333" s="329"/>
      <c r="Q333" s="329"/>
      <c r="R333" s="329"/>
      <c r="S333" s="329"/>
      <c r="T333" s="329"/>
      <c r="U333" s="329"/>
      <c r="V333" s="329"/>
      <c r="W333" s="329"/>
      <c r="X333" s="329"/>
      <c r="Y333" s="329"/>
      <c r="Z333" s="329"/>
      <c r="AA333" s="390"/>
      <c r="AB333" s="329"/>
      <c r="AC333" s="329"/>
      <c r="AD333" s="329"/>
      <c r="AE333" s="329"/>
      <c r="AF333" s="329"/>
      <c r="AG333" s="329"/>
      <c r="AH333" s="329"/>
      <c r="AI333" s="329"/>
      <c r="AJ333" s="329"/>
      <c r="AK333" s="329"/>
      <c r="AL333" s="329"/>
      <c r="AM333" s="329"/>
      <c r="AN333" s="329"/>
      <c r="AO333" s="329"/>
      <c r="AP333" s="329"/>
      <c r="AQ333" s="329"/>
      <c r="AR333" s="391"/>
      <c r="AS333" s="391"/>
      <c r="AT333" s="329"/>
      <c r="AU333" s="329"/>
      <c r="AV333" s="329"/>
      <c r="AW333" s="329"/>
      <c r="AX333" s="329"/>
      <c r="AY333" s="329"/>
      <c r="AZ333" s="392"/>
      <c r="BA333" s="392"/>
      <c r="BB333" s="329"/>
      <c r="BC333" s="392"/>
      <c r="BD333" s="329"/>
      <c r="BE333" s="393"/>
      <c r="BF333" s="392"/>
      <c r="BG333" s="303"/>
      <c r="BH333" s="392"/>
      <c r="BI333" s="329"/>
      <c r="BJ333" s="393"/>
      <c r="BK333" s="392"/>
      <c r="BL333" s="329"/>
      <c r="BM333" s="392"/>
      <c r="BN333" s="329"/>
      <c r="BO333" s="393"/>
      <c r="BP333" s="392"/>
      <c r="BQ333" s="329"/>
    </row>
    <row r="334" spans="1:69" ht="15.75" customHeight="1" x14ac:dyDescent="0.3">
      <c r="A334" s="329"/>
      <c r="B334" s="329"/>
      <c r="C334" s="329"/>
      <c r="D334" s="329"/>
      <c r="E334" s="329"/>
      <c r="F334" s="329"/>
      <c r="G334" s="329"/>
      <c r="H334" s="329"/>
      <c r="I334" s="329"/>
      <c r="J334" s="329"/>
      <c r="K334" s="329"/>
      <c r="L334" s="329"/>
      <c r="M334" s="329"/>
      <c r="N334" s="329"/>
      <c r="O334" s="329"/>
      <c r="P334" s="329"/>
      <c r="Q334" s="329"/>
      <c r="R334" s="329"/>
      <c r="S334" s="329"/>
      <c r="T334" s="329"/>
      <c r="U334" s="329"/>
      <c r="V334" s="329"/>
      <c r="W334" s="329"/>
      <c r="X334" s="329"/>
      <c r="Y334" s="329"/>
      <c r="Z334" s="329"/>
      <c r="AA334" s="390"/>
      <c r="AB334" s="329"/>
      <c r="AC334" s="329"/>
      <c r="AD334" s="329"/>
      <c r="AE334" s="329"/>
      <c r="AF334" s="329"/>
      <c r="AG334" s="329"/>
      <c r="AH334" s="329"/>
      <c r="AI334" s="329"/>
      <c r="AJ334" s="329"/>
      <c r="AK334" s="329"/>
      <c r="AL334" s="329"/>
      <c r="AM334" s="329"/>
      <c r="AN334" s="329"/>
      <c r="AO334" s="329"/>
      <c r="AP334" s="329"/>
      <c r="AQ334" s="329"/>
      <c r="AR334" s="391"/>
      <c r="AS334" s="391"/>
      <c r="AT334" s="329"/>
      <c r="AU334" s="329"/>
      <c r="AV334" s="329"/>
      <c r="AW334" s="329"/>
      <c r="AX334" s="329"/>
      <c r="AY334" s="329"/>
      <c r="AZ334" s="392"/>
      <c r="BA334" s="392"/>
      <c r="BB334" s="329"/>
      <c r="BC334" s="392"/>
      <c r="BD334" s="329"/>
      <c r="BE334" s="393"/>
      <c r="BF334" s="392"/>
      <c r="BG334" s="303"/>
      <c r="BH334" s="392"/>
      <c r="BI334" s="329"/>
      <c r="BJ334" s="393"/>
      <c r="BK334" s="392"/>
      <c r="BL334" s="329"/>
      <c r="BM334" s="392"/>
      <c r="BN334" s="329"/>
      <c r="BO334" s="393"/>
      <c r="BP334" s="392"/>
      <c r="BQ334" s="329"/>
    </row>
    <row r="335" spans="1:69" ht="15.75" customHeight="1" x14ac:dyDescent="0.3">
      <c r="A335" s="329"/>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90"/>
      <c r="AB335" s="329"/>
      <c r="AC335" s="329"/>
      <c r="AD335" s="329"/>
      <c r="AE335" s="329"/>
      <c r="AF335" s="329"/>
      <c r="AG335" s="329"/>
      <c r="AH335" s="329"/>
      <c r="AI335" s="329"/>
      <c r="AJ335" s="329"/>
      <c r="AK335" s="329"/>
      <c r="AL335" s="329"/>
      <c r="AM335" s="329"/>
      <c r="AN335" s="329"/>
      <c r="AO335" s="329"/>
      <c r="AP335" s="329"/>
      <c r="AQ335" s="329"/>
      <c r="AR335" s="391"/>
      <c r="AS335" s="391"/>
      <c r="AT335" s="329"/>
      <c r="AU335" s="329"/>
      <c r="AV335" s="329"/>
      <c r="AW335" s="329"/>
      <c r="AX335" s="329"/>
      <c r="AY335" s="329"/>
      <c r="AZ335" s="392"/>
      <c r="BA335" s="392"/>
      <c r="BB335" s="329"/>
      <c r="BC335" s="392"/>
      <c r="BD335" s="329"/>
      <c r="BE335" s="393"/>
      <c r="BF335" s="392"/>
      <c r="BG335" s="303"/>
      <c r="BH335" s="392"/>
      <c r="BI335" s="329"/>
      <c r="BJ335" s="393"/>
      <c r="BK335" s="392"/>
      <c r="BL335" s="329"/>
      <c r="BM335" s="392"/>
      <c r="BN335" s="329"/>
      <c r="BO335" s="393"/>
      <c r="BP335" s="392"/>
      <c r="BQ335" s="329"/>
    </row>
    <row r="336" spans="1:69" ht="15.75" customHeight="1" x14ac:dyDescent="0.3">
      <c r="A336" s="329"/>
      <c r="B336" s="329"/>
      <c r="C336" s="329"/>
      <c r="D336" s="329"/>
      <c r="E336" s="329"/>
      <c r="F336" s="329"/>
      <c r="G336" s="329"/>
      <c r="H336" s="329"/>
      <c r="I336" s="329"/>
      <c r="J336" s="329"/>
      <c r="K336" s="329"/>
      <c r="L336" s="329"/>
      <c r="M336" s="329"/>
      <c r="N336" s="329"/>
      <c r="O336" s="329"/>
      <c r="P336" s="329"/>
      <c r="Q336" s="329"/>
      <c r="R336" s="329"/>
      <c r="S336" s="329"/>
      <c r="T336" s="329"/>
      <c r="U336" s="329"/>
      <c r="V336" s="329"/>
      <c r="W336" s="329"/>
      <c r="X336" s="329"/>
      <c r="Y336" s="329"/>
      <c r="Z336" s="329"/>
      <c r="AA336" s="390"/>
      <c r="AB336" s="329"/>
      <c r="AC336" s="329"/>
      <c r="AD336" s="329"/>
      <c r="AE336" s="329"/>
      <c r="AF336" s="329"/>
      <c r="AG336" s="329"/>
      <c r="AH336" s="329"/>
      <c r="AI336" s="329"/>
      <c r="AJ336" s="329"/>
      <c r="AK336" s="329"/>
      <c r="AL336" s="329"/>
      <c r="AM336" s="329"/>
      <c r="AN336" s="329"/>
      <c r="AO336" s="329"/>
      <c r="AP336" s="329"/>
      <c r="AQ336" s="329"/>
      <c r="AR336" s="391"/>
      <c r="AS336" s="391"/>
      <c r="AT336" s="329"/>
      <c r="AU336" s="329"/>
      <c r="AV336" s="329"/>
      <c r="AW336" s="329"/>
      <c r="AX336" s="329"/>
      <c r="AY336" s="329"/>
      <c r="AZ336" s="392"/>
      <c r="BA336" s="392"/>
      <c r="BB336" s="329"/>
      <c r="BC336" s="392"/>
      <c r="BD336" s="329"/>
      <c r="BE336" s="393"/>
      <c r="BF336" s="392"/>
      <c r="BG336" s="303"/>
      <c r="BH336" s="392"/>
      <c r="BI336" s="329"/>
      <c r="BJ336" s="393"/>
      <c r="BK336" s="392"/>
      <c r="BL336" s="329"/>
      <c r="BM336" s="392"/>
      <c r="BN336" s="329"/>
      <c r="BO336" s="393"/>
      <c r="BP336" s="392"/>
      <c r="BQ336" s="329"/>
    </row>
    <row r="337" spans="1:69" ht="15.75" customHeight="1" x14ac:dyDescent="0.3">
      <c r="A337" s="329"/>
      <c r="B337" s="329"/>
      <c r="C337" s="329"/>
      <c r="D337" s="329"/>
      <c r="E337" s="329"/>
      <c r="F337" s="329"/>
      <c r="G337" s="329"/>
      <c r="H337" s="329"/>
      <c r="I337" s="329"/>
      <c r="J337" s="329"/>
      <c r="K337" s="329"/>
      <c r="L337" s="329"/>
      <c r="M337" s="329"/>
      <c r="N337" s="329"/>
      <c r="O337" s="329"/>
      <c r="P337" s="329"/>
      <c r="Q337" s="329"/>
      <c r="R337" s="329"/>
      <c r="S337" s="329"/>
      <c r="T337" s="329"/>
      <c r="U337" s="329"/>
      <c r="V337" s="329"/>
      <c r="W337" s="329"/>
      <c r="X337" s="329"/>
      <c r="Y337" s="329"/>
      <c r="Z337" s="329"/>
      <c r="AA337" s="390"/>
      <c r="AB337" s="329"/>
      <c r="AC337" s="329"/>
      <c r="AD337" s="329"/>
      <c r="AE337" s="329"/>
      <c r="AF337" s="329"/>
      <c r="AG337" s="329"/>
      <c r="AH337" s="329"/>
      <c r="AI337" s="329"/>
      <c r="AJ337" s="329"/>
      <c r="AK337" s="329"/>
      <c r="AL337" s="329"/>
      <c r="AM337" s="329"/>
      <c r="AN337" s="329"/>
      <c r="AO337" s="329"/>
      <c r="AP337" s="329"/>
      <c r="AQ337" s="329"/>
      <c r="AR337" s="391"/>
      <c r="AS337" s="391"/>
      <c r="AT337" s="329"/>
      <c r="AU337" s="329"/>
      <c r="AV337" s="329"/>
      <c r="AW337" s="329"/>
      <c r="AX337" s="329"/>
      <c r="AY337" s="329"/>
      <c r="AZ337" s="392"/>
      <c r="BA337" s="392"/>
      <c r="BB337" s="329"/>
      <c r="BC337" s="392"/>
      <c r="BD337" s="329"/>
      <c r="BE337" s="393"/>
      <c r="BF337" s="392"/>
      <c r="BG337" s="303"/>
      <c r="BH337" s="392"/>
      <c r="BI337" s="329"/>
      <c r="BJ337" s="393"/>
      <c r="BK337" s="392"/>
      <c r="BL337" s="329"/>
      <c r="BM337" s="392"/>
      <c r="BN337" s="329"/>
      <c r="BO337" s="393"/>
      <c r="BP337" s="392"/>
      <c r="BQ337" s="329"/>
    </row>
    <row r="338" spans="1:69" ht="15.75" customHeight="1" x14ac:dyDescent="0.3">
      <c r="A338" s="329"/>
      <c r="B338" s="329"/>
      <c r="C338" s="329"/>
      <c r="D338" s="329"/>
      <c r="E338" s="329"/>
      <c r="F338" s="329"/>
      <c r="G338" s="329"/>
      <c r="H338" s="329"/>
      <c r="I338" s="329"/>
      <c r="J338" s="329"/>
      <c r="K338" s="329"/>
      <c r="L338" s="329"/>
      <c r="M338" s="329"/>
      <c r="N338" s="329"/>
      <c r="O338" s="329"/>
      <c r="P338" s="329"/>
      <c r="Q338" s="329"/>
      <c r="R338" s="329"/>
      <c r="S338" s="329"/>
      <c r="T338" s="329"/>
      <c r="U338" s="329"/>
      <c r="V338" s="329"/>
      <c r="W338" s="329"/>
      <c r="X338" s="329"/>
      <c r="Y338" s="329"/>
      <c r="Z338" s="329"/>
      <c r="AA338" s="390"/>
      <c r="AB338" s="329"/>
      <c r="AC338" s="329"/>
      <c r="AD338" s="329"/>
      <c r="AE338" s="329"/>
      <c r="AF338" s="329"/>
      <c r="AG338" s="329"/>
      <c r="AH338" s="329"/>
      <c r="AI338" s="329"/>
      <c r="AJ338" s="329"/>
      <c r="AK338" s="329"/>
      <c r="AL338" s="329"/>
      <c r="AM338" s="329"/>
      <c r="AN338" s="329"/>
      <c r="AO338" s="329"/>
      <c r="AP338" s="329"/>
      <c r="AQ338" s="329"/>
      <c r="AR338" s="391"/>
      <c r="AS338" s="391"/>
      <c r="AT338" s="329"/>
      <c r="AU338" s="329"/>
      <c r="AV338" s="329"/>
      <c r="AW338" s="329"/>
      <c r="AX338" s="329"/>
      <c r="AY338" s="329"/>
      <c r="AZ338" s="392"/>
      <c r="BA338" s="392"/>
      <c r="BB338" s="329"/>
      <c r="BC338" s="392"/>
      <c r="BD338" s="329"/>
      <c r="BE338" s="393"/>
      <c r="BF338" s="392"/>
      <c r="BG338" s="303"/>
      <c r="BH338" s="392"/>
      <c r="BI338" s="329"/>
      <c r="BJ338" s="393"/>
      <c r="BK338" s="392"/>
      <c r="BL338" s="329"/>
      <c r="BM338" s="392"/>
      <c r="BN338" s="329"/>
      <c r="BO338" s="393"/>
      <c r="BP338" s="392"/>
      <c r="BQ338" s="329"/>
    </row>
    <row r="339" spans="1:69" ht="15.75" customHeight="1" x14ac:dyDescent="0.3">
      <c r="A339" s="329"/>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90"/>
      <c r="AB339" s="329"/>
      <c r="AC339" s="329"/>
      <c r="AD339" s="329"/>
      <c r="AE339" s="329"/>
      <c r="AF339" s="329"/>
      <c r="AG339" s="329"/>
      <c r="AH339" s="329"/>
      <c r="AI339" s="329"/>
      <c r="AJ339" s="329"/>
      <c r="AK339" s="329"/>
      <c r="AL339" s="329"/>
      <c r="AM339" s="329"/>
      <c r="AN339" s="329"/>
      <c r="AO339" s="329"/>
      <c r="AP339" s="329"/>
      <c r="AQ339" s="329"/>
      <c r="AR339" s="391"/>
      <c r="AS339" s="391"/>
      <c r="AT339" s="329"/>
      <c r="AU339" s="329"/>
      <c r="AV339" s="329"/>
      <c r="AW339" s="329"/>
      <c r="AX339" s="329"/>
      <c r="AY339" s="329"/>
      <c r="AZ339" s="392"/>
      <c r="BA339" s="392"/>
      <c r="BB339" s="329"/>
      <c r="BC339" s="392"/>
      <c r="BD339" s="329"/>
      <c r="BE339" s="393"/>
      <c r="BF339" s="392"/>
      <c r="BG339" s="303"/>
      <c r="BH339" s="392"/>
      <c r="BI339" s="329"/>
      <c r="BJ339" s="393"/>
      <c r="BK339" s="392"/>
      <c r="BL339" s="329"/>
      <c r="BM339" s="392"/>
      <c r="BN339" s="329"/>
      <c r="BO339" s="393"/>
      <c r="BP339" s="392"/>
      <c r="BQ339" s="329"/>
    </row>
    <row r="340" spans="1:69" ht="15.75" customHeight="1" x14ac:dyDescent="0.3">
      <c r="A340" s="329"/>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90"/>
      <c r="AB340" s="329"/>
      <c r="AC340" s="329"/>
      <c r="AD340" s="329"/>
      <c r="AE340" s="329"/>
      <c r="AF340" s="329"/>
      <c r="AG340" s="329"/>
      <c r="AH340" s="329"/>
      <c r="AI340" s="329"/>
      <c r="AJ340" s="329"/>
      <c r="AK340" s="329"/>
      <c r="AL340" s="329"/>
      <c r="AM340" s="329"/>
      <c r="AN340" s="329"/>
      <c r="AO340" s="329"/>
      <c r="AP340" s="329"/>
      <c r="AQ340" s="329"/>
      <c r="AR340" s="391"/>
      <c r="AS340" s="391"/>
      <c r="AT340" s="329"/>
      <c r="AU340" s="329"/>
      <c r="AV340" s="329"/>
      <c r="AW340" s="329"/>
      <c r="AX340" s="329"/>
      <c r="AY340" s="329"/>
      <c r="AZ340" s="392"/>
      <c r="BA340" s="392"/>
      <c r="BB340" s="329"/>
      <c r="BC340" s="392"/>
      <c r="BD340" s="329"/>
      <c r="BE340" s="393"/>
      <c r="BF340" s="392"/>
      <c r="BG340" s="303"/>
      <c r="BH340" s="392"/>
      <c r="BI340" s="329"/>
      <c r="BJ340" s="393"/>
      <c r="BK340" s="392"/>
      <c r="BL340" s="329"/>
      <c r="BM340" s="392"/>
      <c r="BN340" s="329"/>
      <c r="BO340" s="393"/>
      <c r="BP340" s="392"/>
      <c r="BQ340" s="329"/>
    </row>
    <row r="341" spans="1:69" ht="15.75" customHeight="1" x14ac:dyDescent="0.3">
      <c r="A341" s="329"/>
      <c r="B341" s="329"/>
      <c r="C341" s="329"/>
      <c r="D341" s="329"/>
      <c r="E341" s="329"/>
      <c r="F341" s="329"/>
      <c r="G341" s="329"/>
      <c r="H341" s="329"/>
      <c r="I341" s="329"/>
      <c r="J341" s="329"/>
      <c r="K341" s="329"/>
      <c r="L341" s="329"/>
      <c r="M341" s="329"/>
      <c r="N341" s="329"/>
      <c r="O341" s="329"/>
      <c r="P341" s="329"/>
      <c r="Q341" s="329"/>
      <c r="R341" s="329"/>
      <c r="S341" s="329"/>
      <c r="T341" s="329"/>
      <c r="U341" s="329"/>
      <c r="V341" s="329"/>
      <c r="W341" s="329"/>
      <c r="X341" s="329"/>
      <c r="Y341" s="329"/>
      <c r="Z341" s="329"/>
      <c r="AA341" s="390"/>
      <c r="AB341" s="329"/>
      <c r="AC341" s="329"/>
      <c r="AD341" s="329"/>
      <c r="AE341" s="329"/>
      <c r="AF341" s="329"/>
      <c r="AG341" s="329"/>
      <c r="AH341" s="329"/>
      <c r="AI341" s="329"/>
      <c r="AJ341" s="329"/>
      <c r="AK341" s="329"/>
      <c r="AL341" s="329"/>
      <c r="AM341" s="329"/>
      <c r="AN341" s="329"/>
      <c r="AO341" s="329"/>
      <c r="AP341" s="329"/>
      <c r="AQ341" s="329"/>
      <c r="AR341" s="391"/>
      <c r="AS341" s="391"/>
      <c r="AT341" s="329"/>
      <c r="AU341" s="329"/>
      <c r="AV341" s="329"/>
      <c r="AW341" s="329"/>
      <c r="AX341" s="329"/>
      <c r="AY341" s="329"/>
      <c r="AZ341" s="392"/>
      <c r="BA341" s="392"/>
      <c r="BB341" s="329"/>
      <c r="BC341" s="392"/>
      <c r="BD341" s="329"/>
      <c r="BE341" s="393"/>
      <c r="BF341" s="392"/>
      <c r="BG341" s="303"/>
      <c r="BH341" s="392"/>
      <c r="BI341" s="329"/>
      <c r="BJ341" s="393"/>
      <c r="BK341" s="392"/>
      <c r="BL341" s="329"/>
      <c r="BM341" s="392"/>
      <c r="BN341" s="329"/>
      <c r="BO341" s="393"/>
      <c r="BP341" s="392"/>
      <c r="BQ341" s="329"/>
    </row>
    <row r="342" spans="1:69" ht="15.75" customHeight="1" x14ac:dyDescent="0.3">
      <c r="A342" s="329"/>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90"/>
      <c r="AB342" s="329"/>
      <c r="AC342" s="329"/>
      <c r="AD342" s="329"/>
      <c r="AE342" s="329"/>
      <c r="AF342" s="329"/>
      <c r="AG342" s="329"/>
      <c r="AH342" s="329"/>
      <c r="AI342" s="329"/>
      <c r="AJ342" s="329"/>
      <c r="AK342" s="329"/>
      <c r="AL342" s="329"/>
      <c r="AM342" s="329"/>
      <c r="AN342" s="329"/>
      <c r="AO342" s="329"/>
      <c r="AP342" s="329"/>
      <c r="AQ342" s="329"/>
      <c r="AR342" s="391"/>
      <c r="AS342" s="391"/>
      <c r="AT342" s="329"/>
      <c r="AU342" s="329"/>
      <c r="AV342" s="329"/>
      <c r="AW342" s="329"/>
      <c r="AX342" s="329"/>
      <c r="AY342" s="329"/>
      <c r="AZ342" s="392"/>
      <c r="BA342" s="392"/>
      <c r="BB342" s="329"/>
      <c r="BC342" s="392"/>
      <c r="BD342" s="329"/>
      <c r="BE342" s="393"/>
      <c r="BF342" s="392"/>
      <c r="BG342" s="303"/>
      <c r="BH342" s="392"/>
      <c r="BI342" s="329"/>
      <c r="BJ342" s="393"/>
      <c r="BK342" s="392"/>
      <c r="BL342" s="329"/>
      <c r="BM342" s="392"/>
      <c r="BN342" s="329"/>
      <c r="BO342" s="393"/>
      <c r="BP342" s="392"/>
      <c r="BQ342" s="329"/>
    </row>
    <row r="343" spans="1:69" ht="15.75" customHeight="1" x14ac:dyDescent="0.3">
      <c r="A343" s="329"/>
      <c r="B343" s="329"/>
      <c r="C343" s="329"/>
      <c r="D343" s="329"/>
      <c r="E343" s="329"/>
      <c r="F343" s="329"/>
      <c r="G343" s="329"/>
      <c r="H343" s="329"/>
      <c r="I343" s="329"/>
      <c r="J343" s="329"/>
      <c r="K343" s="329"/>
      <c r="L343" s="329"/>
      <c r="M343" s="329"/>
      <c r="N343" s="329"/>
      <c r="O343" s="329"/>
      <c r="P343" s="329"/>
      <c r="Q343" s="329"/>
      <c r="R343" s="329"/>
      <c r="S343" s="329"/>
      <c r="T343" s="329"/>
      <c r="U343" s="329"/>
      <c r="V343" s="329"/>
      <c r="W343" s="329"/>
      <c r="X343" s="329"/>
      <c r="Y343" s="329"/>
      <c r="Z343" s="329"/>
      <c r="AA343" s="390"/>
      <c r="AB343" s="329"/>
      <c r="AC343" s="329"/>
      <c r="AD343" s="329"/>
      <c r="AE343" s="329"/>
      <c r="AF343" s="329"/>
      <c r="AG343" s="329"/>
      <c r="AH343" s="329"/>
      <c r="AI343" s="329"/>
      <c r="AJ343" s="329"/>
      <c r="AK343" s="329"/>
      <c r="AL343" s="329"/>
      <c r="AM343" s="329"/>
      <c r="AN343" s="329"/>
      <c r="AO343" s="329"/>
      <c r="AP343" s="329"/>
      <c r="AQ343" s="329"/>
      <c r="AR343" s="391"/>
      <c r="AS343" s="391"/>
      <c r="AT343" s="329"/>
      <c r="AU343" s="329"/>
      <c r="AV343" s="329"/>
      <c r="AW343" s="329"/>
      <c r="AX343" s="329"/>
      <c r="AY343" s="329"/>
      <c r="AZ343" s="392"/>
      <c r="BA343" s="392"/>
      <c r="BB343" s="329"/>
      <c r="BC343" s="392"/>
      <c r="BD343" s="329"/>
      <c r="BE343" s="393"/>
      <c r="BF343" s="392"/>
      <c r="BG343" s="303"/>
      <c r="BH343" s="392"/>
      <c r="BI343" s="329"/>
      <c r="BJ343" s="393"/>
      <c r="BK343" s="392"/>
      <c r="BL343" s="329"/>
      <c r="BM343" s="392"/>
      <c r="BN343" s="329"/>
      <c r="BO343" s="393"/>
      <c r="BP343" s="392"/>
      <c r="BQ343" s="329"/>
    </row>
    <row r="344" spans="1:69" ht="15.75" customHeight="1" x14ac:dyDescent="0.3">
      <c r="A344" s="329"/>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90"/>
      <c r="AB344" s="329"/>
      <c r="AC344" s="329"/>
      <c r="AD344" s="329"/>
      <c r="AE344" s="329"/>
      <c r="AF344" s="329"/>
      <c r="AG344" s="329"/>
      <c r="AH344" s="329"/>
      <c r="AI344" s="329"/>
      <c r="AJ344" s="329"/>
      <c r="AK344" s="329"/>
      <c r="AL344" s="329"/>
      <c r="AM344" s="329"/>
      <c r="AN344" s="329"/>
      <c r="AO344" s="329"/>
      <c r="AP344" s="329"/>
      <c r="AQ344" s="329"/>
      <c r="AR344" s="391"/>
      <c r="AS344" s="391"/>
      <c r="AT344" s="329"/>
      <c r="AU344" s="329"/>
      <c r="AV344" s="329"/>
      <c r="AW344" s="329"/>
      <c r="AX344" s="329"/>
      <c r="AY344" s="329"/>
      <c r="AZ344" s="392"/>
      <c r="BA344" s="392"/>
      <c r="BB344" s="329"/>
      <c r="BC344" s="392"/>
      <c r="BD344" s="329"/>
      <c r="BE344" s="393"/>
      <c r="BF344" s="392"/>
      <c r="BG344" s="303"/>
      <c r="BH344" s="392"/>
      <c r="BI344" s="329"/>
      <c r="BJ344" s="393"/>
      <c r="BK344" s="392"/>
      <c r="BL344" s="329"/>
      <c r="BM344" s="392"/>
      <c r="BN344" s="329"/>
      <c r="BO344" s="393"/>
      <c r="BP344" s="392"/>
      <c r="BQ344" s="329"/>
    </row>
    <row r="345" spans="1:69" ht="15.75" customHeight="1" x14ac:dyDescent="0.3">
      <c r="A345" s="329"/>
      <c r="B345" s="329"/>
      <c r="C345" s="329"/>
      <c r="D345" s="329"/>
      <c r="E345" s="329"/>
      <c r="F345" s="329"/>
      <c r="G345" s="329"/>
      <c r="H345" s="329"/>
      <c r="I345" s="329"/>
      <c r="J345" s="329"/>
      <c r="K345" s="329"/>
      <c r="L345" s="329"/>
      <c r="M345" s="329"/>
      <c r="N345" s="329"/>
      <c r="O345" s="329"/>
      <c r="P345" s="329"/>
      <c r="Q345" s="329"/>
      <c r="R345" s="329"/>
      <c r="S345" s="329"/>
      <c r="T345" s="329"/>
      <c r="U345" s="329"/>
      <c r="V345" s="329"/>
      <c r="W345" s="329"/>
      <c r="X345" s="329"/>
      <c r="Y345" s="329"/>
      <c r="Z345" s="329"/>
      <c r="AA345" s="390"/>
      <c r="AB345" s="329"/>
      <c r="AC345" s="329"/>
      <c r="AD345" s="329"/>
      <c r="AE345" s="329"/>
      <c r="AF345" s="329"/>
      <c r="AG345" s="329"/>
      <c r="AH345" s="329"/>
      <c r="AI345" s="329"/>
      <c r="AJ345" s="329"/>
      <c r="AK345" s="329"/>
      <c r="AL345" s="329"/>
      <c r="AM345" s="329"/>
      <c r="AN345" s="329"/>
      <c r="AO345" s="329"/>
      <c r="AP345" s="329"/>
      <c r="AQ345" s="329"/>
      <c r="AR345" s="391"/>
      <c r="AS345" s="391"/>
      <c r="AT345" s="329"/>
      <c r="AU345" s="329"/>
      <c r="AV345" s="329"/>
      <c r="AW345" s="329"/>
      <c r="AX345" s="329"/>
      <c r="AY345" s="329"/>
      <c r="AZ345" s="392"/>
      <c r="BA345" s="392"/>
      <c r="BB345" s="329"/>
      <c r="BC345" s="392"/>
      <c r="BD345" s="329"/>
      <c r="BE345" s="393"/>
      <c r="BF345" s="392"/>
      <c r="BG345" s="303"/>
      <c r="BH345" s="392"/>
      <c r="BI345" s="329"/>
      <c r="BJ345" s="393"/>
      <c r="BK345" s="392"/>
      <c r="BL345" s="329"/>
      <c r="BM345" s="392"/>
      <c r="BN345" s="329"/>
      <c r="BO345" s="393"/>
      <c r="BP345" s="392"/>
      <c r="BQ345" s="329"/>
    </row>
    <row r="346" spans="1:69" ht="15.75" customHeight="1" x14ac:dyDescent="0.3">
      <c r="A346" s="329"/>
      <c r="B346" s="329"/>
      <c r="C346" s="329"/>
      <c r="D346" s="329"/>
      <c r="E346" s="329"/>
      <c r="F346" s="329"/>
      <c r="G346" s="329"/>
      <c r="H346" s="329"/>
      <c r="I346" s="329"/>
      <c r="J346" s="329"/>
      <c r="K346" s="329"/>
      <c r="L346" s="329"/>
      <c r="M346" s="329"/>
      <c r="N346" s="329"/>
      <c r="O346" s="329"/>
      <c r="P346" s="329"/>
      <c r="Q346" s="329"/>
      <c r="R346" s="329"/>
      <c r="S346" s="329"/>
      <c r="T346" s="329"/>
      <c r="U346" s="329"/>
      <c r="V346" s="329"/>
      <c r="W346" s="329"/>
      <c r="X346" s="329"/>
      <c r="Y346" s="329"/>
      <c r="Z346" s="329"/>
      <c r="AA346" s="390"/>
      <c r="AB346" s="329"/>
      <c r="AC346" s="329"/>
      <c r="AD346" s="329"/>
      <c r="AE346" s="329"/>
      <c r="AF346" s="329"/>
      <c r="AG346" s="329"/>
      <c r="AH346" s="329"/>
      <c r="AI346" s="329"/>
      <c r="AJ346" s="329"/>
      <c r="AK346" s="329"/>
      <c r="AL346" s="329"/>
      <c r="AM346" s="329"/>
      <c r="AN346" s="329"/>
      <c r="AO346" s="329"/>
      <c r="AP346" s="329"/>
      <c r="AQ346" s="329"/>
      <c r="AR346" s="391"/>
      <c r="AS346" s="391"/>
      <c r="AT346" s="329"/>
      <c r="AU346" s="329"/>
      <c r="AV346" s="329"/>
      <c r="AW346" s="329"/>
      <c r="AX346" s="329"/>
      <c r="AY346" s="329"/>
      <c r="AZ346" s="392"/>
      <c r="BA346" s="392"/>
      <c r="BB346" s="329"/>
      <c r="BC346" s="392"/>
      <c r="BD346" s="329"/>
      <c r="BE346" s="393"/>
      <c r="BF346" s="392"/>
      <c r="BG346" s="303"/>
      <c r="BH346" s="392"/>
      <c r="BI346" s="329"/>
      <c r="BJ346" s="393"/>
      <c r="BK346" s="392"/>
      <c r="BL346" s="329"/>
      <c r="BM346" s="392"/>
      <c r="BN346" s="329"/>
      <c r="BO346" s="393"/>
      <c r="BP346" s="392"/>
      <c r="BQ346" s="329"/>
    </row>
    <row r="347" spans="1:69" ht="15.75" customHeight="1" x14ac:dyDescent="0.3">
      <c r="A347" s="329"/>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90"/>
      <c r="AB347" s="329"/>
      <c r="AC347" s="329"/>
      <c r="AD347" s="329"/>
      <c r="AE347" s="329"/>
      <c r="AF347" s="329"/>
      <c r="AG347" s="329"/>
      <c r="AH347" s="329"/>
      <c r="AI347" s="329"/>
      <c r="AJ347" s="329"/>
      <c r="AK347" s="329"/>
      <c r="AL347" s="329"/>
      <c r="AM347" s="329"/>
      <c r="AN347" s="329"/>
      <c r="AO347" s="329"/>
      <c r="AP347" s="329"/>
      <c r="AQ347" s="329"/>
      <c r="AR347" s="391"/>
      <c r="AS347" s="391"/>
      <c r="AT347" s="329"/>
      <c r="AU347" s="329"/>
      <c r="AV347" s="329"/>
      <c r="AW347" s="329"/>
      <c r="AX347" s="329"/>
      <c r="AY347" s="329"/>
      <c r="AZ347" s="392"/>
      <c r="BA347" s="392"/>
      <c r="BB347" s="329"/>
      <c r="BC347" s="392"/>
      <c r="BD347" s="329"/>
      <c r="BE347" s="393"/>
      <c r="BF347" s="392"/>
      <c r="BG347" s="303"/>
      <c r="BH347" s="392"/>
      <c r="BI347" s="329"/>
      <c r="BJ347" s="393"/>
      <c r="BK347" s="392"/>
      <c r="BL347" s="329"/>
      <c r="BM347" s="392"/>
      <c r="BN347" s="329"/>
      <c r="BO347" s="393"/>
      <c r="BP347" s="392"/>
      <c r="BQ347" s="329"/>
    </row>
    <row r="348" spans="1:69" ht="15.75" customHeight="1" x14ac:dyDescent="0.3">
      <c r="A348" s="329"/>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90"/>
      <c r="AB348" s="329"/>
      <c r="AC348" s="329"/>
      <c r="AD348" s="329"/>
      <c r="AE348" s="329"/>
      <c r="AF348" s="329"/>
      <c r="AG348" s="329"/>
      <c r="AH348" s="329"/>
      <c r="AI348" s="329"/>
      <c r="AJ348" s="329"/>
      <c r="AK348" s="329"/>
      <c r="AL348" s="329"/>
      <c r="AM348" s="329"/>
      <c r="AN348" s="329"/>
      <c r="AO348" s="329"/>
      <c r="AP348" s="329"/>
      <c r="AQ348" s="329"/>
      <c r="AR348" s="391"/>
      <c r="AS348" s="391"/>
      <c r="AT348" s="329"/>
      <c r="AU348" s="329"/>
      <c r="AV348" s="329"/>
      <c r="AW348" s="329"/>
      <c r="AX348" s="329"/>
      <c r="AY348" s="329"/>
      <c r="AZ348" s="392"/>
      <c r="BA348" s="392"/>
      <c r="BB348" s="329"/>
      <c r="BC348" s="392"/>
      <c r="BD348" s="329"/>
      <c r="BE348" s="393"/>
      <c r="BF348" s="392"/>
      <c r="BG348" s="303"/>
      <c r="BH348" s="392"/>
      <c r="BI348" s="329"/>
      <c r="BJ348" s="393"/>
      <c r="BK348" s="392"/>
      <c r="BL348" s="329"/>
      <c r="BM348" s="392"/>
      <c r="BN348" s="329"/>
      <c r="BO348" s="393"/>
      <c r="BP348" s="392"/>
      <c r="BQ348" s="329"/>
    </row>
    <row r="349" spans="1:69" ht="15.75" customHeight="1" x14ac:dyDescent="0.3">
      <c r="A349" s="329"/>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90"/>
      <c r="AB349" s="329"/>
      <c r="AC349" s="329"/>
      <c r="AD349" s="329"/>
      <c r="AE349" s="329"/>
      <c r="AF349" s="329"/>
      <c r="AG349" s="329"/>
      <c r="AH349" s="329"/>
      <c r="AI349" s="329"/>
      <c r="AJ349" s="329"/>
      <c r="AK349" s="329"/>
      <c r="AL349" s="329"/>
      <c r="AM349" s="329"/>
      <c r="AN349" s="329"/>
      <c r="AO349" s="329"/>
      <c r="AP349" s="329"/>
      <c r="AQ349" s="329"/>
      <c r="AR349" s="391"/>
      <c r="AS349" s="391"/>
      <c r="AT349" s="329"/>
      <c r="AU349" s="329"/>
      <c r="AV349" s="329"/>
      <c r="AW349" s="329"/>
      <c r="AX349" s="329"/>
      <c r="AY349" s="329"/>
      <c r="AZ349" s="392"/>
      <c r="BA349" s="392"/>
      <c r="BB349" s="329"/>
      <c r="BC349" s="392"/>
      <c r="BD349" s="329"/>
      <c r="BE349" s="393"/>
      <c r="BF349" s="392"/>
      <c r="BG349" s="303"/>
      <c r="BH349" s="392"/>
      <c r="BI349" s="329"/>
      <c r="BJ349" s="393"/>
      <c r="BK349" s="392"/>
      <c r="BL349" s="329"/>
      <c r="BM349" s="392"/>
      <c r="BN349" s="329"/>
      <c r="BO349" s="393"/>
      <c r="BP349" s="392"/>
      <c r="BQ349" s="329"/>
    </row>
    <row r="350" spans="1:69" ht="15.75" customHeight="1" x14ac:dyDescent="0.3">
      <c r="A350" s="329"/>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c r="AA350" s="390"/>
      <c r="AB350" s="329"/>
      <c r="AC350" s="329"/>
      <c r="AD350" s="329"/>
      <c r="AE350" s="329"/>
      <c r="AF350" s="329"/>
      <c r="AG350" s="329"/>
      <c r="AH350" s="329"/>
      <c r="AI350" s="329"/>
      <c r="AJ350" s="329"/>
      <c r="AK350" s="329"/>
      <c r="AL350" s="329"/>
      <c r="AM350" s="329"/>
      <c r="AN350" s="329"/>
      <c r="AO350" s="329"/>
      <c r="AP350" s="329"/>
      <c r="AQ350" s="329"/>
      <c r="AR350" s="391"/>
      <c r="AS350" s="391"/>
      <c r="AT350" s="329"/>
      <c r="AU350" s="329"/>
      <c r="AV350" s="329"/>
      <c r="AW350" s="329"/>
      <c r="AX350" s="329"/>
      <c r="AY350" s="329"/>
      <c r="AZ350" s="392"/>
      <c r="BA350" s="392"/>
      <c r="BB350" s="329"/>
      <c r="BC350" s="392"/>
      <c r="BD350" s="329"/>
      <c r="BE350" s="393"/>
      <c r="BF350" s="392"/>
      <c r="BG350" s="303"/>
      <c r="BH350" s="392"/>
      <c r="BI350" s="329"/>
      <c r="BJ350" s="393"/>
      <c r="BK350" s="392"/>
      <c r="BL350" s="329"/>
      <c r="BM350" s="392"/>
      <c r="BN350" s="329"/>
      <c r="BO350" s="393"/>
      <c r="BP350" s="392"/>
      <c r="BQ350" s="329"/>
    </row>
    <row r="351" spans="1:69" ht="15.75" customHeight="1" x14ac:dyDescent="0.3">
      <c r="A351" s="329"/>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90"/>
      <c r="AB351" s="329"/>
      <c r="AC351" s="329"/>
      <c r="AD351" s="329"/>
      <c r="AE351" s="329"/>
      <c r="AF351" s="329"/>
      <c r="AG351" s="329"/>
      <c r="AH351" s="329"/>
      <c r="AI351" s="329"/>
      <c r="AJ351" s="329"/>
      <c r="AK351" s="329"/>
      <c r="AL351" s="329"/>
      <c r="AM351" s="329"/>
      <c r="AN351" s="329"/>
      <c r="AO351" s="329"/>
      <c r="AP351" s="329"/>
      <c r="AQ351" s="329"/>
      <c r="AR351" s="391"/>
      <c r="AS351" s="391"/>
      <c r="AT351" s="329"/>
      <c r="AU351" s="329"/>
      <c r="AV351" s="329"/>
      <c r="AW351" s="329"/>
      <c r="AX351" s="329"/>
      <c r="AY351" s="329"/>
      <c r="AZ351" s="392"/>
      <c r="BA351" s="392"/>
      <c r="BB351" s="329"/>
      <c r="BC351" s="392"/>
      <c r="BD351" s="329"/>
      <c r="BE351" s="393"/>
      <c r="BF351" s="392"/>
      <c r="BG351" s="303"/>
      <c r="BH351" s="392"/>
      <c r="BI351" s="329"/>
      <c r="BJ351" s="393"/>
      <c r="BK351" s="392"/>
      <c r="BL351" s="329"/>
      <c r="BM351" s="392"/>
      <c r="BN351" s="329"/>
      <c r="BO351" s="393"/>
      <c r="BP351" s="392"/>
      <c r="BQ351" s="329"/>
    </row>
    <row r="352" spans="1:69" ht="15.75" customHeight="1" x14ac:dyDescent="0.2">
      <c r="O352" s="67"/>
      <c r="P352" s="67"/>
      <c r="Q352" s="67"/>
      <c r="R352" s="67"/>
      <c r="S352" s="67"/>
      <c r="T352" s="67"/>
      <c r="U352" s="67"/>
      <c r="V352" s="67"/>
      <c r="W352" s="67"/>
      <c r="X352" s="67"/>
      <c r="Y352" s="67"/>
      <c r="Z352" s="67"/>
    </row>
    <row r="353" spans="15:26" ht="15.75" customHeight="1" x14ac:dyDescent="0.2">
      <c r="O353" s="67"/>
      <c r="P353" s="67"/>
      <c r="Q353" s="67"/>
      <c r="R353" s="67"/>
      <c r="S353" s="67"/>
      <c r="T353" s="67"/>
      <c r="U353" s="67"/>
      <c r="V353" s="67"/>
      <c r="W353" s="67"/>
      <c r="X353" s="67"/>
      <c r="Y353" s="67"/>
      <c r="Z353" s="67"/>
    </row>
    <row r="354" spans="15:26" ht="15.75" customHeight="1" x14ac:dyDescent="0.2">
      <c r="O354" s="67"/>
      <c r="P354" s="67"/>
      <c r="Q354" s="67"/>
      <c r="R354" s="67"/>
      <c r="S354" s="67"/>
      <c r="T354" s="67"/>
      <c r="U354" s="67"/>
      <c r="V354" s="67"/>
      <c r="W354" s="67"/>
      <c r="X354" s="67"/>
      <c r="Y354" s="67"/>
      <c r="Z354" s="67"/>
    </row>
    <row r="355" spans="15:26" ht="15.75" customHeight="1" x14ac:dyDescent="0.2">
      <c r="O355" s="67"/>
      <c r="P355" s="67"/>
      <c r="Q355" s="67"/>
      <c r="R355" s="67"/>
      <c r="S355" s="67"/>
      <c r="T355" s="67"/>
      <c r="U355" s="67"/>
      <c r="V355" s="67"/>
      <c r="W355" s="67"/>
      <c r="X355" s="67"/>
      <c r="Y355" s="67"/>
      <c r="Z355" s="67"/>
    </row>
    <row r="356" spans="15:26" ht="15.75" customHeight="1" x14ac:dyDescent="0.2">
      <c r="O356" s="67"/>
      <c r="P356" s="67"/>
      <c r="Q356" s="67"/>
      <c r="R356" s="67"/>
      <c r="S356" s="67"/>
      <c r="T356" s="67"/>
      <c r="U356" s="67"/>
      <c r="V356" s="67"/>
      <c r="W356" s="67"/>
      <c r="X356" s="67"/>
      <c r="Y356" s="67"/>
      <c r="Z356" s="67"/>
    </row>
    <row r="357" spans="15:26" ht="15.75" customHeight="1" x14ac:dyDescent="0.2">
      <c r="O357" s="67"/>
      <c r="P357" s="67"/>
      <c r="Q357" s="67"/>
      <c r="R357" s="67"/>
      <c r="S357" s="67"/>
      <c r="T357" s="67"/>
      <c r="U357" s="67"/>
      <c r="V357" s="67"/>
      <c r="W357" s="67"/>
      <c r="X357" s="67"/>
      <c r="Y357" s="67"/>
      <c r="Z357" s="67"/>
    </row>
    <row r="358" spans="15:26" ht="15.75" customHeight="1" x14ac:dyDescent="0.2">
      <c r="O358" s="67"/>
      <c r="P358" s="67"/>
      <c r="Q358" s="67"/>
      <c r="R358" s="67"/>
      <c r="S358" s="67"/>
      <c r="T358" s="67"/>
      <c r="U358" s="67"/>
      <c r="V358" s="67"/>
      <c r="W358" s="67"/>
      <c r="X358" s="67"/>
      <c r="Y358" s="67"/>
      <c r="Z358" s="67"/>
    </row>
    <row r="359" spans="15:26" ht="15.75" customHeight="1" x14ac:dyDescent="0.2">
      <c r="O359" s="67"/>
      <c r="P359" s="67"/>
      <c r="Q359" s="67"/>
      <c r="R359" s="67"/>
      <c r="S359" s="67"/>
      <c r="T359" s="67"/>
      <c r="U359" s="67"/>
      <c r="V359" s="67"/>
      <c r="W359" s="67"/>
      <c r="X359" s="67"/>
      <c r="Y359" s="67"/>
      <c r="Z359" s="67"/>
    </row>
    <row r="360" spans="15:26" ht="15.75" customHeight="1" x14ac:dyDescent="0.2">
      <c r="O360" s="67"/>
      <c r="P360" s="67"/>
      <c r="Q360" s="67"/>
      <c r="R360" s="67"/>
      <c r="S360" s="67"/>
      <c r="T360" s="67"/>
      <c r="U360" s="67"/>
      <c r="V360" s="67"/>
      <c r="W360" s="67"/>
      <c r="X360" s="67"/>
      <c r="Y360" s="67"/>
      <c r="Z360" s="67"/>
    </row>
    <row r="361" spans="15:26" ht="15.75" customHeight="1" x14ac:dyDescent="0.2">
      <c r="O361" s="67"/>
      <c r="P361" s="67"/>
      <c r="Q361" s="67"/>
      <c r="R361" s="67"/>
      <c r="S361" s="67"/>
      <c r="T361" s="67"/>
      <c r="U361" s="67"/>
      <c r="V361" s="67"/>
      <c r="W361" s="67"/>
      <c r="X361" s="67"/>
      <c r="Y361" s="67"/>
      <c r="Z361" s="67"/>
    </row>
    <row r="362" spans="15:26" ht="15.75" customHeight="1" x14ac:dyDescent="0.2">
      <c r="O362" s="67"/>
      <c r="P362" s="67"/>
      <c r="Q362" s="67"/>
      <c r="R362" s="67"/>
      <c r="S362" s="67"/>
      <c r="T362" s="67"/>
      <c r="U362" s="67"/>
      <c r="V362" s="67"/>
      <c r="W362" s="67"/>
      <c r="X362" s="67"/>
      <c r="Y362" s="67"/>
      <c r="Z362" s="67"/>
    </row>
    <row r="363" spans="15:26" ht="15.75" customHeight="1" x14ac:dyDescent="0.2">
      <c r="O363" s="67"/>
      <c r="P363" s="67"/>
      <c r="Q363" s="67"/>
      <c r="R363" s="67"/>
      <c r="S363" s="67"/>
      <c r="T363" s="67"/>
      <c r="U363" s="67"/>
      <c r="V363" s="67"/>
      <c r="W363" s="67"/>
      <c r="X363" s="67"/>
      <c r="Y363" s="67"/>
      <c r="Z363" s="67"/>
    </row>
    <row r="364" spans="15:26" ht="15.75" customHeight="1" x14ac:dyDescent="0.2">
      <c r="O364" s="67"/>
      <c r="P364" s="67"/>
      <c r="Q364" s="67"/>
      <c r="R364" s="67"/>
      <c r="S364" s="67"/>
      <c r="T364" s="67"/>
      <c r="U364" s="67"/>
      <c r="V364" s="67"/>
      <c r="W364" s="67"/>
      <c r="X364" s="67"/>
      <c r="Y364" s="67"/>
      <c r="Z364" s="67"/>
    </row>
    <row r="365" spans="15:26" ht="15.75" customHeight="1" x14ac:dyDescent="0.2">
      <c r="O365" s="67"/>
      <c r="P365" s="67"/>
      <c r="Q365" s="67"/>
      <c r="R365" s="67"/>
      <c r="S365" s="67"/>
      <c r="T365" s="67"/>
      <c r="U365" s="67"/>
      <c r="V365" s="67"/>
      <c r="W365" s="67"/>
      <c r="X365" s="67"/>
      <c r="Y365" s="67"/>
      <c r="Z365" s="67"/>
    </row>
    <row r="366" spans="15:26" ht="15.75" customHeight="1" x14ac:dyDescent="0.2">
      <c r="O366" s="67"/>
      <c r="P366" s="67"/>
      <c r="Q366" s="67"/>
      <c r="R366" s="67"/>
      <c r="S366" s="67"/>
      <c r="T366" s="67"/>
      <c r="U366" s="67"/>
      <c r="V366" s="67"/>
      <c r="W366" s="67"/>
      <c r="X366" s="67"/>
      <c r="Y366" s="67"/>
      <c r="Z366" s="67"/>
    </row>
    <row r="367" spans="15:26" ht="15.75" customHeight="1" x14ac:dyDescent="0.2">
      <c r="O367" s="67"/>
      <c r="P367" s="67"/>
      <c r="Q367" s="67"/>
      <c r="R367" s="67"/>
      <c r="S367" s="67"/>
      <c r="T367" s="67"/>
      <c r="U367" s="67"/>
      <c r="V367" s="67"/>
      <c r="W367" s="67"/>
      <c r="X367" s="67"/>
      <c r="Y367" s="67"/>
      <c r="Z367" s="67"/>
    </row>
    <row r="368" spans="15:26" ht="15.75" customHeight="1" x14ac:dyDescent="0.2">
      <c r="O368" s="67"/>
      <c r="P368" s="67"/>
      <c r="Q368" s="67"/>
      <c r="R368" s="67"/>
      <c r="S368" s="67"/>
      <c r="T368" s="67"/>
      <c r="U368" s="67"/>
      <c r="V368" s="67"/>
      <c r="W368" s="67"/>
      <c r="X368" s="67"/>
      <c r="Y368" s="67"/>
      <c r="Z368" s="67"/>
    </row>
    <row r="369" spans="15:26" ht="15.75" customHeight="1" x14ac:dyDescent="0.2">
      <c r="O369" s="67"/>
      <c r="P369" s="67"/>
      <c r="Q369" s="67"/>
      <c r="R369" s="67"/>
      <c r="S369" s="67"/>
      <c r="T369" s="67"/>
      <c r="U369" s="67"/>
      <c r="V369" s="67"/>
      <c r="W369" s="67"/>
      <c r="X369" s="67"/>
      <c r="Y369" s="67"/>
      <c r="Z369" s="67"/>
    </row>
    <row r="370" spans="15:26" ht="15.75" customHeight="1" x14ac:dyDescent="0.2">
      <c r="O370" s="67"/>
      <c r="P370" s="67"/>
      <c r="Q370" s="67"/>
      <c r="R370" s="67"/>
      <c r="S370" s="67"/>
      <c r="T370" s="67"/>
      <c r="U370" s="67"/>
      <c r="V370" s="67"/>
      <c r="W370" s="67"/>
      <c r="X370" s="67"/>
      <c r="Y370" s="67"/>
      <c r="Z370" s="67"/>
    </row>
    <row r="371" spans="15:26" ht="15.75" customHeight="1" x14ac:dyDescent="0.2">
      <c r="O371" s="67"/>
      <c r="P371" s="67"/>
      <c r="Q371" s="67"/>
      <c r="R371" s="67"/>
      <c r="S371" s="67"/>
      <c r="T371" s="67"/>
      <c r="U371" s="67"/>
      <c r="V371" s="67"/>
      <c r="W371" s="67"/>
      <c r="X371" s="67"/>
      <c r="Y371" s="67"/>
      <c r="Z371" s="67"/>
    </row>
    <row r="372" spans="15:26" ht="15.75" customHeight="1" x14ac:dyDescent="0.2">
      <c r="O372" s="67"/>
      <c r="P372" s="67"/>
      <c r="Q372" s="67"/>
      <c r="R372" s="67"/>
      <c r="S372" s="67"/>
      <c r="T372" s="67"/>
      <c r="U372" s="67"/>
      <c r="V372" s="67"/>
      <c r="W372" s="67"/>
      <c r="X372" s="67"/>
      <c r="Y372" s="67"/>
      <c r="Z372" s="67"/>
    </row>
    <row r="373" spans="15:26" ht="15.75" customHeight="1" x14ac:dyDescent="0.2">
      <c r="O373" s="67"/>
      <c r="P373" s="67"/>
      <c r="Q373" s="67"/>
      <c r="R373" s="67"/>
      <c r="S373" s="67"/>
      <c r="T373" s="67"/>
      <c r="U373" s="67"/>
      <c r="V373" s="67"/>
      <c r="W373" s="67"/>
      <c r="X373" s="67"/>
      <c r="Y373" s="67"/>
      <c r="Z373" s="67"/>
    </row>
    <row r="374" spans="15:26" ht="15.75" customHeight="1" x14ac:dyDescent="0.2">
      <c r="O374" s="67"/>
      <c r="P374" s="67"/>
      <c r="Q374" s="67"/>
      <c r="R374" s="67"/>
      <c r="S374" s="67"/>
      <c r="T374" s="67"/>
      <c r="U374" s="67"/>
      <c r="V374" s="67"/>
      <c r="W374" s="67"/>
      <c r="X374" s="67"/>
      <c r="Y374" s="67"/>
      <c r="Z374" s="67"/>
    </row>
    <row r="375" spans="15:26" ht="15.75" customHeight="1" x14ac:dyDescent="0.2">
      <c r="O375" s="67"/>
      <c r="P375" s="67"/>
      <c r="Q375" s="67"/>
      <c r="R375" s="67"/>
      <c r="S375" s="67"/>
      <c r="T375" s="67"/>
      <c r="U375" s="67"/>
      <c r="V375" s="67"/>
      <c r="W375" s="67"/>
      <c r="X375" s="67"/>
      <c r="Y375" s="67"/>
      <c r="Z375" s="67"/>
    </row>
    <row r="376" spans="15:26" ht="15.75" customHeight="1" x14ac:dyDescent="0.2">
      <c r="O376" s="67"/>
      <c r="P376" s="67"/>
      <c r="Q376" s="67"/>
      <c r="R376" s="67"/>
      <c r="S376" s="67"/>
      <c r="T376" s="67"/>
      <c r="U376" s="67"/>
      <c r="V376" s="67"/>
      <c r="W376" s="67"/>
      <c r="X376" s="67"/>
      <c r="Y376" s="67"/>
      <c r="Z376" s="67"/>
    </row>
    <row r="377" spans="15:26" ht="15.75" customHeight="1" x14ac:dyDescent="0.2">
      <c r="O377" s="67"/>
      <c r="P377" s="67"/>
      <c r="Q377" s="67"/>
      <c r="R377" s="67"/>
      <c r="S377" s="67"/>
      <c r="T377" s="67"/>
      <c r="U377" s="67"/>
      <c r="V377" s="67"/>
      <c r="W377" s="67"/>
      <c r="X377" s="67"/>
      <c r="Y377" s="67"/>
      <c r="Z377" s="67"/>
    </row>
    <row r="378" spans="15:26" ht="15.75" customHeight="1" x14ac:dyDescent="0.2">
      <c r="O378" s="67"/>
      <c r="P378" s="67"/>
      <c r="Q378" s="67"/>
      <c r="R378" s="67"/>
      <c r="S378" s="67"/>
      <c r="T378" s="67"/>
      <c r="U378" s="67"/>
      <c r="V378" s="67"/>
      <c r="W378" s="67"/>
      <c r="X378" s="67"/>
      <c r="Y378" s="67"/>
      <c r="Z378" s="67"/>
    </row>
    <row r="379" spans="15:26" ht="15.75" customHeight="1" x14ac:dyDescent="0.2">
      <c r="O379" s="67"/>
      <c r="P379" s="67"/>
      <c r="Q379" s="67"/>
      <c r="R379" s="67"/>
      <c r="S379" s="67"/>
      <c r="T379" s="67"/>
      <c r="U379" s="67"/>
      <c r="V379" s="67"/>
      <c r="W379" s="67"/>
      <c r="X379" s="67"/>
      <c r="Y379" s="67"/>
      <c r="Z379" s="67"/>
    </row>
    <row r="380" spans="15:26" ht="15.75" customHeight="1" x14ac:dyDescent="0.2">
      <c r="O380" s="67"/>
      <c r="P380" s="67"/>
      <c r="Q380" s="67"/>
      <c r="R380" s="67"/>
      <c r="S380" s="67"/>
      <c r="T380" s="67"/>
      <c r="U380" s="67"/>
      <c r="V380" s="67"/>
      <c r="W380" s="67"/>
      <c r="X380" s="67"/>
      <c r="Y380" s="67"/>
      <c r="Z380" s="67"/>
    </row>
    <row r="381" spans="15:26" ht="15.75" customHeight="1" x14ac:dyDescent="0.2">
      <c r="O381" s="67"/>
      <c r="P381" s="67"/>
      <c r="Q381" s="67"/>
      <c r="R381" s="67"/>
      <c r="S381" s="67"/>
      <c r="T381" s="67"/>
      <c r="U381" s="67"/>
      <c r="V381" s="67"/>
      <c r="W381" s="67"/>
      <c r="X381" s="67"/>
      <c r="Y381" s="67"/>
      <c r="Z381" s="67"/>
    </row>
    <row r="382" spans="15:26" ht="15.75" customHeight="1" x14ac:dyDescent="0.2">
      <c r="O382" s="67"/>
      <c r="P382" s="67"/>
      <c r="Q382" s="67"/>
      <c r="R382" s="67"/>
      <c r="S382" s="67"/>
      <c r="T382" s="67"/>
      <c r="U382" s="67"/>
      <c r="V382" s="67"/>
      <c r="W382" s="67"/>
      <c r="X382" s="67"/>
      <c r="Y382" s="67"/>
      <c r="Z382" s="67"/>
    </row>
    <row r="383" spans="15:26" ht="15.75" customHeight="1" x14ac:dyDescent="0.2">
      <c r="O383" s="67"/>
      <c r="P383" s="67"/>
      <c r="Q383" s="67"/>
      <c r="R383" s="67"/>
      <c r="S383" s="67"/>
      <c r="T383" s="67"/>
      <c r="U383" s="67"/>
      <c r="V383" s="67"/>
      <c r="W383" s="67"/>
      <c r="X383" s="67"/>
      <c r="Y383" s="67"/>
      <c r="Z383" s="67"/>
    </row>
    <row r="384" spans="15:26" ht="15.75" customHeight="1" x14ac:dyDescent="0.2">
      <c r="O384" s="67"/>
      <c r="P384" s="67"/>
      <c r="Q384" s="67"/>
      <c r="R384" s="67"/>
      <c r="S384" s="67"/>
      <c r="T384" s="67"/>
      <c r="U384" s="67"/>
      <c r="V384" s="67"/>
      <c r="W384" s="67"/>
      <c r="X384" s="67"/>
      <c r="Y384" s="67"/>
      <c r="Z384" s="67"/>
    </row>
    <row r="385" spans="15:26" ht="15.75" customHeight="1" x14ac:dyDescent="0.2">
      <c r="O385" s="67"/>
      <c r="P385" s="67"/>
      <c r="Q385" s="67"/>
      <c r="R385" s="67"/>
      <c r="S385" s="67"/>
      <c r="T385" s="67"/>
      <c r="U385" s="67"/>
      <c r="V385" s="67"/>
      <c r="W385" s="67"/>
      <c r="X385" s="67"/>
      <c r="Y385" s="67"/>
      <c r="Z385" s="67"/>
    </row>
    <row r="386" spans="15:26" ht="15.75" customHeight="1" x14ac:dyDescent="0.2">
      <c r="O386" s="67"/>
      <c r="P386" s="67"/>
      <c r="Q386" s="67"/>
      <c r="R386" s="67"/>
      <c r="S386" s="67"/>
      <c r="T386" s="67"/>
      <c r="U386" s="67"/>
      <c r="V386" s="67"/>
      <c r="W386" s="67"/>
      <c r="X386" s="67"/>
      <c r="Y386" s="67"/>
      <c r="Z386" s="67"/>
    </row>
    <row r="387" spans="15:26" ht="15.75" customHeight="1" x14ac:dyDescent="0.2">
      <c r="O387" s="67"/>
      <c r="P387" s="67"/>
      <c r="Q387" s="67"/>
      <c r="R387" s="67"/>
      <c r="S387" s="67"/>
      <c r="T387" s="67"/>
      <c r="U387" s="67"/>
      <c r="V387" s="67"/>
      <c r="W387" s="67"/>
      <c r="X387" s="67"/>
      <c r="Y387" s="67"/>
      <c r="Z387" s="67"/>
    </row>
    <row r="388" spans="15:26" ht="15.75" customHeight="1" x14ac:dyDescent="0.2">
      <c r="O388" s="67"/>
      <c r="P388" s="67"/>
      <c r="Q388" s="67"/>
      <c r="R388" s="67"/>
      <c r="S388" s="67"/>
      <c r="T388" s="67"/>
      <c r="U388" s="67"/>
      <c r="V388" s="67"/>
      <c r="W388" s="67"/>
      <c r="X388" s="67"/>
      <c r="Y388" s="67"/>
      <c r="Z388" s="67"/>
    </row>
    <row r="389" spans="15:26" ht="15.75" customHeight="1" x14ac:dyDescent="0.2">
      <c r="O389" s="67"/>
      <c r="P389" s="67"/>
      <c r="Q389" s="67"/>
      <c r="R389" s="67"/>
      <c r="S389" s="67"/>
      <c r="T389" s="67"/>
      <c r="U389" s="67"/>
      <c r="V389" s="67"/>
      <c r="W389" s="67"/>
      <c r="X389" s="67"/>
      <c r="Y389" s="67"/>
      <c r="Z389" s="67"/>
    </row>
    <row r="390" spans="15:26" ht="15.75" customHeight="1" x14ac:dyDescent="0.2">
      <c r="O390" s="67"/>
      <c r="P390" s="67"/>
      <c r="Q390" s="67"/>
      <c r="R390" s="67"/>
      <c r="S390" s="67"/>
      <c r="T390" s="67"/>
      <c r="U390" s="67"/>
      <c r="V390" s="67"/>
      <c r="W390" s="67"/>
      <c r="X390" s="67"/>
      <c r="Y390" s="67"/>
      <c r="Z390" s="67"/>
    </row>
    <row r="391" spans="15:26" ht="15.75" customHeight="1" x14ac:dyDescent="0.2">
      <c r="O391" s="67"/>
      <c r="P391" s="67"/>
      <c r="Q391" s="67"/>
      <c r="R391" s="67"/>
      <c r="S391" s="67"/>
      <c r="T391" s="67"/>
      <c r="U391" s="67"/>
      <c r="V391" s="67"/>
      <c r="W391" s="67"/>
      <c r="X391" s="67"/>
      <c r="Y391" s="67"/>
      <c r="Z391" s="67"/>
    </row>
    <row r="392" spans="15:26" ht="15.75" customHeight="1" x14ac:dyDescent="0.2">
      <c r="O392" s="67"/>
      <c r="P392" s="67"/>
      <c r="Q392" s="67"/>
      <c r="R392" s="67"/>
      <c r="S392" s="67"/>
      <c r="T392" s="67"/>
      <c r="U392" s="67"/>
      <c r="V392" s="67"/>
      <c r="W392" s="67"/>
      <c r="X392" s="67"/>
      <c r="Y392" s="67"/>
      <c r="Z392" s="67"/>
    </row>
    <row r="393" spans="15:26" ht="15.75" customHeight="1" x14ac:dyDescent="0.2">
      <c r="O393" s="67"/>
      <c r="P393" s="67"/>
      <c r="Q393" s="67"/>
      <c r="R393" s="67"/>
      <c r="S393" s="67"/>
      <c r="T393" s="67"/>
      <c r="U393" s="67"/>
      <c r="V393" s="67"/>
      <c r="W393" s="67"/>
      <c r="X393" s="67"/>
      <c r="Y393" s="67"/>
      <c r="Z393" s="67"/>
    </row>
    <row r="394" spans="15:26" ht="15.75" customHeight="1" x14ac:dyDescent="0.2">
      <c r="O394" s="67"/>
      <c r="P394" s="67"/>
      <c r="Q394" s="67"/>
      <c r="R394" s="67"/>
      <c r="S394" s="67"/>
      <c r="T394" s="67"/>
      <c r="U394" s="67"/>
      <c r="V394" s="67"/>
      <c r="W394" s="67"/>
      <c r="X394" s="67"/>
      <c r="Y394" s="67"/>
      <c r="Z394" s="67"/>
    </row>
    <row r="395" spans="15:26" ht="15.75" customHeight="1" x14ac:dyDescent="0.2">
      <c r="O395" s="67"/>
      <c r="P395" s="67"/>
      <c r="Q395" s="67"/>
      <c r="R395" s="67"/>
      <c r="S395" s="67"/>
      <c r="T395" s="67"/>
      <c r="U395" s="67"/>
      <c r="V395" s="67"/>
      <c r="W395" s="67"/>
      <c r="X395" s="67"/>
      <c r="Y395" s="67"/>
      <c r="Z395" s="67"/>
    </row>
    <row r="396" spans="15:26" ht="15.75" customHeight="1" x14ac:dyDescent="0.2">
      <c r="O396" s="67"/>
      <c r="P396" s="67"/>
      <c r="Q396" s="67"/>
      <c r="R396" s="67"/>
      <c r="S396" s="67"/>
      <c r="T396" s="67"/>
      <c r="U396" s="67"/>
      <c r="V396" s="67"/>
      <c r="W396" s="67"/>
      <c r="X396" s="67"/>
      <c r="Y396" s="67"/>
      <c r="Z396" s="67"/>
    </row>
    <row r="397" spans="15:26" ht="15.75" customHeight="1" x14ac:dyDescent="0.2">
      <c r="O397" s="67"/>
      <c r="P397" s="67"/>
      <c r="Q397" s="67"/>
      <c r="R397" s="67"/>
      <c r="S397" s="67"/>
      <c r="T397" s="67"/>
      <c r="U397" s="67"/>
      <c r="V397" s="67"/>
      <c r="W397" s="67"/>
      <c r="X397" s="67"/>
      <c r="Y397" s="67"/>
      <c r="Z397" s="67"/>
    </row>
    <row r="398" spans="15:26" ht="15.75" customHeight="1" x14ac:dyDescent="0.2">
      <c r="O398" s="67"/>
      <c r="P398" s="67"/>
      <c r="Q398" s="67"/>
      <c r="R398" s="67"/>
      <c r="S398" s="67"/>
      <c r="T398" s="67"/>
      <c r="U398" s="67"/>
      <c r="V398" s="67"/>
      <c r="W398" s="67"/>
      <c r="X398" s="67"/>
      <c r="Y398" s="67"/>
      <c r="Z398" s="67"/>
    </row>
    <row r="399" spans="15:26" ht="15.75" customHeight="1" x14ac:dyDescent="0.2">
      <c r="O399" s="67"/>
      <c r="P399" s="67"/>
      <c r="Q399" s="67"/>
      <c r="R399" s="67"/>
      <c r="S399" s="67"/>
      <c r="T399" s="67"/>
      <c r="U399" s="67"/>
      <c r="V399" s="67"/>
      <c r="W399" s="67"/>
      <c r="X399" s="67"/>
      <c r="Y399" s="67"/>
      <c r="Z399" s="67"/>
    </row>
    <row r="400" spans="15:26" ht="15.75" customHeight="1" x14ac:dyDescent="0.2">
      <c r="O400" s="67"/>
      <c r="P400" s="67"/>
      <c r="Q400" s="67"/>
      <c r="R400" s="67"/>
      <c r="S400" s="67"/>
      <c r="T400" s="67"/>
      <c r="U400" s="67"/>
      <c r="V400" s="67"/>
      <c r="W400" s="67"/>
      <c r="X400" s="67"/>
      <c r="Y400" s="67"/>
      <c r="Z400" s="67"/>
    </row>
    <row r="401" spans="15:26" ht="15.75" customHeight="1" x14ac:dyDescent="0.2">
      <c r="O401" s="67"/>
      <c r="P401" s="67"/>
      <c r="Q401" s="67"/>
      <c r="R401" s="67"/>
      <c r="S401" s="67"/>
      <c r="T401" s="67"/>
      <c r="U401" s="67"/>
      <c r="V401" s="67"/>
      <c r="W401" s="67"/>
      <c r="X401" s="67"/>
      <c r="Y401" s="67"/>
      <c r="Z401" s="67"/>
    </row>
    <row r="402" spans="15:26" ht="15.75" customHeight="1" x14ac:dyDescent="0.2">
      <c r="O402" s="67"/>
      <c r="P402" s="67"/>
      <c r="Q402" s="67"/>
      <c r="R402" s="67"/>
      <c r="S402" s="67"/>
      <c r="T402" s="67"/>
      <c r="U402" s="67"/>
      <c r="V402" s="67"/>
      <c r="W402" s="67"/>
      <c r="X402" s="67"/>
      <c r="Y402" s="67"/>
      <c r="Z402" s="67"/>
    </row>
    <row r="403" spans="15:26" ht="15.75" customHeight="1" x14ac:dyDescent="0.2">
      <c r="O403" s="67"/>
      <c r="P403" s="67"/>
      <c r="Q403" s="67"/>
      <c r="R403" s="67"/>
      <c r="S403" s="67"/>
      <c r="T403" s="67"/>
      <c r="U403" s="67"/>
      <c r="V403" s="67"/>
      <c r="W403" s="67"/>
      <c r="X403" s="67"/>
      <c r="Y403" s="67"/>
      <c r="Z403" s="67"/>
    </row>
    <row r="404" spans="15:26" ht="15.75" customHeight="1" x14ac:dyDescent="0.2">
      <c r="O404" s="67"/>
      <c r="P404" s="67"/>
      <c r="Q404" s="67"/>
      <c r="R404" s="67"/>
      <c r="S404" s="67"/>
      <c r="T404" s="67"/>
      <c r="U404" s="67"/>
      <c r="V404" s="67"/>
      <c r="W404" s="67"/>
      <c r="X404" s="67"/>
      <c r="Y404" s="67"/>
      <c r="Z404" s="67"/>
    </row>
    <row r="405" spans="15:26" ht="15.75" customHeight="1" x14ac:dyDescent="0.2">
      <c r="O405" s="67"/>
      <c r="P405" s="67"/>
      <c r="Q405" s="67"/>
      <c r="R405" s="67"/>
      <c r="S405" s="67"/>
      <c r="T405" s="67"/>
      <c r="U405" s="67"/>
      <c r="V405" s="67"/>
      <c r="W405" s="67"/>
      <c r="X405" s="67"/>
      <c r="Y405" s="67"/>
      <c r="Z405" s="67"/>
    </row>
    <row r="406" spans="15:26" ht="15.75" customHeight="1" x14ac:dyDescent="0.2">
      <c r="O406" s="67"/>
      <c r="P406" s="67"/>
      <c r="Q406" s="67"/>
      <c r="R406" s="67"/>
      <c r="S406" s="67"/>
      <c r="T406" s="67"/>
      <c r="U406" s="67"/>
      <c r="V406" s="67"/>
      <c r="W406" s="67"/>
      <c r="X406" s="67"/>
      <c r="Y406" s="67"/>
      <c r="Z406" s="67"/>
    </row>
    <row r="407" spans="15:26" ht="15.75" customHeight="1" x14ac:dyDescent="0.2">
      <c r="O407" s="67"/>
      <c r="P407" s="67"/>
      <c r="Q407" s="67"/>
      <c r="R407" s="67"/>
      <c r="S407" s="67"/>
      <c r="T407" s="67"/>
      <c r="U407" s="67"/>
      <c r="V407" s="67"/>
      <c r="W407" s="67"/>
      <c r="X407" s="67"/>
      <c r="Y407" s="67"/>
      <c r="Z407" s="67"/>
    </row>
    <row r="408" spans="15:26" ht="15.75" customHeight="1" x14ac:dyDescent="0.2">
      <c r="O408" s="67"/>
      <c r="P408" s="67"/>
      <c r="Q408" s="67"/>
      <c r="R408" s="67"/>
      <c r="S408" s="67"/>
      <c r="T408" s="67"/>
      <c r="U408" s="67"/>
      <c r="V408" s="67"/>
      <c r="W408" s="67"/>
      <c r="X408" s="67"/>
      <c r="Y408" s="67"/>
      <c r="Z408" s="67"/>
    </row>
    <row r="409" spans="15:26" ht="15.75" customHeight="1" x14ac:dyDescent="0.2">
      <c r="O409" s="67"/>
      <c r="P409" s="67"/>
      <c r="Q409" s="67"/>
      <c r="R409" s="67"/>
      <c r="S409" s="67"/>
      <c r="T409" s="67"/>
      <c r="U409" s="67"/>
      <c r="V409" s="67"/>
      <c r="W409" s="67"/>
      <c r="X409" s="67"/>
      <c r="Y409" s="67"/>
      <c r="Z409" s="67"/>
    </row>
    <row r="410" spans="15:26" ht="15.75" customHeight="1" x14ac:dyDescent="0.2">
      <c r="O410" s="67"/>
      <c r="P410" s="67"/>
      <c r="Q410" s="67"/>
      <c r="R410" s="67"/>
      <c r="S410" s="67"/>
      <c r="T410" s="67"/>
      <c r="U410" s="67"/>
      <c r="V410" s="67"/>
      <c r="W410" s="67"/>
      <c r="X410" s="67"/>
      <c r="Y410" s="67"/>
      <c r="Z410" s="67"/>
    </row>
    <row r="411" spans="15:26" ht="15.75" customHeight="1" x14ac:dyDescent="0.2">
      <c r="O411" s="67"/>
      <c r="P411" s="67"/>
      <c r="Q411" s="67"/>
      <c r="R411" s="67"/>
      <c r="S411" s="67"/>
      <c r="T411" s="67"/>
      <c r="U411" s="67"/>
      <c r="V411" s="67"/>
      <c r="W411" s="67"/>
      <c r="X411" s="67"/>
      <c r="Y411" s="67"/>
      <c r="Z411" s="67"/>
    </row>
    <row r="412" spans="15:26" ht="15.75" customHeight="1" x14ac:dyDescent="0.2">
      <c r="O412" s="67"/>
      <c r="P412" s="67"/>
      <c r="Q412" s="67"/>
      <c r="R412" s="67"/>
      <c r="S412" s="67"/>
      <c r="T412" s="67"/>
      <c r="U412" s="67"/>
      <c r="V412" s="67"/>
      <c r="W412" s="67"/>
      <c r="X412" s="67"/>
      <c r="Y412" s="67"/>
      <c r="Z412" s="67"/>
    </row>
    <row r="413" spans="15:26" ht="15.75" customHeight="1" x14ac:dyDescent="0.2">
      <c r="O413" s="67"/>
      <c r="P413" s="67"/>
      <c r="Q413" s="67"/>
      <c r="R413" s="67"/>
      <c r="S413" s="67"/>
      <c r="T413" s="67"/>
      <c r="U413" s="67"/>
      <c r="V413" s="67"/>
      <c r="W413" s="67"/>
      <c r="X413" s="67"/>
      <c r="Y413" s="67"/>
      <c r="Z413" s="67"/>
    </row>
    <row r="414" spans="15:26" ht="15.75" customHeight="1" x14ac:dyDescent="0.2">
      <c r="O414" s="67"/>
      <c r="P414" s="67"/>
      <c r="Q414" s="67"/>
      <c r="R414" s="67"/>
      <c r="S414" s="67"/>
      <c r="T414" s="67"/>
      <c r="U414" s="67"/>
      <c r="V414" s="67"/>
      <c r="W414" s="67"/>
      <c r="X414" s="67"/>
      <c r="Y414" s="67"/>
      <c r="Z414" s="67"/>
    </row>
    <row r="415" spans="15:26" ht="15.75" customHeight="1" x14ac:dyDescent="0.2">
      <c r="O415" s="67"/>
      <c r="P415" s="67"/>
      <c r="Q415" s="67"/>
      <c r="R415" s="67"/>
      <c r="S415" s="67"/>
      <c r="T415" s="67"/>
      <c r="U415" s="67"/>
      <c r="V415" s="67"/>
      <c r="W415" s="67"/>
      <c r="X415" s="67"/>
      <c r="Y415" s="67"/>
      <c r="Z415" s="67"/>
    </row>
    <row r="416" spans="15:26" ht="15.75" customHeight="1" x14ac:dyDescent="0.2">
      <c r="O416" s="67"/>
      <c r="P416" s="67"/>
      <c r="Q416" s="67"/>
      <c r="R416" s="67"/>
      <c r="S416" s="67"/>
      <c r="T416" s="67"/>
      <c r="U416" s="67"/>
      <c r="V416" s="67"/>
      <c r="W416" s="67"/>
      <c r="X416" s="67"/>
      <c r="Y416" s="67"/>
      <c r="Z416" s="67"/>
    </row>
    <row r="417" spans="15:26" ht="15.75" customHeight="1" x14ac:dyDescent="0.2">
      <c r="O417" s="67"/>
      <c r="P417" s="67"/>
      <c r="Q417" s="67"/>
      <c r="R417" s="67"/>
      <c r="S417" s="67"/>
      <c r="T417" s="67"/>
      <c r="U417" s="67"/>
      <c r="V417" s="67"/>
      <c r="W417" s="67"/>
      <c r="X417" s="67"/>
      <c r="Y417" s="67"/>
      <c r="Z417" s="67"/>
    </row>
    <row r="418" spans="15:26" ht="15.75" customHeight="1" x14ac:dyDescent="0.2">
      <c r="O418" s="67"/>
      <c r="P418" s="67"/>
      <c r="Q418" s="67"/>
      <c r="R418" s="67"/>
      <c r="S418" s="67"/>
      <c r="T418" s="67"/>
      <c r="U418" s="67"/>
      <c r="V418" s="67"/>
      <c r="W418" s="67"/>
      <c r="X418" s="67"/>
      <c r="Y418" s="67"/>
      <c r="Z418" s="67"/>
    </row>
    <row r="419" spans="15:26" ht="15.75" customHeight="1" x14ac:dyDescent="0.2">
      <c r="O419" s="67"/>
      <c r="P419" s="67"/>
      <c r="Q419" s="67"/>
      <c r="R419" s="67"/>
      <c r="S419" s="67"/>
      <c r="T419" s="67"/>
      <c r="U419" s="67"/>
      <c r="V419" s="67"/>
      <c r="W419" s="67"/>
      <c r="X419" s="67"/>
      <c r="Y419" s="67"/>
      <c r="Z419" s="67"/>
    </row>
    <row r="420" spans="15:26" ht="15.75" customHeight="1" x14ac:dyDescent="0.2">
      <c r="O420" s="67"/>
      <c r="P420" s="67"/>
      <c r="Q420" s="67"/>
      <c r="R420" s="67"/>
      <c r="S420" s="67"/>
      <c r="T420" s="67"/>
      <c r="U420" s="67"/>
      <c r="V420" s="67"/>
      <c r="W420" s="67"/>
      <c r="X420" s="67"/>
      <c r="Y420" s="67"/>
      <c r="Z420" s="67"/>
    </row>
    <row r="421" spans="15:26" ht="15.75" customHeight="1" x14ac:dyDescent="0.2">
      <c r="O421" s="67"/>
      <c r="P421" s="67"/>
      <c r="Q421" s="67"/>
      <c r="R421" s="67"/>
      <c r="S421" s="67"/>
      <c r="T421" s="67"/>
      <c r="U421" s="67"/>
      <c r="V421" s="67"/>
      <c r="W421" s="67"/>
      <c r="X421" s="67"/>
      <c r="Y421" s="67"/>
      <c r="Z421" s="67"/>
    </row>
    <row r="422" spans="15:26" ht="15.75" customHeight="1" x14ac:dyDescent="0.2">
      <c r="O422" s="67"/>
      <c r="P422" s="67"/>
      <c r="Q422" s="67"/>
      <c r="R422" s="67"/>
      <c r="S422" s="67"/>
      <c r="T422" s="67"/>
      <c r="U422" s="67"/>
      <c r="V422" s="67"/>
      <c r="W422" s="67"/>
      <c r="X422" s="67"/>
      <c r="Y422" s="67"/>
      <c r="Z422" s="67"/>
    </row>
    <row r="423" spans="15:26" ht="15.75" customHeight="1" x14ac:dyDescent="0.2">
      <c r="O423" s="67"/>
      <c r="P423" s="67"/>
      <c r="Q423" s="67"/>
      <c r="R423" s="67"/>
      <c r="S423" s="67"/>
      <c r="T423" s="67"/>
      <c r="U423" s="67"/>
      <c r="V423" s="67"/>
      <c r="W423" s="67"/>
      <c r="X423" s="67"/>
      <c r="Y423" s="67"/>
      <c r="Z423" s="67"/>
    </row>
    <row r="424" spans="15:26" ht="15.75" customHeight="1" x14ac:dyDescent="0.2">
      <c r="O424" s="67"/>
      <c r="P424" s="67"/>
      <c r="Q424" s="67"/>
      <c r="R424" s="67"/>
      <c r="S424" s="67"/>
      <c r="T424" s="67"/>
      <c r="U424" s="67"/>
      <c r="V424" s="67"/>
      <c r="W424" s="67"/>
      <c r="X424" s="67"/>
      <c r="Y424" s="67"/>
      <c r="Z424" s="67"/>
    </row>
    <row r="425" spans="15:26" ht="15.75" customHeight="1" x14ac:dyDescent="0.2">
      <c r="O425" s="67"/>
      <c r="P425" s="67"/>
      <c r="Q425" s="67"/>
      <c r="R425" s="67"/>
      <c r="S425" s="67"/>
      <c r="T425" s="67"/>
      <c r="U425" s="67"/>
      <c r="V425" s="67"/>
      <c r="W425" s="67"/>
      <c r="X425" s="67"/>
      <c r="Y425" s="67"/>
      <c r="Z425" s="67"/>
    </row>
    <row r="426" spans="15:26" ht="15.75" customHeight="1" x14ac:dyDescent="0.2">
      <c r="O426" s="67"/>
      <c r="P426" s="67"/>
      <c r="Q426" s="67"/>
      <c r="R426" s="67"/>
      <c r="S426" s="67"/>
      <c r="T426" s="67"/>
      <c r="U426" s="67"/>
      <c r="V426" s="67"/>
      <c r="W426" s="67"/>
      <c r="X426" s="67"/>
      <c r="Y426" s="67"/>
      <c r="Z426" s="67"/>
    </row>
    <row r="427" spans="15:26" ht="15.75" customHeight="1" x14ac:dyDescent="0.2">
      <c r="O427" s="67"/>
      <c r="P427" s="67"/>
      <c r="Q427" s="67"/>
      <c r="R427" s="67"/>
      <c r="S427" s="67"/>
      <c r="T427" s="67"/>
      <c r="U427" s="67"/>
      <c r="V427" s="67"/>
      <c r="W427" s="67"/>
      <c r="X427" s="67"/>
      <c r="Y427" s="67"/>
      <c r="Z427" s="67"/>
    </row>
    <row r="428" spans="15:26" ht="15.75" customHeight="1" x14ac:dyDescent="0.2">
      <c r="O428" s="67"/>
      <c r="P428" s="67"/>
      <c r="Q428" s="67"/>
      <c r="R428" s="67"/>
      <c r="S428" s="67"/>
      <c r="T428" s="67"/>
      <c r="U428" s="67"/>
      <c r="V428" s="67"/>
      <c r="W428" s="67"/>
      <c r="X428" s="67"/>
      <c r="Y428" s="67"/>
      <c r="Z428" s="67"/>
    </row>
    <row r="429" spans="15:26" ht="15.75" customHeight="1" x14ac:dyDescent="0.2">
      <c r="O429" s="67"/>
      <c r="P429" s="67"/>
      <c r="Q429" s="67"/>
      <c r="R429" s="67"/>
      <c r="S429" s="67"/>
      <c r="T429" s="67"/>
      <c r="U429" s="67"/>
      <c r="V429" s="67"/>
      <c r="W429" s="67"/>
      <c r="X429" s="67"/>
      <c r="Y429" s="67"/>
      <c r="Z429" s="67"/>
    </row>
    <row r="430" spans="15:26" ht="15.75" customHeight="1" x14ac:dyDescent="0.2">
      <c r="O430" s="67"/>
      <c r="P430" s="67"/>
      <c r="Q430" s="67"/>
      <c r="R430" s="67"/>
      <c r="S430" s="67"/>
      <c r="T430" s="67"/>
      <c r="U430" s="67"/>
      <c r="V430" s="67"/>
      <c r="W430" s="67"/>
      <c r="X430" s="67"/>
      <c r="Y430" s="67"/>
      <c r="Z430" s="67"/>
    </row>
    <row r="431" spans="15:26" ht="15.75" customHeight="1" x14ac:dyDescent="0.2">
      <c r="O431" s="67"/>
      <c r="P431" s="67"/>
      <c r="Q431" s="67"/>
      <c r="R431" s="67"/>
      <c r="S431" s="67"/>
      <c r="T431" s="67"/>
      <c r="U431" s="67"/>
      <c r="V431" s="67"/>
      <c r="W431" s="67"/>
      <c r="X431" s="67"/>
      <c r="Y431" s="67"/>
      <c r="Z431" s="67"/>
    </row>
    <row r="432" spans="15:26" ht="15.75" customHeight="1" x14ac:dyDescent="0.2">
      <c r="O432" s="67"/>
      <c r="P432" s="67"/>
      <c r="Q432" s="67"/>
      <c r="R432" s="67"/>
      <c r="S432" s="67"/>
      <c r="T432" s="67"/>
      <c r="U432" s="67"/>
      <c r="V432" s="67"/>
      <c r="W432" s="67"/>
      <c r="X432" s="67"/>
      <c r="Y432" s="67"/>
      <c r="Z432" s="67"/>
    </row>
    <row r="433" spans="15:26" ht="15.75" customHeight="1" x14ac:dyDescent="0.2">
      <c r="O433" s="67"/>
      <c r="P433" s="67"/>
      <c r="Q433" s="67"/>
      <c r="R433" s="67"/>
      <c r="S433" s="67"/>
      <c r="T433" s="67"/>
      <c r="U433" s="67"/>
      <c r="V433" s="67"/>
      <c r="W433" s="67"/>
      <c r="X433" s="67"/>
      <c r="Y433" s="67"/>
      <c r="Z433" s="67"/>
    </row>
    <row r="434" spans="15:26" ht="15.75" customHeight="1" x14ac:dyDescent="0.2">
      <c r="O434" s="67"/>
      <c r="P434" s="67"/>
      <c r="Q434" s="67"/>
      <c r="R434" s="67"/>
      <c r="S434" s="67"/>
      <c r="T434" s="67"/>
      <c r="U434" s="67"/>
      <c r="V434" s="67"/>
      <c r="W434" s="67"/>
      <c r="X434" s="67"/>
      <c r="Y434" s="67"/>
      <c r="Z434" s="67"/>
    </row>
    <row r="435" spans="15:26" ht="15.75" customHeight="1" x14ac:dyDescent="0.2">
      <c r="O435" s="67"/>
      <c r="P435" s="67"/>
      <c r="Q435" s="67"/>
      <c r="R435" s="67"/>
      <c r="S435" s="67"/>
      <c r="T435" s="67"/>
      <c r="U435" s="67"/>
      <c r="V435" s="67"/>
      <c r="W435" s="67"/>
      <c r="X435" s="67"/>
      <c r="Y435" s="67"/>
      <c r="Z435" s="67"/>
    </row>
    <row r="436" spans="15:26" ht="15.75" customHeight="1" x14ac:dyDescent="0.2">
      <c r="O436" s="67"/>
      <c r="P436" s="67"/>
      <c r="Q436" s="67"/>
      <c r="R436" s="67"/>
      <c r="S436" s="67"/>
      <c r="T436" s="67"/>
      <c r="U436" s="67"/>
      <c r="V436" s="67"/>
      <c r="W436" s="67"/>
      <c r="X436" s="67"/>
      <c r="Y436" s="67"/>
      <c r="Z436" s="67"/>
    </row>
    <row r="437" spans="15:26" ht="15.75" customHeight="1" x14ac:dyDescent="0.2">
      <c r="O437" s="67"/>
      <c r="P437" s="67"/>
      <c r="Q437" s="67"/>
      <c r="R437" s="67"/>
      <c r="S437" s="67"/>
      <c r="T437" s="67"/>
      <c r="U437" s="67"/>
      <c r="V437" s="67"/>
      <c r="W437" s="67"/>
      <c r="X437" s="67"/>
      <c r="Y437" s="67"/>
      <c r="Z437" s="67"/>
    </row>
    <row r="438" spans="15:26" ht="15.75" customHeight="1" x14ac:dyDescent="0.2">
      <c r="O438" s="67"/>
      <c r="P438" s="67"/>
      <c r="Q438" s="67"/>
      <c r="R438" s="67"/>
      <c r="S438" s="67"/>
      <c r="T438" s="67"/>
      <c r="U438" s="67"/>
      <c r="V438" s="67"/>
      <c r="W438" s="67"/>
      <c r="X438" s="67"/>
      <c r="Y438" s="67"/>
      <c r="Z438" s="67"/>
    </row>
    <row r="439" spans="15:26" ht="15.75" customHeight="1" x14ac:dyDescent="0.2">
      <c r="O439" s="67"/>
      <c r="P439" s="67"/>
      <c r="Q439" s="67"/>
      <c r="R439" s="67"/>
      <c r="S439" s="67"/>
      <c r="T439" s="67"/>
      <c r="U439" s="67"/>
      <c r="V439" s="67"/>
      <c r="W439" s="67"/>
      <c r="X439" s="67"/>
      <c r="Y439" s="67"/>
      <c r="Z439" s="67"/>
    </row>
    <row r="440" spans="15:26" ht="15.75" customHeight="1" x14ac:dyDescent="0.2">
      <c r="O440" s="67"/>
      <c r="P440" s="67"/>
      <c r="Q440" s="67"/>
      <c r="R440" s="67"/>
      <c r="S440" s="67"/>
      <c r="T440" s="67"/>
      <c r="U440" s="67"/>
      <c r="V440" s="67"/>
      <c r="W440" s="67"/>
      <c r="X440" s="67"/>
      <c r="Y440" s="67"/>
      <c r="Z440" s="67"/>
    </row>
    <row r="441" spans="15:26" ht="15.75" customHeight="1" x14ac:dyDescent="0.2">
      <c r="O441" s="67"/>
      <c r="P441" s="67"/>
      <c r="Q441" s="67"/>
      <c r="R441" s="67"/>
      <c r="S441" s="67"/>
      <c r="T441" s="67"/>
      <c r="U441" s="67"/>
      <c r="V441" s="67"/>
      <c r="W441" s="67"/>
      <c r="X441" s="67"/>
      <c r="Y441" s="67"/>
      <c r="Z441" s="67"/>
    </row>
    <row r="442" spans="15:26" ht="15.75" customHeight="1" x14ac:dyDescent="0.2">
      <c r="O442" s="67"/>
      <c r="P442" s="67"/>
      <c r="Q442" s="67"/>
      <c r="R442" s="67"/>
      <c r="S442" s="67"/>
      <c r="T442" s="67"/>
      <c r="U442" s="67"/>
      <c r="V442" s="67"/>
      <c r="W442" s="67"/>
      <c r="X442" s="67"/>
      <c r="Y442" s="67"/>
      <c r="Z442" s="67"/>
    </row>
    <row r="443" spans="15:26" ht="15.75" customHeight="1" x14ac:dyDescent="0.2">
      <c r="O443" s="67"/>
      <c r="P443" s="67"/>
      <c r="Q443" s="67"/>
      <c r="R443" s="67"/>
      <c r="S443" s="67"/>
      <c r="T443" s="67"/>
      <c r="U443" s="67"/>
      <c r="V443" s="67"/>
      <c r="W443" s="67"/>
      <c r="X443" s="67"/>
      <c r="Y443" s="67"/>
      <c r="Z443" s="67"/>
    </row>
    <row r="444" spans="15:26" ht="15.75" customHeight="1" x14ac:dyDescent="0.2">
      <c r="O444" s="67"/>
      <c r="P444" s="67"/>
      <c r="Q444" s="67"/>
      <c r="R444" s="67"/>
      <c r="S444" s="67"/>
      <c r="T444" s="67"/>
      <c r="U444" s="67"/>
      <c r="V444" s="67"/>
      <c r="W444" s="67"/>
      <c r="X444" s="67"/>
      <c r="Y444" s="67"/>
      <c r="Z444" s="67"/>
    </row>
    <row r="445" spans="15:26" ht="15.75" customHeight="1" x14ac:dyDescent="0.2">
      <c r="O445" s="67"/>
      <c r="P445" s="67"/>
      <c r="Q445" s="67"/>
      <c r="R445" s="67"/>
      <c r="S445" s="67"/>
      <c r="T445" s="67"/>
      <c r="U445" s="67"/>
      <c r="V445" s="67"/>
      <c r="W445" s="67"/>
      <c r="X445" s="67"/>
      <c r="Y445" s="67"/>
      <c r="Z445" s="67"/>
    </row>
    <row r="446" spans="15:26" ht="15.75" customHeight="1" x14ac:dyDescent="0.2">
      <c r="O446" s="67"/>
      <c r="P446" s="67"/>
      <c r="Q446" s="67"/>
      <c r="R446" s="67"/>
      <c r="S446" s="67"/>
      <c r="T446" s="67"/>
      <c r="U446" s="67"/>
      <c r="V446" s="67"/>
      <c r="W446" s="67"/>
      <c r="X446" s="67"/>
      <c r="Y446" s="67"/>
      <c r="Z446" s="67"/>
    </row>
    <row r="447" spans="15:26" ht="15.75" customHeight="1" x14ac:dyDescent="0.2">
      <c r="O447" s="67"/>
      <c r="P447" s="67"/>
      <c r="Q447" s="67"/>
      <c r="R447" s="67"/>
      <c r="S447" s="67"/>
      <c r="T447" s="67"/>
      <c r="U447" s="67"/>
      <c r="V447" s="67"/>
      <c r="W447" s="67"/>
      <c r="X447" s="67"/>
      <c r="Y447" s="67"/>
      <c r="Z447" s="67"/>
    </row>
    <row r="448" spans="15:26" ht="15.75" customHeight="1" x14ac:dyDescent="0.2">
      <c r="O448" s="67"/>
      <c r="P448" s="67"/>
      <c r="Q448" s="67"/>
      <c r="R448" s="67"/>
      <c r="S448" s="67"/>
      <c r="T448" s="67"/>
      <c r="U448" s="67"/>
      <c r="V448" s="67"/>
      <c r="W448" s="67"/>
      <c r="X448" s="67"/>
      <c r="Y448" s="67"/>
      <c r="Z448" s="67"/>
    </row>
    <row r="449" spans="15:26" ht="15.75" customHeight="1" x14ac:dyDescent="0.2">
      <c r="O449" s="67"/>
      <c r="P449" s="67"/>
      <c r="Q449" s="67"/>
      <c r="R449" s="67"/>
      <c r="S449" s="67"/>
      <c r="T449" s="67"/>
      <c r="U449" s="67"/>
      <c r="V449" s="67"/>
      <c r="W449" s="67"/>
      <c r="X449" s="67"/>
      <c r="Y449" s="67"/>
      <c r="Z449" s="67"/>
    </row>
    <row r="450" spans="15:26" ht="15.75" customHeight="1" x14ac:dyDescent="0.2">
      <c r="O450" s="67"/>
      <c r="P450" s="67"/>
      <c r="Q450" s="67"/>
      <c r="R450" s="67"/>
      <c r="S450" s="67"/>
      <c r="T450" s="67"/>
      <c r="U450" s="67"/>
      <c r="V450" s="67"/>
      <c r="W450" s="67"/>
      <c r="X450" s="67"/>
      <c r="Y450" s="67"/>
      <c r="Z450" s="67"/>
    </row>
    <row r="451" spans="15:26" ht="15.75" customHeight="1" x14ac:dyDescent="0.2">
      <c r="O451" s="67"/>
      <c r="P451" s="67"/>
      <c r="Q451" s="67"/>
      <c r="R451" s="67"/>
      <c r="S451" s="67"/>
      <c r="T451" s="67"/>
      <c r="U451" s="67"/>
      <c r="V451" s="67"/>
      <c r="W451" s="67"/>
      <c r="X451" s="67"/>
      <c r="Y451" s="67"/>
      <c r="Z451" s="67"/>
    </row>
    <row r="452" spans="15:26" ht="15.75" customHeight="1" x14ac:dyDescent="0.2">
      <c r="O452" s="67"/>
      <c r="P452" s="67"/>
      <c r="Q452" s="67"/>
      <c r="R452" s="67"/>
      <c r="S452" s="67"/>
      <c r="T452" s="67"/>
      <c r="U452" s="67"/>
      <c r="V452" s="67"/>
      <c r="W452" s="67"/>
      <c r="X452" s="67"/>
      <c r="Y452" s="67"/>
      <c r="Z452" s="67"/>
    </row>
    <row r="453" spans="15:26" ht="15.75" customHeight="1" x14ac:dyDescent="0.2">
      <c r="O453" s="67"/>
      <c r="P453" s="67"/>
      <c r="Q453" s="67"/>
      <c r="R453" s="67"/>
      <c r="S453" s="67"/>
      <c r="T453" s="67"/>
      <c r="U453" s="67"/>
      <c r="V453" s="67"/>
      <c r="W453" s="67"/>
      <c r="X453" s="67"/>
      <c r="Y453" s="67"/>
      <c r="Z453" s="67"/>
    </row>
    <row r="454" spans="15:26" ht="15.75" customHeight="1" x14ac:dyDescent="0.2">
      <c r="O454" s="67"/>
      <c r="P454" s="67"/>
      <c r="Q454" s="67"/>
      <c r="R454" s="67"/>
      <c r="S454" s="67"/>
      <c r="T454" s="67"/>
      <c r="U454" s="67"/>
      <c r="V454" s="67"/>
      <c r="W454" s="67"/>
      <c r="X454" s="67"/>
      <c r="Y454" s="67"/>
      <c r="Z454" s="67"/>
    </row>
    <row r="455" spans="15:26" ht="15.75" customHeight="1" x14ac:dyDescent="0.2">
      <c r="O455" s="67"/>
      <c r="P455" s="67"/>
      <c r="Q455" s="67"/>
      <c r="R455" s="67"/>
      <c r="S455" s="67"/>
      <c r="T455" s="67"/>
      <c r="U455" s="67"/>
      <c r="V455" s="67"/>
      <c r="W455" s="67"/>
      <c r="X455" s="67"/>
      <c r="Y455" s="67"/>
      <c r="Z455" s="67"/>
    </row>
    <row r="456" spans="15:26" ht="15.75" customHeight="1" x14ac:dyDescent="0.2">
      <c r="O456" s="67"/>
      <c r="P456" s="67"/>
      <c r="Q456" s="67"/>
      <c r="R456" s="67"/>
      <c r="S456" s="67"/>
      <c r="T456" s="67"/>
      <c r="U456" s="67"/>
      <c r="V456" s="67"/>
      <c r="W456" s="67"/>
      <c r="X456" s="67"/>
      <c r="Y456" s="67"/>
      <c r="Z456" s="67"/>
    </row>
    <row r="457" spans="15:26" ht="15.75" customHeight="1" x14ac:dyDescent="0.2">
      <c r="O457" s="67"/>
      <c r="P457" s="67"/>
      <c r="Q457" s="67"/>
      <c r="R457" s="67"/>
      <c r="S457" s="67"/>
      <c r="T457" s="67"/>
      <c r="U457" s="67"/>
      <c r="V457" s="67"/>
      <c r="W457" s="67"/>
      <c r="X457" s="67"/>
      <c r="Y457" s="67"/>
      <c r="Z457" s="67"/>
    </row>
    <row r="458" spans="15:26" ht="15.75" customHeight="1" x14ac:dyDescent="0.2">
      <c r="O458" s="67"/>
      <c r="P458" s="67"/>
      <c r="Q458" s="67"/>
      <c r="R458" s="67"/>
      <c r="S458" s="67"/>
      <c r="T458" s="67"/>
      <c r="U458" s="67"/>
      <c r="V458" s="67"/>
      <c r="W458" s="67"/>
      <c r="X458" s="67"/>
      <c r="Y458" s="67"/>
      <c r="Z458" s="67"/>
    </row>
    <row r="459" spans="15:26" ht="15.75" customHeight="1" x14ac:dyDescent="0.2">
      <c r="O459" s="67"/>
      <c r="P459" s="67"/>
      <c r="Q459" s="67"/>
      <c r="R459" s="67"/>
      <c r="S459" s="67"/>
      <c r="T459" s="67"/>
      <c r="U459" s="67"/>
      <c r="V459" s="67"/>
      <c r="W459" s="67"/>
      <c r="X459" s="67"/>
      <c r="Y459" s="67"/>
      <c r="Z459" s="67"/>
    </row>
    <row r="460" spans="15:26" ht="15.75" customHeight="1" x14ac:dyDescent="0.2">
      <c r="O460" s="67"/>
      <c r="P460" s="67"/>
      <c r="Q460" s="67"/>
      <c r="R460" s="67"/>
      <c r="S460" s="67"/>
      <c r="T460" s="67"/>
      <c r="U460" s="67"/>
      <c r="V460" s="67"/>
      <c r="W460" s="67"/>
      <c r="X460" s="67"/>
      <c r="Y460" s="67"/>
      <c r="Z460" s="67"/>
    </row>
    <row r="461" spans="15:26" ht="15.75" customHeight="1" x14ac:dyDescent="0.2">
      <c r="O461" s="67"/>
      <c r="P461" s="67"/>
      <c r="Q461" s="67"/>
      <c r="R461" s="67"/>
      <c r="S461" s="67"/>
      <c r="T461" s="67"/>
      <c r="U461" s="67"/>
      <c r="V461" s="67"/>
      <c r="W461" s="67"/>
      <c r="X461" s="67"/>
      <c r="Y461" s="67"/>
      <c r="Z461" s="67"/>
    </row>
    <row r="462" spans="15:26" ht="15.75" customHeight="1" x14ac:dyDescent="0.2">
      <c r="O462" s="67"/>
      <c r="P462" s="67"/>
      <c r="Q462" s="67"/>
      <c r="R462" s="67"/>
      <c r="S462" s="67"/>
      <c r="T462" s="67"/>
      <c r="U462" s="67"/>
      <c r="V462" s="67"/>
      <c r="W462" s="67"/>
      <c r="X462" s="67"/>
      <c r="Y462" s="67"/>
      <c r="Z462" s="67"/>
    </row>
    <row r="463" spans="15:26" ht="15.75" customHeight="1" x14ac:dyDescent="0.2">
      <c r="O463" s="67"/>
      <c r="P463" s="67"/>
      <c r="Q463" s="67"/>
      <c r="R463" s="67"/>
      <c r="S463" s="67"/>
      <c r="T463" s="67"/>
      <c r="U463" s="67"/>
      <c r="V463" s="67"/>
      <c r="W463" s="67"/>
      <c r="X463" s="67"/>
      <c r="Y463" s="67"/>
      <c r="Z463" s="67"/>
    </row>
    <row r="464" spans="15:26" ht="15.75" customHeight="1" x14ac:dyDescent="0.2">
      <c r="O464" s="67"/>
      <c r="P464" s="67"/>
      <c r="Q464" s="67"/>
      <c r="R464" s="67"/>
      <c r="S464" s="67"/>
      <c r="T464" s="67"/>
      <c r="U464" s="67"/>
      <c r="V464" s="67"/>
      <c r="W464" s="67"/>
      <c r="X464" s="67"/>
      <c r="Y464" s="67"/>
      <c r="Z464" s="67"/>
    </row>
    <row r="465" spans="15:26" ht="15.75" customHeight="1" x14ac:dyDescent="0.2">
      <c r="O465" s="67"/>
      <c r="P465" s="67"/>
      <c r="Q465" s="67"/>
      <c r="R465" s="67"/>
      <c r="S465" s="67"/>
      <c r="T465" s="67"/>
      <c r="U465" s="67"/>
      <c r="V465" s="67"/>
      <c r="W465" s="67"/>
      <c r="X465" s="67"/>
      <c r="Y465" s="67"/>
      <c r="Z465" s="67"/>
    </row>
    <row r="466" spans="15:26" ht="15.75" customHeight="1" x14ac:dyDescent="0.2">
      <c r="O466" s="67"/>
      <c r="P466" s="67"/>
      <c r="Q466" s="67"/>
      <c r="R466" s="67"/>
      <c r="S466" s="67"/>
      <c r="T466" s="67"/>
      <c r="U466" s="67"/>
      <c r="V466" s="67"/>
      <c r="W466" s="67"/>
      <c r="X466" s="67"/>
      <c r="Y466" s="67"/>
      <c r="Z466" s="67"/>
    </row>
    <row r="467" spans="15:26" ht="15.75" customHeight="1" x14ac:dyDescent="0.2">
      <c r="O467" s="67"/>
      <c r="P467" s="67"/>
      <c r="Q467" s="67"/>
      <c r="R467" s="67"/>
      <c r="S467" s="67"/>
      <c r="T467" s="67"/>
      <c r="U467" s="67"/>
      <c r="V467" s="67"/>
      <c r="W467" s="67"/>
      <c r="X467" s="67"/>
      <c r="Y467" s="67"/>
      <c r="Z467" s="67"/>
    </row>
    <row r="468" spans="15:26" ht="15.75" customHeight="1" x14ac:dyDescent="0.2">
      <c r="O468" s="67"/>
      <c r="P468" s="67"/>
      <c r="Q468" s="67"/>
      <c r="R468" s="67"/>
      <c r="S468" s="67"/>
      <c r="T468" s="67"/>
      <c r="U468" s="67"/>
      <c r="V468" s="67"/>
      <c r="W468" s="67"/>
      <c r="X468" s="67"/>
      <c r="Y468" s="67"/>
      <c r="Z468" s="67"/>
    </row>
    <row r="469" spans="15:26" ht="15.75" customHeight="1" x14ac:dyDescent="0.2">
      <c r="O469" s="67"/>
      <c r="P469" s="67"/>
      <c r="Q469" s="67"/>
      <c r="R469" s="67"/>
      <c r="S469" s="67"/>
      <c r="T469" s="67"/>
      <c r="U469" s="67"/>
      <c r="V469" s="67"/>
      <c r="W469" s="67"/>
      <c r="X469" s="67"/>
      <c r="Y469" s="67"/>
      <c r="Z469" s="67"/>
    </row>
    <row r="470" spans="15:26" ht="15.75" customHeight="1" x14ac:dyDescent="0.2">
      <c r="O470" s="67"/>
      <c r="P470" s="67"/>
      <c r="Q470" s="67"/>
      <c r="R470" s="67"/>
      <c r="S470" s="67"/>
      <c r="T470" s="67"/>
      <c r="U470" s="67"/>
      <c r="V470" s="67"/>
      <c r="W470" s="67"/>
      <c r="X470" s="67"/>
      <c r="Y470" s="67"/>
      <c r="Z470" s="67"/>
    </row>
    <row r="471" spans="15:26" ht="15.75" customHeight="1" x14ac:dyDescent="0.2">
      <c r="O471" s="67"/>
      <c r="P471" s="67"/>
      <c r="Q471" s="67"/>
      <c r="R471" s="67"/>
      <c r="S471" s="67"/>
      <c r="T471" s="67"/>
      <c r="U471" s="67"/>
      <c r="V471" s="67"/>
      <c r="W471" s="67"/>
      <c r="X471" s="67"/>
      <c r="Y471" s="67"/>
      <c r="Z471" s="67"/>
    </row>
    <row r="472" spans="15:26" ht="15.75" customHeight="1" x14ac:dyDescent="0.2">
      <c r="O472" s="67"/>
      <c r="P472" s="67"/>
      <c r="Q472" s="67"/>
      <c r="R472" s="67"/>
      <c r="S472" s="67"/>
      <c r="T472" s="67"/>
      <c r="U472" s="67"/>
      <c r="V472" s="67"/>
      <c r="W472" s="67"/>
      <c r="X472" s="67"/>
      <c r="Y472" s="67"/>
      <c r="Z472" s="67"/>
    </row>
    <row r="473" spans="15:26" ht="15.75" customHeight="1" x14ac:dyDescent="0.2">
      <c r="O473" s="67"/>
      <c r="P473" s="67"/>
      <c r="Q473" s="67"/>
      <c r="R473" s="67"/>
      <c r="S473" s="67"/>
      <c r="T473" s="67"/>
      <c r="U473" s="67"/>
      <c r="V473" s="67"/>
      <c r="W473" s="67"/>
      <c r="X473" s="67"/>
      <c r="Y473" s="67"/>
      <c r="Z473" s="67"/>
    </row>
    <row r="474" spans="15:26" ht="15.75" customHeight="1" x14ac:dyDescent="0.2">
      <c r="O474" s="67"/>
      <c r="P474" s="67"/>
      <c r="Q474" s="67"/>
      <c r="R474" s="67"/>
      <c r="S474" s="67"/>
      <c r="T474" s="67"/>
      <c r="U474" s="67"/>
      <c r="V474" s="67"/>
      <c r="W474" s="67"/>
      <c r="X474" s="67"/>
      <c r="Y474" s="67"/>
      <c r="Z474" s="67"/>
    </row>
    <row r="475" spans="15:26" ht="15.75" customHeight="1" x14ac:dyDescent="0.2">
      <c r="O475" s="67"/>
      <c r="P475" s="67"/>
      <c r="Q475" s="67"/>
      <c r="R475" s="67"/>
      <c r="S475" s="67"/>
      <c r="T475" s="67"/>
      <c r="U475" s="67"/>
      <c r="V475" s="67"/>
      <c r="W475" s="67"/>
      <c r="X475" s="67"/>
      <c r="Y475" s="67"/>
      <c r="Z475" s="67"/>
    </row>
    <row r="476" spans="15:26" ht="15.75" customHeight="1" x14ac:dyDescent="0.2">
      <c r="O476" s="67"/>
      <c r="P476" s="67"/>
      <c r="Q476" s="67"/>
      <c r="R476" s="67"/>
      <c r="S476" s="67"/>
      <c r="T476" s="67"/>
      <c r="U476" s="67"/>
      <c r="V476" s="67"/>
      <c r="W476" s="67"/>
      <c r="X476" s="67"/>
      <c r="Y476" s="67"/>
      <c r="Z476" s="67"/>
    </row>
    <row r="477" spans="15:26" ht="15.75" customHeight="1" x14ac:dyDescent="0.2">
      <c r="O477" s="67"/>
      <c r="P477" s="67"/>
      <c r="Q477" s="67"/>
      <c r="R477" s="67"/>
      <c r="S477" s="67"/>
      <c r="T477" s="67"/>
      <c r="U477" s="67"/>
      <c r="V477" s="67"/>
      <c r="W477" s="67"/>
      <c r="X477" s="67"/>
      <c r="Y477" s="67"/>
      <c r="Z477" s="67"/>
    </row>
    <row r="478" spans="15:26" ht="15.75" customHeight="1" x14ac:dyDescent="0.2">
      <c r="O478" s="67"/>
      <c r="P478" s="67"/>
      <c r="Q478" s="67"/>
      <c r="R478" s="67"/>
      <c r="S478" s="67"/>
      <c r="T478" s="67"/>
      <c r="U478" s="67"/>
      <c r="V478" s="67"/>
      <c r="W478" s="67"/>
      <c r="X478" s="67"/>
      <c r="Y478" s="67"/>
      <c r="Z478" s="67"/>
    </row>
    <row r="479" spans="15:26" ht="15.75" customHeight="1" x14ac:dyDescent="0.2">
      <c r="O479" s="67"/>
      <c r="P479" s="67"/>
      <c r="Q479" s="67"/>
      <c r="R479" s="67"/>
      <c r="S479" s="67"/>
      <c r="T479" s="67"/>
      <c r="U479" s="67"/>
      <c r="V479" s="67"/>
      <c r="W479" s="67"/>
      <c r="X479" s="67"/>
      <c r="Y479" s="67"/>
      <c r="Z479" s="67"/>
    </row>
    <row r="480" spans="15:26" ht="15.75" customHeight="1" x14ac:dyDescent="0.2">
      <c r="O480" s="67"/>
      <c r="P480" s="67"/>
      <c r="Q480" s="67"/>
      <c r="R480" s="67"/>
      <c r="S480" s="67"/>
      <c r="T480" s="67"/>
      <c r="U480" s="67"/>
      <c r="V480" s="67"/>
      <c r="W480" s="67"/>
      <c r="X480" s="67"/>
      <c r="Y480" s="67"/>
      <c r="Z480" s="67"/>
    </row>
    <row r="481" spans="15:26" ht="15.75" customHeight="1" x14ac:dyDescent="0.2">
      <c r="O481" s="67"/>
      <c r="P481" s="67"/>
      <c r="Q481" s="67"/>
      <c r="R481" s="67"/>
      <c r="S481" s="67"/>
      <c r="T481" s="67"/>
      <c r="U481" s="67"/>
      <c r="V481" s="67"/>
      <c r="W481" s="67"/>
      <c r="X481" s="67"/>
      <c r="Y481" s="67"/>
      <c r="Z481" s="67"/>
    </row>
    <row r="482" spans="15:26" ht="15.75" customHeight="1" x14ac:dyDescent="0.2">
      <c r="O482" s="67"/>
      <c r="P482" s="67"/>
      <c r="Q482" s="67"/>
      <c r="R482" s="67"/>
      <c r="S482" s="67"/>
      <c r="T482" s="67"/>
      <c r="U482" s="67"/>
      <c r="V482" s="67"/>
      <c r="W482" s="67"/>
      <c r="X482" s="67"/>
      <c r="Y482" s="67"/>
      <c r="Z482" s="67"/>
    </row>
    <row r="483" spans="15:26" ht="15.75" customHeight="1" x14ac:dyDescent="0.2">
      <c r="O483" s="67"/>
      <c r="P483" s="67"/>
      <c r="Q483" s="67"/>
      <c r="R483" s="67"/>
      <c r="S483" s="67"/>
      <c r="T483" s="67"/>
      <c r="U483" s="67"/>
      <c r="V483" s="67"/>
      <c r="W483" s="67"/>
      <c r="X483" s="67"/>
      <c r="Y483" s="67"/>
      <c r="Z483" s="67"/>
    </row>
    <row r="484" spans="15:26" ht="15.75" customHeight="1" x14ac:dyDescent="0.2">
      <c r="O484" s="67"/>
      <c r="P484" s="67"/>
      <c r="Q484" s="67"/>
      <c r="R484" s="67"/>
      <c r="S484" s="67"/>
      <c r="T484" s="67"/>
      <c r="U484" s="67"/>
      <c r="V484" s="67"/>
      <c r="W484" s="67"/>
      <c r="X484" s="67"/>
      <c r="Y484" s="67"/>
      <c r="Z484" s="67"/>
    </row>
    <row r="485" spans="15:26" ht="15.75" customHeight="1" x14ac:dyDescent="0.2">
      <c r="O485" s="67"/>
      <c r="P485" s="67"/>
      <c r="Q485" s="67"/>
      <c r="R485" s="67"/>
      <c r="S485" s="67"/>
      <c r="T485" s="67"/>
      <c r="U485" s="67"/>
      <c r="V485" s="67"/>
      <c r="W485" s="67"/>
      <c r="X485" s="67"/>
      <c r="Y485" s="67"/>
      <c r="Z485" s="67"/>
    </row>
    <row r="486" spans="15:26" ht="15.75" customHeight="1" x14ac:dyDescent="0.2">
      <c r="O486" s="67"/>
      <c r="P486" s="67"/>
      <c r="Q486" s="67"/>
      <c r="R486" s="67"/>
      <c r="S486" s="67"/>
      <c r="T486" s="67"/>
      <c r="U486" s="67"/>
      <c r="V486" s="67"/>
      <c r="W486" s="67"/>
      <c r="X486" s="67"/>
      <c r="Y486" s="67"/>
      <c r="Z486" s="67"/>
    </row>
    <row r="487" spans="15:26" ht="15.75" customHeight="1" x14ac:dyDescent="0.2">
      <c r="O487" s="67"/>
      <c r="P487" s="67"/>
      <c r="Q487" s="67"/>
      <c r="R487" s="67"/>
      <c r="S487" s="67"/>
      <c r="T487" s="67"/>
      <c r="U487" s="67"/>
      <c r="V487" s="67"/>
      <c r="W487" s="67"/>
      <c r="X487" s="67"/>
      <c r="Y487" s="67"/>
      <c r="Z487" s="67"/>
    </row>
    <row r="488" spans="15:26" ht="15.75" customHeight="1" x14ac:dyDescent="0.2">
      <c r="O488" s="67"/>
      <c r="P488" s="67"/>
      <c r="Q488" s="67"/>
      <c r="R488" s="67"/>
      <c r="S488" s="67"/>
      <c r="T488" s="67"/>
      <c r="U488" s="67"/>
      <c r="V488" s="67"/>
      <c r="W488" s="67"/>
      <c r="X488" s="67"/>
      <c r="Y488" s="67"/>
      <c r="Z488" s="67"/>
    </row>
    <row r="489" spans="15:26" ht="15.75" customHeight="1" x14ac:dyDescent="0.2">
      <c r="O489" s="67"/>
      <c r="P489" s="67"/>
      <c r="Q489" s="67"/>
      <c r="R489" s="67"/>
      <c r="S489" s="67"/>
      <c r="T489" s="67"/>
      <c r="U489" s="67"/>
      <c r="V489" s="67"/>
      <c r="W489" s="67"/>
      <c r="X489" s="67"/>
      <c r="Y489" s="67"/>
      <c r="Z489" s="67"/>
    </row>
    <row r="490" spans="15:26" ht="15.75" customHeight="1" x14ac:dyDescent="0.2">
      <c r="O490" s="67"/>
      <c r="P490" s="67"/>
      <c r="Q490" s="67"/>
      <c r="R490" s="67"/>
      <c r="S490" s="67"/>
      <c r="T490" s="67"/>
      <c r="U490" s="67"/>
      <c r="V490" s="67"/>
      <c r="W490" s="67"/>
      <c r="X490" s="67"/>
      <c r="Y490" s="67"/>
      <c r="Z490" s="67"/>
    </row>
    <row r="491" spans="15:26" ht="15.75" customHeight="1" x14ac:dyDescent="0.2">
      <c r="O491" s="67"/>
      <c r="P491" s="67"/>
      <c r="Q491" s="67"/>
      <c r="R491" s="67"/>
      <c r="S491" s="67"/>
      <c r="T491" s="67"/>
      <c r="U491" s="67"/>
      <c r="V491" s="67"/>
      <c r="W491" s="67"/>
      <c r="X491" s="67"/>
      <c r="Y491" s="67"/>
      <c r="Z491" s="67"/>
    </row>
    <row r="492" spans="15:26" ht="15.75" customHeight="1" x14ac:dyDescent="0.2">
      <c r="O492" s="67"/>
      <c r="P492" s="67"/>
      <c r="Q492" s="67"/>
      <c r="R492" s="67"/>
      <c r="S492" s="67"/>
      <c r="T492" s="67"/>
      <c r="U492" s="67"/>
      <c r="V492" s="67"/>
      <c r="W492" s="67"/>
      <c r="X492" s="67"/>
      <c r="Y492" s="67"/>
      <c r="Z492" s="67"/>
    </row>
    <row r="493" spans="15:26" ht="15.75" customHeight="1" x14ac:dyDescent="0.2">
      <c r="O493" s="67"/>
      <c r="P493" s="67"/>
      <c r="Q493" s="67"/>
      <c r="R493" s="67"/>
      <c r="S493" s="67"/>
      <c r="T493" s="67"/>
      <c r="U493" s="67"/>
      <c r="V493" s="67"/>
      <c r="W493" s="67"/>
      <c r="X493" s="67"/>
      <c r="Y493" s="67"/>
      <c r="Z493" s="67"/>
    </row>
    <row r="494" spans="15:26" ht="15.75" customHeight="1" x14ac:dyDescent="0.2">
      <c r="O494" s="67"/>
      <c r="P494" s="67"/>
      <c r="Q494" s="67"/>
      <c r="R494" s="67"/>
      <c r="S494" s="67"/>
      <c r="T494" s="67"/>
      <c r="U494" s="67"/>
      <c r="V494" s="67"/>
      <c r="W494" s="67"/>
      <c r="X494" s="67"/>
      <c r="Y494" s="67"/>
      <c r="Z494" s="67"/>
    </row>
    <row r="495" spans="15:26" ht="15.75" customHeight="1" x14ac:dyDescent="0.2">
      <c r="O495" s="67"/>
      <c r="P495" s="67"/>
      <c r="Q495" s="67"/>
      <c r="R495" s="67"/>
      <c r="S495" s="67"/>
      <c r="T495" s="67"/>
      <c r="U495" s="67"/>
      <c r="V495" s="67"/>
      <c r="W495" s="67"/>
      <c r="X495" s="67"/>
      <c r="Y495" s="67"/>
      <c r="Z495" s="67"/>
    </row>
    <row r="496" spans="15:26" ht="15.75" customHeight="1" x14ac:dyDescent="0.2">
      <c r="O496" s="67"/>
      <c r="P496" s="67"/>
      <c r="Q496" s="67"/>
      <c r="R496" s="67"/>
      <c r="S496" s="67"/>
      <c r="T496" s="67"/>
      <c r="U496" s="67"/>
      <c r="V496" s="67"/>
      <c r="W496" s="67"/>
      <c r="X496" s="67"/>
      <c r="Y496" s="67"/>
      <c r="Z496" s="67"/>
    </row>
    <row r="497" spans="15:26" ht="15.75" customHeight="1" x14ac:dyDescent="0.2">
      <c r="O497" s="67"/>
      <c r="P497" s="67"/>
      <c r="Q497" s="67"/>
      <c r="R497" s="67"/>
      <c r="S497" s="67"/>
      <c r="T497" s="67"/>
      <c r="U497" s="67"/>
      <c r="V497" s="67"/>
      <c r="W497" s="67"/>
      <c r="X497" s="67"/>
      <c r="Y497" s="67"/>
      <c r="Z497" s="67"/>
    </row>
    <row r="498" spans="15:26" ht="15.75" customHeight="1" x14ac:dyDescent="0.2">
      <c r="O498" s="67"/>
      <c r="P498" s="67"/>
      <c r="Q498" s="67"/>
      <c r="R498" s="67"/>
      <c r="S498" s="67"/>
      <c r="T498" s="67"/>
      <c r="U498" s="67"/>
      <c r="V498" s="67"/>
      <c r="W498" s="67"/>
      <c r="X498" s="67"/>
      <c r="Y498" s="67"/>
      <c r="Z498" s="67"/>
    </row>
    <row r="499" spans="15:26" ht="15.75" customHeight="1" x14ac:dyDescent="0.2">
      <c r="O499" s="67"/>
      <c r="P499" s="67"/>
      <c r="Q499" s="67"/>
      <c r="R499" s="67"/>
      <c r="S499" s="67"/>
      <c r="T499" s="67"/>
      <c r="U499" s="67"/>
      <c r="V499" s="67"/>
      <c r="W499" s="67"/>
      <c r="X499" s="67"/>
      <c r="Y499" s="67"/>
      <c r="Z499" s="67"/>
    </row>
    <row r="500" spans="15:26" ht="15.75" customHeight="1" x14ac:dyDescent="0.2">
      <c r="O500" s="67"/>
      <c r="P500" s="67"/>
      <c r="Q500" s="67"/>
      <c r="R500" s="67"/>
      <c r="S500" s="67"/>
      <c r="T500" s="67"/>
      <c r="U500" s="67"/>
      <c r="V500" s="67"/>
      <c r="W500" s="67"/>
      <c r="X500" s="67"/>
      <c r="Y500" s="67"/>
      <c r="Z500" s="67"/>
    </row>
    <row r="501" spans="15:26" ht="15.75" customHeight="1" x14ac:dyDescent="0.2">
      <c r="O501" s="67"/>
      <c r="P501" s="67"/>
      <c r="Q501" s="67"/>
      <c r="R501" s="67"/>
      <c r="S501" s="67"/>
      <c r="T501" s="67"/>
      <c r="U501" s="67"/>
      <c r="V501" s="67"/>
      <c r="W501" s="67"/>
      <c r="X501" s="67"/>
      <c r="Y501" s="67"/>
      <c r="Z501" s="67"/>
    </row>
    <row r="502" spans="15:26" ht="15.75" customHeight="1" x14ac:dyDescent="0.2">
      <c r="O502" s="67"/>
      <c r="P502" s="67"/>
      <c r="Q502" s="67"/>
      <c r="R502" s="67"/>
      <c r="S502" s="67"/>
      <c r="T502" s="67"/>
      <c r="U502" s="67"/>
      <c r="V502" s="67"/>
      <c r="W502" s="67"/>
      <c r="X502" s="67"/>
      <c r="Y502" s="67"/>
      <c r="Z502" s="67"/>
    </row>
    <row r="503" spans="15:26" ht="15.75" customHeight="1" x14ac:dyDescent="0.2">
      <c r="O503" s="67"/>
      <c r="P503" s="67"/>
      <c r="Q503" s="67"/>
      <c r="R503" s="67"/>
      <c r="S503" s="67"/>
      <c r="T503" s="67"/>
      <c r="U503" s="67"/>
      <c r="V503" s="67"/>
      <c r="W503" s="67"/>
      <c r="X503" s="67"/>
      <c r="Y503" s="67"/>
      <c r="Z503" s="67"/>
    </row>
    <row r="504" spans="15:26" ht="15.75" customHeight="1" x14ac:dyDescent="0.2">
      <c r="O504" s="67"/>
      <c r="P504" s="67"/>
      <c r="Q504" s="67"/>
      <c r="R504" s="67"/>
      <c r="S504" s="67"/>
      <c r="T504" s="67"/>
      <c r="U504" s="67"/>
      <c r="V504" s="67"/>
      <c r="W504" s="67"/>
      <c r="X504" s="67"/>
      <c r="Y504" s="67"/>
      <c r="Z504" s="67"/>
    </row>
    <row r="505" spans="15:26" ht="15.75" customHeight="1" x14ac:dyDescent="0.2">
      <c r="O505" s="67"/>
      <c r="P505" s="67"/>
      <c r="Q505" s="67"/>
      <c r="R505" s="67"/>
      <c r="S505" s="67"/>
      <c r="T505" s="67"/>
      <c r="U505" s="67"/>
      <c r="V505" s="67"/>
      <c r="W505" s="67"/>
      <c r="X505" s="67"/>
      <c r="Y505" s="67"/>
      <c r="Z505" s="67"/>
    </row>
    <row r="506" spans="15:26" ht="15.75" customHeight="1" x14ac:dyDescent="0.2">
      <c r="O506" s="67"/>
      <c r="P506" s="67"/>
      <c r="Q506" s="67"/>
      <c r="R506" s="67"/>
      <c r="S506" s="67"/>
      <c r="T506" s="67"/>
      <c r="U506" s="67"/>
      <c r="V506" s="67"/>
      <c r="W506" s="67"/>
      <c r="X506" s="67"/>
      <c r="Y506" s="67"/>
      <c r="Z506" s="67"/>
    </row>
    <row r="507" spans="15:26" ht="15.75" customHeight="1" x14ac:dyDescent="0.2">
      <c r="O507" s="67"/>
      <c r="P507" s="67"/>
      <c r="Q507" s="67"/>
      <c r="R507" s="67"/>
      <c r="S507" s="67"/>
      <c r="T507" s="67"/>
      <c r="U507" s="67"/>
      <c r="V507" s="67"/>
      <c r="W507" s="67"/>
      <c r="X507" s="67"/>
      <c r="Y507" s="67"/>
      <c r="Z507" s="67"/>
    </row>
    <row r="508" spans="15:26" ht="15.75" customHeight="1" x14ac:dyDescent="0.2">
      <c r="O508" s="67"/>
      <c r="P508" s="67"/>
      <c r="Q508" s="67"/>
      <c r="R508" s="67"/>
      <c r="S508" s="67"/>
      <c r="T508" s="67"/>
      <c r="U508" s="67"/>
      <c r="V508" s="67"/>
      <c r="W508" s="67"/>
      <c r="X508" s="67"/>
      <c r="Y508" s="67"/>
      <c r="Z508" s="67"/>
    </row>
    <row r="509" spans="15:26" ht="15.75" customHeight="1" x14ac:dyDescent="0.2">
      <c r="O509" s="67"/>
      <c r="P509" s="67"/>
      <c r="Q509" s="67"/>
      <c r="R509" s="67"/>
      <c r="S509" s="67"/>
      <c r="T509" s="67"/>
      <c r="U509" s="67"/>
      <c r="V509" s="67"/>
      <c r="W509" s="67"/>
      <c r="X509" s="67"/>
      <c r="Y509" s="67"/>
      <c r="Z509" s="67"/>
    </row>
    <row r="510" spans="15:26" ht="15.75" customHeight="1" x14ac:dyDescent="0.2">
      <c r="O510" s="67"/>
      <c r="P510" s="67"/>
      <c r="Q510" s="67"/>
      <c r="R510" s="67"/>
      <c r="S510" s="67"/>
      <c r="T510" s="67"/>
      <c r="U510" s="67"/>
      <c r="V510" s="67"/>
      <c r="W510" s="67"/>
      <c r="X510" s="67"/>
      <c r="Y510" s="67"/>
      <c r="Z510" s="67"/>
    </row>
    <row r="511" spans="15:26" ht="15.75" customHeight="1" x14ac:dyDescent="0.2">
      <c r="O511" s="67"/>
      <c r="P511" s="67"/>
      <c r="Q511" s="67"/>
      <c r="R511" s="67"/>
      <c r="S511" s="67"/>
      <c r="T511" s="67"/>
      <c r="U511" s="67"/>
      <c r="V511" s="67"/>
      <c r="W511" s="67"/>
      <c r="X511" s="67"/>
      <c r="Y511" s="67"/>
      <c r="Z511" s="67"/>
    </row>
    <row r="512" spans="15:26" ht="15.75" customHeight="1" x14ac:dyDescent="0.2">
      <c r="O512" s="67"/>
      <c r="P512" s="67"/>
      <c r="Q512" s="67"/>
      <c r="R512" s="67"/>
      <c r="S512" s="67"/>
      <c r="T512" s="67"/>
      <c r="U512" s="67"/>
      <c r="V512" s="67"/>
      <c r="W512" s="67"/>
      <c r="X512" s="67"/>
      <c r="Y512" s="67"/>
      <c r="Z512" s="67"/>
    </row>
    <row r="513" spans="15:26" ht="15.75" customHeight="1" x14ac:dyDescent="0.2">
      <c r="O513" s="67"/>
      <c r="P513" s="67"/>
      <c r="Q513" s="67"/>
      <c r="R513" s="67"/>
      <c r="S513" s="67"/>
      <c r="T513" s="67"/>
      <c r="U513" s="67"/>
      <c r="V513" s="67"/>
      <c r="W513" s="67"/>
      <c r="X513" s="67"/>
      <c r="Y513" s="67"/>
      <c r="Z513" s="67"/>
    </row>
    <row r="514" spans="15:26" ht="15.75" customHeight="1" x14ac:dyDescent="0.2">
      <c r="O514" s="67"/>
      <c r="P514" s="67"/>
      <c r="Q514" s="67"/>
      <c r="R514" s="67"/>
      <c r="S514" s="67"/>
      <c r="T514" s="67"/>
      <c r="U514" s="67"/>
      <c r="V514" s="67"/>
      <c r="W514" s="67"/>
      <c r="X514" s="67"/>
      <c r="Y514" s="67"/>
      <c r="Z514" s="67"/>
    </row>
    <row r="515" spans="15:26" ht="15.75" customHeight="1" x14ac:dyDescent="0.2">
      <c r="O515" s="67"/>
      <c r="P515" s="67"/>
      <c r="Q515" s="67"/>
      <c r="R515" s="67"/>
      <c r="S515" s="67"/>
      <c r="T515" s="67"/>
      <c r="U515" s="67"/>
      <c r="V515" s="67"/>
      <c r="W515" s="67"/>
      <c r="X515" s="67"/>
      <c r="Y515" s="67"/>
      <c r="Z515" s="67"/>
    </row>
    <row r="516" spans="15:26" ht="15.75" customHeight="1" x14ac:dyDescent="0.2">
      <c r="O516" s="67"/>
      <c r="P516" s="67"/>
      <c r="Q516" s="67"/>
      <c r="R516" s="67"/>
      <c r="S516" s="67"/>
      <c r="T516" s="67"/>
      <c r="U516" s="67"/>
      <c r="V516" s="67"/>
      <c r="W516" s="67"/>
      <c r="X516" s="67"/>
      <c r="Y516" s="67"/>
      <c r="Z516" s="67"/>
    </row>
    <row r="517" spans="15:26" ht="15.75" customHeight="1" x14ac:dyDescent="0.2">
      <c r="O517" s="67"/>
      <c r="P517" s="67"/>
      <c r="Q517" s="67"/>
      <c r="R517" s="67"/>
      <c r="S517" s="67"/>
      <c r="T517" s="67"/>
      <c r="U517" s="67"/>
      <c r="V517" s="67"/>
      <c r="W517" s="67"/>
      <c r="X517" s="67"/>
      <c r="Y517" s="67"/>
      <c r="Z517" s="67"/>
    </row>
    <row r="518" spans="15:26" ht="15.75" customHeight="1" x14ac:dyDescent="0.2">
      <c r="O518" s="67"/>
      <c r="P518" s="67"/>
      <c r="Q518" s="67"/>
      <c r="R518" s="67"/>
      <c r="S518" s="67"/>
      <c r="T518" s="67"/>
      <c r="U518" s="67"/>
      <c r="V518" s="67"/>
      <c r="W518" s="67"/>
      <c r="X518" s="67"/>
      <c r="Y518" s="67"/>
      <c r="Z518" s="67"/>
    </row>
    <row r="519" spans="15:26" ht="15.75" customHeight="1" x14ac:dyDescent="0.2">
      <c r="O519" s="67"/>
      <c r="P519" s="67"/>
      <c r="Q519" s="67"/>
      <c r="R519" s="67"/>
      <c r="S519" s="67"/>
      <c r="T519" s="67"/>
      <c r="U519" s="67"/>
      <c r="V519" s="67"/>
      <c r="W519" s="67"/>
      <c r="X519" s="67"/>
      <c r="Y519" s="67"/>
      <c r="Z519" s="67"/>
    </row>
    <row r="520" spans="15:26" ht="15.75" customHeight="1" x14ac:dyDescent="0.2">
      <c r="O520" s="67"/>
      <c r="P520" s="67"/>
      <c r="Q520" s="67"/>
      <c r="R520" s="67"/>
      <c r="S520" s="67"/>
      <c r="T520" s="67"/>
      <c r="U520" s="67"/>
      <c r="V520" s="67"/>
      <c r="W520" s="67"/>
      <c r="X520" s="67"/>
      <c r="Y520" s="67"/>
      <c r="Z520" s="67"/>
    </row>
    <row r="521" spans="15:26" ht="15.75" customHeight="1" x14ac:dyDescent="0.2">
      <c r="O521" s="67"/>
      <c r="P521" s="67"/>
      <c r="Q521" s="67"/>
      <c r="R521" s="67"/>
      <c r="S521" s="67"/>
      <c r="T521" s="67"/>
      <c r="U521" s="67"/>
      <c r="V521" s="67"/>
      <c r="W521" s="67"/>
      <c r="X521" s="67"/>
      <c r="Y521" s="67"/>
      <c r="Z521" s="67"/>
    </row>
    <row r="522" spans="15:26" ht="15.75" customHeight="1" x14ac:dyDescent="0.2">
      <c r="O522" s="67"/>
      <c r="P522" s="67"/>
      <c r="Q522" s="67"/>
      <c r="R522" s="67"/>
      <c r="S522" s="67"/>
      <c r="T522" s="67"/>
      <c r="U522" s="67"/>
      <c r="V522" s="67"/>
      <c r="W522" s="67"/>
      <c r="X522" s="67"/>
      <c r="Y522" s="67"/>
      <c r="Z522" s="67"/>
    </row>
    <row r="523" spans="15:26" ht="15.75" customHeight="1" x14ac:dyDescent="0.2">
      <c r="O523" s="67"/>
      <c r="P523" s="67"/>
      <c r="Q523" s="67"/>
      <c r="R523" s="67"/>
      <c r="S523" s="67"/>
      <c r="T523" s="67"/>
      <c r="U523" s="67"/>
      <c r="V523" s="67"/>
      <c r="W523" s="67"/>
      <c r="X523" s="67"/>
      <c r="Y523" s="67"/>
      <c r="Z523" s="67"/>
    </row>
    <row r="524" spans="15:26" ht="15.75" customHeight="1" x14ac:dyDescent="0.2">
      <c r="O524" s="67"/>
      <c r="P524" s="67"/>
      <c r="Q524" s="67"/>
      <c r="R524" s="67"/>
      <c r="S524" s="67"/>
      <c r="T524" s="67"/>
      <c r="U524" s="67"/>
      <c r="V524" s="67"/>
      <c r="W524" s="67"/>
      <c r="X524" s="67"/>
      <c r="Y524" s="67"/>
      <c r="Z524" s="67"/>
    </row>
    <row r="525" spans="15:26" ht="15.75" customHeight="1" x14ac:dyDescent="0.2">
      <c r="O525" s="67"/>
      <c r="P525" s="67"/>
      <c r="Q525" s="67"/>
      <c r="R525" s="67"/>
      <c r="S525" s="67"/>
      <c r="T525" s="67"/>
      <c r="U525" s="67"/>
      <c r="V525" s="67"/>
      <c r="W525" s="67"/>
      <c r="X525" s="67"/>
      <c r="Y525" s="67"/>
      <c r="Z525" s="67"/>
    </row>
    <row r="526" spans="15:26" ht="15.75" customHeight="1" x14ac:dyDescent="0.2">
      <c r="O526" s="67"/>
      <c r="P526" s="67"/>
      <c r="Q526" s="67"/>
      <c r="R526" s="67"/>
      <c r="S526" s="67"/>
      <c r="T526" s="67"/>
      <c r="U526" s="67"/>
      <c r="V526" s="67"/>
      <c r="W526" s="67"/>
      <c r="X526" s="67"/>
      <c r="Y526" s="67"/>
      <c r="Z526" s="67"/>
    </row>
    <row r="527" spans="15:26" ht="15.75" customHeight="1" x14ac:dyDescent="0.2">
      <c r="O527" s="67"/>
      <c r="P527" s="67"/>
      <c r="Q527" s="67"/>
      <c r="R527" s="67"/>
      <c r="S527" s="67"/>
      <c r="T527" s="67"/>
      <c r="U527" s="67"/>
      <c r="V527" s="67"/>
      <c r="W527" s="67"/>
      <c r="X527" s="67"/>
      <c r="Y527" s="67"/>
      <c r="Z527" s="67"/>
    </row>
    <row r="528" spans="15:26" ht="15.75" customHeight="1" x14ac:dyDescent="0.2">
      <c r="O528" s="67"/>
      <c r="P528" s="67"/>
      <c r="Q528" s="67"/>
      <c r="R528" s="67"/>
      <c r="S528" s="67"/>
      <c r="T528" s="67"/>
      <c r="U528" s="67"/>
      <c r="V528" s="67"/>
      <c r="W528" s="67"/>
      <c r="X528" s="67"/>
      <c r="Y528" s="67"/>
      <c r="Z528" s="67"/>
    </row>
    <row r="529" spans="15:26" ht="15.75" customHeight="1" x14ac:dyDescent="0.2">
      <c r="O529" s="67"/>
      <c r="P529" s="67"/>
      <c r="Q529" s="67"/>
      <c r="R529" s="67"/>
      <c r="S529" s="67"/>
      <c r="T529" s="67"/>
      <c r="U529" s="67"/>
      <c r="V529" s="67"/>
      <c r="W529" s="67"/>
      <c r="X529" s="67"/>
      <c r="Y529" s="67"/>
      <c r="Z529" s="67"/>
    </row>
    <row r="530" spans="15:26" ht="15.75" customHeight="1" x14ac:dyDescent="0.2">
      <c r="O530" s="67"/>
      <c r="P530" s="67"/>
      <c r="Q530" s="67"/>
      <c r="R530" s="67"/>
      <c r="S530" s="67"/>
      <c r="T530" s="67"/>
      <c r="U530" s="67"/>
      <c r="V530" s="67"/>
      <c r="W530" s="67"/>
      <c r="X530" s="67"/>
      <c r="Y530" s="67"/>
      <c r="Z530" s="67"/>
    </row>
    <row r="531" spans="15:26" ht="15.75" customHeight="1" x14ac:dyDescent="0.2">
      <c r="O531" s="67"/>
      <c r="P531" s="67"/>
      <c r="Q531" s="67"/>
      <c r="R531" s="67"/>
      <c r="S531" s="67"/>
      <c r="T531" s="67"/>
      <c r="U531" s="67"/>
      <c r="V531" s="67"/>
      <c r="W531" s="67"/>
      <c r="X531" s="67"/>
      <c r="Y531" s="67"/>
      <c r="Z531" s="67"/>
    </row>
    <row r="532" spans="15:26" ht="15.75" customHeight="1" x14ac:dyDescent="0.2">
      <c r="O532" s="67"/>
      <c r="P532" s="67"/>
      <c r="Q532" s="67"/>
      <c r="R532" s="67"/>
      <c r="S532" s="67"/>
      <c r="T532" s="67"/>
      <c r="U532" s="67"/>
      <c r="V532" s="67"/>
      <c r="W532" s="67"/>
      <c r="X532" s="67"/>
      <c r="Y532" s="67"/>
      <c r="Z532" s="67"/>
    </row>
    <row r="533" spans="15:26" ht="15.75" customHeight="1" x14ac:dyDescent="0.2">
      <c r="O533" s="67"/>
      <c r="P533" s="67"/>
      <c r="Q533" s="67"/>
      <c r="R533" s="67"/>
      <c r="S533" s="67"/>
      <c r="T533" s="67"/>
      <c r="U533" s="67"/>
      <c r="V533" s="67"/>
      <c r="W533" s="67"/>
      <c r="X533" s="67"/>
      <c r="Y533" s="67"/>
      <c r="Z533" s="67"/>
    </row>
    <row r="534" spans="15:26" ht="15.75" customHeight="1" x14ac:dyDescent="0.2">
      <c r="O534" s="67"/>
      <c r="P534" s="67"/>
      <c r="Q534" s="67"/>
      <c r="R534" s="67"/>
      <c r="S534" s="67"/>
      <c r="T534" s="67"/>
      <c r="U534" s="67"/>
      <c r="V534" s="67"/>
      <c r="W534" s="67"/>
      <c r="X534" s="67"/>
      <c r="Y534" s="67"/>
      <c r="Z534" s="67"/>
    </row>
    <row r="535" spans="15:26" ht="15.75" customHeight="1" x14ac:dyDescent="0.2">
      <c r="O535" s="67"/>
      <c r="P535" s="67"/>
      <c r="Q535" s="67"/>
      <c r="R535" s="67"/>
      <c r="S535" s="67"/>
      <c r="T535" s="67"/>
      <c r="U535" s="67"/>
      <c r="V535" s="67"/>
      <c r="W535" s="67"/>
      <c r="X535" s="67"/>
      <c r="Y535" s="67"/>
      <c r="Z535" s="67"/>
    </row>
    <row r="536" spans="15:26" ht="15.75" customHeight="1" x14ac:dyDescent="0.2">
      <c r="O536" s="67"/>
      <c r="P536" s="67"/>
      <c r="Q536" s="67"/>
      <c r="R536" s="67"/>
      <c r="S536" s="67"/>
      <c r="T536" s="67"/>
      <c r="U536" s="67"/>
      <c r="V536" s="67"/>
      <c r="W536" s="67"/>
      <c r="X536" s="67"/>
      <c r="Y536" s="67"/>
      <c r="Z536" s="67"/>
    </row>
    <row r="537" spans="15:26" ht="15.75" customHeight="1" x14ac:dyDescent="0.2">
      <c r="O537" s="67"/>
      <c r="P537" s="67"/>
      <c r="Q537" s="67"/>
      <c r="R537" s="67"/>
      <c r="S537" s="67"/>
      <c r="T537" s="67"/>
      <c r="U537" s="67"/>
      <c r="V537" s="67"/>
      <c r="W537" s="67"/>
      <c r="X537" s="67"/>
      <c r="Y537" s="67"/>
      <c r="Z537" s="67"/>
    </row>
    <row r="538" spans="15:26" ht="15.75" customHeight="1" x14ac:dyDescent="0.2">
      <c r="O538" s="67"/>
      <c r="P538" s="67"/>
      <c r="Q538" s="67"/>
      <c r="R538" s="67"/>
      <c r="S538" s="67"/>
      <c r="T538" s="67"/>
      <c r="U538" s="67"/>
      <c r="V538" s="67"/>
      <c r="W538" s="67"/>
      <c r="X538" s="67"/>
      <c r="Y538" s="67"/>
      <c r="Z538" s="67"/>
    </row>
    <row r="539" spans="15:26" ht="15.75" customHeight="1" x14ac:dyDescent="0.2">
      <c r="O539" s="67"/>
      <c r="P539" s="67"/>
      <c r="Q539" s="67"/>
      <c r="R539" s="67"/>
      <c r="S539" s="67"/>
      <c r="T539" s="67"/>
      <c r="U539" s="67"/>
      <c r="V539" s="67"/>
      <c r="W539" s="67"/>
      <c r="X539" s="67"/>
      <c r="Y539" s="67"/>
      <c r="Z539" s="67"/>
    </row>
    <row r="540" spans="15:26" ht="15.75" customHeight="1" x14ac:dyDescent="0.2">
      <c r="O540" s="67"/>
      <c r="P540" s="67"/>
      <c r="Q540" s="67"/>
      <c r="R540" s="67"/>
      <c r="S540" s="67"/>
      <c r="T540" s="67"/>
      <c r="U540" s="67"/>
      <c r="V540" s="67"/>
      <c r="W540" s="67"/>
      <c r="X540" s="67"/>
      <c r="Y540" s="67"/>
      <c r="Z540" s="67"/>
    </row>
    <row r="541" spans="15:26" ht="15.75" customHeight="1" x14ac:dyDescent="0.2">
      <c r="O541" s="67"/>
      <c r="P541" s="67"/>
      <c r="Q541" s="67"/>
      <c r="R541" s="67"/>
      <c r="S541" s="67"/>
      <c r="T541" s="67"/>
      <c r="U541" s="67"/>
      <c r="V541" s="67"/>
      <c r="W541" s="67"/>
      <c r="X541" s="67"/>
      <c r="Y541" s="67"/>
      <c r="Z541" s="67"/>
    </row>
    <row r="542" spans="15:26" ht="15.75" customHeight="1" x14ac:dyDescent="0.2">
      <c r="O542" s="67"/>
      <c r="P542" s="67"/>
      <c r="Q542" s="67"/>
      <c r="R542" s="67"/>
      <c r="S542" s="67"/>
      <c r="T542" s="67"/>
      <c r="U542" s="67"/>
      <c r="V542" s="67"/>
      <c r="W542" s="67"/>
      <c r="X542" s="67"/>
      <c r="Y542" s="67"/>
      <c r="Z542" s="67"/>
    </row>
    <row r="543" spans="15:26" ht="15.75" customHeight="1" x14ac:dyDescent="0.2">
      <c r="O543" s="67"/>
      <c r="P543" s="67"/>
      <c r="Q543" s="67"/>
      <c r="R543" s="67"/>
      <c r="S543" s="67"/>
      <c r="T543" s="67"/>
      <c r="U543" s="67"/>
      <c r="V543" s="67"/>
      <c r="W543" s="67"/>
      <c r="X543" s="67"/>
      <c r="Y543" s="67"/>
      <c r="Z543" s="67"/>
    </row>
    <row r="544" spans="15:26" ht="15.75" customHeight="1" x14ac:dyDescent="0.2">
      <c r="O544" s="67"/>
      <c r="P544" s="67"/>
      <c r="Q544" s="67"/>
      <c r="R544" s="67"/>
      <c r="S544" s="67"/>
      <c r="T544" s="67"/>
      <c r="U544" s="67"/>
      <c r="V544" s="67"/>
      <c r="W544" s="67"/>
      <c r="X544" s="67"/>
      <c r="Y544" s="67"/>
      <c r="Z544" s="67"/>
    </row>
    <row r="545" spans="15:26" ht="15.75" customHeight="1" x14ac:dyDescent="0.2">
      <c r="O545" s="67"/>
      <c r="P545" s="67"/>
      <c r="Q545" s="67"/>
      <c r="R545" s="67"/>
      <c r="S545" s="67"/>
      <c r="T545" s="67"/>
      <c r="U545" s="67"/>
      <c r="V545" s="67"/>
      <c r="W545" s="67"/>
      <c r="X545" s="67"/>
      <c r="Y545" s="67"/>
      <c r="Z545" s="67"/>
    </row>
    <row r="546" spans="15:26" ht="15.75" customHeight="1" x14ac:dyDescent="0.2">
      <c r="O546" s="67"/>
      <c r="P546" s="67"/>
      <c r="Q546" s="67"/>
      <c r="R546" s="67"/>
      <c r="S546" s="67"/>
      <c r="T546" s="67"/>
      <c r="U546" s="67"/>
      <c r="V546" s="67"/>
      <c r="W546" s="67"/>
      <c r="X546" s="67"/>
      <c r="Y546" s="67"/>
      <c r="Z546" s="67"/>
    </row>
    <row r="547" spans="15:26" ht="15.75" customHeight="1" x14ac:dyDescent="0.2">
      <c r="O547" s="67"/>
      <c r="P547" s="67"/>
      <c r="Q547" s="67"/>
      <c r="R547" s="67"/>
      <c r="S547" s="67"/>
      <c r="T547" s="67"/>
      <c r="U547" s="67"/>
      <c r="V547" s="67"/>
      <c r="W547" s="67"/>
      <c r="X547" s="67"/>
      <c r="Y547" s="67"/>
      <c r="Z547" s="67"/>
    </row>
    <row r="548" spans="15:26" ht="15.75" customHeight="1" x14ac:dyDescent="0.2">
      <c r="O548" s="67"/>
      <c r="P548" s="67"/>
      <c r="Q548" s="67"/>
      <c r="R548" s="67"/>
      <c r="S548" s="67"/>
      <c r="T548" s="67"/>
      <c r="U548" s="67"/>
      <c r="V548" s="67"/>
      <c r="W548" s="67"/>
      <c r="X548" s="67"/>
      <c r="Y548" s="67"/>
      <c r="Z548" s="67"/>
    </row>
    <row r="549" spans="15:26" ht="15.75" customHeight="1" x14ac:dyDescent="0.2">
      <c r="O549" s="67"/>
      <c r="P549" s="67"/>
      <c r="Q549" s="67"/>
      <c r="R549" s="67"/>
      <c r="S549" s="67"/>
      <c r="T549" s="67"/>
      <c r="U549" s="67"/>
      <c r="V549" s="67"/>
      <c r="W549" s="67"/>
      <c r="X549" s="67"/>
      <c r="Y549" s="67"/>
      <c r="Z549" s="67"/>
    </row>
    <row r="550" spans="15:26" ht="15.75" customHeight="1" x14ac:dyDescent="0.2">
      <c r="O550" s="67"/>
      <c r="P550" s="67"/>
      <c r="Q550" s="67"/>
      <c r="R550" s="67"/>
      <c r="S550" s="67"/>
      <c r="T550" s="67"/>
      <c r="U550" s="67"/>
      <c r="V550" s="67"/>
      <c r="W550" s="67"/>
      <c r="X550" s="67"/>
      <c r="Y550" s="67"/>
      <c r="Z550" s="67"/>
    </row>
    <row r="551" spans="15:26" ht="15.75" customHeight="1" x14ac:dyDescent="0.2">
      <c r="O551" s="67"/>
      <c r="P551" s="67"/>
      <c r="Q551" s="67"/>
      <c r="R551" s="67"/>
      <c r="S551" s="67"/>
      <c r="T551" s="67"/>
      <c r="U551" s="67"/>
      <c r="V551" s="67"/>
      <c r="W551" s="67"/>
      <c r="X551" s="67"/>
      <c r="Y551" s="67"/>
      <c r="Z551" s="67"/>
    </row>
    <row r="552" spans="15:26" ht="15.75" customHeight="1" x14ac:dyDescent="0.2">
      <c r="O552" s="67"/>
      <c r="P552" s="67"/>
      <c r="Q552" s="67"/>
      <c r="R552" s="67"/>
      <c r="S552" s="67"/>
      <c r="T552" s="67"/>
      <c r="U552" s="67"/>
      <c r="V552" s="67"/>
      <c r="W552" s="67"/>
      <c r="X552" s="67"/>
      <c r="Y552" s="67"/>
      <c r="Z552" s="67"/>
    </row>
    <row r="553" spans="15:26" ht="15.75" customHeight="1" x14ac:dyDescent="0.2">
      <c r="O553" s="67"/>
      <c r="P553" s="67"/>
      <c r="Q553" s="67"/>
      <c r="R553" s="67"/>
      <c r="S553" s="67"/>
      <c r="T553" s="67"/>
      <c r="U553" s="67"/>
      <c r="V553" s="67"/>
      <c r="W553" s="67"/>
      <c r="X553" s="67"/>
      <c r="Y553" s="67"/>
      <c r="Z553" s="67"/>
    </row>
    <row r="554" spans="15:26" ht="15.75" customHeight="1" x14ac:dyDescent="0.2">
      <c r="O554" s="67"/>
      <c r="P554" s="67"/>
      <c r="Q554" s="67"/>
      <c r="R554" s="67"/>
      <c r="S554" s="67"/>
      <c r="T554" s="67"/>
      <c r="U554" s="67"/>
      <c r="V554" s="67"/>
      <c r="W554" s="67"/>
      <c r="X554" s="67"/>
      <c r="Y554" s="67"/>
      <c r="Z554" s="67"/>
    </row>
    <row r="555" spans="15:26" ht="15.75" customHeight="1" x14ac:dyDescent="0.2">
      <c r="O555" s="67"/>
      <c r="P555" s="67"/>
      <c r="Q555" s="67"/>
      <c r="R555" s="67"/>
      <c r="S555" s="67"/>
      <c r="T555" s="67"/>
      <c r="U555" s="67"/>
      <c r="V555" s="67"/>
      <c r="W555" s="67"/>
      <c r="X555" s="67"/>
      <c r="Y555" s="67"/>
      <c r="Z555" s="67"/>
    </row>
    <row r="556" spans="15:26" ht="15.75" customHeight="1" x14ac:dyDescent="0.2">
      <c r="O556" s="67"/>
      <c r="P556" s="67"/>
      <c r="Q556" s="67"/>
      <c r="R556" s="67"/>
      <c r="S556" s="67"/>
      <c r="T556" s="67"/>
      <c r="U556" s="67"/>
      <c r="V556" s="67"/>
      <c r="W556" s="67"/>
      <c r="X556" s="67"/>
      <c r="Y556" s="67"/>
      <c r="Z556" s="67"/>
    </row>
    <row r="557" spans="15:26" ht="15.75" customHeight="1" x14ac:dyDescent="0.2">
      <c r="O557" s="67"/>
      <c r="P557" s="67"/>
      <c r="Q557" s="67"/>
      <c r="R557" s="67"/>
      <c r="S557" s="67"/>
      <c r="T557" s="67"/>
      <c r="U557" s="67"/>
      <c r="V557" s="67"/>
      <c r="W557" s="67"/>
      <c r="X557" s="67"/>
      <c r="Y557" s="67"/>
      <c r="Z557" s="67"/>
    </row>
    <row r="558" spans="15:26" ht="15.75" customHeight="1" x14ac:dyDescent="0.2">
      <c r="O558" s="67"/>
      <c r="P558" s="67"/>
      <c r="Q558" s="67"/>
      <c r="R558" s="67"/>
      <c r="S558" s="67"/>
      <c r="T558" s="67"/>
      <c r="U558" s="67"/>
      <c r="V558" s="67"/>
      <c r="W558" s="67"/>
      <c r="X558" s="67"/>
      <c r="Y558" s="67"/>
      <c r="Z558" s="67"/>
    </row>
    <row r="559" spans="15:26" ht="15.75" customHeight="1" x14ac:dyDescent="0.2">
      <c r="O559" s="67"/>
      <c r="P559" s="67"/>
      <c r="Q559" s="67"/>
      <c r="R559" s="67"/>
      <c r="S559" s="67"/>
      <c r="T559" s="67"/>
      <c r="U559" s="67"/>
      <c r="V559" s="67"/>
      <c r="W559" s="67"/>
      <c r="X559" s="67"/>
      <c r="Y559" s="67"/>
      <c r="Z559" s="67"/>
    </row>
    <row r="560" spans="15:26" ht="15.75" customHeight="1" x14ac:dyDescent="0.2">
      <c r="O560" s="67"/>
      <c r="P560" s="67"/>
      <c r="Q560" s="67"/>
      <c r="R560" s="67"/>
      <c r="S560" s="67"/>
      <c r="T560" s="67"/>
      <c r="U560" s="67"/>
      <c r="V560" s="67"/>
      <c r="W560" s="67"/>
      <c r="X560" s="67"/>
      <c r="Y560" s="67"/>
      <c r="Z560" s="67"/>
    </row>
    <row r="561" spans="15:26" ht="15.75" customHeight="1" x14ac:dyDescent="0.2">
      <c r="O561" s="67"/>
      <c r="P561" s="67"/>
      <c r="Q561" s="67"/>
      <c r="R561" s="67"/>
      <c r="S561" s="67"/>
      <c r="T561" s="67"/>
      <c r="U561" s="67"/>
      <c r="V561" s="67"/>
      <c r="W561" s="67"/>
      <c r="X561" s="67"/>
      <c r="Y561" s="67"/>
      <c r="Z561" s="67"/>
    </row>
    <row r="562" spans="15:26" ht="15.75" customHeight="1" x14ac:dyDescent="0.2">
      <c r="O562" s="67"/>
      <c r="P562" s="67"/>
      <c r="Q562" s="67"/>
      <c r="R562" s="67"/>
      <c r="S562" s="67"/>
      <c r="T562" s="67"/>
      <c r="U562" s="67"/>
      <c r="V562" s="67"/>
      <c r="W562" s="67"/>
      <c r="X562" s="67"/>
      <c r="Y562" s="67"/>
      <c r="Z562" s="67"/>
    </row>
    <row r="563" spans="15:26" ht="15.75" customHeight="1" x14ac:dyDescent="0.2">
      <c r="O563" s="67"/>
      <c r="P563" s="67"/>
      <c r="Q563" s="67"/>
      <c r="R563" s="67"/>
      <c r="S563" s="67"/>
      <c r="T563" s="67"/>
      <c r="U563" s="67"/>
      <c r="V563" s="67"/>
      <c r="W563" s="67"/>
      <c r="X563" s="67"/>
      <c r="Y563" s="67"/>
      <c r="Z563" s="67"/>
    </row>
    <row r="564" spans="15:26" ht="15.75" customHeight="1" x14ac:dyDescent="0.2">
      <c r="O564" s="67"/>
      <c r="P564" s="67"/>
      <c r="Q564" s="67"/>
      <c r="R564" s="67"/>
      <c r="S564" s="67"/>
      <c r="T564" s="67"/>
      <c r="U564" s="67"/>
      <c r="V564" s="67"/>
      <c r="W564" s="67"/>
      <c r="X564" s="67"/>
      <c r="Y564" s="67"/>
      <c r="Z564" s="67"/>
    </row>
    <row r="565" spans="15:26" ht="15.75" customHeight="1" x14ac:dyDescent="0.2">
      <c r="O565" s="67"/>
      <c r="P565" s="67"/>
      <c r="Q565" s="67"/>
      <c r="R565" s="67"/>
      <c r="S565" s="67"/>
      <c r="T565" s="67"/>
      <c r="U565" s="67"/>
      <c r="V565" s="67"/>
      <c r="W565" s="67"/>
      <c r="X565" s="67"/>
      <c r="Y565" s="67"/>
      <c r="Z565" s="67"/>
    </row>
    <row r="566" spans="15:26" ht="15.75" customHeight="1" x14ac:dyDescent="0.2">
      <c r="O566" s="67"/>
      <c r="P566" s="67"/>
      <c r="Q566" s="67"/>
      <c r="R566" s="67"/>
      <c r="S566" s="67"/>
      <c r="T566" s="67"/>
      <c r="U566" s="67"/>
      <c r="V566" s="67"/>
      <c r="W566" s="67"/>
      <c r="X566" s="67"/>
      <c r="Y566" s="67"/>
      <c r="Z566" s="67"/>
    </row>
    <row r="567" spans="15:26" ht="15.75" customHeight="1" x14ac:dyDescent="0.2">
      <c r="O567" s="67"/>
      <c r="P567" s="67"/>
      <c r="Q567" s="67"/>
      <c r="R567" s="67"/>
      <c r="S567" s="67"/>
      <c r="T567" s="67"/>
      <c r="U567" s="67"/>
      <c r="V567" s="67"/>
      <c r="W567" s="67"/>
      <c r="X567" s="67"/>
      <c r="Y567" s="67"/>
      <c r="Z567" s="67"/>
    </row>
    <row r="568" spans="15:26" ht="15.75" customHeight="1" x14ac:dyDescent="0.2">
      <c r="O568" s="67"/>
      <c r="P568" s="67"/>
      <c r="Q568" s="67"/>
      <c r="R568" s="67"/>
      <c r="S568" s="67"/>
      <c r="T568" s="67"/>
      <c r="U568" s="67"/>
      <c r="V568" s="67"/>
      <c r="W568" s="67"/>
      <c r="X568" s="67"/>
      <c r="Y568" s="67"/>
      <c r="Z568" s="67"/>
    </row>
    <row r="569" spans="15:26" ht="15.75" customHeight="1" x14ac:dyDescent="0.2">
      <c r="O569" s="67"/>
      <c r="P569" s="67"/>
      <c r="Q569" s="67"/>
      <c r="R569" s="67"/>
      <c r="S569" s="67"/>
      <c r="T569" s="67"/>
      <c r="U569" s="67"/>
      <c r="V569" s="67"/>
      <c r="W569" s="67"/>
      <c r="X569" s="67"/>
      <c r="Y569" s="67"/>
      <c r="Z569" s="67"/>
    </row>
    <row r="570" spans="15:26" ht="15.75" customHeight="1" x14ac:dyDescent="0.2">
      <c r="O570" s="67"/>
      <c r="P570" s="67"/>
      <c r="Q570" s="67"/>
      <c r="R570" s="67"/>
      <c r="S570" s="67"/>
      <c r="T570" s="67"/>
      <c r="U570" s="67"/>
      <c r="V570" s="67"/>
      <c r="W570" s="67"/>
      <c r="X570" s="67"/>
      <c r="Y570" s="67"/>
      <c r="Z570" s="67"/>
    </row>
    <row r="571" spans="15:26" ht="15.75" customHeight="1" x14ac:dyDescent="0.2">
      <c r="O571" s="67"/>
      <c r="P571" s="67"/>
      <c r="Q571" s="67"/>
      <c r="R571" s="67"/>
      <c r="S571" s="67"/>
      <c r="T571" s="67"/>
      <c r="U571" s="67"/>
      <c r="V571" s="67"/>
      <c r="W571" s="67"/>
      <c r="X571" s="67"/>
      <c r="Y571" s="67"/>
      <c r="Z571" s="67"/>
    </row>
    <row r="572" spans="15:26" ht="15.75" customHeight="1" x14ac:dyDescent="0.2">
      <c r="O572" s="67"/>
      <c r="P572" s="67"/>
      <c r="Q572" s="67"/>
      <c r="R572" s="67"/>
      <c r="S572" s="67"/>
      <c r="T572" s="67"/>
      <c r="U572" s="67"/>
      <c r="V572" s="67"/>
      <c r="W572" s="67"/>
      <c r="X572" s="67"/>
      <c r="Y572" s="67"/>
      <c r="Z572" s="67"/>
    </row>
    <row r="573" spans="15:26" ht="15.75" customHeight="1" x14ac:dyDescent="0.2">
      <c r="O573" s="67"/>
      <c r="P573" s="67"/>
      <c r="Q573" s="67"/>
      <c r="R573" s="67"/>
      <c r="S573" s="67"/>
      <c r="T573" s="67"/>
      <c r="U573" s="67"/>
      <c r="V573" s="67"/>
      <c r="W573" s="67"/>
      <c r="X573" s="67"/>
      <c r="Y573" s="67"/>
      <c r="Z573" s="67"/>
    </row>
    <row r="574" spans="15:26" ht="15.75" customHeight="1" x14ac:dyDescent="0.2">
      <c r="O574" s="67"/>
      <c r="P574" s="67"/>
      <c r="Q574" s="67"/>
      <c r="R574" s="67"/>
      <c r="S574" s="67"/>
      <c r="T574" s="67"/>
      <c r="U574" s="67"/>
      <c r="V574" s="67"/>
      <c r="W574" s="67"/>
      <c r="X574" s="67"/>
      <c r="Y574" s="67"/>
      <c r="Z574" s="67"/>
    </row>
    <row r="575" spans="15:26" ht="15.75" customHeight="1" x14ac:dyDescent="0.2">
      <c r="O575" s="67"/>
      <c r="P575" s="67"/>
      <c r="Q575" s="67"/>
      <c r="R575" s="67"/>
      <c r="S575" s="67"/>
      <c r="T575" s="67"/>
      <c r="U575" s="67"/>
      <c r="V575" s="67"/>
      <c r="W575" s="67"/>
      <c r="X575" s="67"/>
      <c r="Y575" s="67"/>
      <c r="Z575" s="67"/>
    </row>
    <row r="576" spans="15:26" ht="15.75" customHeight="1" x14ac:dyDescent="0.2">
      <c r="O576" s="67"/>
      <c r="P576" s="67"/>
      <c r="Q576" s="67"/>
      <c r="R576" s="67"/>
      <c r="S576" s="67"/>
      <c r="T576" s="67"/>
      <c r="U576" s="67"/>
      <c r="V576" s="67"/>
      <c r="W576" s="67"/>
      <c r="X576" s="67"/>
      <c r="Y576" s="67"/>
      <c r="Z576" s="67"/>
    </row>
    <row r="577" spans="15:26" ht="15.75" customHeight="1" x14ac:dyDescent="0.2">
      <c r="O577" s="67"/>
      <c r="P577" s="67"/>
      <c r="Q577" s="67"/>
      <c r="R577" s="67"/>
      <c r="S577" s="67"/>
      <c r="T577" s="67"/>
      <c r="U577" s="67"/>
      <c r="V577" s="67"/>
      <c r="W577" s="67"/>
      <c r="X577" s="67"/>
      <c r="Y577" s="67"/>
      <c r="Z577" s="67"/>
    </row>
    <row r="578" spans="15:26" ht="15.75" customHeight="1" x14ac:dyDescent="0.2">
      <c r="O578" s="67"/>
      <c r="P578" s="67"/>
      <c r="Q578" s="67"/>
      <c r="R578" s="67"/>
      <c r="S578" s="67"/>
      <c r="T578" s="67"/>
      <c r="U578" s="67"/>
      <c r="V578" s="67"/>
      <c r="W578" s="67"/>
      <c r="X578" s="67"/>
      <c r="Y578" s="67"/>
      <c r="Z578" s="67"/>
    </row>
    <row r="579" spans="15:26" ht="15.75" customHeight="1" x14ac:dyDescent="0.2">
      <c r="O579" s="67"/>
      <c r="P579" s="67"/>
      <c r="Q579" s="67"/>
      <c r="R579" s="67"/>
      <c r="S579" s="67"/>
      <c r="T579" s="67"/>
      <c r="U579" s="67"/>
      <c r="V579" s="67"/>
      <c r="W579" s="67"/>
      <c r="X579" s="67"/>
      <c r="Y579" s="67"/>
      <c r="Z579" s="67"/>
    </row>
    <row r="580" spans="15:26" ht="15.75" customHeight="1" x14ac:dyDescent="0.2">
      <c r="O580" s="67"/>
      <c r="P580" s="67"/>
      <c r="Q580" s="67"/>
      <c r="R580" s="67"/>
      <c r="S580" s="67"/>
      <c r="T580" s="67"/>
      <c r="U580" s="67"/>
      <c r="V580" s="67"/>
      <c r="W580" s="67"/>
      <c r="X580" s="67"/>
      <c r="Y580" s="67"/>
      <c r="Z580" s="67"/>
    </row>
    <row r="581" spans="15:26" ht="15.75" customHeight="1" x14ac:dyDescent="0.2">
      <c r="O581" s="67"/>
      <c r="P581" s="67"/>
      <c r="Q581" s="67"/>
      <c r="R581" s="67"/>
      <c r="S581" s="67"/>
      <c r="T581" s="67"/>
      <c r="U581" s="67"/>
      <c r="V581" s="67"/>
      <c r="W581" s="67"/>
      <c r="X581" s="67"/>
      <c r="Y581" s="67"/>
      <c r="Z581" s="67"/>
    </row>
    <row r="582" spans="15:26" ht="15.75" customHeight="1" x14ac:dyDescent="0.2">
      <c r="O582" s="67"/>
      <c r="P582" s="67"/>
      <c r="Q582" s="67"/>
      <c r="R582" s="67"/>
      <c r="S582" s="67"/>
      <c r="T582" s="67"/>
      <c r="U582" s="67"/>
      <c r="V582" s="67"/>
      <c r="W582" s="67"/>
      <c r="X582" s="67"/>
      <c r="Y582" s="67"/>
      <c r="Z582" s="67"/>
    </row>
    <row r="583" spans="15:26" ht="15.75" customHeight="1" x14ac:dyDescent="0.2">
      <c r="O583" s="67"/>
      <c r="P583" s="67"/>
      <c r="Q583" s="67"/>
      <c r="R583" s="67"/>
      <c r="S583" s="67"/>
      <c r="T583" s="67"/>
      <c r="U583" s="67"/>
      <c r="V583" s="67"/>
      <c r="W583" s="67"/>
      <c r="X583" s="67"/>
      <c r="Y583" s="67"/>
      <c r="Z583" s="67"/>
    </row>
    <row r="584" spans="15:26" ht="15.75" customHeight="1" x14ac:dyDescent="0.2">
      <c r="O584" s="67"/>
      <c r="P584" s="67"/>
      <c r="Q584" s="67"/>
      <c r="R584" s="67"/>
      <c r="S584" s="67"/>
      <c r="T584" s="67"/>
      <c r="U584" s="67"/>
      <c r="V584" s="67"/>
      <c r="W584" s="67"/>
      <c r="X584" s="67"/>
      <c r="Y584" s="67"/>
      <c r="Z584" s="67"/>
    </row>
    <row r="585" spans="15:26" ht="15.75" customHeight="1" x14ac:dyDescent="0.2">
      <c r="O585" s="67"/>
      <c r="P585" s="67"/>
      <c r="Q585" s="67"/>
      <c r="R585" s="67"/>
      <c r="S585" s="67"/>
      <c r="T585" s="67"/>
      <c r="U585" s="67"/>
      <c r="V585" s="67"/>
      <c r="W585" s="67"/>
      <c r="X585" s="67"/>
      <c r="Y585" s="67"/>
      <c r="Z585" s="67"/>
    </row>
    <row r="586" spans="15:26" ht="15.75" customHeight="1" x14ac:dyDescent="0.2">
      <c r="O586" s="67"/>
      <c r="P586" s="67"/>
      <c r="Q586" s="67"/>
      <c r="R586" s="67"/>
      <c r="S586" s="67"/>
      <c r="T586" s="67"/>
      <c r="U586" s="67"/>
      <c r="V586" s="67"/>
      <c r="W586" s="67"/>
      <c r="X586" s="67"/>
      <c r="Y586" s="67"/>
      <c r="Z586" s="67"/>
    </row>
    <row r="587" spans="15:26" ht="15.75" customHeight="1" x14ac:dyDescent="0.2">
      <c r="O587" s="67"/>
      <c r="P587" s="67"/>
      <c r="Q587" s="67"/>
      <c r="R587" s="67"/>
      <c r="S587" s="67"/>
      <c r="T587" s="67"/>
      <c r="U587" s="67"/>
      <c r="V587" s="67"/>
      <c r="W587" s="67"/>
      <c r="X587" s="67"/>
      <c r="Y587" s="67"/>
      <c r="Z587" s="67"/>
    </row>
    <row r="588" spans="15:26" ht="15.75" customHeight="1" x14ac:dyDescent="0.2">
      <c r="O588" s="67"/>
      <c r="P588" s="67"/>
      <c r="Q588" s="67"/>
      <c r="R588" s="67"/>
      <c r="S588" s="67"/>
      <c r="T588" s="67"/>
      <c r="U588" s="67"/>
      <c r="V588" s="67"/>
      <c r="W588" s="67"/>
      <c r="X588" s="67"/>
      <c r="Y588" s="67"/>
      <c r="Z588" s="67"/>
    </row>
    <row r="589" spans="15:26" ht="15.75" customHeight="1" x14ac:dyDescent="0.2">
      <c r="O589" s="67"/>
      <c r="P589" s="67"/>
      <c r="Q589" s="67"/>
      <c r="R589" s="67"/>
      <c r="S589" s="67"/>
      <c r="T589" s="67"/>
      <c r="U589" s="67"/>
      <c r="V589" s="67"/>
      <c r="W589" s="67"/>
      <c r="X589" s="67"/>
      <c r="Y589" s="67"/>
      <c r="Z589" s="67"/>
    </row>
    <row r="590" spans="15:26" ht="15.75" customHeight="1" x14ac:dyDescent="0.2">
      <c r="O590" s="67"/>
      <c r="P590" s="67"/>
      <c r="Q590" s="67"/>
      <c r="R590" s="67"/>
      <c r="S590" s="67"/>
      <c r="T590" s="67"/>
      <c r="U590" s="67"/>
      <c r="V590" s="67"/>
      <c r="W590" s="67"/>
      <c r="X590" s="67"/>
      <c r="Y590" s="67"/>
      <c r="Z590" s="67"/>
    </row>
    <row r="591" spans="15:26" ht="15.75" customHeight="1" x14ac:dyDescent="0.2">
      <c r="O591" s="67"/>
      <c r="P591" s="67"/>
      <c r="Q591" s="67"/>
      <c r="R591" s="67"/>
      <c r="S591" s="67"/>
      <c r="T591" s="67"/>
      <c r="U591" s="67"/>
      <c r="V591" s="67"/>
      <c r="W591" s="67"/>
      <c r="X591" s="67"/>
      <c r="Y591" s="67"/>
      <c r="Z591" s="67"/>
    </row>
    <row r="592" spans="15:26" ht="15.75" customHeight="1" x14ac:dyDescent="0.2">
      <c r="O592" s="67"/>
      <c r="P592" s="67"/>
      <c r="Q592" s="67"/>
      <c r="R592" s="67"/>
      <c r="S592" s="67"/>
      <c r="T592" s="67"/>
      <c r="U592" s="67"/>
      <c r="V592" s="67"/>
      <c r="W592" s="67"/>
      <c r="X592" s="67"/>
      <c r="Y592" s="67"/>
      <c r="Z592" s="67"/>
    </row>
    <row r="593" spans="15:26" ht="15.75" customHeight="1" x14ac:dyDescent="0.2">
      <c r="O593" s="67"/>
      <c r="P593" s="67"/>
      <c r="Q593" s="67"/>
      <c r="R593" s="67"/>
      <c r="S593" s="67"/>
      <c r="T593" s="67"/>
      <c r="U593" s="67"/>
      <c r="V593" s="67"/>
      <c r="W593" s="67"/>
      <c r="X593" s="67"/>
      <c r="Y593" s="67"/>
      <c r="Z593" s="67"/>
    </row>
    <row r="594" spans="15:26" ht="15.75" customHeight="1" x14ac:dyDescent="0.2">
      <c r="O594" s="67"/>
      <c r="P594" s="67"/>
      <c r="Q594" s="67"/>
      <c r="R594" s="67"/>
      <c r="S594" s="67"/>
      <c r="T594" s="67"/>
      <c r="U594" s="67"/>
      <c r="V594" s="67"/>
      <c r="W594" s="67"/>
      <c r="X594" s="67"/>
      <c r="Y594" s="67"/>
      <c r="Z594" s="67"/>
    </row>
    <row r="595" spans="15:26" ht="15.75" customHeight="1" x14ac:dyDescent="0.2">
      <c r="O595" s="67"/>
      <c r="P595" s="67"/>
      <c r="Q595" s="67"/>
      <c r="R595" s="67"/>
      <c r="S595" s="67"/>
      <c r="T595" s="67"/>
      <c r="U595" s="67"/>
      <c r="V595" s="67"/>
      <c r="W595" s="67"/>
      <c r="X595" s="67"/>
      <c r="Y595" s="67"/>
      <c r="Z595" s="67"/>
    </row>
    <row r="596" spans="15:26" ht="15.75" customHeight="1" x14ac:dyDescent="0.2">
      <c r="O596" s="67"/>
      <c r="P596" s="67"/>
      <c r="Q596" s="67"/>
      <c r="R596" s="67"/>
      <c r="S596" s="67"/>
      <c r="T596" s="67"/>
      <c r="U596" s="67"/>
      <c r="V596" s="67"/>
      <c r="W596" s="67"/>
      <c r="X596" s="67"/>
      <c r="Y596" s="67"/>
      <c r="Z596" s="67"/>
    </row>
    <row r="597" spans="15:26" ht="15.75" customHeight="1" x14ac:dyDescent="0.2">
      <c r="O597" s="67"/>
      <c r="P597" s="67"/>
      <c r="Q597" s="67"/>
      <c r="R597" s="67"/>
      <c r="S597" s="67"/>
      <c r="T597" s="67"/>
      <c r="U597" s="67"/>
      <c r="V597" s="67"/>
      <c r="W597" s="67"/>
      <c r="X597" s="67"/>
      <c r="Y597" s="67"/>
      <c r="Z597" s="67"/>
    </row>
    <row r="598" spans="15:26" ht="15.75" customHeight="1" x14ac:dyDescent="0.2">
      <c r="O598" s="67"/>
      <c r="P598" s="67"/>
      <c r="Q598" s="67"/>
      <c r="R598" s="67"/>
      <c r="S598" s="67"/>
      <c r="T598" s="67"/>
      <c r="U598" s="67"/>
      <c r="V598" s="67"/>
      <c r="W598" s="67"/>
      <c r="X598" s="67"/>
      <c r="Y598" s="67"/>
      <c r="Z598" s="67"/>
    </row>
    <row r="599" spans="15:26" ht="15.75" customHeight="1" x14ac:dyDescent="0.2">
      <c r="O599" s="67"/>
      <c r="P599" s="67"/>
      <c r="Q599" s="67"/>
      <c r="R599" s="67"/>
      <c r="S599" s="67"/>
      <c r="T599" s="67"/>
      <c r="U599" s="67"/>
      <c r="V599" s="67"/>
      <c r="W599" s="67"/>
      <c r="X599" s="67"/>
      <c r="Y599" s="67"/>
      <c r="Z599" s="67"/>
    </row>
    <row r="600" spans="15:26" ht="15.75" customHeight="1" x14ac:dyDescent="0.2">
      <c r="O600" s="67"/>
      <c r="P600" s="67"/>
      <c r="Q600" s="67"/>
      <c r="R600" s="67"/>
      <c r="S600" s="67"/>
      <c r="T600" s="67"/>
      <c r="U600" s="67"/>
      <c r="V600" s="67"/>
      <c r="W600" s="67"/>
      <c r="X600" s="67"/>
      <c r="Y600" s="67"/>
      <c r="Z600" s="67"/>
    </row>
    <row r="601" spans="15:26" ht="15.75" customHeight="1" x14ac:dyDescent="0.2">
      <c r="O601" s="67"/>
      <c r="P601" s="67"/>
      <c r="Q601" s="67"/>
      <c r="R601" s="67"/>
      <c r="S601" s="67"/>
      <c r="T601" s="67"/>
      <c r="U601" s="67"/>
      <c r="V601" s="67"/>
      <c r="W601" s="67"/>
      <c r="X601" s="67"/>
      <c r="Y601" s="67"/>
      <c r="Z601" s="67"/>
    </row>
    <row r="602" spans="15:26" ht="15.75" customHeight="1" x14ac:dyDescent="0.2">
      <c r="O602" s="67"/>
      <c r="P602" s="67"/>
      <c r="Q602" s="67"/>
      <c r="R602" s="67"/>
      <c r="S602" s="67"/>
      <c r="T602" s="67"/>
      <c r="U602" s="67"/>
      <c r="V602" s="67"/>
      <c r="W602" s="67"/>
      <c r="X602" s="67"/>
      <c r="Y602" s="67"/>
      <c r="Z602" s="67"/>
    </row>
    <row r="603" spans="15:26" ht="15.75" customHeight="1" x14ac:dyDescent="0.2">
      <c r="O603" s="67"/>
      <c r="P603" s="67"/>
      <c r="Q603" s="67"/>
      <c r="R603" s="67"/>
      <c r="S603" s="67"/>
      <c r="T603" s="67"/>
      <c r="U603" s="67"/>
      <c r="V603" s="67"/>
      <c r="W603" s="67"/>
      <c r="X603" s="67"/>
      <c r="Y603" s="67"/>
      <c r="Z603" s="67"/>
    </row>
    <row r="604" spans="15:26" ht="15.75" customHeight="1" x14ac:dyDescent="0.2">
      <c r="O604" s="67"/>
      <c r="P604" s="67"/>
      <c r="Q604" s="67"/>
      <c r="R604" s="67"/>
      <c r="S604" s="67"/>
      <c r="T604" s="67"/>
      <c r="U604" s="67"/>
      <c r="V604" s="67"/>
      <c r="W604" s="67"/>
      <c r="X604" s="67"/>
      <c r="Y604" s="67"/>
      <c r="Z604" s="67"/>
    </row>
    <row r="605" spans="15:26" ht="15.75" customHeight="1" x14ac:dyDescent="0.2">
      <c r="O605" s="67"/>
      <c r="P605" s="67"/>
      <c r="Q605" s="67"/>
      <c r="R605" s="67"/>
      <c r="S605" s="67"/>
      <c r="T605" s="67"/>
      <c r="U605" s="67"/>
      <c r="V605" s="67"/>
      <c r="W605" s="67"/>
      <c r="X605" s="67"/>
      <c r="Y605" s="67"/>
      <c r="Z605" s="67"/>
    </row>
    <row r="606" spans="15:26" ht="15.75" customHeight="1" x14ac:dyDescent="0.2">
      <c r="O606" s="67"/>
      <c r="P606" s="67"/>
      <c r="Q606" s="67"/>
      <c r="R606" s="67"/>
      <c r="S606" s="67"/>
      <c r="T606" s="67"/>
      <c r="U606" s="67"/>
      <c r="V606" s="67"/>
      <c r="W606" s="67"/>
      <c r="X606" s="67"/>
      <c r="Y606" s="67"/>
      <c r="Z606" s="67"/>
    </row>
    <row r="607" spans="15:26" ht="15.75" customHeight="1" x14ac:dyDescent="0.2">
      <c r="O607" s="67"/>
      <c r="P607" s="67"/>
      <c r="Q607" s="67"/>
      <c r="R607" s="67"/>
      <c r="S607" s="67"/>
      <c r="T607" s="67"/>
      <c r="U607" s="67"/>
      <c r="V607" s="67"/>
      <c r="W607" s="67"/>
      <c r="X607" s="67"/>
      <c r="Y607" s="67"/>
      <c r="Z607" s="67"/>
    </row>
    <row r="608" spans="15:26" ht="15.75" customHeight="1" x14ac:dyDescent="0.2">
      <c r="O608" s="67"/>
      <c r="P608" s="67"/>
      <c r="Q608" s="67"/>
      <c r="R608" s="67"/>
      <c r="S608" s="67"/>
      <c r="T608" s="67"/>
      <c r="U608" s="67"/>
      <c r="V608" s="67"/>
      <c r="W608" s="67"/>
      <c r="X608" s="67"/>
      <c r="Y608" s="67"/>
      <c r="Z608" s="67"/>
    </row>
    <row r="609" spans="15:26" ht="15.75" customHeight="1" x14ac:dyDescent="0.2">
      <c r="O609" s="67"/>
      <c r="P609" s="67"/>
      <c r="Q609" s="67"/>
      <c r="R609" s="67"/>
      <c r="S609" s="67"/>
      <c r="T609" s="67"/>
      <c r="U609" s="67"/>
      <c r="V609" s="67"/>
      <c r="W609" s="67"/>
      <c r="X609" s="67"/>
      <c r="Y609" s="67"/>
      <c r="Z609" s="67"/>
    </row>
    <row r="610" spans="15:26" ht="15.75" customHeight="1" x14ac:dyDescent="0.2">
      <c r="O610" s="67"/>
      <c r="P610" s="67"/>
      <c r="Q610" s="67"/>
      <c r="R610" s="67"/>
      <c r="S610" s="67"/>
      <c r="T610" s="67"/>
      <c r="U610" s="67"/>
      <c r="V610" s="67"/>
      <c r="W610" s="67"/>
      <c r="X610" s="67"/>
      <c r="Y610" s="67"/>
      <c r="Z610" s="67"/>
    </row>
    <row r="611" spans="15:26" ht="15.75" customHeight="1" x14ac:dyDescent="0.2">
      <c r="O611" s="67"/>
      <c r="P611" s="67"/>
      <c r="Q611" s="67"/>
      <c r="R611" s="67"/>
      <c r="S611" s="67"/>
      <c r="T611" s="67"/>
      <c r="U611" s="67"/>
      <c r="V611" s="67"/>
      <c r="W611" s="67"/>
      <c r="X611" s="67"/>
      <c r="Y611" s="67"/>
      <c r="Z611" s="67"/>
    </row>
    <row r="612" spans="15:26" ht="15.75" customHeight="1" x14ac:dyDescent="0.2">
      <c r="O612" s="67"/>
      <c r="P612" s="67"/>
      <c r="Q612" s="67"/>
      <c r="R612" s="67"/>
      <c r="S612" s="67"/>
      <c r="T612" s="67"/>
      <c r="U612" s="67"/>
      <c r="V612" s="67"/>
      <c r="W612" s="67"/>
      <c r="X612" s="67"/>
      <c r="Y612" s="67"/>
      <c r="Z612" s="67"/>
    </row>
    <row r="613" spans="15:26" ht="15.75" customHeight="1" x14ac:dyDescent="0.2">
      <c r="O613" s="67"/>
      <c r="P613" s="67"/>
      <c r="Q613" s="67"/>
      <c r="R613" s="67"/>
      <c r="S613" s="67"/>
      <c r="T613" s="67"/>
      <c r="U613" s="67"/>
      <c r="V613" s="67"/>
      <c r="W613" s="67"/>
      <c r="X613" s="67"/>
      <c r="Y613" s="67"/>
      <c r="Z613" s="67"/>
    </row>
    <row r="614" spans="15:26" ht="15.75" customHeight="1" x14ac:dyDescent="0.2">
      <c r="O614" s="67"/>
      <c r="P614" s="67"/>
      <c r="Q614" s="67"/>
      <c r="R614" s="67"/>
      <c r="S614" s="67"/>
      <c r="T614" s="67"/>
      <c r="U614" s="67"/>
      <c r="V614" s="67"/>
      <c r="W614" s="67"/>
      <c r="X614" s="67"/>
      <c r="Y614" s="67"/>
      <c r="Z614" s="67"/>
    </row>
    <row r="615" spans="15:26" ht="15.75" customHeight="1" x14ac:dyDescent="0.2">
      <c r="O615" s="67"/>
      <c r="P615" s="67"/>
      <c r="Q615" s="67"/>
      <c r="R615" s="67"/>
      <c r="S615" s="67"/>
      <c r="T615" s="67"/>
      <c r="U615" s="67"/>
      <c r="V615" s="67"/>
      <c r="W615" s="67"/>
      <c r="X615" s="67"/>
      <c r="Y615" s="67"/>
      <c r="Z615" s="67"/>
    </row>
    <row r="616" spans="15:26" ht="15.75" customHeight="1" x14ac:dyDescent="0.2">
      <c r="O616" s="67"/>
      <c r="P616" s="67"/>
      <c r="Q616" s="67"/>
      <c r="R616" s="67"/>
      <c r="S616" s="67"/>
      <c r="T616" s="67"/>
      <c r="U616" s="67"/>
      <c r="V616" s="67"/>
      <c r="W616" s="67"/>
      <c r="X616" s="67"/>
      <c r="Y616" s="67"/>
      <c r="Z616" s="67"/>
    </row>
    <row r="617" spans="15:26" ht="15.75" customHeight="1" x14ac:dyDescent="0.2">
      <c r="O617" s="67"/>
      <c r="P617" s="67"/>
      <c r="Q617" s="67"/>
      <c r="R617" s="67"/>
      <c r="S617" s="67"/>
      <c r="T617" s="67"/>
      <c r="U617" s="67"/>
      <c r="V617" s="67"/>
      <c r="W617" s="67"/>
      <c r="X617" s="67"/>
      <c r="Y617" s="67"/>
      <c r="Z617" s="67"/>
    </row>
    <row r="618" spans="15:26" ht="15.75" customHeight="1" x14ac:dyDescent="0.2">
      <c r="O618" s="67"/>
      <c r="P618" s="67"/>
      <c r="Q618" s="67"/>
      <c r="R618" s="67"/>
      <c r="S618" s="67"/>
      <c r="T618" s="67"/>
      <c r="U618" s="67"/>
      <c r="V618" s="67"/>
      <c r="W618" s="67"/>
      <c r="X618" s="67"/>
      <c r="Y618" s="67"/>
      <c r="Z618" s="67"/>
    </row>
    <row r="619" spans="15:26" ht="15.75" customHeight="1" x14ac:dyDescent="0.2">
      <c r="O619" s="67"/>
      <c r="P619" s="67"/>
      <c r="Q619" s="67"/>
      <c r="R619" s="67"/>
      <c r="S619" s="67"/>
      <c r="T619" s="67"/>
      <c r="U619" s="67"/>
      <c r="V619" s="67"/>
      <c r="W619" s="67"/>
      <c r="X619" s="67"/>
      <c r="Y619" s="67"/>
      <c r="Z619" s="67"/>
    </row>
    <row r="620" spans="15:26" ht="15.75" customHeight="1" x14ac:dyDescent="0.2">
      <c r="O620" s="67"/>
      <c r="P620" s="67"/>
      <c r="Q620" s="67"/>
      <c r="R620" s="67"/>
      <c r="S620" s="67"/>
      <c r="T620" s="67"/>
      <c r="U620" s="67"/>
      <c r="V620" s="67"/>
      <c r="W620" s="67"/>
      <c r="X620" s="67"/>
      <c r="Y620" s="67"/>
      <c r="Z620" s="67"/>
    </row>
    <row r="621" spans="15:26" ht="15.75" customHeight="1" x14ac:dyDescent="0.2">
      <c r="O621" s="67"/>
      <c r="P621" s="67"/>
      <c r="Q621" s="67"/>
      <c r="R621" s="67"/>
      <c r="S621" s="67"/>
      <c r="T621" s="67"/>
      <c r="U621" s="67"/>
      <c r="V621" s="67"/>
      <c r="W621" s="67"/>
      <c r="X621" s="67"/>
      <c r="Y621" s="67"/>
      <c r="Z621" s="67"/>
    </row>
    <row r="622" spans="15:26" ht="15.75" customHeight="1" x14ac:dyDescent="0.2">
      <c r="O622" s="67"/>
      <c r="P622" s="67"/>
      <c r="Q622" s="67"/>
      <c r="R622" s="67"/>
      <c r="S622" s="67"/>
      <c r="T622" s="67"/>
      <c r="U622" s="67"/>
      <c r="V622" s="67"/>
      <c r="W622" s="67"/>
      <c r="X622" s="67"/>
      <c r="Y622" s="67"/>
      <c r="Z622" s="67"/>
    </row>
    <row r="623" spans="15:26" ht="15.75" customHeight="1" x14ac:dyDescent="0.2">
      <c r="O623" s="67"/>
      <c r="P623" s="67"/>
      <c r="Q623" s="67"/>
      <c r="R623" s="67"/>
      <c r="S623" s="67"/>
      <c r="T623" s="67"/>
      <c r="U623" s="67"/>
      <c r="V623" s="67"/>
      <c r="W623" s="67"/>
      <c r="X623" s="67"/>
      <c r="Y623" s="67"/>
      <c r="Z623" s="67"/>
    </row>
    <row r="624" spans="15:26" ht="15.75" customHeight="1" x14ac:dyDescent="0.2">
      <c r="O624" s="67"/>
      <c r="P624" s="67"/>
      <c r="Q624" s="67"/>
      <c r="R624" s="67"/>
      <c r="S624" s="67"/>
      <c r="T624" s="67"/>
      <c r="U624" s="67"/>
      <c r="V624" s="67"/>
      <c r="W624" s="67"/>
      <c r="X624" s="67"/>
      <c r="Y624" s="67"/>
      <c r="Z624" s="67"/>
    </row>
    <row r="625" spans="15:26" ht="15.75" customHeight="1" x14ac:dyDescent="0.2">
      <c r="O625" s="67"/>
      <c r="P625" s="67"/>
      <c r="Q625" s="67"/>
      <c r="R625" s="67"/>
      <c r="S625" s="67"/>
      <c r="T625" s="67"/>
      <c r="U625" s="67"/>
      <c r="V625" s="67"/>
      <c r="W625" s="67"/>
      <c r="X625" s="67"/>
      <c r="Y625" s="67"/>
      <c r="Z625" s="67"/>
    </row>
    <row r="626" spans="15:26" ht="15.75" customHeight="1" x14ac:dyDescent="0.2">
      <c r="O626" s="67"/>
      <c r="P626" s="67"/>
      <c r="Q626" s="67"/>
      <c r="R626" s="67"/>
      <c r="S626" s="67"/>
      <c r="T626" s="67"/>
      <c r="U626" s="67"/>
      <c r="V626" s="67"/>
      <c r="W626" s="67"/>
      <c r="X626" s="67"/>
      <c r="Y626" s="67"/>
      <c r="Z626" s="67"/>
    </row>
    <row r="627" spans="15:26" ht="15.75" customHeight="1" x14ac:dyDescent="0.2">
      <c r="O627" s="67"/>
      <c r="P627" s="67"/>
      <c r="Q627" s="67"/>
      <c r="R627" s="67"/>
      <c r="S627" s="67"/>
      <c r="T627" s="67"/>
      <c r="U627" s="67"/>
      <c r="V627" s="67"/>
      <c r="W627" s="67"/>
      <c r="X627" s="67"/>
      <c r="Y627" s="67"/>
      <c r="Z627" s="67"/>
    </row>
    <row r="628" spans="15:26" ht="15.75" customHeight="1" x14ac:dyDescent="0.2">
      <c r="O628" s="67"/>
      <c r="P628" s="67"/>
      <c r="Q628" s="67"/>
      <c r="R628" s="67"/>
      <c r="S628" s="67"/>
      <c r="T628" s="67"/>
      <c r="U628" s="67"/>
      <c r="V628" s="67"/>
      <c r="W628" s="67"/>
      <c r="X628" s="67"/>
      <c r="Y628" s="67"/>
      <c r="Z628" s="67"/>
    </row>
    <row r="629" spans="15:26" ht="15.75" customHeight="1" x14ac:dyDescent="0.2">
      <c r="O629" s="67"/>
      <c r="P629" s="67"/>
      <c r="Q629" s="67"/>
      <c r="R629" s="67"/>
      <c r="S629" s="67"/>
      <c r="T629" s="67"/>
      <c r="U629" s="67"/>
      <c r="V629" s="67"/>
      <c r="W629" s="67"/>
      <c r="X629" s="67"/>
      <c r="Y629" s="67"/>
      <c r="Z629" s="67"/>
    </row>
    <row r="630" spans="15:26" ht="15.75" customHeight="1" x14ac:dyDescent="0.2">
      <c r="O630" s="67"/>
      <c r="P630" s="67"/>
      <c r="Q630" s="67"/>
      <c r="R630" s="67"/>
      <c r="S630" s="67"/>
      <c r="T630" s="67"/>
      <c r="U630" s="67"/>
      <c r="V630" s="67"/>
      <c r="W630" s="67"/>
      <c r="X630" s="67"/>
      <c r="Y630" s="67"/>
      <c r="Z630" s="67"/>
    </row>
    <row r="631" spans="15:26" ht="15.75" customHeight="1" x14ac:dyDescent="0.2">
      <c r="O631" s="67"/>
      <c r="P631" s="67"/>
      <c r="Q631" s="67"/>
      <c r="R631" s="67"/>
      <c r="S631" s="67"/>
      <c r="T631" s="67"/>
      <c r="U631" s="67"/>
      <c r="V631" s="67"/>
      <c r="W631" s="67"/>
      <c r="X631" s="67"/>
      <c r="Y631" s="67"/>
      <c r="Z631" s="67"/>
    </row>
    <row r="632" spans="15:26" ht="15.75" customHeight="1" x14ac:dyDescent="0.2">
      <c r="O632" s="67"/>
      <c r="P632" s="67"/>
      <c r="Q632" s="67"/>
      <c r="R632" s="67"/>
      <c r="S632" s="67"/>
      <c r="T632" s="67"/>
      <c r="U632" s="67"/>
      <c r="V632" s="67"/>
      <c r="W632" s="67"/>
      <c r="X632" s="67"/>
      <c r="Y632" s="67"/>
      <c r="Z632" s="67"/>
    </row>
    <row r="633" spans="15:26" ht="15.75" customHeight="1" x14ac:dyDescent="0.2">
      <c r="O633" s="67"/>
      <c r="P633" s="67"/>
      <c r="Q633" s="67"/>
      <c r="R633" s="67"/>
      <c r="S633" s="67"/>
      <c r="T633" s="67"/>
      <c r="U633" s="67"/>
      <c r="V633" s="67"/>
      <c r="W633" s="67"/>
      <c r="X633" s="67"/>
      <c r="Y633" s="67"/>
      <c r="Z633" s="67"/>
    </row>
    <row r="634" spans="15:26" ht="15.75" customHeight="1" x14ac:dyDescent="0.2">
      <c r="O634" s="67"/>
      <c r="P634" s="67"/>
      <c r="Q634" s="67"/>
      <c r="R634" s="67"/>
      <c r="S634" s="67"/>
      <c r="T634" s="67"/>
      <c r="U634" s="67"/>
      <c r="V634" s="67"/>
      <c r="W634" s="67"/>
      <c r="X634" s="67"/>
      <c r="Y634" s="67"/>
      <c r="Z634" s="67"/>
    </row>
    <row r="635" spans="15:26" ht="15.75" customHeight="1" x14ac:dyDescent="0.2">
      <c r="O635" s="67"/>
      <c r="P635" s="67"/>
      <c r="Q635" s="67"/>
      <c r="R635" s="67"/>
      <c r="S635" s="67"/>
      <c r="T635" s="67"/>
      <c r="U635" s="67"/>
      <c r="V635" s="67"/>
      <c r="W635" s="67"/>
      <c r="X635" s="67"/>
      <c r="Y635" s="67"/>
      <c r="Z635" s="67"/>
    </row>
    <row r="636" spans="15:26" ht="15.75" customHeight="1" x14ac:dyDescent="0.2">
      <c r="O636" s="67"/>
      <c r="P636" s="67"/>
      <c r="Q636" s="67"/>
      <c r="R636" s="67"/>
      <c r="S636" s="67"/>
      <c r="T636" s="67"/>
      <c r="U636" s="67"/>
      <c r="V636" s="67"/>
      <c r="W636" s="67"/>
      <c r="X636" s="67"/>
      <c r="Y636" s="67"/>
      <c r="Z636" s="67"/>
    </row>
    <row r="637" spans="15:26" ht="15.75" customHeight="1" x14ac:dyDescent="0.2">
      <c r="O637" s="67"/>
      <c r="P637" s="67"/>
      <c r="Q637" s="67"/>
      <c r="R637" s="67"/>
      <c r="S637" s="67"/>
      <c r="T637" s="67"/>
      <c r="U637" s="67"/>
      <c r="V637" s="67"/>
      <c r="W637" s="67"/>
      <c r="X637" s="67"/>
      <c r="Y637" s="67"/>
      <c r="Z637" s="67"/>
    </row>
    <row r="638" spans="15:26" ht="15.75" customHeight="1" x14ac:dyDescent="0.2">
      <c r="O638" s="67"/>
      <c r="P638" s="67"/>
      <c r="Q638" s="67"/>
      <c r="R638" s="67"/>
      <c r="S638" s="67"/>
      <c r="T638" s="67"/>
      <c r="U638" s="67"/>
      <c r="V638" s="67"/>
      <c r="W638" s="67"/>
      <c r="X638" s="67"/>
      <c r="Y638" s="67"/>
      <c r="Z638" s="67"/>
    </row>
    <row r="639" spans="15:26" ht="15.75" customHeight="1" x14ac:dyDescent="0.2">
      <c r="O639" s="67"/>
      <c r="P639" s="67"/>
      <c r="Q639" s="67"/>
      <c r="R639" s="67"/>
      <c r="S639" s="67"/>
      <c r="T639" s="67"/>
      <c r="U639" s="67"/>
      <c r="V639" s="67"/>
      <c r="W639" s="67"/>
      <c r="X639" s="67"/>
      <c r="Y639" s="67"/>
      <c r="Z639" s="67"/>
    </row>
    <row r="640" spans="15:26" ht="15.75" customHeight="1" x14ac:dyDescent="0.2">
      <c r="O640" s="67"/>
      <c r="P640" s="67"/>
      <c r="Q640" s="67"/>
      <c r="R640" s="67"/>
      <c r="S640" s="67"/>
      <c r="T640" s="67"/>
      <c r="U640" s="67"/>
      <c r="V640" s="67"/>
      <c r="W640" s="67"/>
      <c r="X640" s="67"/>
      <c r="Y640" s="67"/>
      <c r="Z640" s="67"/>
    </row>
    <row r="641" spans="15:26" ht="15.75" customHeight="1" x14ac:dyDescent="0.2">
      <c r="O641" s="67"/>
      <c r="P641" s="67"/>
      <c r="Q641" s="67"/>
      <c r="R641" s="67"/>
      <c r="S641" s="67"/>
      <c r="T641" s="67"/>
      <c r="U641" s="67"/>
      <c r="V641" s="67"/>
      <c r="W641" s="67"/>
      <c r="X641" s="67"/>
      <c r="Y641" s="67"/>
      <c r="Z641" s="67"/>
    </row>
    <row r="642" spans="15:26" ht="15.75" customHeight="1" x14ac:dyDescent="0.2">
      <c r="O642" s="67"/>
      <c r="P642" s="67"/>
      <c r="Q642" s="67"/>
      <c r="R642" s="67"/>
      <c r="S642" s="67"/>
      <c r="T642" s="67"/>
      <c r="U642" s="67"/>
      <c r="V642" s="67"/>
      <c r="W642" s="67"/>
      <c r="X642" s="67"/>
      <c r="Y642" s="67"/>
      <c r="Z642" s="67"/>
    </row>
    <row r="643" spans="15:26" ht="15.75" customHeight="1" x14ac:dyDescent="0.2">
      <c r="O643" s="67"/>
      <c r="P643" s="67"/>
      <c r="Q643" s="67"/>
      <c r="R643" s="67"/>
      <c r="S643" s="67"/>
      <c r="T643" s="67"/>
      <c r="U643" s="67"/>
      <c r="V643" s="67"/>
      <c r="W643" s="67"/>
      <c r="X643" s="67"/>
      <c r="Y643" s="67"/>
      <c r="Z643" s="67"/>
    </row>
    <row r="644" spans="15:26" ht="15.75" customHeight="1" x14ac:dyDescent="0.2">
      <c r="O644" s="67"/>
      <c r="P644" s="67"/>
      <c r="Q644" s="67"/>
      <c r="R644" s="67"/>
      <c r="S644" s="67"/>
      <c r="T644" s="67"/>
      <c r="U644" s="67"/>
      <c r="V644" s="67"/>
      <c r="W644" s="67"/>
      <c r="X644" s="67"/>
      <c r="Y644" s="67"/>
      <c r="Z644" s="67"/>
    </row>
    <row r="645" spans="15:26" ht="15.75" customHeight="1" x14ac:dyDescent="0.2">
      <c r="O645" s="67"/>
      <c r="P645" s="67"/>
      <c r="Q645" s="67"/>
      <c r="R645" s="67"/>
      <c r="S645" s="67"/>
      <c r="T645" s="67"/>
      <c r="U645" s="67"/>
      <c r="V645" s="67"/>
      <c r="W645" s="67"/>
      <c r="X645" s="67"/>
      <c r="Y645" s="67"/>
      <c r="Z645" s="67"/>
    </row>
    <row r="646" spans="15:26" ht="15.75" customHeight="1" x14ac:dyDescent="0.2">
      <c r="O646" s="67"/>
      <c r="P646" s="67"/>
      <c r="Q646" s="67"/>
      <c r="R646" s="67"/>
      <c r="S646" s="67"/>
      <c r="T646" s="67"/>
      <c r="U646" s="67"/>
      <c r="V646" s="67"/>
      <c r="W646" s="67"/>
      <c r="X646" s="67"/>
      <c r="Y646" s="67"/>
      <c r="Z646" s="67"/>
    </row>
    <row r="647" spans="15:26" ht="15.75" customHeight="1" x14ac:dyDescent="0.2">
      <c r="O647" s="67"/>
      <c r="P647" s="67"/>
      <c r="Q647" s="67"/>
      <c r="R647" s="67"/>
      <c r="S647" s="67"/>
      <c r="T647" s="67"/>
      <c r="U647" s="67"/>
      <c r="V647" s="67"/>
      <c r="W647" s="67"/>
      <c r="X647" s="67"/>
      <c r="Y647" s="67"/>
      <c r="Z647" s="67"/>
    </row>
    <row r="648" spans="15:26" ht="15.75" customHeight="1" x14ac:dyDescent="0.2">
      <c r="O648" s="67"/>
      <c r="P648" s="67"/>
      <c r="Q648" s="67"/>
      <c r="R648" s="67"/>
      <c r="S648" s="67"/>
      <c r="T648" s="67"/>
      <c r="U648" s="67"/>
      <c r="V648" s="67"/>
      <c r="W648" s="67"/>
      <c r="X648" s="67"/>
      <c r="Y648" s="67"/>
      <c r="Z648" s="67"/>
    </row>
    <row r="649" spans="15:26" ht="15.75" customHeight="1" x14ac:dyDescent="0.2">
      <c r="O649" s="67"/>
      <c r="P649" s="67"/>
      <c r="Q649" s="67"/>
      <c r="R649" s="67"/>
      <c r="S649" s="67"/>
      <c r="T649" s="67"/>
      <c r="U649" s="67"/>
      <c r="V649" s="67"/>
      <c r="W649" s="67"/>
      <c r="X649" s="67"/>
      <c r="Y649" s="67"/>
      <c r="Z649" s="67"/>
    </row>
    <row r="650" spans="15:26" ht="15.75" customHeight="1" x14ac:dyDescent="0.2">
      <c r="O650" s="67"/>
      <c r="P650" s="67"/>
      <c r="Q650" s="67"/>
      <c r="R650" s="67"/>
      <c r="S650" s="67"/>
      <c r="T650" s="67"/>
      <c r="U650" s="67"/>
      <c r="V650" s="67"/>
      <c r="W650" s="67"/>
      <c r="X650" s="67"/>
      <c r="Y650" s="67"/>
      <c r="Z650" s="67"/>
    </row>
    <row r="651" spans="15:26" ht="15.75" customHeight="1" x14ac:dyDescent="0.2">
      <c r="O651" s="67"/>
      <c r="P651" s="67"/>
      <c r="Q651" s="67"/>
      <c r="R651" s="67"/>
      <c r="S651" s="67"/>
      <c r="T651" s="67"/>
      <c r="U651" s="67"/>
      <c r="V651" s="67"/>
      <c r="W651" s="67"/>
      <c r="X651" s="67"/>
      <c r="Y651" s="67"/>
      <c r="Z651" s="67"/>
    </row>
    <row r="652" spans="15:26" ht="15.75" customHeight="1" x14ac:dyDescent="0.2">
      <c r="O652" s="67"/>
      <c r="P652" s="67"/>
      <c r="Q652" s="67"/>
      <c r="R652" s="67"/>
      <c r="S652" s="67"/>
      <c r="T652" s="67"/>
      <c r="U652" s="67"/>
      <c r="V652" s="67"/>
      <c r="W652" s="67"/>
      <c r="X652" s="67"/>
      <c r="Y652" s="67"/>
      <c r="Z652" s="67"/>
    </row>
    <row r="653" spans="15:26" ht="15.75" customHeight="1" x14ac:dyDescent="0.2">
      <c r="O653" s="67"/>
      <c r="P653" s="67"/>
      <c r="Q653" s="67"/>
      <c r="R653" s="67"/>
      <c r="S653" s="67"/>
      <c r="T653" s="67"/>
      <c r="U653" s="67"/>
      <c r="V653" s="67"/>
      <c r="W653" s="67"/>
      <c r="X653" s="67"/>
      <c r="Y653" s="67"/>
      <c r="Z653" s="67"/>
    </row>
    <row r="654" spans="15:26" ht="15.75" customHeight="1" x14ac:dyDescent="0.2">
      <c r="O654" s="67"/>
      <c r="P654" s="67"/>
      <c r="Q654" s="67"/>
      <c r="R654" s="67"/>
      <c r="S654" s="67"/>
      <c r="T654" s="67"/>
      <c r="U654" s="67"/>
      <c r="V654" s="67"/>
      <c r="W654" s="67"/>
      <c r="X654" s="67"/>
      <c r="Y654" s="67"/>
      <c r="Z654" s="67"/>
    </row>
    <row r="655" spans="15:26" ht="15.75" customHeight="1" x14ac:dyDescent="0.2">
      <c r="O655" s="67"/>
      <c r="P655" s="67"/>
      <c r="Q655" s="67"/>
      <c r="R655" s="67"/>
      <c r="S655" s="67"/>
      <c r="T655" s="67"/>
      <c r="U655" s="67"/>
      <c r="V655" s="67"/>
      <c r="W655" s="67"/>
      <c r="X655" s="67"/>
      <c r="Y655" s="67"/>
      <c r="Z655" s="67"/>
    </row>
    <row r="656" spans="15:26" ht="15.75" customHeight="1" x14ac:dyDescent="0.2">
      <c r="O656" s="67"/>
      <c r="P656" s="67"/>
      <c r="Q656" s="67"/>
      <c r="R656" s="67"/>
      <c r="S656" s="67"/>
      <c r="T656" s="67"/>
      <c r="U656" s="67"/>
      <c r="V656" s="67"/>
      <c r="W656" s="67"/>
      <c r="X656" s="67"/>
      <c r="Y656" s="67"/>
      <c r="Z656" s="67"/>
    </row>
    <row r="657" spans="15:26" ht="15.75" customHeight="1" x14ac:dyDescent="0.2">
      <c r="O657" s="67"/>
      <c r="P657" s="67"/>
      <c r="Q657" s="67"/>
      <c r="R657" s="67"/>
      <c r="S657" s="67"/>
      <c r="T657" s="67"/>
      <c r="U657" s="67"/>
      <c r="V657" s="67"/>
      <c r="W657" s="67"/>
      <c r="X657" s="67"/>
      <c r="Y657" s="67"/>
      <c r="Z657" s="67"/>
    </row>
    <row r="658" spans="15:26" ht="15.75" customHeight="1" x14ac:dyDescent="0.2">
      <c r="O658" s="67"/>
      <c r="P658" s="67"/>
      <c r="Q658" s="67"/>
      <c r="R658" s="67"/>
      <c r="S658" s="67"/>
      <c r="T658" s="67"/>
      <c r="U658" s="67"/>
      <c r="V658" s="67"/>
      <c r="W658" s="67"/>
      <c r="X658" s="67"/>
      <c r="Y658" s="67"/>
      <c r="Z658" s="67"/>
    </row>
    <row r="659" spans="15:26" ht="15.75" customHeight="1" x14ac:dyDescent="0.2">
      <c r="O659" s="67"/>
      <c r="P659" s="67"/>
      <c r="Q659" s="67"/>
      <c r="R659" s="67"/>
      <c r="S659" s="67"/>
      <c r="T659" s="67"/>
      <c r="U659" s="67"/>
      <c r="V659" s="67"/>
      <c r="W659" s="67"/>
      <c r="X659" s="67"/>
      <c r="Y659" s="67"/>
      <c r="Z659" s="67"/>
    </row>
    <row r="660" spans="15:26" ht="15.75" customHeight="1" x14ac:dyDescent="0.2">
      <c r="O660" s="67"/>
      <c r="P660" s="67"/>
      <c r="Q660" s="67"/>
      <c r="R660" s="67"/>
      <c r="S660" s="67"/>
      <c r="T660" s="67"/>
      <c r="U660" s="67"/>
      <c r="V660" s="67"/>
      <c r="W660" s="67"/>
      <c r="X660" s="67"/>
      <c r="Y660" s="67"/>
      <c r="Z660" s="67"/>
    </row>
    <row r="661" spans="15:26" ht="15.75" customHeight="1" x14ac:dyDescent="0.2">
      <c r="O661" s="67"/>
      <c r="P661" s="67"/>
      <c r="Q661" s="67"/>
      <c r="R661" s="67"/>
      <c r="S661" s="67"/>
      <c r="T661" s="67"/>
      <c r="U661" s="67"/>
      <c r="V661" s="67"/>
      <c r="W661" s="67"/>
      <c r="X661" s="67"/>
      <c r="Y661" s="67"/>
      <c r="Z661" s="67"/>
    </row>
    <row r="662" spans="15:26" ht="15.75" customHeight="1" x14ac:dyDescent="0.2">
      <c r="O662" s="67"/>
      <c r="P662" s="67"/>
      <c r="Q662" s="67"/>
      <c r="R662" s="67"/>
      <c r="S662" s="67"/>
      <c r="T662" s="67"/>
      <c r="U662" s="67"/>
      <c r="V662" s="67"/>
      <c r="W662" s="67"/>
      <c r="X662" s="67"/>
      <c r="Y662" s="67"/>
      <c r="Z662" s="67"/>
    </row>
    <row r="663" spans="15:26" ht="15.75" customHeight="1" x14ac:dyDescent="0.2">
      <c r="O663" s="67"/>
      <c r="P663" s="67"/>
      <c r="Q663" s="67"/>
      <c r="R663" s="67"/>
      <c r="S663" s="67"/>
      <c r="T663" s="67"/>
      <c r="U663" s="67"/>
      <c r="V663" s="67"/>
      <c r="W663" s="67"/>
      <c r="X663" s="67"/>
      <c r="Y663" s="67"/>
      <c r="Z663" s="67"/>
    </row>
    <row r="664" spans="15:26" ht="15.75" customHeight="1" x14ac:dyDescent="0.2">
      <c r="O664" s="67"/>
      <c r="P664" s="67"/>
      <c r="Q664" s="67"/>
      <c r="R664" s="67"/>
      <c r="S664" s="67"/>
      <c r="T664" s="67"/>
      <c r="U664" s="67"/>
      <c r="V664" s="67"/>
      <c r="W664" s="67"/>
      <c r="X664" s="67"/>
      <c r="Y664" s="67"/>
      <c r="Z664" s="67"/>
    </row>
    <row r="665" spans="15:26" ht="15.75" customHeight="1" x14ac:dyDescent="0.2">
      <c r="O665" s="67"/>
      <c r="P665" s="67"/>
      <c r="Q665" s="67"/>
      <c r="R665" s="67"/>
      <c r="S665" s="67"/>
      <c r="T665" s="67"/>
      <c r="U665" s="67"/>
      <c r="V665" s="67"/>
      <c r="W665" s="67"/>
      <c r="X665" s="67"/>
      <c r="Y665" s="67"/>
      <c r="Z665" s="67"/>
    </row>
    <row r="666" spans="15:26" ht="15.75" customHeight="1" x14ac:dyDescent="0.2">
      <c r="O666" s="67"/>
      <c r="P666" s="67"/>
      <c r="Q666" s="67"/>
      <c r="R666" s="67"/>
      <c r="S666" s="67"/>
      <c r="T666" s="67"/>
      <c r="U666" s="67"/>
      <c r="V666" s="67"/>
      <c r="W666" s="67"/>
      <c r="X666" s="67"/>
      <c r="Y666" s="67"/>
      <c r="Z666" s="67"/>
    </row>
    <row r="667" spans="15:26" ht="15.75" customHeight="1" x14ac:dyDescent="0.2">
      <c r="O667" s="67"/>
      <c r="P667" s="67"/>
      <c r="Q667" s="67"/>
      <c r="R667" s="67"/>
      <c r="S667" s="67"/>
      <c r="T667" s="67"/>
      <c r="U667" s="67"/>
      <c r="V667" s="67"/>
      <c r="W667" s="67"/>
      <c r="X667" s="67"/>
      <c r="Y667" s="67"/>
      <c r="Z667" s="67"/>
    </row>
    <row r="668" spans="15:26" ht="15.75" customHeight="1" x14ac:dyDescent="0.2">
      <c r="O668" s="67"/>
      <c r="P668" s="67"/>
      <c r="Q668" s="67"/>
      <c r="R668" s="67"/>
      <c r="S668" s="67"/>
      <c r="T668" s="67"/>
      <c r="U668" s="67"/>
      <c r="V668" s="67"/>
      <c r="W668" s="67"/>
      <c r="X668" s="67"/>
      <c r="Y668" s="67"/>
      <c r="Z668" s="67"/>
    </row>
    <row r="669" spans="15:26" ht="15.75" customHeight="1" x14ac:dyDescent="0.2">
      <c r="O669" s="67"/>
      <c r="P669" s="67"/>
      <c r="Q669" s="67"/>
      <c r="R669" s="67"/>
      <c r="S669" s="67"/>
      <c r="T669" s="67"/>
      <c r="U669" s="67"/>
      <c r="V669" s="67"/>
      <c r="W669" s="67"/>
      <c r="X669" s="67"/>
      <c r="Y669" s="67"/>
      <c r="Z669" s="67"/>
    </row>
    <row r="670" spans="15:26" ht="15.75" customHeight="1" x14ac:dyDescent="0.2">
      <c r="O670" s="67"/>
      <c r="P670" s="67"/>
      <c r="Q670" s="67"/>
      <c r="R670" s="67"/>
      <c r="S670" s="67"/>
      <c r="T670" s="67"/>
      <c r="U670" s="67"/>
      <c r="V670" s="67"/>
      <c r="W670" s="67"/>
      <c r="X670" s="67"/>
      <c r="Y670" s="67"/>
      <c r="Z670" s="67"/>
    </row>
    <row r="671" spans="15:26" ht="15.75" customHeight="1" x14ac:dyDescent="0.2">
      <c r="O671" s="67"/>
      <c r="P671" s="67"/>
      <c r="Q671" s="67"/>
      <c r="R671" s="67"/>
      <c r="S671" s="67"/>
      <c r="T671" s="67"/>
      <c r="U671" s="67"/>
      <c r="V671" s="67"/>
      <c r="W671" s="67"/>
      <c r="X671" s="67"/>
      <c r="Y671" s="67"/>
      <c r="Z671" s="67"/>
    </row>
    <row r="672" spans="15:26" ht="15.75" customHeight="1" x14ac:dyDescent="0.2">
      <c r="O672" s="67"/>
      <c r="P672" s="67"/>
      <c r="Q672" s="67"/>
      <c r="R672" s="67"/>
      <c r="S672" s="67"/>
      <c r="T672" s="67"/>
      <c r="U672" s="67"/>
      <c r="V672" s="67"/>
      <c r="W672" s="67"/>
      <c r="X672" s="67"/>
      <c r="Y672" s="67"/>
      <c r="Z672" s="67"/>
    </row>
    <row r="673" spans="15:26" ht="15.75" customHeight="1" x14ac:dyDescent="0.2">
      <c r="O673" s="67"/>
      <c r="P673" s="67"/>
      <c r="Q673" s="67"/>
      <c r="R673" s="67"/>
      <c r="S673" s="67"/>
      <c r="T673" s="67"/>
      <c r="U673" s="67"/>
      <c r="V673" s="67"/>
      <c r="W673" s="67"/>
      <c r="X673" s="67"/>
      <c r="Y673" s="67"/>
      <c r="Z673" s="67"/>
    </row>
    <row r="674" spans="15:26" ht="15.75" customHeight="1" x14ac:dyDescent="0.2">
      <c r="O674" s="67"/>
      <c r="P674" s="67"/>
      <c r="Q674" s="67"/>
      <c r="R674" s="67"/>
      <c r="S674" s="67"/>
      <c r="T674" s="67"/>
      <c r="U674" s="67"/>
      <c r="V674" s="67"/>
      <c r="W674" s="67"/>
      <c r="X674" s="67"/>
      <c r="Y674" s="67"/>
      <c r="Z674" s="67"/>
    </row>
    <row r="675" spans="15:26" ht="15.75" customHeight="1" x14ac:dyDescent="0.2">
      <c r="O675" s="67"/>
      <c r="P675" s="67"/>
      <c r="Q675" s="67"/>
      <c r="R675" s="67"/>
      <c r="S675" s="67"/>
      <c r="T675" s="67"/>
      <c r="U675" s="67"/>
      <c r="V675" s="67"/>
      <c r="W675" s="67"/>
      <c r="X675" s="67"/>
      <c r="Y675" s="67"/>
      <c r="Z675" s="67"/>
    </row>
    <row r="676" spans="15:26" ht="15.75" customHeight="1" x14ac:dyDescent="0.2">
      <c r="O676" s="67"/>
      <c r="P676" s="67"/>
      <c r="Q676" s="67"/>
      <c r="R676" s="67"/>
      <c r="S676" s="67"/>
      <c r="T676" s="67"/>
      <c r="U676" s="67"/>
      <c r="V676" s="67"/>
      <c r="W676" s="67"/>
      <c r="X676" s="67"/>
      <c r="Y676" s="67"/>
      <c r="Z676" s="67"/>
    </row>
    <row r="677" spans="15:26" ht="15.75" customHeight="1" x14ac:dyDescent="0.2">
      <c r="O677" s="67"/>
      <c r="P677" s="67"/>
      <c r="Q677" s="67"/>
      <c r="R677" s="67"/>
      <c r="S677" s="67"/>
      <c r="T677" s="67"/>
      <c r="U677" s="67"/>
      <c r="V677" s="67"/>
      <c r="W677" s="67"/>
      <c r="X677" s="67"/>
      <c r="Y677" s="67"/>
      <c r="Z677" s="67"/>
    </row>
    <row r="678" spans="15:26" ht="15.75" customHeight="1" x14ac:dyDescent="0.2">
      <c r="O678" s="67"/>
      <c r="P678" s="67"/>
      <c r="Q678" s="67"/>
      <c r="R678" s="67"/>
      <c r="S678" s="67"/>
      <c r="T678" s="67"/>
      <c r="U678" s="67"/>
      <c r="V678" s="67"/>
      <c r="W678" s="67"/>
      <c r="X678" s="67"/>
      <c r="Y678" s="67"/>
      <c r="Z678" s="67"/>
    </row>
    <row r="679" spans="15:26" ht="15.75" customHeight="1" x14ac:dyDescent="0.2">
      <c r="O679" s="67"/>
      <c r="P679" s="67"/>
      <c r="Q679" s="67"/>
      <c r="R679" s="67"/>
      <c r="S679" s="67"/>
      <c r="T679" s="67"/>
      <c r="U679" s="67"/>
      <c r="V679" s="67"/>
      <c r="W679" s="67"/>
      <c r="X679" s="67"/>
      <c r="Y679" s="67"/>
      <c r="Z679" s="67"/>
    </row>
    <row r="680" spans="15:26" ht="15.75" customHeight="1" x14ac:dyDescent="0.2">
      <c r="O680" s="67"/>
      <c r="P680" s="67"/>
      <c r="Q680" s="67"/>
      <c r="R680" s="67"/>
      <c r="S680" s="67"/>
      <c r="T680" s="67"/>
      <c r="U680" s="67"/>
      <c r="V680" s="67"/>
      <c r="W680" s="67"/>
      <c r="X680" s="67"/>
      <c r="Y680" s="67"/>
      <c r="Z680" s="67"/>
    </row>
    <row r="681" spans="15:26" ht="15.75" customHeight="1" x14ac:dyDescent="0.2">
      <c r="O681" s="67"/>
      <c r="P681" s="67"/>
      <c r="Q681" s="67"/>
      <c r="R681" s="67"/>
      <c r="S681" s="67"/>
      <c r="T681" s="67"/>
      <c r="U681" s="67"/>
      <c r="V681" s="67"/>
      <c r="W681" s="67"/>
      <c r="X681" s="67"/>
      <c r="Y681" s="67"/>
      <c r="Z681" s="67"/>
    </row>
    <row r="682" spans="15:26" ht="15.75" customHeight="1" x14ac:dyDescent="0.2">
      <c r="O682" s="67"/>
      <c r="P682" s="67"/>
      <c r="Q682" s="67"/>
      <c r="R682" s="67"/>
      <c r="S682" s="67"/>
      <c r="T682" s="67"/>
      <c r="U682" s="67"/>
      <c r="V682" s="67"/>
      <c r="W682" s="67"/>
      <c r="X682" s="67"/>
      <c r="Y682" s="67"/>
      <c r="Z682" s="67"/>
    </row>
    <row r="683" spans="15:26" ht="15.75" customHeight="1" x14ac:dyDescent="0.2">
      <c r="O683" s="67"/>
      <c r="P683" s="67"/>
      <c r="Q683" s="67"/>
      <c r="R683" s="67"/>
      <c r="S683" s="67"/>
      <c r="T683" s="67"/>
      <c r="U683" s="67"/>
      <c r="V683" s="67"/>
      <c r="W683" s="67"/>
      <c r="X683" s="67"/>
      <c r="Y683" s="67"/>
      <c r="Z683" s="67"/>
    </row>
    <row r="684" spans="15:26" ht="15.75" customHeight="1" x14ac:dyDescent="0.2">
      <c r="O684" s="67"/>
      <c r="P684" s="67"/>
      <c r="Q684" s="67"/>
      <c r="R684" s="67"/>
      <c r="S684" s="67"/>
      <c r="T684" s="67"/>
      <c r="U684" s="67"/>
      <c r="V684" s="67"/>
      <c r="W684" s="67"/>
      <c r="X684" s="67"/>
      <c r="Y684" s="67"/>
      <c r="Z684" s="67"/>
    </row>
    <row r="685" spans="15:26" ht="15.75" customHeight="1" x14ac:dyDescent="0.2">
      <c r="O685" s="67"/>
      <c r="P685" s="67"/>
      <c r="Q685" s="67"/>
      <c r="R685" s="67"/>
      <c r="S685" s="67"/>
      <c r="T685" s="67"/>
      <c r="U685" s="67"/>
      <c r="V685" s="67"/>
      <c r="W685" s="67"/>
      <c r="X685" s="67"/>
      <c r="Y685" s="67"/>
      <c r="Z685" s="67"/>
    </row>
    <row r="686" spans="15:26" ht="15.75" customHeight="1" x14ac:dyDescent="0.2">
      <c r="O686" s="67"/>
      <c r="P686" s="67"/>
      <c r="Q686" s="67"/>
      <c r="R686" s="67"/>
      <c r="S686" s="67"/>
      <c r="T686" s="67"/>
      <c r="U686" s="67"/>
      <c r="V686" s="67"/>
      <c r="W686" s="67"/>
      <c r="X686" s="67"/>
      <c r="Y686" s="67"/>
      <c r="Z686" s="67"/>
    </row>
    <row r="687" spans="15:26" ht="15.75" customHeight="1" x14ac:dyDescent="0.2">
      <c r="O687" s="67"/>
      <c r="P687" s="67"/>
      <c r="Q687" s="67"/>
      <c r="R687" s="67"/>
      <c r="S687" s="67"/>
      <c r="T687" s="67"/>
      <c r="U687" s="67"/>
      <c r="V687" s="67"/>
      <c r="W687" s="67"/>
      <c r="X687" s="67"/>
      <c r="Y687" s="67"/>
      <c r="Z687" s="67"/>
    </row>
    <row r="688" spans="15:26" ht="15.75" customHeight="1" x14ac:dyDescent="0.2">
      <c r="O688" s="67"/>
      <c r="P688" s="67"/>
      <c r="Q688" s="67"/>
      <c r="R688" s="67"/>
      <c r="S688" s="67"/>
      <c r="T688" s="67"/>
      <c r="U688" s="67"/>
      <c r="V688" s="67"/>
      <c r="W688" s="67"/>
      <c r="X688" s="67"/>
      <c r="Y688" s="67"/>
      <c r="Z688" s="67"/>
    </row>
    <row r="689" spans="15:26" ht="15.75" customHeight="1" x14ac:dyDescent="0.2">
      <c r="O689" s="67"/>
      <c r="P689" s="67"/>
      <c r="Q689" s="67"/>
      <c r="R689" s="67"/>
      <c r="S689" s="67"/>
      <c r="T689" s="67"/>
      <c r="U689" s="67"/>
      <c r="V689" s="67"/>
      <c r="W689" s="67"/>
      <c r="X689" s="67"/>
      <c r="Y689" s="67"/>
      <c r="Z689" s="67"/>
    </row>
    <row r="690" spans="15:26" ht="15.75" customHeight="1" x14ac:dyDescent="0.2">
      <c r="O690" s="67"/>
      <c r="P690" s="67"/>
      <c r="Q690" s="67"/>
      <c r="R690" s="67"/>
      <c r="S690" s="67"/>
      <c r="T690" s="67"/>
      <c r="U690" s="67"/>
      <c r="V690" s="67"/>
      <c r="W690" s="67"/>
      <c r="X690" s="67"/>
      <c r="Y690" s="67"/>
      <c r="Z690" s="67"/>
    </row>
    <row r="691" spans="15:26" ht="15.75" customHeight="1" x14ac:dyDescent="0.2">
      <c r="O691" s="67"/>
      <c r="P691" s="67"/>
      <c r="Q691" s="67"/>
      <c r="R691" s="67"/>
      <c r="S691" s="67"/>
      <c r="T691" s="67"/>
      <c r="U691" s="67"/>
      <c r="V691" s="67"/>
      <c r="W691" s="67"/>
      <c r="X691" s="67"/>
      <c r="Y691" s="67"/>
      <c r="Z691" s="67"/>
    </row>
    <row r="692" spans="15:26" ht="15.75" customHeight="1" x14ac:dyDescent="0.2">
      <c r="O692" s="67"/>
      <c r="P692" s="67"/>
      <c r="Q692" s="67"/>
      <c r="R692" s="67"/>
      <c r="S692" s="67"/>
      <c r="T692" s="67"/>
      <c r="U692" s="67"/>
      <c r="V692" s="67"/>
      <c r="W692" s="67"/>
      <c r="X692" s="67"/>
      <c r="Y692" s="67"/>
      <c r="Z692" s="67"/>
    </row>
    <row r="693" spans="15:26" ht="15.75" customHeight="1" x14ac:dyDescent="0.2">
      <c r="O693" s="67"/>
      <c r="P693" s="67"/>
      <c r="Q693" s="67"/>
      <c r="R693" s="67"/>
      <c r="S693" s="67"/>
      <c r="T693" s="67"/>
      <c r="U693" s="67"/>
      <c r="V693" s="67"/>
      <c r="W693" s="67"/>
      <c r="X693" s="67"/>
      <c r="Y693" s="67"/>
      <c r="Z693" s="67"/>
    </row>
    <row r="694" spans="15:26" ht="15.75" customHeight="1" x14ac:dyDescent="0.2">
      <c r="O694" s="67"/>
      <c r="P694" s="67"/>
      <c r="Q694" s="67"/>
      <c r="R694" s="67"/>
      <c r="S694" s="67"/>
      <c r="T694" s="67"/>
      <c r="U694" s="67"/>
      <c r="V694" s="67"/>
      <c r="W694" s="67"/>
      <c r="X694" s="67"/>
      <c r="Y694" s="67"/>
      <c r="Z694" s="67"/>
    </row>
    <row r="695" spans="15:26" ht="15.75" customHeight="1" x14ac:dyDescent="0.2">
      <c r="O695" s="67"/>
      <c r="P695" s="67"/>
      <c r="Q695" s="67"/>
      <c r="R695" s="67"/>
      <c r="S695" s="67"/>
      <c r="T695" s="67"/>
      <c r="U695" s="67"/>
      <c r="V695" s="67"/>
      <c r="W695" s="67"/>
      <c r="X695" s="67"/>
      <c r="Y695" s="67"/>
      <c r="Z695" s="67"/>
    </row>
    <row r="696" spans="15:26" ht="15.75" customHeight="1" x14ac:dyDescent="0.2">
      <c r="O696" s="67"/>
      <c r="P696" s="67"/>
      <c r="Q696" s="67"/>
      <c r="R696" s="67"/>
      <c r="S696" s="67"/>
      <c r="T696" s="67"/>
      <c r="U696" s="67"/>
      <c r="V696" s="67"/>
      <c r="W696" s="67"/>
      <c r="X696" s="67"/>
      <c r="Y696" s="67"/>
      <c r="Z696" s="67"/>
    </row>
    <row r="697" spans="15:26" ht="15.75" customHeight="1" x14ac:dyDescent="0.2">
      <c r="O697" s="67"/>
      <c r="P697" s="67"/>
      <c r="Q697" s="67"/>
      <c r="R697" s="67"/>
      <c r="S697" s="67"/>
      <c r="T697" s="67"/>
      <c r="U697" s="67"/>
      <c r="V697" s="67"/>
      <c r="W697" s="67"/>
      <c r="X697" s="67"/>
      <c r="Y697" s="67"/>
      <c r="Z697" s="67"/>
    </row>
    <row r="698" spans="15:26" ht="15.75" customHeight="1" x14ac:dyDescent="0.2">
      <c r="O698" s="67"/>
      <c r="P698" s="67"/>
      <c r="Q698" s="67"/>
      <c r="R698" s="67"/>
      <c r="S698" s="67"/>
      <c r="T698" s="67"/>
      <c r="U698" s="67"/>
      <c r="V698" s="67"/>
      <c r="W698" s="67"/>
      <c r="X698" s="67"/>
      <c r="Y698" s="67"/>
      <c r="Z698" s="67"/>
    </row>
    <row r="699" spans="15:26" ht="15.75" customHeight="1" x14ac:dyDescent="0.2">
      <c r="O699" s="67"/>
      <c r="P699" s="67"/>
      <c r="Q699" s="67"/>
      <c r="R699" s="67"/>
      <c r="S699" s="67"/>
      <c r="T699" s="67"/>
      <c r="U699" s="67"/>
      <c r="V699" s="67"/>
      <c r="W699" s="67"/>
      <c r="X699" s="67"/>
      <c r="Y699" s="67"/>
      <c r="Z699" s="67"/>
    </row>
    <row r="700" spans="15:26" ht="15.75" customHeight="1" x14ac:dyDescent="0.2">
      <c r="O700" s="67"/>
      <c r="P700" s="67"/>
      <c r="Q700" s="67"/>
      <c r="R700" s="67"/>
      <c r="S700" s="67"/>
      <c r="T700" s="67"/>
      <c r="U700" s="67"/>
      <c r="V700" s="67"/>
      <c r="W700" s="67"/>
      <c r="X700" s="67"/>
      <c r="Y700" s="67"/>
      <c r="Z700" s="67"/>
    </row>
    <row r="701" spans="15:26" ht="15.75" customHeight="1" x14ac:dyDescent="0.2">
      <c r="O701" s="67"/>
      <c r="P701" s="67"/>
      <c r="Q701" s="67"/>
      <c r="R701" s="67"/>
      <c r="S701" s="67"/>
      <c r="T701" s="67"/>
      <c r="U701" s="67"/>
      <c r="V701" s="67"/>
      <c r="W701" s="67"/>
      <c r="X701" s="67"/>
      <c r="Y701" s="67"/>
      <c r="Z701" s="67"/>
    </row>
    <row r="702" spans="15:26" ht="15.75" customHeight="1" x14ac:dyDescent="0.2">
      <c r="O702" s="67"/>
      <c r="P702" s="67"/>
      <c r="Q702" s="67"/>
      <c r="R702" s="67"/>
      <c r="S702" s="67"/>
      <c r="T702" s="67"/>
      <c r="U702" s="67"/>
      <c r="V702" s="67"/>
      <c r="W702" s="67"/>
      <c r="X702" s="67"/>
      <c r="Y702" s="67"/>
      <c r="Z702" s="67"/>
    </row>
    <row r="703" spans="15:26" ht="15.75" customHeight="1" x14ac:dyDescent="0.2">
      <c r="O703" s="67"/>
      <c r="P703" s="67"/>
      <c r="Q703" s="67"/>
      <c r="R703" s="67"/>
      <c r="S703" s="67"/>
      <c r="T703" s="67"/>
      <c r="U703" s="67"/>
      <c r="V703" s="67"/>
      <c r="W703" s="67"/>
      <c r="X703" s="67"/>
      <c r="Y703" s="67"/>
      <c r="Z703" s="67"/>
    </row>
    <row r="704" spans="15:26" ht="15.75" customHeight="1" x14ac:dyDescent="0.2">
      <c r="O704" s="67"/>
      <c r="P704" s="67"/>
      <c r="Q704" s="67"/>
      <c r="R704" s="67"/>
      <c r="S704" s="67"/>
      <c r="T704" s="67"/>
      <c r="U704" s="67"/>
      <c r="V704" s="67"/>
      <c r="W704" s="67"/>
      <c r="X704" s="67"/>
      <c r="Y704" s="67"/>
      <c r="Z704" s="67"/>
    </row>
    <row r="705" spans="15:26" ht="15.75" customHeight="1" x14ac:dyDescent="0.2">
      <c r="O705" s="67"/>
      <c r="P705" s="67"/>
      <c r="Q705" s="67"/>
      <c r="R705" s="67"/>
      <c r="S705" s="67"/>
      <c r="T705" s="67"/>
      <c r="U705" s="67"/>
      <c r="V705" s="67"/>
      <c r="W705" s="67"/>
      <c r="X705" s="67"/>
      <c r="Y705" s="67"/>
      <c r="Z705" s="67"/>
    </row>
    <row r="706" spans="15:26" ht="15.75" customHeight="1" x14ac:dyDescent="0.2">
      <c r="O706" s="67"/>
      <c r="P706" s="67"/>
      <c r="Q706" s="67"/>
      <c r="R706" s="67"/>
      <c r="S706" s="67"/>
      <c r="T706" s="67"/>
      <c r="U706" s="67"/>
      <c r="V706" s="67"/>
      <c r="W706" s="67"/>
      <c r="X706" s="67"/>
      <c r="Y706" s="67"/>
      <c r="Z706" s="67"/>
    </row>
    <row r="707" spans="15:26" ht="15.75" customHeight="1" x14ac:dyDescent="0.2">
      <c r="O707" s="67"/>
      <c r="P707" s="67"/>
      <c r="Q707" s="67"/>
      <c r="R707" s="67"/>
      <c r="S707" s="67"/>
      <c r="T707" s="67"/>
      <c r="U707" s="67"/>
      <c r="V707" s="67"/>
      <c r="W707" s="67"/>
      <c r="X707" s="67"/>
      <c r="Y707" s="67"/>
      <c r="Z707" s="67"/>
    </row>
    <row r="708" spans="15:26" ht="15.75" customHeight="1" x14ac:dyDescent="0.2">
      <c r="O708" s="67"/>
      <c r="P708" s="67"/>
      <c r="Q708" s="67"/>
      <c r="R708" s="67"/>
      <c r="S708" s="67"/>
      <c r="T708" s="67"/>
      <c r="U708" s="67"/>
      <c r="V708" s="67"/>
      <c r="W708" s="67"/>
      <c r="X708" s="67"/>
      <c r="Y708" s="67"/>
      <c r="Z708" s="67"/>
    </row>
    <row r="709" spans="15:26" ht="15.75" customHeight="1" x14ac:dyDescent="0.2">
      <c r="O709" s="67"/>
      <c r="P709" s="67"/>
      <c r="Q709" s="67"/>
      <c r="R709" s="67"/>
      <c r="S709" s="67"/>
      <c r="T709" s="67"/>
      <c r="U709" s="67"/>
      <c r="V709" s="67"/>
      <c r="W709" s="67"/>
      <c r="X709" s="67"/>
      <c r="Y709" s="67"/>
      <c r="Z709" s="67"/>
    </row>
    <row r="710" spans="15:26" ht="15.75" customHeight="1" x14ac:dyDescent="0.2">
      <c r="O710" s="67"/>
      <c r="P710" s="67"/>
      <c r="Q710" s="67"/>
      <c r="R710" s="67"/>
      <c r="S710" s="67"/>
      <c r="T710" s="67"/>
      <c r="U710" s="67"/>
      <c r="V710" s="67"/>
      <c r="W710" s="67"/>
      <c r="X710" s="67"/>
      <c r="Y710" s="67"/>
      <c r="Z710" s="67"/>
    </row>
    <row r="711" spans="15:26" ht="15.75" customHeight="1" x14ac:dyDescent="0.2">
      <c r="O711" s="67"/>
      <c r="P711" s="67"/>
      <c r="Q711" s="67"/>
      <c r="R711" s="67"/>
      <c r="S711" s="67"/>
      <c r="T711" s="67"/>
      <c r="U711" s="67"/>
      <c r="V711" s="67"/>
      <c r="W711" s="67"/>
      <c r="X711" s="67"/>
      <c r="Y711" s="67"/>
      <c r="Z711" s="67"/>
    </row>
    <row r="712" spans="15:26" ht="15.75" customHeight="1" x14ac:dyDescent="0.2">
      <c r="O712" s="67"/>
      <c r="P712" s="67"/>
      <c r="Q712" s="67"/>
      <c r="R712" s="67"/>
      <c r="S712" s="67"/>
      <c r="T712" s="67"/>
      <c r="U712" s="67"/>
      <c r="V712" s="67"/>
      <c r="W712" s="67"/>
      <c r="X712" s="67"/>
      <c r="Y712" s="67"/>
      <c r="Z712" s="67"/>
    </row>
    <row r="713" spans="15:26" ht="15.75" customHeight="1" x14ac:dyDescent="0.2">
      <c r="O713" s="67"/>
      <c r="P713" s="67"/>
      <c r="Q713" s="67"/>
      <c r="R713" s="67"/>
      <c r="S713" s="67"/>
      <c r="T713" s="67"/>
      <c r="U713" s="67"/>
      <c r="V713" s="67"/>
      <c r="W713" s="67"/>
      <c r="X713" s="67"/>
      <c r="Y713" s="67"/>
      <c r="Z713" s="67"/>
    </row>
    <row r="714" spans="15:26" ht="15.75" customHeight="1" x14ac:dyDescent="0.2">
      <c r="O714" s="67"/>
      <c r="P714" s="67"/>
      <c r="Q714" s="67"/>
      <c r="R714" s="67"/>
      <c r="S714" s="67"/>
      <c r="T714" s="67"/>
      <c r="U714" s="67"/>
      <c r="V714" s="67"/>
      <c r="W714" s="67"/>
      <c r="X714" s="67"/>
      <c r="Y714" s="67"/>
      <c r="Z714" s="67"/>
    </row>
    <row r="715" spans="15:26" ht="15.75" customHeight="1" x14ac:dyDescent="0.2">
      <c r="O715" s="67"/>
      <c r="P715" s="67"/>
      <c r="Q715" s="67"/>
      <c r="R715" s="67"/>
      <c r="S715" s="67"/>
      <c r="T715" s="67"/>
      <c r="U715" s="67"/>
      <c r="V715" s="67"/>
      <c r="W715" s="67"/>
      <c r="X715" s="67"/>
      <c r="Y715" s="67"/>
      <c r="Z715" s="67"/>
    </row>
    <row r="716" spans="15:26" ht="15.75" customHeight="1" x14ac:dyDescent="0.2">
      <c r="O716" s="67"/>
      <c r="P716" s="67"/>
      <c r="Q716" s="67"/>
      <c r="R716" s="67"/>
      <c r="S716" s="67"/>
      <c r="T716" s="67"/>
      <c r="U716" s="67"/>
      <c r="V716" s="67"/>
      <c r="W716" s="67"/>
      <c r="X716" s="67"/>
      <c r="Y716" s="67"/>
      <c r="Z716" s="67"/>
    </row>
    <row r="717" spans="15:26" ht="15.75" customHeight="1" x14ac:dyDescent="0.2">
      <c r="O717" s="67"/>
      <c r="P717" s="67"/>
      <c r="Q717" s="67"/>
      <c r="R717" s="67"/>
      <c r="S717" s="67"/>
      <c r="T717" s="67"/>
      <c r="U717" s="67"/>
      <c r="V717" s="67"/>
      <c r="W717" s="67"/>
      <c r="X717" s="67"/>
      <c r="Y717" s="67"/>
      <c r="Z717" s="67"/>
    </row>
    <row r="718" spans="15:26" ht="15.75" customHeight="1" x14ac:dyDescent="0.2">
      <c r="O718" s="67"/>
      <c r="P718" s="67"/>
      <c r="Q718" s="67"/>
      <c r="R718" s="67"/>
      <c r="S718" s="67"/>
      <c r="T718" s="67"/>
      <c r="U718" s="67"/>
      <c r="V718" s="67"/>
      <c r="W718" s="67"/>
      <c r="X718" s="67"/>
      <c r="Y718" s="67"/>
      <c r="Z718" s="67"/>
    </row>
    <row r="719" spans="15:26" ht="15.75" customHeight="1" x14ac:dyDescent="0.2">
      <c r="O719" s="67"/>
      <c r="P719" s="67"/>
      <c r="Q719" s="67"/>
      <c r="R719" s="67"/>
      <c r="S719" s="67"/>
      <c r="T719" s="67"/>
      <c r="U719" s="67"/>
      <c r="V719" s="67"/>
      <c r="W719" s="67"/>
      <c r="X719" s="67"/>
      <c r="Y719" s="67"/>
      <c r="Z719" s="67"/>
    </row>
    <row r="720" spans="15:26" ht="15.75" customHeight="1" x14ac:dyDescent="0.2">
      <c r="O720" s="67"/>
      <c r="P720" s="67"/>
      <c r="Q720" s="67"/>
      <c r="R720" s="67"/>
      <c r="S720" s="67"/>
      <c r="T720" s="67"/>
      <c r="U720" s="67"/>
      <c r="V720" s="67"/>
      <c r="W720" s="67"/>
      <c r="X720" s="67"/>
      <c r="Y720" s="67"/>
      <c r="Z720" s="67"/>
    </row>
    <row r="721" spans="15:26" ht="15.75" customHeight="1" x14ac:dyDescent="0.2">
      <c r="O721" s="67"/>
      <c r="P721" s="67"/>
      <c r="Q721" s="67"/>
      <c r="R721" s="67"/>
      <c r="S721" s="67"/>
      <c r="T721" s="67"/>
      <c r="U721" s="67"/>
      <c r="V721" s="67"/>
      <c r="W721" s="67"/>
      <c r="X721" s="67"/>
      <c r="Y721" s="67"/>
      <c r="Z721" s="67"/>
    </row>
    <row r="722" spans="15:26" ht="15.75" customHeight="1" x14ac:dyDescent="0.2">
      <c r="O722" s="67"/>
      <c r="P722" s="67"/>
      <c r="Q722" s="67"/>
      <c r="R722" s="67"/>
      <c r="S722" s="67"/>
      <c r="T722" s="67"/>
      <c r="U722" s="67"/>
      <c r="V722" s="67"/>
      <c r="W722" s="67"/>
      <c r="X722" s="67"/>
      <c r="Y722" s="67"/>
      <c r="Z722" s="67"/>
    </row>
    <row r="723" spans="15:26" ht="15.75" customHeight="1" x14ac:dyDescent="0.2">
      <c r="O723" s="67"/>
      <c r="P723" s="67"/>
      <c r="Q723" s="67"/>
      <c r="R723" s="67"/>
      <c r="S723" s="67"/>
      <c r="T723" s="67"/>
      <c r="U723" s="67"/>
      <c r="V723" s="67"/>
      <c r="W723" s="67"/>
      <c r="X723" s="67"/>
      <c r="Y723" s="67"/>
      <c r="Z723" s="67"/>
    </row>
    <row r="724" spans="15:26" ht="15.75" customHeight="1" x14ac:dyDescent="0.2">
      <c r="O724" s="67"/>
      <c r="P724" s="67"/>
      <c r="Q724" s="67"/>
      <c r="R724" s="67"/>
      <c r="S724" s="67"/>
      <c r="T724" s="67"/>
      <c r="U724" s="67"/>
      <c r="V724" s="67"/>
      <c r="W724" s="67"/>
      <c r="X724" s="67"/>
      <c r="Y724" s="67"/>
      <c r="Z724" s="67"/>
    </row>
    <row r="725" spans="15:26" ht="15.75" customHeight="1" x14ac:dyDescent="0.2">
      <c r="O725" s="67"/>
      <c r="P725" s="67"/>
      <c r="Q725" s="67"/>
      <c r="R725" s="67"/>
      <c r="S725" s="67"/>
      <c r="T725" s="67"/>
      <c r="U725" s="67"/>
      <c r="V725" s="67"/>
      <c r="W725" s="67"/>
      <c r="X725" s="67"/>
      <c r="Y725" s="67"/>
      <c r="Z725" s="67"/>
    </row>
    <row r="726" spans="15:26" ht="15.75" customHeight="1" x14ac:dyDescent="0.2">
      <c r="O726" s="67"/>
      <c r="P726" s="67"/>
      <c r="Q726" s="67"/>
      <c r="R726" s="67"/>
      <c r="S726" s="67"/>
      <c r="T726" s="67"/>
      <c r="U726" s="67"/>
      <c r="V726" s="67"/>
      <c r="W726" s="67"/>
      <c r="X726" s="67"/>
      <c r="Y726" s="67"/>
      <c r="Z726" s="67"/>
    </row>
    <row r="727" spans="15:26" ht="15.75" customHeight="1" x14ac:dyDescent="0.2">
      <c r="O727" s="67"/>
      <c r="P727" s="67"/>
      <c r="Q727" s="67"/>
      <c r="R727" s="67"/>
      <c r="S727" s="67"/>
      <c r="T727" s="67"/>
      <c r="U727" s="67"/>
      <c r="V727" s="67"/>
      <c r="W727" s="67"/>
      <c r="X727" s="67"/>
      <c r="Y727" s="67"/>
      <c r="Z727" s="67"/>
    </row>
    <row r="728" spans="15:26" ht="15.75" customHeight="1" x14ac:dyDescent="0.2">
      <c r="O728" s="67"/>
      <c r="P728" s="67"/>
      <c r="Q728" s="67"/>
      <c r="R728" s="67"/>
      <c r="S728" s="67"/>
      <c r="T728" s="67"/>
      <c r="U728" s="67"/>
      <c r="V728" s="67"/>
      <c r="W728" s="67"/>
      <c r="X728" s="67"/>
      <c r="Y728" s="67"/>
      <c r="Z728" s="67"/>
    </row>
    <row r="729" spans="15:26" ht="15.75" customHeight="1" x14ac:dyDescent="0.2">
      <c r="O729" s="67"/>
      <c r="P729" s="67"/>
      <c r="Q729" s="67"/>
      <c r="R729" s="67"/>
      <c r="S729" s="67"/>
      <c r="T729" s="67"/>
      <c r="U729" s="67"/>
      <c r="V729" s="67"/>
      <c r="W729" s="67"/>
      <c r="X729" s="67"/>
      <c r="Y729" s="67"/>
      <c r="Z729" s="67"/>
    </row>
    <row r="730" spans="15:26" ht="15.75" customHeight="1" x14ac:dyDescent="0.2">
      <c r="O730" s="67"/>
      <c r="P730" s="67"/>
      <c r="Q730" s="67"/>
      <c r="R730" s="67"/>
      <c r="S730" s="67"/>
      <c r="T730" s="67"/>
      <c r="U730" s="67"/>
      <c r="V730" s="67"/>
      <c r="W730" s="67"/>
      <c r="X730" s="67"/>
      <c r="Y730" s="67"/>
      <c r="Z730" s="67"/>
    </row>
    <row r="731" spans="15:26" ht="15.75" customHeight="1" x14ac:dyDescent="0.2">
      <c r="O731" s="67"/>
      <c r="P731" s="67"/>
      <c r="Q731" s="67"/>
      <c r="R731" s="67"/>
      <c r="S731" s="67"/>
      <c r="T731" s="67"/>
      <c r="U731" s="67"/>
      <c r="V731" s="67"/>
      <c r="W731" s="67"/>
      <c r="X731" s="67"/>
      <c r="Y731" s="67"/>
      <c r="Z731" s="67"/>
    </row>
    <row r="732" spans="15:26" ht="15.75" customHeight="1" x14ac:dyDescent="0.2">
      <c r="O732" s="67"/>
      <c r="P732" s="67"/>
      <c r="Q732" s="67"/>
      <c r="R732" s="67"/>
      <c r="S732" s="67"/>
      <c r="T732" s="67"/>
      <c r="U732" s="67"/>
      <c r="V732" s="67"/>
      <c r="W732" s="67"/>
      <c r="X732" s="67"/>
      <c r="Y732" s="67"/>
      <c r="Z732" s="67"/>
    </row>
    <row r="733" spans="15:26" ht="15.75" customHeight="1" x14ac:dyDescent="0.2">
      <c r="O733" s="67"/>
      <c r="P733" s="67"/>
      <c r="Q733" s="67"/>
      <c r="R733" s="67"/>
      <c r="S733" s="67"/>
      <c r="T733" s="67"/>
      <c r="U733" s="67"/>
      <c r="V733" s="67"/>
      <c r="W733" s="67"/>
      <c r="X733" s="67"/>
      <c r="Y733" s="67"/>
      <c r="Z733" s="67"/>
    </row>
    <row r="734" spans="15:26" ht="15.75" customHeight="1" x14ac:dyDescent="0.2">
      <c r="O734" s="67"/>
      <c r="P734" s="67"/>
      <c r="Q734" s="67"/>
      <c r="R734" s="67"/>
      <c r="S734" s="67"/>
      <c r="T734" s="67"/>
      <c r="U734" s="67"/>
      <c r="V734" s="67"/>
      <c r="W734" s="67"/>
      <c r="X734" s="67"/>
      <c r="Y734" s="67"/>
      <c r="Z734" s="67"/>
    </row>
    <row r="735" spans="15:26" ht="15.75" customHeight="1" x14ac:dyDescent="0.2">
      <c r="O735" s="67"/>
      <c r="P735" s="67"/>
      <c r="Q735" s="67"/>
      <c r="R735" s="67"/>
      <c r="S735" s="67"/>
      <c r="T735" s="67"/>
      <c r="U735" s="67"/>
      <c r="V735" s="67"/>
      <c r="W735" s="67"/>
      <c r="X735" s="67"/>
      <c r="Y735" s="67"/>
      <c r="Z735" s="67"/>
    </row>
    <row r="736" spans="15:26" ht="15.75" customHeight="1" x14ac:dyDescent="0.2">
      <c r="O736" s="67"/>
      <c r="P736" s="67"/>
      <c r="Q736" s="67"/>
      <c r="R736" s="67"/>
      <c r="S736" s="67"/>
      <c r="T736" s="67"/>
      <c r="U736" s="67"/>
      <c r="V736" s="67"/>
      <c r="W736" s="67"/>
      <c r="X736" s="67"/>
      <c r="Y736" s="67"/>
      <c r="Z736" s="67"/>
    </row>
    <row r="737" spans="15:26" ht="15.75" customHeight="1" x14ac:dyDescent="0.2">
      <c r="O737" s="67"/>
      <c r="P737" s="67"/>
      <c r="Q737" s="67"/>
      <c r="R737" s="67"/>
      <c r="S737" s="67"/>
      <c r="T737" s="67"/>
      <c r="U737" s="67"/>
      <c r="V737" s="67"/>
      <c r="W737" s="67"/>
      <c r="X737" s="67"/>
      <c r="Y737" s="67"/>
      <c r="Z737" s="67"/>
    </row>
    <row r="738" spans="15:26" ht="15.75" customHeight="1" x14ac:dyDescent="0.2">
      <c r="O738" s="67"/>
      <c r="P738" s="67"/>
      <c r="Q738" s="67"/>
      <c r="R738" s="67"/>
      <c r="S738" s="67"/>
      <c r="T738" s="67"/>
      <c r="U738" s="67"/>
      <c r="V738" s="67"/>
      <c r="W738" s="67"/>
      <c r="X738" s="67"/>
      <c r="Y738" s="67"/>
      <c r="Z738" s="67"/>
    </row>
    <row r="739" spans="15:26" ht="15.75" customHeight="1" x14ac:dyDescent="0.2">
      <c r="O739" s="67"/>
      <c r="P739" s="67"/>
      <c r="Q739" s="67"/>
      <c r="R739" s="67"/>
      <c r="S739" s="67"/>
      <c r="T739" s="67"/>
      <c r="U739" s="67"/>
      <c r="V739" s="67"/>
      <c r="W739" s="67"/>
      <c r="X739" s="67"/>
      <c r="Y739" s="67"/>
      <c r="Z739" s="67"/>
    </row>
    <row r="740" spans="15:26" ht="15.75" customHeight="1" x14ac:dyDescent="0.2">
      <c r="O740" s="67"/>
      <c r="P740" s="67"/>
      <c r="Q740" s="67"/>
      <c r="R740" s="67"/>
      <c r="S740" s="67"/>
      <c r="T740" s="67"/>
      <c r="U740" s="67"/>
      <c r="V740" s="67"/>
      <c r="W740" s="67"/>
      <c r="X740" s="67"/>
      <c r="Y740" s="67"/>
      <c r="Z740" s="67"/>
    </row>
    <row r="741" spans="15:26" ht="15.75" customHeight="1" x14ac:dyDescent="0.2">
      <c r="O741" s="67"/>
      <c r="P741" s="67"/>
      <c r="Q741" s="67"/>
      <c r="R741" s="67"/>
      <c r="S741" s="67"/>
      <c r="T741" s="67"/>
      <c r="U741" s="67"/>
      <c r="V741" s="67"/>
      <c r="W741" s="67"/>
      <c r="X741" s="67"/>
      <c r="Y741" s="67"/>
      <c r="Z741" s="67"/>
    </row>
    <row r="742" spans="15:26" ht="15.75" customHeight="1" x14ac:dyDescent="0.2">
      <c r="O742" s="67"/>
      <c r="P742" s="67"/>
      <c r="Q742" s="67"/>
      <c r="R742" s="67"/>
      <c r="S742" s="67"/>
      <c r="T742" s="67"/>
      <c r="U742" s="67"/>
      <c r="V742" s="67"/>
      <c r="W742" s="67"/>
      <c r="X742" s="67"/>
      <c r="Y742" s="67"/>
      <c r="Z742" s="67"/>
    </row>
    <row r="743" spans="15:26" ht="15.75" customHeight="1" x14ac:dyDescent="0.2">
      <c r="O743" s="67"/>
      <c r="P743" s="67"/>
      <c r="Q743" s="67"/>
      <c r="R743" s="67"/>
      <c r="S743" s="67"/>
      <c r="T743" s="67"/>
      <c r="U743" s="67"/>
      <c r="V743" s="67"/>
      <c r="W743" s="67"/>
      <c r="X743" s="67"/>
      <c r="Y743" s="67"/>
      <c r="Z743" s="67"/>
    </row>
    <row r="744" spans="15:26" ht="15.75" customHeight="1" x14ac:dyDescent="0.2">
      <c r="O744" s="67"/>
      <c r="P744" s="67"/>
      <c r="Q744" s="67"/>
      <c r="R744" s="67"/>
      <c r="S744" s="67"/>
      <c r="T744" s="67"/>
      <c r="U744" s="67"/>
      <c r="V744" s="67"/>
      <c r="W744" s="67"/>
      <c r="X744" s="67"/>
      <c r="Y744" s="67"/>
      <c r="Z744" s="67"/>
    </row>
    <row r="745" spans="15:26" ht="15.75" customHeight="1" x14ac:dyDescent="0.2">
      <c r="O745" s="67"/>
      <c r="P745" s="67"/>
      <c r="Q745" s="67"/>
      <c r="R745" s="67"/>
      <c r="S745" s="67"/>
      <c r="T745" s="67"/>
      <c r="U745" s="67"/>
      <c r="V745" s="67"/>
      <c r="W745" s="67"/>
      <c r="X745" s="67"/>
      <c r="Y745" s="67"/>
      <c r="Z745" s="67"/>
    </row>
    <row r="746" spans="15:26" ht="15.75" customHeight="1" x14ac:dyDescent="0.2">
      <c r="O746" s="67"/>
      <c r="P746" s="67"/>
      <c r="Q746" s="67"/>
      <c r="R746" s="67"/>
      <c r="S746" s="67"/>
      <c r="T746" s="67"/>
      <c r="U746" s="67"/>
      <c r="V746" s="67"/>
      <c r="W746" s="67"/>
      <c r="X746" s="67"/>
      <c r="Y746" s="67"/>
      <c r="Z746" s="67"/>
    </row>
    <row r="747" spans="15:26" ht="15.75" customHeight="1" x14ac:dyDescent="0.2">
      <c r="O747" s="67"/>
      <c r="P747" s="67"/>
      <c r="Q747" s="67"/>
      <c r="R747" s="67"/>
      <c r="S747" s="67"/>
      <c r="T747" s="67"/>
      <c r="U747" s="67"/>
      <c r="V747" s="67"/>
      <c r="W747" s="67"/>
      <c r="X747" s="67"/>
      <c r="Y747" s="67"/>
      <c r="Z747" s="67"/>
    </row>
    <row r="748" spans="15:26" ht="15.75" customHeight="1" x14ac:dyDescent="0.2">
      <c r="O748" s="67"/>
      <c r="P748" s="67"/>
      <c r="Q748" s="67"/>
      <c r="R748" s="67"/>
      <c r="S748" s="67"/>
      <c r="T748" s="67"/>
      <c r="U748" s="67"/>
      <c r="V748" s="67"/>
      <c r="W748" s="67"/>
      <c r="X748" s="67"/>
      <c r="Y748" s="67"/>
      <c r="Z748" s="67"/>
    </row>
    <row r="749" spans="15:26" ht="15.75" customHeight="1" x14ac:dyDescent="0.2">
      <c r="O749" s="67"/>
      <c r="P749" s="67"/>
      <c r="Q749" s="67"/>
      <c r="R749" s="67"/>
      <c r="S749" s="67"/>
      <c r="T749" s="67"/>
      <c r="U749" s="67"/>
      <c r="V749" s="67"/>
      <c r="W749" s="67"/>
      <c r="X749" s="67"/>
      <c r="Y749" s="67"/>
      <c r="Z749" s="67"/>
    </row>
    <row r="750" spans="15:26" ht="15.75" customHeight="1" x14ac:dyDescent="0.2">
      <c r="O750" s="67"/>
      <c r="P750" s="67"/>
      <c r="Q750" s="67"/>
      <c r="R750" s="67"/>
      <c r="S750" s="67"/>
      <c r="T750" s="67"/>
      <c r="U750" s="67"/>
      <c r="V750" s="67"/>
      <c r="W750" s="67"/>
      <c r="X750" s="67"/>
      <c r="Y750" s="67"/>
      <c r="Z750" s="67"/>
    </row>
    <row r="751" spans="15:26" ht="15.75" customHeight="1" x14ac:dyDescent="0.2">
      <c r="O751" s="67"/>
      <c r="P751" s="67"/>
      <c r="Q751" s="67"/>
      <c r="R751" s="67"/>
      <c r="S751" s="67"/>
      <c r="T751" s="67"/>
      <c r="U751" s="67"/>
      <c r="V751" s="67"/>
      <c r="W751" s="67"/>
      <c r="X751" s="67"/>
      <c r="Y751" s="67"/>
      <c r="Z751" s="67"/>
    </row>
    <row r="752" spans="15:26" ht="15.75" customHeight="1" x14ac:dyDescent="0.2">
      <c r="O752" s="67"/>
      <c r="P752" s="67"/>
      <c r="Q752" s="67"/>
      <c r="R752" s="67"/>
      <c r="S752" s="67"/>
      <c r="T752" s="67"/>
      <c r="U752" s="67"/>
      <c r="V752" s="67"/>
      <c r="W752" s="67"/>
      <c r="X752" s="67"/>
      <c r="Y752" s="67"/>
      <c r="Z752" s="67"/>
    </row>
    <row r="753" spans="15:26" ht="15.75" customHeight="1" x14ac:dyDescent="0.2">
      <c r="O753" s="67"/>
      <c r="P753" s="67"/>
      <c r="Q753" s="67"/>
      <c r="R753" s="67"/>
      <c r="S753" s="67"/>
      <c r="T753" s="67"/>
      <c r="U753" s="67"/>
      <c r="V753" s="67"/>
      <c r="W753" s="67"/>
      <c r="X753" s="67"/>
      <c r="Y753" s="67"/>
      <c r="Z753" s="67"/>
    </row>
    <row r="754" spans="15:26" ht="15.75" customHeight="1" x14ac:dyDescent="0.2">
      <c r="O754" s="67"/>
      <c r="P754" s="67"/>
      <c r="Q754" s="67"/>
      <c r="R754" s="67"/>
      <c r="S754" s="67"/>
      <c r="T754" s="67"/>
      <c r="U754" s="67"/>
      <c r="V754" s="67"/>
      <c r="W754" s="67"/>
      <c r="X754" s="67"/>
      <c r="Y754" s="67"/>
      <c r="Z754" s="67"/>
    </row>
    <row r="755" spans="15:26" ht="15.75" customHeight="1" x14ac:dyDescent="0.2">
      <c r="O755" s="67"/>
      <c r="P755" s="67"/>
      <c r="Q755" s="67"/>
      <c r="R755" s="67"/>
      <c r="S755" s="67"/>
      <c r="T755" s="67"/>
      <c r="U755" s="67"/>
      <c r="V755" s="67"/>
      <c r="W755" s="67"/>
      <c r="X755" s="67"/>
      <c r="Y755" s="67"/>
      <c r="Z755" s="67"/>
    </row>
    <row r="756" spans="15:26" ht="15.75" customHeight="1" x14ac:dyDescent="0.2">
      <c r="O756" s="67"/>
      <c r="P756" s="67"/>
      <c r="Q756" s="67"/>
      <c r="R756" s="67"/>
      <c r="S756" s="67"/>
      <c r="T756" s="67"/>
      <c r="U756" s="67"/>
      <c r="V756" s="67"/>
      <c r="W756" s="67"/>
      <c r="X756" s="67"/>
      <c r="Y756" s="67"/>
      <c r="Z756" s="67"/>
    </row>
    <row r="757" spans="15:26" ht="15.75" customHeight="1" x14ac:dyDescent="0.2">
      <c r="O757" s="67"/>
      <c r="P757" s="67"/>
      <c r="Q757" s="67"/>
      <c r="R757" s="67"/>
      <c r="S757" s="67"/>
      <c r="T757" s="67"/>
      <c r="U757" s="67"/>
      <c r="V757" s="67"/>
      <c r="W757" s="67"/>
      <c r="X757" s="67"/>
      <c r="Y757" s="67"/>
      <c r="Z757" s="67"/>
    </row>
    <row r="758" spans="15:26" ht="15.75" customHeight="1" x14ac:dyDescent="0.2">
      <c r="O758" s="67"/>
      <c r="P758" s="67"/>
      <c r="Q758" s="67"/>
      <c r="R758" s="67"/>
      <c r="S758" s="67"/>
      <c r="T758" s="67"/>
      <c r="U758" s="67"/>
      <c r="V758" s="67"/>
      <c r="W758" s="67"/>
      <c r="X758" s="67"/>
      <c r="Y758" s="67"/>
      <c r="Z758" s="67"/>
    </row>
    <row r="759" spans="15:26" ht="15.75" customHeight="1" x14ac:dyDescent="0.2">
      <c r="O759" s="67"/>
      <c r="P759" s="67"/>
      <c r="Q759" s="67"/>
      <c r="R759" s="67"/>
      <c r="S759" s="67"/>
      <c r="T759" s="67"/>
      <c r="U759" s="67"/>
      <c r="V759" s="67"/>
      <c r="W759" s="67"/>
      <c r="X759" s="67"/>
      <c r="Y759" s="67"/>
      <c r="Z759" s="67"/>
    </row>
    <row r="760" spans="15:26" ht="15.75" customHeight="1" x14ac:dyDescent="0.2">
      <c r="O760" s="67"/>
      <c r="P760" s="67"/>
      <c r="Q760" s="67"/>
      <c r="R760" s="67"/>
      <c r="S760" s="67"/>
      <c r="T760" s="67"/>
      <c r="U760" s="67"/>
      <c r="V760" s="67"/>
      <c r="W760" s="67"/>
      <c r="X760" s="67"/>
      <c r="Y760" s="67"/>
      <c r="Z760" s="67"/>
    </row>
    <row r="761" spans="15:26" ht="15.75" customHeight="1" x14ac:dyDescent="0.2">
      <c r="O761" s="67"/>
      <c r="P761" s="67"/>
      <c r="Q761" s="67"/>
      <c r="R761" s="67"/>
      <c r="S761" s="67"/>
      <c r="T761" s="67"/>
      <c r="U761" s="67"/>
      <c r="V761" s="67"/>
      <c r="W761" s="67"/>
      <c r="X761" s="67"/>
      <c r="Y761" s="67"/>
      <c r="Z761" s="67"/>
    </row>
    <row r="762" spans="15:26" ht="15.75" customHeight="1" x14ac:dyDescent="0.2">
      <c r="O762" s="67"/>
      <c r="P762" s="67"/>
      <c r="Q762" s="67"/>
      <c r="R762" s="67"/>
      <c r="S762" s="67"/>
      <c r="T762" s="67"/>
      <c r="U762" s="67"/>
      <c r="V762" s="67"/>
      <c r="W762" s="67"/>
      <c r="X762" s="67"/>
      <c r="Y762" s="67"/>
      <c r="Z762" s="67"/>
    </row>
    <row r="763" spans="15:26" ht="15.75" customHeight="1" x14ac:dyDescent="0.2">
      <c r="O763" s="67"/>
      <c r="P763" s="67"/>
      <c r="Q763" s="67"/>
      <c r="R763" s="67"/>
      <c r="S763" s="67"/>
      <c r="T763" s="67"/>
      <c r="U763" s="67"/>
      <c r="V763" s="67"/>
      <c r="W763" s="67"/>
      <c r="X763" s="67"/>
      <c r="Y763" s="67"/>
      <c r="Z763" s="67"/>
    </row>
    <row r="764" spans="15:26" ht="15.75" customHeight="1" x14ac:dyDescent="0.2">
      <c r="O764" s="67"/>
      <c r="P764" s="67"/>
      <c r="Q764" s="67"/>
      <c r="R764" s="67"/>
      <c r="S764" s="67"/>
      <c r="T764" s="67"/>
      <c r="U764" s="67"/>
      <c r="V764" s="67"/>
      <c r="W764" s="67"/>
      <c r="X764" s="67"/>
      <c r="Y764" s="67"/>
      <c r="Z764" s="67"/>
    </row>
    <row r="765" spans="15:26" ht="15.75" customHeight="1" x14ac:dyDescent="0.2">
      <c r="O765" s="67"/>
      <c r="P765" s="67"/>
      <c r="Q765" s="67"/>
      <c r="R765" s="67"/>
      <c r="S765" s="67"/>
      <c r="T765" s="67"/>
      <c r="U765" s="67"/>
      <c r="V765" s="67"/>
      <c r="W765" s="67"/>
      <c r="X765" s="67"/>
      <c r="Y765" s="67"/>
      <c r="Z765" s="67"/>
    </row>
    <row r="766" spans="15:26" ht="15.75" customHeight="1" x14ac:dyDescent="0.2">
      <c r="O766" s="67"/>
      <c r="P766" s="67"/>
      <c r="Q766" s="67"/>
      <c r="R766" s="67"/>
      <c r="S766" s="67"/>
      <c r="T766" s="67"/>
      <c r="U766" s="67"/>
      <c r="V766" s="67"/>
      <c r="W766" s="67"/>
      <c r="X766" s="67"/>
      <c r="Y766" s="67"/>
      <c r="Z766" s="67"/>
    </row>
    <row r="767" spans="15:26" ht="15.75" customHeight="1" x14ac:dyDescent="0.2">
      <c r="O767" s="67"/>
      <c r="P767" s="67"/>
      <c r="Q767" s="67"/>
      <c r="R767" s="67"/>
      <c r="S767" s="67"/>
      <c r="T767" s="67"/>
      <c r="U767" s="67"/>
      <c r="V767" s="67"/>
      <c r="W767" s="67"/>
      <c r="X767" s="67"/>
      <c r="Y767" s="67"/>
      <c r="Z767" s="67"/>
    </row>
    <row r="768" spans="15:26" ht="15.75" customHeight="1" x14ac:dyDescent="0.2">
      <c r="O768" s="67"/>
      <c r="P768" s="67"/>
      <c r="Q768" s="67"/>
      <c r="R768" s="67"/>
      <c r="S768" s="67"/>
      <c r="T768" s="67"/>
      <c r="U768" s="67"/>
      <c r="V768" s="67"/>
      <c r="W768" s="67"/>
      <c r="X768" s="67"/>
      <c r="Y768" s="67"/>
      <c r="Z768" s="67"/>
    </row>
    <row r="769" spans="15:26" ht="15.75" customHeight="1" x14ac:dyDescent="0.2">
      <c r="O769" s="67"/>
      <c r="P769" s="67"/>
      <c r="Q769" s="67"/>
      <c r="R769" s="67"/>
      <c r="S769" s="67"/>
      <c r="T769" s="67"/>
      <c r="U769" s="67"/>
      <c r="V769" s="67"/>
      <c r="W769" s="67"/>
      <c r="X769" s="67"/>
      <c r="Y769" s="67"/>
      <c r="Z769" s="67"/>
    </row>
    <row r="770" spans="15:26" ht="15.75" customHeight="1" x14ac:dyDescent="0.2">
      <c r="O770" s="67"/>
      <c r="P770" s="67"/>
      <c r="Q770" s="67"/>
      <c r="R770" s="67"/>
      <c r="S770" s="67"/>
      <c r="T770" s="67"/>
      <c r="U770" s="67"/>
      <c r="V770" s="67"/>
      <c r="W770" s="67"/>
      <c r="X770" s="67"/>
      <c r="Y770" s="67"/>
      <c r="Z770" s="67"/>
    </row>
    <row r="771" spans="15:26" ht="15.75" customHeight="1" x14ac:dyDescent="0.2">
      <c r="O771" s="67"/>
      <c r="P771" s="67"/>
      <c r="Q771" s="67"/>
      <c r="R771" s="67"/>
      <c r="S771" s="67"/>
      <c r="T771" s="67"/>
      <c r="U771" s="67"/>
      <c r="V771" s="67"/>
      <c r="W771" s="67"/>
      <c r="X771" s="67"/>
      <c r="Y771" s="67"/>
      <c r="Z771" s="67"/>
    </row>
    <row r="772" spans="15:26" ht="15.75" customHeight="1" x14ac:dyDescent="0.2">
      <c r="O772" s="67"/>
      <c r="P772" s="67"/>
      <c r="Q772" s="67"/>
      <c r="R772" s="67"/>
      <c r="S772" s="67"/>
      <c r="T772" s="67"/>
      <c r="U772" s="67"/>
      <c r="V772" s="67"/>
      <c r="W772" s="67"/>
      <c r="X772" s="67"/>
      <c r="Y772" s="67"/>
      <c r="Z772" s="67"/>
    </row>
    <row r="773" spans="15:26" ht="15.75" customHeight="1" x14ac:dyDescent="0.2">
      <c r="O773" s="67"/>
      <c r="P773" s="67"/>
      <c r="Q773" s="67"/>
      <c r="R773" s="67"/>
      <c r="S773" s="67"/>
      <c r="T773" s="67"/>
      <c r="U773" s="67"/>
      <c r="V773" s="67"/>
      <c r="W773" s="67"/>
      <c r="X773" s="67"/>
      <c r="Y773" s="67"/>
      <c r="Z773" s="67"/>
    </row>
    <row r="774" spans="15:26" ht="15.75" customHeight="1" x14ac:dyDescent="0.2">
      <c r="O774" s="67"/>
      <c r="P774" s="67"/>
      <c r="Q774" s="67"/>
      <c r="R774" s="67"/>
      <c r="S774" s="67"/>
      <c r="T774" s="67"/>
      <c r="U774" s="67"/>
      <c r="V774" s="67"/>
      <c r="W774" s="67"/>
      <c r="X774" s="67"/>
      <c r="Y774" s="67"/>
      <c r="Z774" s="67"/>
    </row>
    <row r="775" spans="15:26" ht="15.75" customHeight="1" x14ac:dyDescent="0.2">
      <c r="O775" s="67"/>
      <c r="P775" s="67"/>
      <c r="Q775" s="67"/>
      <c r="R775" s="67"/>
      <c r="S775" s="67"/>
      <c r="T775" s="67"/>
      <c r="U775" s="67"/>
      <c r="V775" s="67"/>
      <c r="W775" s="67"/>
      <c r="X775" s="67"/>
      <c r="Y775" s="67"/>
      <c r="Z775" s="67"/>
    </row>
    <row r="776" spans="15:26" ht="15.75" customHeight="1" x14ac:dyDescent="0.2">
      <c r="O776" s="67"/>
      <c r="P776" s="67"/>
      <c r="Q776" s="67"/>
      <c r="R776" s="67"/>
      <c r="S776" s="67"/>
      <c r="T776" s="67"/>
      <c r="U776" s="67"/>
      <c r="V776" s="67"/>
      <c r="W776" s="67"/>
      <c r="X776" s="67"/>
      <c r="Y776" s="67"/>
      <c r="Z776" s="67"/>
    </row>
    <row r="777" spans="15:26" ht="15.75" customHeight="1" x14ac:dyDescent="0.2">
      <c r="O777" s="67"/>
      <c r="P777" s="67"/>
      <c r="Q777" s="67"/>
      <c r="R777" s="67"/>
      <c r="S777" s="67"/>
      <c r="T777" s="67"/>
      <c r="U777" s="67"/>
      <c r="V777" s="67"/>
      <c r="W777" s="67"/>
      <c r="X777" s="67"/>
      <c r="Y777" s="67"/>
      <c r="Z777" s="67"/>
    </row>
    <row r="778" spans="15:26" ht="15.75" customHeight="1" x14ac:dyDescent="0.2">
      <c r="O778" s="67"/>
      <c r="P778" s="67"/>
      <c r="Q778" s="67"/>
      <c r="R778" s="67"/>
      <c r="S778" s="67"/>
      <c r="T778" s="67"/>
      <c r="U778" s="67"/>
      <c r="V778" s="67"/>
      <c r="W778" s="67"/>
      <c r="X778" s="67"/>
      <c r="Y778" s="67"/>
      <c r="Z778" s="67"/>
    </row>
    <row r="779" spans="15:26" ht="15.75" customHeight="1" x14ac:dyDescent="0.2">
      <c r="O779" s="67"/>
      <c r="P779" s="67"/>
      <c r="Q779" s="67"/>
      <c r="R779" s="67"/>
      <c r="S779" s="67"/>
      <c r="T779" s="67"/>
      <c r="U779" s="67"/>
      <c r="V779" s="67"/>
      <c r="W779" s="67"/>
      <c r="X779" s="67"/>
      <c r="Y779" s="67"/>
      <c r="Z779" s="67"/>
    </row>
    <row r="780" spans="15:26" ht="15.75" customHeight="1" x14ac:dyDescent="0.2">
      <c r="O780" s="67"/>
      <c r="P780" s="67"/>
      <c r="Q780" s="67"/>
      <c r="R780" s="67"/>
      <c r="S780" s="67"/>
      <c r="T780" s="67"/>
      <c r="U780" s="67"/>
      <c r="V780" s="67"/>
      <c r="W780" s="67"/>
      <c r="X780" s="67"/>
      <c r="Y780" s="67"/>
      <c r="Z780" s="67"/>
    </row>
    <row r="781" spans="15:26" ht="15.75" customHeight="1" x14ac:dyDescent="0.2">
      <c r="O781" s="67"/>
      <c r="P781" s="67"/>
      <c r="Q781" s="67"/>
      <c r="R781" s="67"/>
      <c r="S781" s="67"/>
      <c r="T781" s="67"/>
      <c r="U781" s="67"/>
      <c r="V781" s="67"/>
      <c r="W781" s="67"/>
      <c r="X781" s="67"/>
      <c r="Y781" s="67"/>
      <c r="Z781" s="67"/>
    </row>
    <row r="782" spans="15:26" ht="15.75" customHeight="1" x14ac:dyDescent="0.2">
      <c r="O782" s="67"/>
      <c r="P782" s="67"/>
      <c r="Q782" s="67"/>
      <c r="R782" s="67"/>
      <c r="S782" s="67"/>
      <c r="T782" s="67"/>
      <c r="U782" s="67"/>
      <c r="V782" s="67"/>
      <c r="W782" s="67"/>
      <c r="X782" s="67"/>
      <c r="Y782" s="67"/>
      <c r="Z782" s="67"/>
    </row>
    <row r="783" spans="15:26" ht="15.75" customHeight="1" x14ac:dyDescent="0.2">
      <c r="O783" s="67"/>
      <c r="P783" s="67"/>
      <c r="Q783" s="67"/>
      <c r="R783" s="67"/>
      <c r="S783" s="67"/>
      <c r="T783" s="67"/>
      <c r="U783" s="67"/>
      <c r="V783" s="67"/>
      <c r="W783" s="67"/>
      <c r="X783" s="67"/>
      <c r="Y783" s="67"/>
      <c r="Z783" s="67"/>
    </row>
    <row r="784" spans="15:26" ht="15.75" customHeight="1" x14ac:dyDescent="0.2">
      <c r="O784" s="67"/>
      <c r="P784" s="67"/>
      <c r="Q784" s="67"/>
      <c r="R784" s="67"/>
      <c r="S784" s="67"/>
      <c r="T784" s="67"/>
      <c r="U784" s="67"/>
      <c r="V784" s="67"/>
      <c r="W784" s="67"/>
      <c r="X784" s="67"/>
      <c r="Y784" s="67"/>
      <c r="Z784" s="67"/>
    </row>
    <row r="785" spans="15:26" ht="15.75" customHeight="1" x14ac:dyDescent="0.2">
      <c r="O785" s="67"/>
      <c r="P785" s="67"/>
      <c r="Q785" s="67"/>
      <c r="R785" s="67"/>
      <c r="S785" s="67"/>
      <c r="T785" s="67"/>
      <c r="U785" s="67"/>
      <c r="V785" s="67"/>
      <c r="W785" s="67"/>
      <c r="X785" s="67"/>
      <c r="Y785" s="67"/>
      <c r="Z785" s="67"/>
    </row>
    <row r="786" spans="15:26" ht="15.75" customHeight="1" x14ac:dyDescent="0.2">
      <c r="O786" s="67"/>
      <c r="P786" s="67"/>
      <c r="Q786" s="67"/>
      <c r="R786" s="67"/>
      <c r="S786" s="67"/>
      <c r="T786" s="67"/>
      <c r="U786" s="67"/>
      <c r="V786" s="67"/>
      <c r="W786" s="67"/>
      <c r="X786" s="67"/>
      <c r="Y786" s="67"/>
      <c r="Z786" s="67"/>
    </row>
    <row r="787" spans="15:26" ht="15.75" customHeight="1" x14ac:dyDescent="0.2">
      <c r="O787" s="67"/>
      <c r="P787" s="67"/>
      <c r="Q787" s="67"/>
      <c r="R787" s="67"/>
      <c r="S787" s="67"/>
      <c r="T787" s="67"/>
      <c r="U787" s="67"/>
      <c r="V787" s="67"/>
      <c r="W787" s="67"/>
      <c r="X787" s="67"/>
      <c r="Y787" s="67"/>
      <c r="Z787" s="67"/>
    </row>
    <row r="788" spans="15:26" ht="15.75" customHeight="1" x14ac:dyDescent="0.2">
      <c r="O788" s="67"/>
      <c r="P788" s="67"/>
      <c r="Q788" s="67"/>
      <c r="R788" s="67"/>
      <c r="S788" s="67"/>
      <c r="T788" s="67"/>
      <c r="U788" s="67"/>
      <c r="V788" s="67"/>
      <c r="W788" s="67"/>
      <c r="X788" s="67"/>
      <c r="Y788" s="67"/>
      <c r="Z788" s="67"/>
    </row>
    <row r="789" spans="15:26" ht="15.75" customHeight="1" x14ac:dyDescent="0.2">
      <c r="O789" s="67"/>
      <c r="P789" s="67"/>
      <c r="Q789" s="67"/>
      <c r="R789" s="67"/>
      <c r="S789" s="67"/>
      <c r="T789" s="67"/>
      <c r="U789" s="67"/>
      <c r="V789" s="67"/>
      <c r="W789" s="67"/>
      <c r="X789" s="67"/>
      <c r="Y789" s="67"/>
      <c r="Z789" s="67"/>
    </row>
    <row r="790" spans="15:26" ht="15.75" customHeight="1" x14ac:dyDescent="0.2">
      <c r="O790" s="67"/>
      <c r="P790" s="67"/>
      <c r="Q790" s="67"/>
      <c r="R790" s="67"/>
      <c r="S790" s="67"/>
      <c r="T790" s="67"/>
      <c r="U790" s="67"/>
      <c r="V790" s="67"/>
      <c r="W790" s="67"/>
      <c r="X790" s="67"/>
      <c r="Y790" s="67"/>
      <c r="Z790" s="67"/>
    </row>
    <row r="791" spans="15:26" ht="15.75" customHeight="1" x14ac:dyDescent="0.2">
      <c r="O791" s="67"/>
      <c r="P791" s="67"/>
      <c r="Q791" s="67"/>
      <c r="R791" s="67"/>
      <c r="S791" s="67"/>
      <c r="T791" s="67"/>
      <c r="U791" s="67"/>
      <c r="V791" s="67"/>
      <c r="W791" s="67"/>
      <c r="X791" s="67"/>
      <c r="Y791" s="67"/>
      <c r="Z791" s="67"/>
    </row>
    <row r="792" spans="15:26" ht="15.75" customHeight="1" x14ac:dyDescent="0.2">
      <c r="O792" s="67"/>
      <c r="P792" s="67"/>
      <c r="Q792" s="67"/>
      <c r="R792" s="67"/>
      <c r="S792" s="67"/>
      <c r="T792" s="67"/>
      <c r="U792" s="67"/>
      <c r="V792" s="67"/>
      <c r="W792" s="67"/>
      <c r="X792" s="67"/>
      <c r="Y792" s="67"/>
      <c r="Z792" s="67"/>
    </row>
    <row r="793" spans="15:26" ht="15.75" customHeight="1" x14ac:dyDescent="0.2">
      <c r="O793" s="67"/>
      <c r="P793" s="67"/>
      <c r="Q793" s="67"/>
      <c r="R793" s="67"/>
      <c r="S793" s="67"/>
      <c r="T793" s="67"/>
      <c r="U793" s="67"/>
      <c r="V793" s="67"/>
      <c r="W793" s="67"/>
      <c r="X793" s="67"/>
      <c r="Y793" s="67"/>
      <c r="Z793" s="67"/>
    </row>
    <row r="794" spans="15:26" ht="15.75" customHeight="1" x14ac:dyDescent="0.2">
      <c r="O794" s="67"/>
      <c r="P794" s="67"/>
      <c r="Q794" s="67"/>
      <c r="R794" s="67"/>
      <c r="S794" s="67"/>
      <c r="T794" s="67"/>
      <c r="U794" s="67"/>
      <c r="V794" s="67"/>
      <c r="W794" s="67"/>
      <c r="X794" s="67"/>
      <c r="Y794" s="67"/>
      <c r="Z794" s="67"/>
    </row>
    <row r="795" spans="15:26" ht="15.75" customHeight="1" x14ac:dyDescent="0.2">
      <c r="O795" s="67"/>
      <c r="P795" s="67"/>
      <c r="Q795" s="67"/>
      <c r="R795" s="67"/>
      <c r="S795" s="67"/>
      <c r="T795" s="67"/>
      <c r="U795" s="67"/>
      <c r="V795" s="67"/>
      <c r="W795" s="67"/>
      <c r="X795" s="67"/>
      <c r="Y795" s="67"/>
      <c r="Z795" s="67"/>
    </row>
    <row r="796" spans="15:26" ht="15.75" customHeight="1" x14ac:dyDescent="0.2">
      <c r="O796" s="67"/>
      <c r="P796" s="67"/>
      <c r="Q796" s="67"/>
      <c r="R796" s="67"/>
      <c r="S796" s="67"/>
      <c r="T796" s="67"/>
      <c r="U796" s="67"/>
      <c r="V796" s="67"/>
      <c r="W796" s="67"/>
      <c r="X796" s="67"/>
      <c r="Y796" s="67"/>
      <c r="Z796" s="67"/>
    </row>
    <row r="797" spans="15:26" ht="15.75" customHeight="1" x14ac:dyDescent="0.2">
      <c r="O797" s="67"/>
      <c r="P797" s="67"/>
      <c r="Q797" s="67"/>
      <c r="R797" s="67"/>
      <c r="S797" s="67"/>
      <c r="T797" s="67"/>
      <c r="U797" s="67"/>
      <c r="V797" s="67"/>
      <c r="W797" s="67"/>
      <c r="X797" s="67"/>
      <c r="Y797" s="67"/>
      <c r="Z797" s="67"/>
    </row>
    <row r="798" spans="15:26" ht="15.75" customHeight="1" x14ac:dyDescent="0.2">
      <c r="O798" s="67"/>
      <c r="P798" s="67"/>
      <c r="Q798" s="67"/>
      <c r="R798" s="67"/>
      <c r="S798" s="67"/>
      <c r="T798" s="67"/>
      <c r="U798" s="67"/>
      <c r="V798" s="67"/>
      <c r="W798" s="67"/>
      <c r="X798" s="67"/>
      <c r="Y798" s="67"/>
      <c r="Z798" s="67"/>
    </row>
    <row r="799" spans="15:26" ht="15.75" customHeight="1" x14ac:dyDescent="0.2">
      <c r="O799" s="67"/>
      <c r="P799" s="67"/>
      <c r="Q799" s="67"/>
      <c r="R799" s="67"/>
      <c r="S799" s="67"/>
      <c r="T799" s="67"/>
      <c r="U799" s="67"/>
      <c r="V799" s="67"/>
      <c r="W799" s="67"/>
      <c r="X799" s="67"/>
      <c r="Y799" s="67"/>
      <c r="Z799" s="67"/>
    </row>
    <row r="800" spans="15:26" ht="15.75" customHeight="1" x14ac:dyDescent="0.2">
      <c r="O800" s="67"/>
      <c r="P800" s="67"/>
      <c r="Q800" s="67"/>
      <c r="R800" s="67"/>
      <c r="S800" s="67"/>
      <c r="T800" s="67"/>
      <c r="U800" s="67"/>
      <c r="V800" s="67"/>
      <c r="W800" s="67"/>
      <c r="X800" s="67"/>
      <c r="Y800" s="67"/>
      <c r="Z800" s="67"/>
    </row>
    <row r="801" spans="15:26" ht="15.75" customHeight="1" x14ac:dyDescent="0.2">
      <c r="O801" s="67"/>
      <c r="P801" s="67"/>
      <c r="Q801" s="67"/>
      <c r="R801" s="67"/>
      <c r="S801" s="67"/>
      <c r="T801" s="67"/>
      <c r="U801" s="67"/>
      <c r="V801" s="67"/>
      <c r="W801" s="67"/>
      <c r="X801" s="67"/>
      <c r="Y801" s="67"/>
      <c r="Z801" s="67"/>
    </row>
    <row r="802" spans="15:26" ht="15.75" customHeight="1" x14ac:dyDescent="0.2">
      <c r="O802" s="67"/>
      <c r="P802" s="67"/>
      <c r="Q802" s="67"/>
      <c r="R802" s="67"/>
      <c r="S802" s="67"/>
      <c r="T802" s="67"/>
      <c r="U802" s="67"/>
      <c r="V802" s="67"/>
      <c r="W802" s="67"/>
      <c r="X802" s="67"/>
      <c r="Y802" s="67"/>
      <c r="Z802" s="67"/>
    </row>
    <row r="803" spans="15:26" ht="15.75" customHeight="1" x14ac:dyDescent="0.2">
      <c r="O803" s="67"/>
      <c r="P803" s="67"/>
      <c r="Q803" s="67"/>
      <c r="R803" s="67"/>
      <c r="S803" s="67"/>
      <c r="T803" s="67"/>
      <c r="U803" s="67"/>
      <c r="V803" s="67"/>
      <c r="W803" s="67"/>
      <c r="X803" s="67"/>
      <c r="Y803" s="67"/>
      <c r="Z803" s="67"/>
    </row>
    <row r="804" spans="15:26" ht="15.75" customHeight="1" x14ac:dyDescent="0.2">
      <c r="O804" s="67"/>
      <c r="P804" s="67"/>
      <c r="Q804" s="67"/>
      <c r="R804" s="67"/>
      <c r="S804" s="67"/>
      <c r="T804" s="67"/>
      <c r="U804" s="67"/>
      <c r="V804" s="67"/>
      <c r="W804" s="67"/>
      <c r="X804" s="67"/>
      <c r="Y804" s="67"/>
      <c r="Z804" s="67"/>
    </row>
    <row r="805" spans="15:26" ht="15.75" customHeight="1" x14ac:dyDescent="0.2">
      <c r="O805" s="67"/>
      <c r="P805" s="67"/>
      <c r="Q805" s="67"/>
      <c r="R805" s="67"/>
      <c r="S805" s="67"/>
      <c r="T805" s="67"/>
      <c r="U805" s="67"/>
      <c r="V805" s="67"/>
      <c r="W805" s="67"/>
      <c r="X805" s="67"/>
      <c r="Y805" s="67"/>
      <c r="Z805" s="67"/>
    </row>
    <row r="806" spans="15:26" ht="15.75" customHeight="1" x14ac:dyDescent="0.2">
      <c r="O806" s="67"/>
      <c r="P806" s="67"/>
      <c r="Q806" s="67"/>
      <c r="R806" s="67"/>
      <c r="S806" s="67"/>
      <c r="T806" s="67"/>
      <c r="U806" s="67"/>
      <c r="V806" s="67"/>
      <c r="W806" s="67"/>
      <c r="X806" s="67"/>
      <c r="Y806" s="67"/>
      <c r="Z806" s="67"/>
    </row>
    <row r="807" spans="15:26" ht="15.75" customHeight="1" x14ac:dyDescent="0.2">
      <c r="O807" s="67"/>
      <c r="P807" s="67"/>
      <c r="Q807" s="67"/>
      <c r="R807" s="67"/>
      <c r="S807" s="67"/>
      <c r="T807" s="67"/>
      <c r="U807" s="67"/>
      <c r="V807" s="67"/>
      <c r="W807" s="67"/>
      <c r="X807" s="67"/>
      <c r="Y807" s="67"/>
      <c r="Z807" s="67"/>
    </row>
    <row r="808" spans="15:26" ht="15.75" customHeight="1" x14ac:dyDescent="0.2">
      <c r="O808" s="67"/>
      <c r="P808" s="67"/>
      <c r="Q808" s="67"/>
      <c r="R808" s="67"/>
      <c r="S808" s="67"/>
      <c r="T808" s="67"/>
      <c r="U808" s="67"/>
      <c r="V808" s="67"/>
      <c r="W808" s="67"/>
      <c r="X808" s="67"/>
      <c r="Y808" s="67"/>
      <c r="Z808" s="67"/>
    </row>
    <row r="809" spans="15:26" ht="15.75" customHeight="1" x14ac:dyDescent="0.2">
      <c r="O809" s="67"/>
      <c r="P809" s="67"/>
      <c r="Q809" s="67"/>
      <c r="R809" s="67"/>
      <c r="S809" s="67"/>
      <c r="T809" s="67"/>
      <c r="U809" s="67"/>
      <c r="V809" s="67"/>
      <c r="W809" s="67"/>
      <c r="X809" s="67"/>
      <c r="Y809" s="67"/>
      <c r="Z809" s="67"/>
    </row>
    <row r="810" spans="15:26" ht="15.75" customHeight="1" x14ac:dyDescent="0.2">
      <c r="O810" s="67"/>
      <c r="P810" s="67"/>
      <c r="Q810" s="67"/>
      <c r="R810" s="67"/>
      <c r="S810" s="67"/>
      <c r="T810" s="67"/>
      <c r="U810" s="67"/>
      <c r="V810" s="67"/>
      <c r="W810" s="67"/>
      <c r="X810" s="67"/>
      <c r="Y810" s="67"/>
      <c r="Z810" s="67"/>
    </row>
    <row r="811" spans="15:26" ht="15.75" customHeight="1" x14ac:dyDescent="0.2">
      <c r="O811" s="67"/>
      <c r="P811" s="67"/>
      <c r="Q811" s="67"/>
      <c r="R811" s="67"/>
      <c r="S811" s="67"/>
      <c r="T811" s="67"/>
      <c r="U811" s="67"/>
      <c r="V811" s="67"/>
      <c r="W811" s="67"/>
      <c r="X811" s="67"/>
      <c r="Y811" s="67"/>
      <c r="Z811" s="67"/>
    </row>
    <row r="812" spans="15:26" ht="15.75" customHeight="1" x14ac:dyDescent="0.2">
      <c r="O812" s="67"/>
      <c r="P812" s="67"/>
      <c r="Q812" s="67"/>
      <c r="R812" s="67"/>
      <c r="S812" s="67"/>
      <c r="T812" s="67"/>
      <c r="U812" s="67"/>
      <c r="V812" s="67"/>
      <c r="W812" s="67"/>
      <c r="X812" s="67"/>
      <c r="Y812" s="67"/>
      <c r="Z812" s="67"/>
    </row>
    <row r="813" spans="15:26" ht="15.75" customHeight="1" x14ac:dyDescent="0.2">
      <c r="O813" s="67"/>
      <c r="P813" s="67"/>
      <c r="Q813" s="67"/>
      <c r="R813" s="67"/>
      <c r="S813" s="67"/>
      <c r="T813" s="67"/>
      <c r="U813" s="67"/>
      <c r="V813" s="67"/>
      <c r="W813" s="67"/>
      <c r="X813" s="67"/>
      <c r="Y813" s="67"/>
      <c r="Z813" s="67"/>
    </row>
    <row r="814" spans="15:26" ht="15.75" customHeight="1" x14ac:dyDescent="0.2">
      <c r="O814" s="67"/>
      <c r="P814" s="67"/>
      <c r="Q814" s="67"/>
      <c r="R814" s="67"/>
      <c r="S814" s="67"/>
      <c r="T814" s="67"/>
      <c r="U814" s="67"/>
      <c r="V814" s="67"/>
      <c r="W814" s="67"/>
      <c r="X814" s="67"/>
      <c r="Y814" s="67"/>
      <c r="Z814" s="67"/>
    </row>
    <row r="815" spans="15:26" ht="15.75" customHeight="1" x14ac:dyDescent="0.2">
      <c r="O815" s="67"/>
      <c r="P815" s="67"/>
      <c r="Q815" s="67"/>
      <c r="R815" s="67"/>
      <c r="S815" s="67"/>
      <c r="T815" s="67"/>
      <c r="U815" s="67"/>
      <c r="V815" s="67"/>
      <c r="W815" s="67"/>
      <c r="X815" s="67"/>
      <c r="Y815" s="67"/>
      <c r="Z815" s="67"/>
    </row>
    <row r="816" spans="15:26" ht="15.75" customHeight="1" x14ac:dyDescent="0.2">
      <c r="O816" s="67"/>
      <c r="P816" s="67"/>
      <c r="Q816" s="67"/>
      <c r="R816" s="67"/>
      <c r="S816" s="67"/>
      <c r="T816" s="67"/>
      <c r="U816" s="67"/>
      <c r="V816" s="67"/>
      <c r="W816" s="67"/>
      <c r="X816" s="67"/>
      <c r="Y816" s="67"/>
      <c r="Z816" s="67"/>
    </row>
    <row r="817" spans="15:26" ht="15.75" customHeight="1" x14ac:dyDescent="0.2">
      <c r="O817" s="67"/>
      <c r="P817" s="67"/>
      <c r="Q817" s="67"/>
      <c r="R817" s="67"/>
      <c r="S817" s="67"/>
      <c r="T817" s="67"/>
      <c r="U817" s="67"/>
      <c r="V817" s="67"/>
      <c r="W817" s="67"/>
      <c r="X817" s="67"/>
      <c r="Y817" s="67"/>
      <c r="Z817" s="67"/>
    </row>
    <row r="818" spans="15:26" ht="15.75" customHeight="1" x14ac:dyDescent="0.2">
      <c r="O818" s="67"/>
      <c r="P818" s="67"/>
      <c r="Q818" s="67"/>
      <c r="R818" s="67"/>
      <c r="S818" s="67"/>
      <c r="T818" s="67"/>
      <c r="U818" s="67"/>
      <c r="V818" s="67"/>
      <c r="W818" s="67"/>
      <c r="X818" s="67"/>
      <c r="Y818" s="67"/>
      <c r="Z818" s="67"/>
    </row>
    <row r="819" spans="15:26" ht="15.75" customHeight="1" x14ac:dyDescent="0.2">
      <c r="O819" s="67"/>
      <c r="P819" s="67"/>
      <c r="Q819" s="67"/>
      <c r="R819" s="67"/>
      <c r="S819" s="67"/>
      <c r="T819" s="67"/>
      <c r="U819" s="67"/>
      <c r="V819" s="67"/>
      <c r="W819" s="67"/>
      <c r="X819" s="67"/>
      <c r="Y819" s="67"/>
      <c r="Z819" s="67"/>
    </row>
    <row r="820" spans="15:26" ht="15.75" customHeight="1" x14ac:dyDescent="0.2">
      <c r="O820" s="67"/>
      <c r="P820" s="67"/>
      <c r="Q820" s="67"/>
      <c r="R820" s="67"/>
      <c r="S820" s="67"/>
      <c r="T820" s="67"/>
      <c r="U820" s="67"/>
      <c r="V820" s="67"/>
      <c r="W820" s="67"/>
      <c r="X820" s="67"/>
      <c r="Y820" s="67"/>
      <c r="Z820" s="67"/>
    </row>
    <row r="821" spans="15:26" ht="15.75" customHeight="1" x14ac:dyDescent="0.2">
      <c r="O821" s="67"/>
      <c r="P821" s="67"/>
      <c r="Q821" s="67"/>
      <c r="R821" s="67"/>
      <c r="S821" s="67"/>
      <c r="T821" s="67"/>
      <c r="U821" s="67"/>
      <c r="V821" s="67"/>
      <c r="W821" s="67"/>
      <c r="X821" s="67"/>
      <c r="Y821" s="67"/>
      <c r="Z821" s="67"/>
    </row>
    <row r="822" spans="15:26" ht="15.75" customHeight="1" x14ac:dyDescent="0.2">
      <c r="O822" s="67"/>
      <c r="P822" s="67"/>
      <c r="Q822" s="67"/>
      <c r="R822" s="67"/>
      <c r="S822" s="67"/>
      <c r="T822" s="67"/>
      <c r="U822" s="67"/>
      <c r="V822" s="67"/>
      <c r="W822" s="67"/>
      <c r="X822" s="67"/>
      <c r="Y822" s="67"/>
      <c r="Z822" s="67"/>
    </row>
    <row r="823" spans="15:26" ht="15.75" customHeight="1" x14ac:dyDescent="0.2">
      <c r="O823" s="67"/>
      <c r="P823" s="67"/>
      <c r="Q823" s="67"/>
      <c r="R823" s="67"/>
      <c r="S823" s="67"/>
      <c r="T823" s="67"/>
      <c r="U823" s="67"/>
      <c r="V823" s="67"/>
      <c r="W823" s="67"/>
      <c r="X823" s="67"/>
      <c r="Y823" s="67"/>
      <c r="Z823" s="67"/>
    </row>
    <row r="824" spans="15:26" ht="15.75" customHeight="1" x14ac:dyDescent="0.2">
      <c r="O824" s="67"/>
      <c r="P824" s="67"/>
      <c r="Q824" s="67"/>
      <c r="R824" s="67"/>
      <c r="S824" s="67"/>
      <c r="T824" s="67"/>
      <c r="U824" s="67"/>
      <c r="V824" s="67"/>
      <c r="W824" s="67"/>
      <c r="X824" s="67"/>
      <c r="Y824" s="67"/>
      <c r="Z824" s="67"/>
    </row>
    <row r="825" spans="15:26" ht="15.75" customHeight="1" x14ac:dyDescent="0.2">
      <c r="O825" s="67"/>
      <c r="P825" s="67"/>
      <c r="Q825" s="67"/>
      <c r="R825" s="67"/>
      <c r="S825" s="67"/>
      <c r="T825" s="67"/>
      <c r="U825" s="67"/>
      <c r="V825" s="67"/>
      <c r="W825" s="67"/>
      <c r="X825" s="67"/>
      <c r="Y825" s="67"/>
      <c r="Z825" s="67"/>
    </row>
    <row r="826" spans="15:26" ht="15.75" customHeight="1" x14ac:dyDescent="0.2">
      <c r="O826" s="67"/>
      <c r="P826" s="67"/>
      <c r="Q826" s="67"/>
      <c r="R826" s="67"/>
      <c r="S826" s="67"/>
      <c r="T826" s="67"/>
      <c r="U826" s="67"/>
      <c r="V826" s="67"/>
      <c r="W826" s="67"/>
      <c r="X826" s="67"/>
      <c r="Y826" s="67"/>
      <c r="Z826" s="67"/>
    </row>
    <row r="827" spans="15:26" ht="15.75" customHeight="1" x14ac:dyDescent="0.2">
      <c r="O827" s="67"/>
      <c r="P827" s="67"/>
      <c r="Q827" s="67"/>
      <c r="R827" s="67"/>
      <c r="S827" s="67"/>
      <c r="T827" s="67"/>
      <c r="U827" s="67"/>
      <c r="V827" s="67"/>
      <c r="W827" s="67"/>
      <c r="X827" s="67"/>
      <c r="Y827" s="67"/>
      <c r="Z827" s="67"/>
    </row>
    <row r="828" spans="15:26" ht="15.75" customHeight="1" x14ac:dyDescent="0.2">
      <c r="O828" s="67"/>
      <c r="P828" s="67"/>
      <c r="Q828" s="67"/>
      <c r="R828" s="67"/>
      <c r="S828" s="67"/>
      <c r="T828" s="67"/>
      <c r="U828" s="67"/>
      <c r="V828" s="67"/>
      <c r="W828" s="67"/>
      <c r="X828" s="67"/>
      <c r="Y828" s="67"/>
      <c r="Z828" s="67"/>
    </row>
    <row r="829" spans="15:26" ht="15.75" customHeight="1" x14ac:dyDescent="0.2">
      <c r="O829" s="67"/>
      <c r="P829" s="67"/>
      <c r="Q829" s="67"/>
      <c r="R829" s="67"/>
      <c r="S829" s="67"/>
      <c r="T829" s="67"/>
      <c r="U829" s="67"/>
      <c r="V829" s="67"/>
      <c r="W829" s="67"/>
      <c r="X829" s="67"/>
      <c r="Y829" s="67"/>
      <c r="Z829" s="67"/>
    </row>
    <row r="830" spans="15:26" ht="15.75" customHeight="1" x14ac:dyDescent="0.2">
      <c r="O830" s="67"/>
      <c r="P830" s="67"/>
      <c r="Q830" s="67"/>
      <c r="R830" s="67"/>
      <c r="S830" s="67"/>
      <c r="T830" s="67"/>
      <c r="U830" s="67"/>
      <c r="V830" s="67"/>
      <c r="W830" s="67"/>
      <c r="X830" s="67"/>
      <c r="Y830" s="67"/>
      <c r="Z830" s="67"/>
    </row>
    <row r="831" spans="15:26" ht="15.75" customHeight="1" x14ac:dyDescent="0.2">
      <c r="O831" s="67"/>
      <c r="P831" s="67"/>
      <c r="Q831" s="67"/>
      <c r="R831" s="67"/>
      <c r="S831" s="67"/>
      <c r="T831" s="67"/>
      <c r="U831" s="67"/>
      <c r="V831" s="67"/>
      <c r="W831" s="67"/>
      <c r="X831" s="67"/>
      <c r="Y831" s="67"/>
      <c r="Z831" s="67"/>
    </row>
    <row r="832" spans="15:26" ht="15.75" customHeight="1" x14ac:dyDescent="0.2">
      <c r="O832" s="67"/>
      <c r="P832" s="67"/>
      <c r="Q832" s="67"/>
      <c r="R832" s="67"/>
      <c r="S832" s="67"/>
      <c r="T832" s="67"/>
      <c r="U832" s="67"/>
      <c r="V832" s="67"/>
      <c r="W832" s="67"/>
      <c r="X832" s="67"/>
      <c r="Y832" s="67"/>
      <c r="Z832" s="67"/>
    </row>
    <row r="833" spans="15:26" ht="15.75" customHeight="1" x14ac:dyDescent="0.2">
      <c r="O833" s="67"/>
      <c r="P833" s="67"/>
      <c r="Q833" s="67"/>
      <c r="R833" s="67"/>
      <c r="S833" s="67"/>
      <c r="T833" s="67"/>
      <c r="U833" s="67"/>
      <c r="V833" s="67"/>
      <c r="W833" s="67"/>
      <c r="X833" s="67"/>
      <c r="Y833" s="67"/>
      <c r="Z833" s="67"/>
    </row>
    <row r="834" spans="15:26" ht="15.75" customHeight="1" x14ac:dyDescent="0.2">
      <c r="O834" s="67"/>
      <c r="P834" s="67"/>
      <c r="Q834" s="67"/>
      <c r="R834" s="67"/>
      <c r="S834" s="67"/>
      <c r="T834" s="67"/>
      <c r="U834" s="67"/>
      <c r="V834" s="67"/>
      <c r="W834" s="67"/>
      <c r="X834" s="67"/>
      <c r="Y834" s="67"/>
      <c r="Z834" s="67"/>
    </row>
    <row r="835" spans="15:26" ht="15.75" customHeight="1" x14ac:dyDescent="0.2">
      <c r="O835" s="67"/>
      <c r="P835" s="67"/>
      <c r="Q835" s="67"/>
      <c r="R835" s="67"/>
      <c r="S835" s="67"/>
      <c r="T835" s="67"/>
      <c r="U835" s="67"/>
      <c r="V835" s="67"/>
      <c r="W835" s="67"/>
      <c r="X835" s="67"/>
      <c r="Y835" s="67"/>
      <c r="Z835" s="67"/>
    </row>
    <row r="836" spans="15:26" ht="15.75" customHeight="1" x14ac:dyDescent="0.2">
      <c r="O836" s="67"/>
      <c r="P836" s="67"/>
      <c r="Q836" s="67"/>
      <c r="R836" s="67"/>
      <c r="S836" s="67"/>
      <c r="T836" s="67"/>
      <c r="U836" s="67"/>
      <c r="V836" s="67"/>
      <c r="W836" s="67"/>
      <c r="X836" s="67"/>
      <c r="Y836" s="67"/>
      <c r="Z836" s="67"/>
    </row>
    <row r="837" spans="15:26" ht="15.75" customHeight="1" x14ac:dyDescent="0.2">
      <c r="O837" s="67"/>
      <c r="P837" s="67"/>
      <c r="Q837" s="67"/>
      <c r="R837" s="67"/>
      <c r="S837" s="67"/>
      <c r="T837" s="67"/>
      <c r="U837" s="67"/>
      <c r="V837" s="67"/>
      <c r="W837" s="67"/>
      <c r="X837" s="67"/>
      <c r="Y837" s="67"/>
      <c r="Z837" s="67"/>
    </row>
    <row r="838" spans="15:26" ht="15.75" customHeight="1" x14ac:dyDescent="0.2">
      <c r="O838" s="67"/>
      <c r="P838" s="67"/>
      <c r="Q838" s="67"/>
      <c r="R838" s="67"/>
      <c r="S838" s="67"/>
      <c r="T838" s="67"/>
      <c r="U838" s="67"/>
      <c r="V838" s="67"/>
      <c r="W838" s="67"/>
      <c r="X838" s="67"/>
      <c r="Y838" s="67"/>
      <c r="Z838" s="67"/>
    </row>
    <row r="839" spans="15:26" ht="15.75" customHeight="1" x14ac:dyDescent="0.2">
      <c r="O839" s="67"/>
      <c r="P839" s="67"/>
      <c r="Q839" s="67"/>
      <c r="R839" s="67"/>
      <c r="S839" s="67"/>
      <c r="T839" s="67"/>
      <c r="U839" s="67"/>
      <c r="V839" s="67"/>
      <c r="W839" s="67"/>
      <c r="X839" s="67"/>
      <c r="Y839" s="67"/>
      <c r="Z839" s="67"/>
    </row>
    <row r="840" spans="15:26" ht="15.75" customHeight="1" x14ac:dyDescent="0.2">
      <c r="O840" s="67"/>
      <c r="P840" s="67"/>
      <c r="Q840" s="67"/>
      <c r="R840" s="67"/>
      <c r="S840" s="67"/>
      <c r="T840" s="67"/>
      <c r="U840" s="67"/>
      <c r="V840" s="67"/>
      <c r="W840" s="67"/>
      <c r="X840" s="67"/>
      <c r="Y840" s="67"/>
      <c r="Z840" s="67"/>
    </row>
    <row r="841" spans="15:26" ht="15.75" customHeight="1" x14ac:dyDescent="0.2">
      <c r="O841" s="67"/>
      <c r="P841" s="67"/>
      <c r="Q841" s="67"/>
      <c r="R841" s="67"/>
      <c r="S841" s="67"/>
      <c r="T841" s="67"/>
      <c r="U841" s="67"/>
      <c r="V841" s="67"/>
      <c r="W841" s="67"/>
      <c r="X841" s="67"/>
      <c r="Y841" s="67"/>
      <c r="Z841" s="67"/>
    </row>
    <row r="842" spans="15:26" ht="15.75" customHeight="1" x14ac:dyDescent="0.2">
      <c r="O842" s="67"/>
      <c r="P842" s="67"/>
      <c r="Q842" s="67"/>
      <c r="R842" s="67"/>
      <c r="S842" s="67"/>
      <c r="T842" s="67"/>
      <c r="U842" s="67"/>
      <c r="V842" s="67"/>
      <c r="W842" s="67"/>
      <c r="X842" s="67"/>
      <c r="Y842" s="67"/>
      <c r="Z842" s="67"/>
    </row>
    <row r="843" spans="15:26" ht="15.75" customHeight="1" x14ac:dyDescent="0.2">
      <c r="O843" s="67"/>
      <c r="P843" s="67"/>
      <c r="Q843" s="67"/>
      <c r="R843" s="67"/>
      <c r="S843" s="67"/>
      <c r="T843" s="67"/>
      <c r="U843" s="67"/>
      <c r="V843" s="67"/>
      <c r="W843" s="67"/>
      <c r="X843" s="67"/>
      <c r="Y843" s="67"/>
      <c r="Z843" s="67"/>
    </row>
    <row r="844" spans="15:26" ht="15.75" customHeight="1" x14ac:dyDescent="0.2">
      <c r="O844" s="67"/>
      <c r="P844" s="67"/>
      <c r="Q844" s="67"/>
      <c r="R844" s="67"/>
      <c r="S844" s="67"/>
      <c r="T844" s="67"/>
      <c r="U844" s="67"/>
      <c r="V844" s="67"/>
      <c r="W844" s="67"/>
      <c r="X844" s="67"/>
      <c r="Y844" s="67"/>
      <c r="Z844" s="67"/>
    </row>
    <row r="845" spans="15:26" ht="15.75" customHeight="1" x14ac:dyDescent="0.2">
      <c r="O845" s="67"/>
      <c r="P845" s="67"/>
      <c r="Q845" s="67"/>
      <c r="R845" s="67"/>
      <c r="S845" s="67"/>
      <c r="T845" s="67"/>
      <c r="U845" s="67"/>
      <c r="V845" s="67"/>
      <c r="W845" s="67"/>
      <c r="X845" s="67"/>
      <c r="Y845" s="67"/>
      <c r="Z845" s="67"/>
    </row>
    <row r="846" spans="15:26" ht="15.75" customHeight="1" x14ac:dyDescent="0.2">
      <c r="O846" s="67"/>
      <c r="P846" s="67"/>
      <c r="Q846" s="67"/>
      <c r="R846" s="67"/>
      <c r="S846" s="67"/>
      <c r="T846" s="67"/>
      <c r="U846" s="67"/>
      <c r="V846" s="67"/>
      <c r="W846" s="67"/>
      <c r="X846" s="67"/>
      <c r="Y846" s="67"/>
      <c r="Z846" s="67"/>
    </row>
    <row r="847" spans="15:26" ht="15.75" customHeight="1" x14ac:dyDescent="0.2">
      <c r="O847" s="67"/>
      <c r="P847" s="67"/>
      <c r="Q847" s="67"/>
      <c r="R847" s="67"/>
      <c r="S847" s="67"/>
      <c r="T847" s="67"/>
      <c r="U847" s="67"/>
      <c r="V847" s="67"/>
      <c r="W847" s="67"/>
      <c r="X847" s="67"/>
      <c r="Y847" s="67"/>
      <c r="Z847" s="67"/>
    </row>
    <row r="848" spans="15:26" ht="15.75" customHeight="1" x14ac:dyDescent="0.2">
      <c r="O848" s="67"/>
      <c r="P848" s="67"/>
      <c r="Q848" s="67"/>
      <c r="R848" s="67"/>
      <c r="S848" s="67"/>
      <c r="T848" s="67"/>
      <c r="U848" s="67"/>
      <c r="V848" s="67"/>
      <c r="W848" s="67"/>
      <c r="X848" s="67"/>
      <c r="Y848" s="67"/>
      <c r="Z848" s="67"/>
    </row>
    <row r="849" spans="15:26" ht="15.75" customHeight="1" x14ac:dyDescent="0.2">
      <c r="O849" s="67"/>
      <c r="P849" s="67"/>
      <c r="Q849" s="67"/>
      <c r="R849" s="67"/>
      <c r="S849" s="67"/>
      <c r="T849" s="67"/>
      <c r="U849" s="67"/>
      <c r="V849" s="67"/>
      <c r="W849" s="67"/>
      <c r="X849" s="67"/>
      <c r="Y849" s="67"/>
      <c r="Z849" s="67"/>
    </row>
    <row r="850" spans="15:26" ht="15.75" customHeight="1" x14ac:dyDescent="0.2">
      <c r="O850" s="67"/>
      <c r="P850" s="67"/>
      <c r="Q850" s="67"/>
      <c r="R850" s="67"/>
      <c r="S850" s="67"/>
      <c r="T850" s="67"/>
      <c r="U850" s="67"/>
      <c r="V850" s="67"/>
      <c r="W850" s="67"/>
      <c r="X850" s="67"/>
      <c r="Y850" s="67"/>
      <c r="Z850" s="67"/>
    </row>
    <row r="851" spans="15:26" ht="15.75" customHeight="1" x14ac:dyDescent="0.2">
      <c r="O851" s="67"/>
      <c r="P851" s="67"/>
      <c r="Q851" s="67"/>
      <c r="R851" s="67"/>
      <c r="S851" s="67"/>
      <c r="T851" s="67"/>
      <c r="U851" s="67"/>
      <c r="V851" s="67"/>
      <c r="W851" s="67"/>
      <c r="X851" s="67"/>
      <c r="Y851" s="67"/>
      <c r="Z851" s="67"/>
    </row>
    <row r="852" spans="15:26" ht="15.75" customHeight="1" x14ac:dyDescent="0.2">
      <c r="O852" s="67"/>
      <c r="P852" s="67"/>
      <c r="Q852" s="67"/>
      <c r="R852" s="67"/>
      <c r="S852" s="67"/>
      <c r="T852" s="67"/>
      <c r="U852" s="67"/>
      <c r="V852" s="67"/>
      <c r="W852" s="67"/>
      <c r="X852" s="67"/>
      <c r="Y852" s="67"/>
      <c r="Z852" s="67"/>
    </row>
    <row r="853" spans="15:26" ht="15.75" customHeight="1" x14ac:dyDescent="0.2">
      <c r="O853" s="67"/>
      <c r="P853" s="67"/>
      <c r="Q853" s="67"/>
      <c r="R853" s="67"/>
      <c r="S853" s="67"/>
      <c r="T853" s="67"/>
      <c r="U853" s="67"/>
      <c r="V853" s="67"/>
      <c r="W853" s="67"/>
      <c r="X853" s="67"/>
      <c r="Y853" s="67"/>
      <c r="Z853" s="67"/>
    </row>
    <row r="854" spans="15:26" ht="15.75" customHeight="1" x14ac:dyDescent="0.2">
      <c r="O854" s="67"/>
      <c r="P854" s="67"/>
      <c r="Q854" s="67"/>
      <c r="R854" s="67"/>
      <c r="S854" s="67"/>
      <c r="T854" s="67"/>
      <c r="U854" s="67"/>
      <c r="V854" s="67"/>
      <c r="W854" s="67"/>
      <c r="X854" s="67"/>
      <c r="Y854" s="67"/>
      <c r="Z854" s="67"/>
    </row>
    <row r="855" spans="15:26" ht="15.75" customHeight="1" x14ac:dyDescent="0.2">
      <c r="O855" s="67"/>
      <c r="P855" s="67"/>
      <c r="Q855" s="67"/>
      <c r="R855" s="67"/>
      <c r="S855" s="67"/>
      <c r="T855" s="67"/>
      <c r="U855" s="67"/>
      <c r="V855" s="67"/>
      <c r="W855" s="67"/>
      <c r="X855" s="67"/>
      <c r="Y855" s="67"/>
      <c r="Z855" s="67"/>
    </row>
    <row r="856" spans="15:26" ht="15.75" customHeight="1" x14ac:dyDescent="0.2">
      <c r="O856" s="67"/>
      <c r="P856" s="67"/>
      <c r="Q856" s="67"/>
      <c r="R856" s="67"/>
      <c r="S856" s="67"/>
      <c r="T856" s="67"/>
      <c r="U856" s="67"/>
      <c r="V856" s="67"/>
      <c r="W856" s="67"/>
      <c r="X856" s="67"/>
      <c r="Y856" s="67"/>
      <c r="Z856" s="67"/>
    </row>
    <row r="857" spans="15:26" ht="15.75" customHeight="1" x14ac:dyDescent="0.2">
      <c r="O857" s="67"/>
      <c r="P857" s="67"/>
      <c r="Q857" s="67"/>
      <c r="R857" s="67"/>
      <c r="S857" s="67"/>
      <c r="T857" s="67"/>
      <c r="U857" s="67"/>
      <c r="V857" s="67"/>
      <c r="W857" s="67"/>
      <c r="X857" s="67"/>
      <c r="Y857" s="67"/>
      <c r="Z857" s="67"/>
    </row>
    <row r="858" spans="15:26" ht="15.75" customHeight="1" x14ac:dyDescent="0.2">
      <c r="O858" s="67"/>
      <c r="P858" s="67"/>
      <c r="Q858" s="67"/>
      <c r="R858" s="67"/>
      <c r="S858" s="67"/>
      <c r="T858" s="67"/>
      <c r="U858" s="67"/>
      <c r="V858" s="67"/>
      <c r="W858" s="67"/>
      <c r="X858" s="67"/>
      <c r="Y858" s="67"/>
      <c r="Z858" s="67"/>
    </row>
    <row r="859" spans="15:26" ht="15.75" customHeight="1" x14ac:dyDescent="0.2">
      <c r="O859" s="67"/>
      <c r="P859" s="67"/>
      <c r="Q859" s="67"/>
      <c r="R859" s="67"/>
      <c r="S859" s="67"/>
      <c r="T859" s="67"/>
      <c r="U859" s="67"/>
      <c r="V859" s="67"/>
      <c r="W859" s="67"/>
      <c r="X859" s="67"/>
      <c r="Y859" s="67"/>
      <c r="Z859" s="67"/>
    </row>
    <row r="860" spans="15:26" ht="15.75" customHeight="1" x14ac:dyDescent="0.2">
      <c r="O860" s="67"/>
      <c r="P860" s="67"/>
      <c r="Q860" s="67"/>
      <c r="R860" s="67"/>
      <c r="S860" s="67"/>
      <c r="T860" s="67"/>
      <c r="U860" s="67"/>
      <c r="V860" s="67"/>
      <c r="W860" s="67"/>
      <c r="X860" s="67"/>
      <c r="Y860" s="67"/>
      <c r="Z860" s="67"/>
    </row>
    <row r="861" spans="15:26" ht="15.75" customHeight="1" x14ac:dyDescent="0.2">
      <c r="O861" s="67"/>
      <c r="P861" s="67"/>
      <c r="Q861" s="67"/>
      <c r="R861" s="67"/>
      <c r="S861" s="67"/>
      <c r="T861" s="67"/>
      <c r="U861" s="67"/>
      <c r="V861" s="67"/>
      <c r="W861" s="67"/>
      <c r="X861" s="67"/>
      <c r="Y861" s="67"/>
      <c r="Z861" s="67"/>
    </row>
    <row r="862" spans="15:26" ht="15.75" customHeight="1" x14ac:dyDescent="0.2">
      <c r="O862" s="67"/>
      <c r="P862" s="67"/>
      <c r="Q862" s="67"/>
      <c r="R862" s="67"/>
      <c r="S862" s="67"/>
      <c r="T862" s="67"/>
      <c r="U862" s="67"/>
      <c r="V862" s="67"/>
      <c r="W862" s="67"/>
      <c r="X862" s="67"/>
      <c r="Y862" s="67"/>
      <c r="Z862" s="67"/>
    </row>
    <row r="863" spans="15:26" ht="15.75" customHeight="1" x14ac:dyDescent="0.2">
      <c r="O863" s="67"/>
      <c r="P863" s="67"/>
      <c r="Q863" s="67"/>
      <c r="R863" s="67"/>
      <c r="S863" s="67"/>
      <c r="T863" s="67"/>
      <c r="U863" s="67"/>
      <c r="V863" s="67"/>
      <c r="W863" s="67"/>
      <c r="X863" s="67"/>
      <c r="Y863" s="67"/>
      <c r="Z863" s="67"/>
    </row>
    <row r="864" spans="15:26" ht="15.75" customHeight="1" x14ac:dyDescent="0.2">
      <c r="O864" s="67"/>
      <c r="P864" s="67"/>
      <c r="Q864" s="67"/>
      <c r="R864" s="67"/>
      <c r="S864" s="67"/>
      <c r="T864" s="67"/>
      <c r="U864" s="67"/>
      <c r="V864" s="67"/>
      <c r="W864" s="67"/>
      <c r="X864" s="67"/>
      <c r="Y864" s="67"/>
      <c r="Z864" s="67"/>
    </row>
    <row r="865" spans="15:26" ht="15.75" customHeight="1" x14ac:dyDescent="0.2">
      <c r="O865" s="67"/>
      <c r="P865" s="67"/>
      <c r="Q865" s="67"/>
      <c r="R865" s="67"/>
      <c r="S865" s="67"/>
      <c r="T865" s="67"/>
      <c r="U865" s="67"/>
      <c r="V865" s="67"/>
      <c r="W865" s="67"/>
      <c r="X865" s="67"/>
      <c r="Y865" s="67"/>
      <c r="Z865" s="67"/>
    </row>
    <row r="866" spans="15:26" ht="15.75" customHeight="1" x14ac:dyDescent="0.2">
      <c r="O866" s="67"/>
      <c r="P866" s="67"/>
      <c r="Q866" s="67"/>
      <c r="R866" s="67"/>
      <c r="S866" s="67"/>
      <c r="T866" s="67"/>
      <c r="U866" s="67"/>
      <c r="V866" s="67"/>
      <c r="W866" s="67"/>
      <c r="X866" s="67"/>
      <c r="Y866" s="67"/>
      <c r="Z866" s="67"/>
    </row>
    <row r="867" spans="15:26" ht="15.75" customHeight="1" x14ac:dyDescent="0.2">
      <c r="O867" s="67"/>
      <c r="P867" s="67"/>
      <c r="Q867" s="67"/>
      <c r="R867" s="67"/>
      <c r="S867" s="67"/>
      <c r="T867" s="67"/>
      <c r="U867" s="67"/>
      <c r="V867" s="67"/>
      <c r="W867" s="67"/>
      <c r="X867" s="67"/>
      <c r="Y867" s="67"/>
      <c r="Z867" s="67"/>
    </row>
    <row r="868" spans="15:26" ht="15.75" customHeight="1" x14ac:dyDescent="0.2">
      <c r="O868" s="67"/>
      <c r="P868" s="67"/>
      <c r="Q868" s="67"/>
      <c r="R868" s="67"/>
      <c r="S868" s="67"/>
      <c r="T868" s="67"/>
      <c r="U868" s="67"/>
      <c r="V868" s="67"/>
      <c r="W868" s="67"/>
      <c r="X868" s="67"/>
      <c r="Y868" s="67"/>
      <c r="Z868" s="67"/>
    </row>
    <row r="869" spans="15:26" ht="15.75" customHeight="1" x14ac:dyDescent="0.2">
      <c r="O869" s="67"/>
      <c r="P869" s="67"/>
      <c r="Q869" s="67"/>
      <c r="R869" s="67"/>
      <c r="S869" s="67"/>
      <c r="T869" s="67"/>
      <c r="U869" s="67"/>
      <c r="V869" s="67"/>
      <c r="W869" s="67"/>
      <c r="X869" s="67"/>
      <c r="Y869" s="67"/>
      <c r="Z869" s="67"/>
    </row>
    <row r="870" spans="15:26" ht="15.75" customHeight="1" x14ac:dyDescent="0.2">
      <c r="O870" s="67"/>
      <c r="P870" s="67"/>
      <c r="Q870" s="67"/>
      <c r="R870" s="67"/>
      <c r="S870" s="67"/>
      <c r="T870" s="67"/>
      <c r="U870" s="67"/>
      <c r="V870" s="67"/>
      <c r="W870" s="67"/>
      <c r="X870" s="67"/>
      <c r="Y870" s="67"/>
      <c r="Z870" s="67"/>
    </row>
    <row r="871" spans="15:26" ht="15.75" customHeight="1" x14ac:dyDescent="0.2">
      <c r="O871" s="67"/>
      <c r="P871" s="67"/>
      <c r="Q871" s="67"/>
      <c r="R871" s="67"/>
      <c r="S871" s="67"/>
      <c r="T871" s="67"/>
      <c r="U871" s="67"/>
      <c r="V871" s="67"/>
      <c r="W871" s="67"/>
      <c r="X871" s="67"/>
      <c r="Y871" s="67"/>
      <c r="Z871" s="67"/>
    </row>
    <row r="872" spans="15:26" ht="15.75" customHeight="1" x14ac:dyDescent="0.2">
      <c r="O872" s="67"/>
      <c r="P872" s="67"/>
      <c r="Q872" s="67"/>
      <c r="R872" s="67"/>
      <c r="S872" s="67"/>
      <c r="T872" s="67"/>
      <c r="U872" s="67"/>
      <c r="V872" s="67"/>
      <c r="W872" s="67"/>
      <c r="X872" s="67"/>
      <c r="Y872" s="67"/>
      <c r="Z872" s="67"/>
    </row>
    <row r="873" spans="15:26" ht="15.75" customHeight="1" x14ac:dyDescent="0.2">
      <c r="O873" s="67"/>
      <c r="P873" s="67"/>
      <c r="Q873" s="67"/>
      <c r="R873" s="67"/>
      <c r="S873" s="67"/>
      <c r="T873" s="67"/>
      <c r="U873" s="67"/>
      <c r="V873" s="67"/>
      <c r="W873" s="67"/>
      <c r="X873" s="67"/>
      <c r="Y873" s="67"/>
      <c r="Z873" s="67"/>
    </row>
    <row r="874" spans="15:26" ht="15.75" customHeight="1" x14ac:dyDescent="0.2">
      <c r="O874" s="67"/>
      <c r="P874" s="67"/>
      <c r="Q874" s="67"/>
      <c r="R874" s="67"/>
      <c r="S874" s="67"/>
      <c r="T874" s="67"/>
      <c r="U874" s="67"/>
      <c r="V874" s="67"/>
      <c r="W874" s="67"/>
      <c r="X874" s="67"/>
      <c r="Y874" s="67"/>
      <c r="Z874" s="67"/>
    </row>
    <row r="875" spans="15:26" ht="15.75" customHeight="1" x14ac:dyDescent="0.2">
      <c r="O875" s="67"/>
      <c r="P875" s="67"/>
      <c r="Q875" s="67"/>
      <c r="R875" s="67"/>
      <c r="S875" s="67"/>
      <c r="T875" s="67"/>
      <c r="U875" s="67"/>
      <c r="V875" s="67"/>
      <c r="W875" s="67"/>
      <c r="X875" s="67"/>
      <c r="Y875" s="67"/>
      <c r="Z875" s="67"/>
    </row>
    <row r="876" spans="15:26" ht="15.75" customHeight="1" x14ac:dyDescent="0.2">
      <c r="O876" s="67"/>
      <c r="P876" s="67"/>
      <c r="Q876" s="67"/>
      <c r="R876" s="67"/>
      <c r="S876" s="67"/>
      <c r="T876" s="67"/>
      <c r="U876" s="67"/>
      <c r="V876" s="67"/>
      <c r="W876" s="67"/>
      <c r="X876" s="67"/>
      <c r="Y876" s="67"/>
      <c r="Z876" s="67"/>
    </row>
    <row r="877" spans="15:26" ht="15.75" customHeight="1" x14ac:dyDescent="0.2">
      <c r="O877" s="67"/>
      <c r="P877" s="67"/>
      <c r="Q877" s="67"/>
      <c r="R877" s="67"/>
      <c r="S877" s="67"/>
      <c r="T877" s="67"/>
      <c r="U877" s="67"/>
      <c r="V877" s="67"/>
      <c r="W877" s="67"/>
      <c r="X877" s="67"/>
      <c r="Y877" s="67"/>
      <c r="Z877" s="67"/>
    </row>
    <row r="878" spans="15:26" ht="15.75" customHeight="1" x14ac:dyDescent="0.2">
      <c r="O878" s="67"/>
      <c r="P878" s="67"/>
      <c r="Q878" s="67"/>
      <c r="R878" s="67"/>
      <c r="S878" s="67"/>
      <c r="T878" s="67"/>
      <c r="U878" s="67"/>
      <c r="V878" s="67"/>
      <c r="W878" s="67"/>
      <c r="X878" s="67"/>
      <c r="Y878" s="67"/>
      <c r="Z878" s="67"/>
    </row>
    <row r="879" spans="15:26" ht="15.75" customHeight="1" x14ac:dyDescent="0.2">
      <c r="O879" s="67"/>
      <c r="P879" s="67"/>
      <c r="Q879" s="67"/>
      <c r="R879" s="67"/>
      <c r="S879" s="67"/>
      <c r="T879" s="67"/>
      <c r="U879" s="67"/>
      <c r="V879" s="67"/>
      <c r="W879" s="67"/>
      <c r="X879" s="67"/>
      <c r="Y879" s="67"/>
      <c r="Z879" s="67"/>
    </row>
    <row r="880" spans="15:26" ht="15.75" customHeight="1" x14ac:dyDescent="0.2">
      <c r="O880" s="67"/>
      <c r="P880" s="67"/>
      <c r="Q880" s="67"/>
      <c r="R880" s="67"/>
      <c r="S880" s="67"/>
      <c r="T880" s="67"/>
      <c r="U880" s="67"/>
      <c r="V880" s="67"/>
      <c r="W880" s="67"/>
      <c r="X880" s="67"/>
      <c r="Y880" s="67"/>
      <c r="Z880" s="67"/>
    </row>
    <row r="881" spans="15:26" ht="15.75" customHeight="1" x14ac:dyDescent="0.2">
      <c r="O881" s="67"/>
      <c r="P881" s="67"/>
      <c r="Q881" s="67"/>
      <c r="R881" s="67"/>
      <c r="S881" s="67"/>
      <c r="T881" s="67"/>
      <c r="U881" s="67"/>
      <c r="V881" s="67"/>
      <c r="W881" s="67"/>
      <c r="X881" s="67"/>
      <c r="Y881" s="67"/>
      <c r="Z881" s="67"/>
    </row>
    <row r="882" spans="15:26" ht="15.75" customHeight="1" x14ac:dyDescent="0.2">
      <c r="O882" s="67"/>
      <c r="P882" s="67"/>
      <c r="Q882" s="67"/>
      <c r="R882" s="67"/>
      <c r="S882" s="67"/>
      <c r="T882" s="67"/>
      <c r="U882" s="67"/>
      <c r="V882" s="67"/>
      <c r="W882" s="67"/>
      <c r="X882" s="67"/>
      <c r="Y882" s="67"/>
      <c r="Z882" s="67"/>
    </row>
    <row r="883" spans="15:26" ht="15.75" customHeight="1" x14ac:dyDescent="0.2">
      <c r="O883" s="67"/>
      <c r="P883" s="67"/>
      <c r="Q883" s="67"/>
      <c r="R883" s="67"/>
      <c r="S883" s="67"/>
      <c r="T883" s="67"/>
      <c r="U883" s="67"/>
      <c r="V883" s="67"/>
      <c r="W883" s="67"/>
      <c r="X883" s="67"/>
      <c r="Y883" s="67"/>
      <c r="Z883" s="67"/>
    </row>
    <row r="884" spans="15:26" ht="15.75" customHeight="1" x14ac:dyDescent="0.2">
      <c r="O884" s="67"/>
      <c r="P884" s="67"/>
      <c r="Q884" s="67"/>
      <c r="R884" s="67"/>
      <c r="S884" s="67"/>
      <c r="T884" s="67"/>
      <c r="U884" s="67"/>
      <c r="V884" s="67"/>
      <c r="W884" s="67"/>
      <c r="X884" s="67"/>
      <c r="Y884" s="67"/>
      <c r="Z884" s="67"/>
    </row>
    <row r="885" spans="15:26" ht="15.75" customHeight="1" x14ac:dyDescent="0.2">
      <c r="O885" s="67"/>
      <c r="P885" s="67"/>
      <c r="Q885" s="67"/>
      <c r="R885" s="67"/>
      <c r="S885" s="67"/>
      <c r="T885" s="67"/>
      <c r="U885" s="67"/>
      <c r="V885" s="67"/>
      <c r="W885" s="67"/>
      <c r="X885" s="67"/>
      <c r="Y885" s="67"/>
      <c r="Z885" s="67"/>
    </row>
    <row r="886" spans="15:26" ht="15.75" customHeight="1" x14ac:dyDescent="0.2">
      <c r="O886" s="67"/>
      <c r="P886" s="67"/>
      <c r="Q886" s="67"/>
      <c r="R886" s="67"/>
      <c r="S886" s="67"/>
      <c r="T886" s="67"/>
      <c r="U886" s="67"/>
      <c r="V886" s="67"/>
      <c r="W886" s="67"/>
      <c r="X886" s="67"/>
      <c r="Y886" s="67"/>
      <c r="Z886" s="67"/>
    </row>
    <row r="887" spans="15:26" ht="15.75" customHeight="1" x14ac:dyDescent="0.2">
      <c r="O887" s="67"/>
      <c r="P887" s="67"/>
      <c r="Q887" s="67"/>
      <c r="R887" s="67"/>
      <c r="S887" s="67"/>
      <c r="T887" s="67"/>
      <c r="U887" s="67"/>
      <c r="V887" s="67"/>
      <c r="W887" s="67"/>
      <c r="X887" s="67"/>
      <c r="Y887" s="67"/>
      <c r="Z887" s="67"/>
    </row>
    <row r="888" spans="15:26" ht="15.75" customHeight="1" x14ac:dyDescent="0.2">
      <c r="O888" s="67"/>
      <c r="P888" s="67"/>
      <c r="Q888" s="67"/>
      <c r="R888" s="67"/>
      <c r="S888" s="67"/>
      <c r="T888" s="67"/>
      <c r="U888" s="67"/>
      <c r="V888" s="67"/>
      <c r="W888" s="67"/>
      <c r="X888" s="67"/>
      <c r="Y888" s="67"/>
      <c r="Z888" s="67"/>
    </row>
    <row r="889" spans="15:26" ht="15.75" customHeight="1" x14ac:dyDescent="0.2">
      <c r="O889" s="67"/>
      <c r="P889" s="67"/>
      <c r="Q889" s="67"/>
      <c r="R889" s="67"/>
      <c r="S889" s="67"/>
      <c r="T889" s="67"/>
      <c r="U889" s="67"/>
      <c r="V889" s="67"/>
      <c r="W889" s="67"/>
      <c r="X889" s="67"/>
      <c r="Y889" s="67"/>
      <c r="Z889" s="67"/>
    </row>
    <row r="890" spans="15:26" ht="15.75" customHeight="1" x14ac:dyDescent="0.2">
      <c r="O890" s="67"/>
      <c r="P890" s="67"/>
      <c r="Q890" s="67"/>
      <c r="R890" s="67"/>
      <c r="S890" s="67"/>
      <c r="T890" s="67"/>
      <c r="U890" s="67"/>
      <c r="V890" s="67"/>
      <c r="W890" s="67"/>
      <c r="X890" s="67"/>
      <c r="Y890" s="67"/>
      <c r="Z890" s="67"/>
    </row>
    <row r="891" spans="15:26" ht="15.75" customHeight="1" x14ac:dyDescent="0.2">
      <c r="O891" s="67"/>
      <c r="P891" s="67"/>
      <c r="Q891" s="67"/>
      <c r="R891" s="67"/>
      <c r="S891" s="67"/>
      <c r="T891" s="67"/>
      <c r="U891" s="67"/>
      <c r="V891" s="67"/>
      <c r="W891" s="67"/>
      <c r="X891" s="67"/>
      <c r="Y891" s="67"/>
      <c r="Z891" s="67"/>
    </row>
    <row r="892" spans="15:26" ht="15.75" customHeight="1" x14ac:dyDescent="0.2">
      <c r="O892" s="67"/>
      <c r="P892" s="67"/>
      <c r="Q892" s="67"/>
      <c r="R892" s="67"/>
      <c r="S892" s="67"/>
      <c r="T892" s="67"/>
      <c r="U892" s="67"/>
      <c r="V892" s="67"/>
      <c r="W892" s="67"/>
      <c r="X892" s="67"/>
      <c r="Y892" s="67"/>
      <c r="Z892" s="67"/>
    </row>
    <row r="893" spans="15:26" ht="15.75" customHeight="1" x14ac:dyDescent="0.2">
      <c r="O893" s="67"/>
      <c r="P893" s="67"/>
      <c r="Q893" s="67"/>
      <c r="R893" s="67"/>
      <c r="S893" s="67"/>
      <c r="T893" s="67"/>
      <c r="U893" s="67"/>
      <c r="V893" s="67"/>
      <c r="W893" s="67"/>
      <c r="X893" s="67"/>
      <c r="Y893" s="67"/>
      <c r="Z893" s="67"/>
    </row>
    <row r="894" spans="15:26" ht="15.75" customHeight="1" x14ac:dyDescent="0.2">
      <c r="O894" s="67"/>
      <c r="P894" s="67"/>
      <c r="Q894" s="67"/>
      <c r="R894" s="67"/>
      <c r="S894" s="67"/>
      <c r="T894" s="67"/>
      <c r="U894" s="67"/>
      <c r="V894" s="67"/>
      <c r="W894" s="67"/>
      <c r="X894" s="67"/>
      <c r="Y894" s="67"/>
      <c r="Z894" s="67"/>
    </row>
    <row r="895" spans="15:26" ht="15.75" customHeight="1" x14ac:dyDescent="0.2">
      <c r="O895" s="67"/>
      <c r="P895" s="67"/>
      <c r="Q895" s="67"/>
      <c r="R895" s="67"/>
      <c r="S895" s="67"/>
      <c r="T895" s="67"/>
      <c r="U895" s="67"/>
      <c r="V895" s="67"/>
      <c r="W895" s="67"/>
      <c r="X895" s="67"/>
      <c r="Y895" s="67"/>
      <c r="Z895" s="67"/>
    </row>
    <row r="896" spans="15:26" ht="15.75" customHeight="1" x14ac:dyDescent="0.2">
      <c r="O896" s="67"/>
      <c r="P896" s="67"/>
      <c r="Q896" s="67"/>
      <c r="R896" s="67"/>
      <c r="S896" s="67"/>
      <c r="T896" s="67"/>
      <c r="U896" s="67"/>
      <c r="V896" s="67"/>
      <c r="W896" s="67"/>
      <c r="X896" s="67"/>
      <c r="Y896" s="67"/>
      <c r="Z896" s="67"/>
    </row>
    <row r="897" spans="15:26" ht="15.75" customHeight="1" x14ac:dyDescent="0.2">
      <c r="O897" s="67"/>
      <c r="P897" s="67"/>
      <c r="Q897" s="67"/>
      <c r="R897" s="67"/>
      <c r="S897" s="67"/>
      <c r="T897" s="67"/>
      <c r="U897" s="67"/>
      <c r="V897" s="67"/>
      <c r="W897" s="67"/>
      <c r="X897" s="67"/>
      <c r="Y897" s="67"/>
      <c r="Z897" s="67"/>
    </row>
    <row r="898" spans="15:26" ht="15.75" customHeight="1" x14ac:dyDescent="0.2">
      <c r="O898" s="67"/>
      <c r="P898" s="67"/>
      <c r="Q898" s="67"/>
      <c r="R898" s="67"/>
      <c r="S898" s="67"/>
      <c r="T898" s="67"/>
      <c r="U898" s="67"/>
      <c r="V898" s="67"/>
      <c r="W898" s="67"/>
      <c r="X898" s="67"/>
      <c r="Y898" s="67"/>
      <c r="Z898" s="67"/>
    </row>
    <row r="899" spans="15:26" ht="15.75" customHeight="1" x14ac:dyDescent="0.2">
      <c r="O899" s="67"/>
      <c r="P899" s="67"/>
      <c r="Q899" s="67"/>
      <c r="R899" s="67"/>
      <c r="S899" s="67"/>
      <c r="T899" s="67"/>
      <c r="U899" s="67"/>
      <c r="V899" s="67"/>
      <c r="W899" s="67"/>
      <c r="X899" s="67"/>
      <c r="Y899" s="67"/>
      <c r="Z899" s="67"/>
    </row>
    <row r="900" spans="15:26" ht="15.75" customHeight="1" x14ac:dyDescent="0.2">
      <c r="O900" s="67"/>
      <c r="P900" s="67"/>
      <c r="Q900" s="67"/>
      <c r="R900" s="67"/>
      <c r="S900" s="67"/>
      <c r="T900" s="67"/>
      <c r="U900" s="67"/>
      <c r="V900" s="67"/>
      <c r="W900" s="67"/>
      <c r="X900" s="67"/>
      <c r="Y900" s="67"/>
      <c r="Z900" s="67"/>
    </row>
    <row r="901" spans="15:26" ht="15.75" customHeight="1" x14ac:dyDescent="0.2">
      <c r="O901" s="67"/>
      <c r="P901" s="67"/>
      <c r="Q901" s="67"/>
      <c r="R901" s="67"/>
      <c r="S901" s="67"/>
      <c r="T901" s="67"/>
      <c r="U901" s="67"/>
      <c r="V901" s="67"/>
      <c r="W901" s="67"/>
      <c r="X901" s="67"/>
      <c r="Y901" s="67"/>
      <c r="Z901" s="67"/>
    </row>
    <row r="902" spans="15:26" ht="15.75" customHeight="1" x14ac:dyDescent="0.2">
      <c r="O902" s="67"/>
      <c r="P902" s="67"/>
      <c r="Q902" s="67"/>
      <c r="R902" s="67"/>
      <c r="S902" s="67"/>
      <c r="T902" s="67"/>
      <c r="U902" s="67"/>
      <c r="V902" s="67"/>
      <c r="W902" s="67"/>
      <c r="X902" s="67"/>
      <c r="Y902" s="67"/>
      <c r="Z902" s="67"/>
    </row>
    <row r="903" spans="15:26" ht="15.75" customHeight="1" x14ac:dyDescent="0.2">
      <c r="O903" s="67"/>
      <c r="P903" s="67"/>
      <c r="Q903" s="67"/>
      <c r="R903" s="67"/>
      <c r="S903" s="67"/>
      <c r="T903" s="67"/>
      <c r="U903" s="67"/>
      <c r="V903" s="67"/>
      <c r="W903" s="67"/>
      <c r="X903" s="67"/>
      <c r="Y903" s="67"/>
      <c r="Z903" s="67"/>
    </row>
    <row r="904" spans="15:26" ht="15.75" customHeight="1" x14ac:dyDescent="0.2">
      <c r="O904" s="67"/>
      <c r="P904" s="67"/>
      <c r="Q904" s="67"/>
      <c r="R904" s="67"/>
      <c r="S904" s="67"/>
      <c r="T904" s="67"/>
      <c r="U904" s="67"/>
      <c r="V904" s="67"/>
      <c r="W904" s="67"/>
      <c r="X904" s="67"/>
      <c r="Y904" s="67"/>
      <c r="Z904" s="67"/>
    </row>
    <row r="905" spans="15:26" ht="15.75" customHeight="1" x14ac:dyDescent="0.2">
      <c r="O905" s="67"/>
      <c r="P905" s="67"/>
      <c r="Q905" s="67"/>
      <c r="R905" s="67"/>
      <c r="S905" s="67"/>
      <c r="T905" s="67"/>
      <c r="U905" s="67"/>
      <c r="V905" s="67"/>
      <c r="W905" s="67"/>
      <c r="X905" s="67"/>
      <c r="Y905" s="67"/>
      <c r="Z905" s="67"/>
    </row>
    <row r="906" spans="15:26" ht="15.75" customHeight="1" x14ac:dyDescent="0.2">
      <c r="O906" s="67"/>
      <c r="P906" s="67"/>
      <c r="Q906" s="67"/>
      <c r="R906" s="67"/>
      <c r="S906" s="67"/>
      <c r="T906" s="67"/>
      <c r="U906" s="67"/>
      <c r="V906" s="67"/>
      <c r="W906" s="67"/>
      <c r="X906" s="67"/>
      <c r="Y906" s="67"/>
      <c r="Z906" s="67"/>
    </row>
    <row r="907" spans="15:26" ht="15.75" customHeight="1" x14ac:dyDescent="0.2">
      <c r="O907" s="67"/>
      <c r="P907" s="67"/>
      <c r="Q907" s="67"/>
      <c r="R907" s="67"/>
      <c r="S907" s="67"/>
      <c r="T907" s="67"/>
      <c r="U907" s="67"/>
      <c r="V907" s="67"/>
      <c r="W907" s="67"/>
      <c r="X907" s="67"/>
      <c r="Y907" s="67"/>
      <c r="Z907" s="67"/>
    </row>
    <row r="908" spans="15:26" ht="15.75" customHeight="1" x14ac:dyDescent="0.2">
      <c r="O908" s="67"/>
      <c r="P908" s="67"/>
      <c r="Q908" s="67"/>
      <c r="R908" s="67"/>
      <c r="S908" s="67"/>
      <c r="T908" s="67"/>
      <c r="U908" s="67"/>
      <c r="V908" s="67"/>
      <c r="W908" s="67"/>
      <c r="X908" s="67"/>
      <c r="Y908" s="67"/>
      <c r="Z908" s="67"/>
    </row>
    <row r="909" spans="15:26" ht="15.75" customHeight="1" x14ac:dyDescent="0.2">
      <c r="O909" s="67"/>
      <c r="P909" s="67"/>
      <c r="Q909" s="67"/>
      <c r="R909" s="67"/>
      <c r="S909" s="67"/>
      <c r="T909" s="67"/>
      <c r="U909" s="67"/>
      <c r="V909" s="67"/>
      <c r="W909" s="67"/>
      <c r="X909" s="67"/>
      <c r="Y909" s="67"/>
      <c r="Z909" s="67"/>
    </row>
    <row r="910" spans="15:26" ht="15.75" customHeight="1" x14ac:dyDescent="0.2">
      <c r="O910" s="67"/>
      <c r="P910" s="67"/>
      <c r="Q910" s="67"/>
      <c r="R910" s="67"/>
      <c r="S910" s="67"/>
      <c r="T910" s="67"/>
      <c r="U910" s="67"/>
      <c r="V910" s="67"/>
      <c r="W910" s="67"/>
      <c r="X910" s="67"/>
      <c r="Y910" s="67"/>
      <c r="Z910" s="67"/>
    </row>
    <row r="911" spans="15:26" ht="15.75" customHeight="1" x14ac:dyDescent="0.2">
      <c r="O911" s="67"/>
      <c r="P911" s="67"/>
      <c r="Q911" s="67"/>
      <c r="R911" s="67"/>
      <c r="S911" s="67"/>
      <c r="T911" s="67"/>
      <c r="U911" s="67"/>
      <c r="V911" s="67"/>
      <c r="W911" s="67"/>
      <c r="X911" s="67"/>
      <c r="Y911" s="67"/>
      <c r="Z911" s="67"/>
    </row>
    <row r="912" spans="15:26" ht="15.75" customHeight="1" x14ac:dyDescent="0.2">
      <c r="O912" s="67"/>
      <c r="P912" s="67"/>
      <c r="Q912" s="67"/>
      <c r="R912" s="67"/>
      <c r="S912" s="67"/>
      <c r="T912" s="67"/>
      <c r="U912" s="67"/>
      <c r="V912" s="67"/>
      <c r="W912" s="67"/>
      <c r="X912" s="67"/>
      <c r="Y912" s="67"/>
      <c r="Z912" s="67"/>
    </row>
    <row r="913" spans="15:26" ht="15.75" customHeight="1" x14ac:dyDescent="0.2">
      <c r="O913" s="67"/>
      <c r="P913" s="67"/>
      <c r="Q913" s="67"/>
      <c r="R913" s="67"/>
      <c r="S913" s="67"/>
      <c r="T913" s="67"/>
      <c r="U913" s="67"/>
      <c r="V913" s="67"/>
      <c r="W913" s="67"/>
      <c r="X913" s="67"/>
      <c r="Y913" s="67"/>
      <c r="Z913" s="67"/>
    </row>
    <row r="914" spans="15:26" ht="15.75" customHeight="1" x14ac:dyDescent="0.2">
      <c r="O914" s="67"/>
      <c r="P914" s="67"/>
      <c r="Q914" s="67"/>
      <c r="R914" s="67"/>
      <c r="S914" s="67"/>
      <c r="T914" s="67"/>
      <c r="U914" s="67"/>
      <c r="V914" s="67"/>
      <c r="W914" s="67"/>
      <c r="X914" s="67"/>
      <c r="Y914" s="67"/>
      <c r="Z914" s="67"/>
    </row>
    <row r="915" spans="15:26" ht="15.75" customHeight="1" x14ac:dyDescent="0.2">
      <c r="O915" s="67"/>
      <c r="P915" s="67"/>
      <c r="Q915" s="67"/>
      <c r="R915" s="67"/>
      <c r="S915" s="67"/>
      <c r="T915" s="67"/>
      <c r="U915" s="67"/>
      <c r="V915" s="67"/>
      <c r="W915" s="67"/>
      <c r="X915" s="67"/>
      <c r="Y915" s="67"/>
      <c r="Z915" s="67"/>
    </row>
    <row r="916" spans="15:26" ht="15.75" customHeight="1" x14ac:dyDescent="0.2">
      <c r="O916" s="67"/>
      <c r="P916" s="67"/>
      <c r="Q916" s="67"/>
      <c r="R916" s="67"/>
      <c r="S916" s="67"/>
      <c r="T916" s="67"/>
      <c r="U916" s="67"/>
      <c r="V916" s="67"/>
      <c r="W916" s="67"/>
      <c r="X916" s="67"/>
      <c r="Y916" s="67"/>
      <c r="Z916" s="67"/>
    </row>
    <row r="917" spans="15:26" ht="15.75" customHeight="1" x14ac:dyDescent="0.2">
      <c r="O917" s="67"/>
      <c r="P917" s="67"/>
      <c r="Q917" s="67"/>
      <c r="R917" s="67"/>
      <c r="S917" s="67"/>
      <c r="T917" s="67"/>
      <c r="U917" s="67"/>
      <c r="V917" s="67"/>
      <c r="W917" s="67"/>
      <c r="X917" s="67"/>
      <c r="Y917" s="67"/>
      <c r="Z917" s="67"/>
    </row>
    <row r="918" spans="15:26" ht="15.75" customHeight="1" x14ac:dyDescent="0.2">
      <c r="O918" s="67"/>
      <c r="P918" s="67"/>
      <c r="Q918" s="67"/>
      <c r="R918" s="67"/>
      <c r="S918" s="67"/>
      <c r="T918" s="67"/>
      <c r="U918" s="67"/>
      <c r="V918" s="67"/>
      <c r="W918" s="67"/>
      <c r="X918" s="67"/>
      <c r="Y918" s="67"/>
      <c r="Z918" s="67"/>
    </row>
    <row r="919" spans="15:26" ht="15.75" customHeight="1" x14ac:dyDescent="0.2">
      <c r="O919" s="67"/>
      <c r="P919" s="67"/>
      <c r="Q919" s="67"/>
      <c r="R919" s="67"/>
      <c r="S919" s="67"/>
      <c r="T919" s="67"/>
      <c r="U919" s="67"/>
      <c r="V919" s="67"/>
      <c r="W919" s="67"/>
      <c r="X919" s="67"/>
      <c r="Y919" s="67"/>
      <c r="Z919" s="67"/>
    </row>
    <row r="920" spans="15:26" ht="15.75" customHeight="1" x14ac:dyDescent="0.2">
      <c r="O920" s="67"/>
      <c r="P920" s="67"/>
      <c r="Q920" s="67"/>
      <c r="R920" s="67"/>
      <c r="S920" s="67"/>
      <c r="T920" s="67"/>
      <c r="U920" s="67"/>
      <c r="V920" s="67"/>
      <c r="W920" s="67"/>
      <c r="X920" s="67"/>
      <c r="Y920" s="67"/>
      <c r="Z920" s="67"/>
    </row>
    <row r="921" spans="15:26" ht="15.75" customHeight="1" x14ac:dyDescent="0.2">
      <c r="O921" s="67"/>
      <c r="P921" s="67"/>
      <c r="Q921" s="67"/>
      <c r="R921" s="67"/>
      <c r="S921" s="67"/>
      <c r="T921" s="67"/>
      <c r="U921" s="67"/>
      <c r="V921" s="67"/>
      <c r="W921" s="67"/>
      <c r="X921" s="67"/>
      <c r="Y921" s="67"/>
      <c r="Z921" s="67"/>
    </row>
    <row r="922" spans="15:26" ht="15.75" customHeight="1" x14ac:dyDescent="0.2">
      <c r="O922" s="67"/>
      <c r="P922" s="67"/>
      <c r="Q922" s="67"/>
      <c r="R922" s="67"/>
      <c r="S922" s="67"/>
      <c r="T922" s="67"/>
      <c r="U922" s="67"/>
      <c r="V922" s="67"/>
      <c r="W922" s="67"/>
      <c r="X922" s="67"/>
      <c r="Y922" s="67"/>
      <c r="Z922" s="67"/>
    </row>
    <row r="923" spans="15:26" ht="15.75" customHeight="1" x14ac:dyDescent="0.2">
      <c r="O923" s="67"/>
      <c r="P923" s="67"/>
      <c r="Q923" s="67"/>
      <c r="R923" s="67"/>
      <c r="S923" s="67"/>
      <c r="T923" s="67"/>
      <c r="U923" s="67"/>
      <c r="V923" s="67"/>
      <c r="W923" s="67"/>
      <c r="X923" s="67"/>
      <c r="Y923" s="67"/>
      <c r="Z923" s="67"/>
    </row>
    <row r="924" spans="15:26" ht="15.75" customHeight="1" x14ac:dyDescent="0.2">
      <c r="O924" s="67"/>
      <c r="P924" s="67"/>
      <c r="Q924" s="67"/>
      <c r="R924" s="67"/>
      <c r="S924" s="67"/>
      <c r="T924" s="67"/>
      <c r="U924" s="67"/>
      <c r="V924" s="67"/>
      <c r="W924" s="67"/>
      <c r="X924" s="67"/>
      <c r="Y924" s="67"/>
      <c r="Z924" s="67"/>
    </row>
    <row r="925" spans="15:26" ht="15.75" customHeight="1" x14ac:dyDescent="0.2">
      <c r="O925" s="67"/>
      <c r="P925" s="67"/>
      <c r="Q925" s="67"/>
      <c r="R925" s="67"/>
      <c r="S925" s="67"/>
      <c r="T925" s="67"/>
      <c r="U925" s="67"/>
      <c r="V925" s="67"/>
      <c r="W925" s="67"/>
      <c r="X925" s="67"/>
      <c r="Y925" s="67"/>
      <c r="Z925" s="67"/>
    </row>
    <row r="926" spans="15:26" ht="15.75" customHeight="1" x14ac:dyDescent="0.2">
      <c r="O926" s="67"/>
      <c r="P926" s="67"/>
      <c r="Q926" s="67"/>
      <c r="R926" s="67"/>
      <c r="S926" s="67"/>
      <c r="T926" s="67"/>
      <c r="U926" s="67"/>
      <c r="V926" s="67"/>
      <c r="W926" s="67"/>
      <c r="X926" s="67"/>
      <c r="Y926" s="67"/>
      <c r="Z926" s="67"/>
    </row>
    <row r="927" spans="15:26" ht="15.75" customHeight="1" x14ac:dyDescent="0.2">
      <c r="O927" s="67"/>
      <c r="P927" s="67"/>
      <c r="Q927" s="67"/>
      <c r="R927" s="67"/>
      <c r="S927" s="67"/>
      <c r="T927" s="67"/>
      <c r="U927" s="67"/>
      <c r="V927" s="67"/>
      <c r="W927" s="67"/>
      <c r="X927" s="67"/>
      <c r="Y927" s="67"/>
      <c r="Z927" s="67"/>
    </row>
    <row r="928" spans="15:26" ht="15.75" customHeight="1" x14ac:dyDescent="0.2">
      <c r="O928" s="67"/>
      <c r="P928" s="67"/>
      <c r="Q928" s="67"/>
      <c r="R928" s="67"/>
      <c r="S928" s="67"/>
      <c r="T928" s="67"/>
      <c r="U928" s="67"/>
      <c r="V928" s="67"/>
      <c r="W928" s="67"/>
      <c r="X928" s="67"/>
      <c r="Y928" s="67"/>
      <c r="Z928" s="67"/>
    </row>
    <row r="929" spans="15:26" ht="15.75" customHeight="1" x14ac:dyDescent="0.2">
      <c r="O929" s="67"/>
      <c r="P929" s="67"/>
      <c r="Q929" s="67"/>
      <c r="R929" s="67"/>
      <c r="S929" s="67"/>
      <c r="T929" s="67"/>
      <c r="U929" s="67"/>
      <c r="V929" s="67"/>
      <c r="W929" s="67"/>
      <c r="X929" s="67"/>
      <c r="Y929" s="67"/>
      <c r="Z929" s="67"/>
    </row>
    <row r="930" spans="15:26" ht="15.75" customHeight="1" x14ac:dyDescent="0.2">
      <c r="O930" s="67"/>
      <c r="P930" s="67"/>
      <c r="Q930" s="67"/>
      <c r="R930" s="67"/>
      <c r="S930" s="67"/>
      <c r="T930" s="67"/>
      <c r="U930" s="67"/>
      <c r="V930" s="67"/>
      <c r="W930" s="67"/>
      <c r="X930" s="67"/>
      <c r="Y930" s="67"/>
      <c r="Z930" s="67"/>
    </row>
    <row r="931" spans="15:26" ht="15.75" customHeight="1" x14ac:dyDescent="0.2">
      <c r="O931" s="67"/>
      <c r="P931" s="67"/>
      <c r="Q931" s="67"/>
      <c r="R931" s="67"/>
      <c r="S931" s="67"/>
      <c r="T931" s="67"/>
      <c r="U931" s="67"/>
      <c r="V931" s="67"/>
      <c r="W931" s="67"/>
      <c r="X931" s="67"/>
      <c r="Y931" s="67"/>
      <c r="Z931" s="67"/>
    </row>
    <row r="932" spans="15:26" ht="15.75" customHeight="1" x14ac:dyDescent="0.2">
      <c r="O932" s="67"/>
      <c r="P932" s="67"/>
      <c r="Q932" s="67"/>
      <c r="R932" s="67"/>
      <c r="S932" s="67"/>
      <c r="T932" s="67"/>
      <c r="U932" s="67"/>
      <c r="V932" s="67"/>
      <c r="W932" s="67"/>
      <c r="X932" s="67"/>
      <c r="Y932" s="67"/>
      <c r="Z932" s="67"/>
    </row>
    <row r="933" spans="15:26" ht="15.75" customHeight="1" x14ac:dyDescent="0.2">
      <c r="O933" s="67"/>
      <c r="P933" s="67"/>
      <c r="Q933" s="67"/>
      <c r="R933" s="67"/>
      <c r="S933" s="67"/>
      <c r="T933" s="67"/>
      <c r="U933" s="67"/>
      <c r="V933" s="67"/>
      <c r="W933" s="67"/>
      <c r="X933" s="67"/>
      <c r="Y933" s="67"/>
      <c r="Z933" s="67"/>
    </row>
    <row r="934" spans="15:26" ht="15.75" customHeight="1" x14ac:dyDescent="0.2">
      <c r="O934" s="67"/>
      <c r="P934" s="67"/>
      <c r="Q934" s="67"/>
      <c r="R934" s="67"/>
      <c r="S934" s="67"/>
      <c r="T934" s="67"/>
      <c r="U934" s="67"/>
      <c r="V934" s="67"/>
      <c r="W934" s="67"/>
      <c r="X934" s="67"/>
      <c r="Y934" s="67"/>
      <c r="Z934" s="67"/>
    </row>
    <row r="935" spans="15:26" ht="15.75" customHeight="1" x14ac:dyDescent="0.2">
      <c r="O935" s="67"/>
      <c r="P935" s="67"/>
      <c r="Q935" s="67"/>
      <c r="R935" s="67"/>
      <c r="S935" s="67"/>
      <c r="T935" s="67"/>
      <c r="U935" s="67"/>
      <c r="V935" s="67"/>
      <c r="W935" s="67"/>
      <c r="X935" s="67"/>
      <c r="Y935" s="67"/>
      <c r="Z935" s="67"/>
    </row>
    <row r="936" spans="15:26" ht="15.75" customHeight="1" x14ac:dyDescent="0.2">
      <c r="O936" s="67"/>
      <c r="P936" s="67"/>
      <c r="Q936" s="67"/>
      <c r="R936" s="67"/>
      <c r="S936" s="67"/>
      <c r="T936" s="67"/>
      <c r="U936" s="67"/>
      <c r="V936" s="67"/>
      <c r="W936" s="67"/>
      <c r="X936" s="67"/>
      <c r="Y936" s="67"/>
      <c r="Z936" s="67"/>
    </row>
    <row r="937" spans="15:26" ht="15.75" customHeight="1" x14ac:dyDescent="0.2">
      <c r="O937" s="67"/>
      <c r="P937" s="67"/>
      <c r="Q937" s="67"/>
      <c r="R937" s="67"/>
      <c r="S937" s="67"/>
      <c r="T937" s="67"/>
      <c r="U937" s="67"/>
      <c r="V937" s="67"/>
      <c r="W937" s="67"/>
      <c r="X937" s="67"/>
      <c r="Y937" s="67"/>
      <c r="Z937" s="67"/>
    </row>
    <row r="938" spans="15:26" ht="15.75" customHeight="1" x14ac:dyDescent="0.2">
      <c r="O938" s="67"/>
      <c r="P938" s="67"/>
      <c r="Q938" s="67"/>
      <c r="R938" s="67"/>
      <c r="S938" s="67"/>
      <c r="T938" s="67"/>
      <c r="U938" s="67"/>
      <c r="V938" s="67"/>
      <c r="W938" s="67"/>
      <c r="X938" s="67"/>
      <c r="Y938" s="67"/>
      <c r="Z938" s="67"/>
    </row>
    <row r="939" spans="15:26" ht="15.75" customHeight="1" x14ac:dyDescent="0.2">
      <c r="O939" s="67"/>
      <c r="P939" s="67"/>
      <c r="Q939" s="67"/>
      <c r="R939" s="67"/>
      <c r="S939" s="67"/>
      <c r="T939" s="67"/>
      <c r="U939" s="67"/>
      <c r="V939" s="67"/>
      <c r="W939" s="67"/>
      <c r="X939" s="67"/>
      <c r="Y939" s="67"/>
      <c r="Z939" s="67"/>
    </row>
    <row r="940" spans="15:26" ht="15.75" customHeight="1" x14ac:dyDescent="0.2">
      <c r="O940" s="67"/>
      <c r="P940" s="67"/>
      <c r="Q940" s="67"/>
      <c r="R940" s="67"/>
      <c r="S940" s="67"/>
      <c r="T940" s="67"/>
      <c r="U940" s="67"/>
      <c r="V940" s="67"/>
      <c r="W940" s="67"/>
      <c r="X940" s="67"/>
      <c r="Y940" s="67"/>
      <c r="Z940" s="67"/>
    </row>
    <row r="941" spans="15:26" ht="15.75" customHeight="1" x14ac:dyDescent="0.2">
      <c r="O941" s="67"/>
      <c r="P941" s="67"/>
      <c r="Q941" s="67"/>
      <c r="R941" s="67"/>
      <c r="S941" s="67"/>
      <c r="T941" s="67"/>
      <c r="U941" s="67"/>
      <c r="V941" s="67"/>
      <c r="W941" s="67"/>
      <c r="X941" s="67"/>
      <c r="Y941" s="67"/>
      <c r="Z941" s="67"/>
    </row>
    <row r="942" spans="15:26" ht="15.75" customHeight="1" x14ac:dyDescent="0.2">
      <c r="O942" s="67"/>
      <c r="P942" s="67"/>
      <c r="Q942" s="67"/>
      <c r="R942" s="67"/>
      <c r="S942" s="67"/>
      <c r="T942" s="67"/>
      <c r="U942" s="67"/>
      <c r="V942" s="67"/>
      <c r="W942" s="67"/>
      <c r="X942" s="67"/>
      <c r="Y942" s="67"/>
      <c r="Z942" s="67"/>
    </row>
    <row r="943" spans="15:26" ht="15.75" customHeight="1" x14ac:dyDescent="0.2">
      <c r="O943" s="67"/>
      <c r="P943" s="67"/>
      <c r="Q943" s="67"/>
      <c r="R943" s="67"/>
      <c r="S943" s="67"/>
      <c r="T943" s="67"/>
      <c r="U943" s="67"/>
      <c r="V943" s="67"/>
      <c r="W943" s="67"/>
      <c r="X943" s="67"/>
      <c r="Y943" s="67"/>
      <c r="Z943" s="67"/>
    </row>
    <row r="944" spans="15:26" ht="15.75" customHeight="1" x14ac:dyDescent="0.2">
      <c r="O944" s="67"/>
      <c r="P944" s="67"/>
      <c r="Q944" s="67"/>
      <c r="R944" s="67"/>
      <c r="S944" s="67"/>
      <c r="T944" s="67"/>
      <c r="U944" s="67"/>
      <c r="V944" s="67"/>
      <c r="W944" s="67"/>
      <c r="X944" s="67"/>
      <c r="Y944" s="67"/>
      <c r="Z944" s="67"/>
    </row>
    <row r="945" spans="15:26" ht="15.75" customHeight="1" x14ac:dyDescent="0.2">
      <c r="O945" s="67"/>
      <c r="P945" s="67"/>
      <c r="Q945" s="67"/>
      <c r="R945" s="67"/>
      <c r="S945" s="67"/>
      <c r="T945" s="67"/>
      <c r="U945" s="67"/>
      <c r="V945" s="67"/>
      <c r="W945" s="67"/>
      <c r="X945" s="67"/>
      <c r="Y945" s="67"/>
      <c r="Z945" s="67"/>
    </row>
    <row r="946" spans="15:26" ht="15.75" customHeight="1" x14ac:dyDescent="0.2">
      <c r="O946" s="67"/>
      <c r="P946" s="67"/>
      <c r="Q946" s="67"/>
      <c r="R946" s="67"/>
      <c r="S946" s="67"/>
      <c r="T946" s="67"/>
      <c r="U946" s="67"/>
      <c r="V946" s="67"/>
      <c r="W946" s="67"/>
      <c r="X946" s="67"/>
      <c r="Y946" s="67"/>
      <c r="Z946" s="67"/>
    </row>
    <row r="947" spans="15:26" ht="15.75" customHeight="1" x14ac:dyDescent="0.2">
      <c r="O947" s="67"/>
      <c r="P947" s="67"/>
      <c r="Q947" s="67"/>
      <c r="R947" s="67"/>
      <c r="S947" s="67"/>
      <c r="T947" s="67"/>
      <c r="U947" s="67"/>
      <c r="V947" s="67"/>
      <c r="W947" s="67"/>
      <c r="X947" s="67"/>
      <c r="Y947" s="67"/>
      <c r="Z947" s="67"/>
    </row>
    <row r="948" spans="15:26" ht="15.75" customHeight="1" x14ac:dyDescent="0.2">
      <c r="O948" s="67"/>
      <c r="P948" s="67"/>
      <c r="Q948" s="67"/>
      <c r="R948" s="67"/>
      <c r="S948" s="67"/>
      <c r="T948" s="67"/>
      <c r="U948" s="67"/>
      <c r="V948" s="67"/>
      <c r="W948" s="67"/>
      <c r="X948" s="67"/>
      <c r="Y948" s="67"/>
      <c r="Z948" s="67"/>
    </row>
    <row r="949" spans="15:26" ht="15.75" customHeight="1" x14ac:dyDescent="0.2">
      <c r="O949" s="67"/>
      <c r="P949" s="67"/>
      <c r="Q949" s="67"/>
      <c r="R949" s="67"/>
      <c r="S949" s="67"/>
      <c r="T949" s="67"/>
      <c r="U949" s="67"/>
      <c r="V949" s="67"/>
      <c r="W949" s="67"/>
      <c r="X949" s="67"/>
      <c r="Y949" s="67"/>
      <c r="Z949" s="67"/>
    </row>
    <row r="950" spans="15:26" ht="15.75" customHeight="1" x14ac:dyDescent="0.2">
      <c r="O950" s="67"/>
      <c r="P950" s="67"/>
      <c r="Q950" s="67"/>
      <c r="R950" s="67"/>
      <c r="S950" s="67"/>
      <c r="T950" s="67"/>
      <c r="U950" s="67"/>
      <c r="V950" s="67"/>
      <c r="W950" s="67"/>
      <c r="X950" s="67"/>
      <c r="Y950" s="67"/>
      <c r="Z950" s="67"/>
    </row>
    <row r="951" spans="15:26" ht="15.75" customHeight="1" x14ac:dyDescent="0.2">
      <c r="O951" s="67"/>
      <c r="P951" s="67"/>
      <c r="Q951" s="67"/>
      <c r="R951" s="67"/>
      <c r="S951" s="67"/>
      <c r="T951" s="67"/>
      <c r="U951" s="67"/>
      <c r="V951" s="67"/>
      <c r="W951" s="67"/>
      <c r="X951" s="67"/>
      <c r="Y951" s="67"/>
      <c r="Z951" s="67"/>
    </row>
    <row r="952" spans="15:26" ht="15.75" customHeight="1" x14ac:dyDescent="0.2">
      <c r="O952" s="67"/>
      <c r="P952" s="67"/>
      <c r="Q952" s="67"/>
      <c r="R952" s="67"/>
      <c r="S952" s="67"/>
      <c r="T952" s="67"/>
      <c r="U952" s="67"/>
      <c r="V952" s="67"/>
      <c r="W952" s="67"/>
      <c r="X952" s="67"/>
      <c r="Y952" s="67"/>
      <c r="Z952" s="67"/>
    </row>
    <row r="953" spans="15:26" ht="15.75" customHeight="1" x14ac:dyDescent="0.2">
      <c r="O953" s="67"/>
      <c r="P953" s="67"/>
      <c r="Q953" s="67"/>
      <c r="R953" s="67"/>
      <c r="S953" s="67"/>
      <c r="T953" s="67"/>
      <c r="U953" s="67"/>
      <c r="V953" s="67"/>
      <c r="W953" s="67"/>
      <c r="X953" s="67"/>
      <c r="Y953" s="67"/>
      <c r="Z953" s="67"/>
    </row>
    <row r="954" spans="15:26" ht="15.75" customHeight="1" x14ac:dyDescent="0.2">
      <c r="O954" s="67"/>
      <c r="P954" s="67"/>
      <c r="Q954" s="67"/>
      <c r="R954" s="67"/>
      <c r="S954" s="67"/>
      <c r="T954" s="67"/>
      <c r="U954" s="67"/>
      <c r="V954" s="67"/>
      <c r="W954" s="67"/>
      <c r="X954" s="67"/>
      <c r="Y954" s="67"/>
      <c r="Z954" s="67"/>
    </row>
    <row r="955" spans="15:26" ht="15.75" customHeight="1" x14ac:dyDescent="0.2">
      <c r="O955" s="67"/>
      <c r="P955" s="67"/>
      <c r="Q955" s="67"/>
      <c r="R955" s="67"/>
      <c r="S955" s="67"/>
      <c r="T955" s="67"/>
      <c r="U955" s="67"/>
      <c r="V955" s="67"/>
      <c r="W955" s="67"/>
      <c r="X955" s="67"/>
      <c r="Y955" s="67"/>
      <c r="Z955" s="67"/>
    </row>
    <row r="956" spans="15:26" ht="15.75" customHeight="1" x14ac:dyDescent="0.2">
      <c r="O956" s="67"/>
      <c r="P956" s="67"/>
      <c r="Q956" s="67"/>
      <c r="R956" s="67"/>
      <c r="S956" s="67"/>
      <c r="T956" s="67"/>
      <c r="U956" s="67"/>
      <c r="V956" s="67"/>
      <c r="W956" s="67"/>
      <c r="X956" s="67"/>
      <c r="Y956" s="67"/>
      <c r="Z956" s="67"/>
    </row>
    <row r="957" spans="15:26" ht="15.75" customHeight="1" x14ac:dyDescent="0.2">
      <c r="O957" s="67"/>
      <c r="P957" s="67"/>
      <c r="Q957" s="67"/>
      <c r="R957" s="67"/>
      <c r="S957" s="67"/>
      <c r="T957" s="67"/>
      <c r="U957" s="67"/>
      <c r="V957" s="67"/>
      <c r="W957" s="67"/>
      <c r="X957" s="67"/>
      <c r="Y957" s="67"/>
      <c r="Z957" s="67"/>
    </row>
    <row r="958" spans="15:26" ht="15.75" customHeight="1" x14ac:dyDescent="0.2">
      <c r="O958" s="67"/>
      <c r="P958" s="67"/>
      <c r="Q958" s="67"/>
      <c r="R958" s="67"/>
      <c r="S958" s="67"/>
      <c r="T958" s="67"/>
      <c r="U958" s="67"/>
      <c r="V958" s="67"/>
      <c r="W958" s="67"/>
      <c r="X958" s="67"/>
      <c r="Y958" s="67"/>
      <c r="Z958" s="67"/>
    </row>
    <row r="959" spans="15:26" ht="15.75" customHeight="1" x14ac:dyDescent="0.2">
      <c r="O959" s="67"/>
      <c r="P959" s="67"/>
      <c r="Q959" s="67"/>
      <c r="R959" s="67"/>
      <c r="S959" s="67"/>
      <c r="T959" s="67"/>
      <c r="U959" s="67"/>
      <c r="V959" s="67"/>
      <c r="W959" s="67"/>
      <c r="X959" s="67"/>
      <c r="Y959" s="67"/>
      <c r="Z959" s="67"/>
    </row>
    <row r="960" spans="15:26" ht="15.75" customHeight="1" x14ac:dyDescent="0.2">
      <c r="O960" s="67"/>
      <c r="P960" s="67"/>
      <c r="Q960" s="67"/>
      <c r="R960" s="67"/>
      <c r="S960" s="67"/>
      <c r="T960" s="67"/>
      <c r="U960" s="67"/>
      <c r="V960" s="67"/>
      <c r="W960" s="67"/>
      <c r="X960" s="67"/>
      <c r="Y960" s="67"/>
      <c r="Z960" s="67"/>
    </row>
    <row r="961" spans="15:26" ht="15.75" customHeight="1" x14ac:dyDescent="0.2">
      <c r="O961" s="67"/>
      <c r="P961" s="67"/>
      <c r="Q961" s="67"/>
      <c r="R961" s="67"/>
      <c r="S961" s="67"/>
      <c r="T961" s="67"/>
      <c r="U961" s="67"/>
      <c r="V961" s="67"/>
      <c r="W961" s="67"/>
      <c r="X961" s="67"/>
      <c r="Y961" s="67"/>
      <c r="Z961" s="67"/>
    </row>
    <row r="962" spans="15:26" ht="15.75" customHeight="1" x14ac:dyDescent="0.2">
      <c r="O962" s="67"/>
      <c r="P962" s="67"/>
      <c r="Q962" s="67"/>
      <c r="R962" s="67"/>
      <c r="S962" s="67"/>
      <c r="T962" s="67"/>
      <c r="U962" s="67"/>
      <c r="V962" s="67"/>
      <c r="W962" s="67"/>
      <c r="X962" s="67"/>
      <c r="Y962" s="67"/>
      <c r="Z962" s="67"/>
    </row>
    <row r="963" spans="15:26" ht="15.75" customHeight="1" x14ac:dyDescent="0.2">
      <c r="O963" s="67"/>
      <c r="P963" s="67"/>
      <c r="Q963" s="67"/>
      <c r="R963" s="67"/>
      <c r="S963" s="67"/>
      <c r="T963" s="67"/>
      <c r="U963" s="67"/>
      <c r="V963" s="67"/>
      <c r="W963" s="67"/>
      <c r="X963" s="67"/>
      <c r="Y963" s="67"/>
      <c r="Z963" s="67"/>
    </row>
    <row r="964" spans="15:26" ht="15.75" customHeight="1" x14ac:dyDescent="0.2">
      <c r="O964" s="67"/>
      <c r="P964" s="67"/>
      <c r="Q964" s="67"/>
      <c r="R964" s="67"/>
      <c r="S964" s="67"/>
      <c r="T964" s="67"/>
      <c r="U964" s="67"/>
      <c r="V964" s="67"/>
      <c r="W964" s="67"/>
      <c r="X964" s="67"/>
      <c r="Y964" s="67"/>
      <c r="Z964" s="67"/>
    </row>
    <row r="965" spans="15:26" ht="15.75" customHeight="1" x14ac:dyDescent="0.2">
      <c r="O965" s="67"/>
      <c r="P965" s="67"/>
      <c r="Q965" s="67"/>
      <c r="R965" s="67"/>
      <c r="S965" s="67"/>
      <c r="T965" s="67"/>
      <c r="U965" s="67"/>
      <c r="V965" s="67"/>
      <c r="W965" s="67"/>
      <c r="X965" s="67"/>
      <c r="Y965" s="67"/>
      <c r="Z965" s="67"/>
    </row>
    <row r="966" spans="15:26" ht="15.75" customHeight="1" x14ac:dyDescent="0.2">
      <c r="O966" s="67"/>
      <c r="P966" s="67"/>
      <c r="Q966" s="67"/>
      <c r="R966" s="67"/>
      <c r="S966" s="67"/>
      <c r="T966" s="67"/>
      <c r="U966" s="67"/>
      <c r="V966" s="67"/>
      <c r="W966" s="67"/>
      <c r="X966" s="67"/>
      <c r="Y966" s="67"/>
      <c r="Z966" s="67"/>
    </row>
    <row r="967" spans="15:26" ht="15.75" customHeight="1" x14ac:dyDescent="0.2">
      <c r="O967" s="67"/>
      <c r="P967" s="67"/>
      <c r="Q967" s="67"/>
      <c r="R967" s="67"/>
      <c r="S967" s="67"/>
      <c r="T967" s="67"/>
      <c r="U967" s="67"/>
      <c r="V967" s="67"/>
      <c r="W967" s="67"/>
      <c r="X967" s="67"/>
      <c r="Y967" s="67"/>
      <c r="Z967" s="67"/>
    </row>
    <row r="968" spans="15:26" ht="15.75" customHeight="1" x14ac:dyDescent="0.2">
      <c r="O968" s="67"/>
      <c r="P968" s="67"/>
      <c r="Q968" s="67"/>
      <c r="R968" s="67"/>
      <c r="S968" s="67"/>
      <c r="T968" s="67"/>
      <c r="U968" s="67"/>
      <c r="V968" s="67"/>
      <c r="W968" s="67"/>
      <c r="X968" s="67"/>
      <c r="Y968" s="67"/>
      <c r="Z968" s="67"/>
    </row>
    <row r="969" spans="15:26" ht="15.75" customHeight="1" x14ac:dyDescent="0.2">
      <c r="O969" s="67"/>
      <c r="P969" s="67"/>
      <c r="Q969" s="67"/>
      <c r="R969" s="67"/>
      <c r="S969" s="67"/>
      <c r="T969" s="67"/>
      <c r="U969" s="67"/>
      <c r="V969" s="67"/>
      <c r="W969" s="67"/>
      <c r="X969" s="67"/>
      <c r="Y969" s="67"/>
      <c r="Z969" s="67"/>
    </row>
    <row r="970" spans="15:26" ht="15.75" customHeight="1" x14ac:dyDescent="0.2">
      <c r="O970" s="67"/>
      <c r="P970" s="67"/>
      <c r="Q970" s="67"/>
      <c r="R970" s="67"/>
      <c r="S970" s="67"/>
      <c r="T970" s="67"/>
      <c r="U970" s="67"/>
      <c r="V970" s="67"/>
      <c r="W970" s="67"/>
      <c r="X970" s="67"/>
      <c r="Y970" s="67"/>
      <c r="Z970" s="67"/>
    </row>
    <row r="971" spans="15:26" ht="15.75" customHeight="1" x14ac:dyDescent="0.2">
      <c r="O971" s="67"/>
      <c r="P971" s="67"/>
      <c r="Q971" s="67"/>
      <c r="R971" s="67"/>
      <c r="S971" s="67"/>
      <c r="T971" s="67"/>
      <c r="U971" s="67"/>
      <c r="V971" s="67"/>
      <c r="W971" s="67"/>
      <c r="X971" s="67"/>
      <c r="Y971" s="67"/>
      <c r="Z971" s="67"/>
    </row>
    <row r="972" spans="15:26" ht="15.75" customHeight="1" x14ac:dyDescent="0.2">
      <c r="O972" s="67"/>
      <c r="P972" s="67"/>
      <c r="Q972" s="67"/>
      <c r="R972" s="67"/>
      <c r="S972" s="67"/>
      <c r="T972" s="67"/>
      <c r="U972" s="67"/>
      <c r="V972" s="67"/>
      <c r="W972" s="67"/>
      <c r="X972" s="67"/>
      <c r="Y972" s="67"/>
      <c r="Z972" s="67"/>
    </row>
    <row r="973" spans="15:26" ht="15.75" customHeight="1" x14ac:dyDescent="0.2">
      <c r="O973" s="67"/>
      <c r="P973" s="67"/>
      <c r="Q973" s="67"/>
      <c r="R973" s="67"/>
      <c r="S973" s="67"/>
      <c r="T973" s="67"/>
      <c r="U973" s="67"/>
      <c r="V973" s="67"/>
      <c r="W973" s="67"/>
      <c r="X973" s="67"/>
      <c r="Y973" s="67"/>
      <c r="Z973" s="67"/>
    </row>
    <row r="974" spans="15:26" ht="15.75" customHeight="1" x14ac:dyDescent="0.2">
      <c r="O974" s="67"/>
      <c r="P974" s="67"/>
      <c r="Q974" s="67"/>
      <c r="R974" s="67"/>
      <c r="S974" s="67"/>
      <c r="T974" s="67"/>
      <c r="U974" s="67"/>
      <c r="V974" s="67"/>
      <c r="W974" s="67"/>
      <c r="X974" s="67"/>
      <c r="Y974" s="67"/>
      <c r="Z974" s="67"/>
    </row>
    <row r="975" spans="15:26" ht="15.75" customHeight="1" x14ac:dyDescent="0.2">
      <c r="O975" s="67"/>
      <c r="P975" s="67"/>
      <c r="Q975" s="67"/>
      <c r="R975" s="67"/>
      <c r="S975" s="67"/>
      <c r="T975" s="67"/>
      <c r="U975" s="67"/>
      <c r="V975" s="67"/>
      <c r="W975" s="67"/>
      <c r="X975" s="67"/>
      <c r="Y975" s="67"/>
      <c r="Z975" s="67"/>
    </row>
    <row r="976" spans="15:26" ht="15.75" customHeight="1" x14ac:dyDescent="0.2">
      <c r="O976" s="67"/>
      <c r="P976" s="67"/>
      <c r="Q976" s="67"/>
      <c r="R976" s="67"/>
      <c r="S976" s="67"/>
      <c r="T976" s="67"/>
      <c r="U976" s="67"/>
      <c r="V976" s="67"/>
      <c r="W976" s="67"/>
      <c r="X976" s="67"/>
      <c r="Y976" s="67"/>
      <c r="Z976" s="67"/>
    </row>
    <row r="977" spans="15:26" ht="15.75" customHeight="1" x14ac:dyDescent="0.2">
      <c r="O977" s="67"/>
      <c r="P977" s="67"/>
      <c r="Q977" s="67"/>
      <c r="R977" s="67"/>
      <c r="S977" s="67"/>
      <c r="T977" s="67"/>
      <c r="U977" s="67"/>
      <c r="V977" s="67"/>
      <c r="W977" s="67"/>
      <c r="X977" s="67"/>
      <c r="Y977" s="67"/>
      <c r="Z977" s="67"/>
    </row>
    <row r="978" spans="15:26" ht="15.75" customHeight="1" x14ac:dyDescent="0.2">
      <c r="O978" s="67"/>
      <c r="P978" s="67"/>
      <c r="Q978" s="67"/>
      <c r="R978" s="67"/>
      <c r="S978" s="67"/>
      <c r="T978" s="67"/>
      <c r="U978" s="67"/>
      <c r="V978" s="67"/>
      <c r="W978" s="67"/>
      <c r="X978" s="67"/>
      <c r="Y978" s="67"/>
      <c r="Z978" s="67"/>
    </row>
    <row r="979" spans="15:26" ht="15.75" customHeight="1" x14ac:dyDescent="0.2">
      <c r="O979" s="67"/>
      <c r="P979" s="67"/>
      <c r="Q979" s="67"/>
      <c r="R979" s="67"/>
      <c r="S979" s="67"/>
      <c r="T979" s="67"/>
      <c r="U979" s="67"/>
      <c r="V979" s="67"/>
      <c r="W979" s="67"/>
      <c r="X979" s="67"/>
      <c r="Y979" s="67"/>
      <c r="Z979" s="67"/>
    </row>
    <row r="980" spans="15:26" ht="15.75" customHeight="1" x14ac:dyDescent="0.2">
      <c r="O980" s="67"/>
      <c r="P980" s="67"/>
      <c r="Q980" s="67"/>
      <c r="R980" s="67"/>
      <c r="S980" s="67"/>
      <c r="T980" s="67"/>
      <c r="U980" s="67"/>
      <c r="V980" s="67"/>
      <c r="W980" s="67"/>
      <c r="X980" s="67"/>
      <c r="Y980" s="67"/>
      <c r="Z980" s="67"/>
    </row>
    <row r="981" spans="15:26" ht="15.75" customHeight="1" x14ac:dyDescent="0.2">
      <c r="O981" s="67"/>
      <c r="P981" s="67"/>
      <c r="Q981" s="67"/>
      <c r="R981" s="67"/>
      <c r="S981" s="67"/>
      <c r="T981" s="67"/>
      <c r="U981" s="67"/>
      <c r="V981" s="67"/>
      <c r="W981" s="67"/>
      <c r="X981" s="67"/>
      <c r="Y981" s="67"/>
      <c r="Z981" s="67"/>
    </row>
    <row r="982" spans="15:26" ht="15.75" customHeight="1" x14ac:dyDescent="0.2">
      <c r="O982" s="67"/>
      <c r="P982" s="67"/>
      <c r="Q982" s="67"/>
      <c r="R982" s="67"/>
      <c r="S982" s="67"/>
      <c r="T982" s="67"/>
      <c r="U982" s="67"/>
      <c r="V982" s="67"/>
      <c r="W982" s="67"/>
      <c r="X982" s="67"/>
      <c r="Y982" s="67"/>
      <c r="Z982" s="67"/>
    </row>
    <row r="983" spans="15:26" ht="15.75" customHeight="1" x14ac:dyDescent="0.2">
      <c r="O983" s="67"/>
      <c r="P983" s="67"/>
      <c r="Q983" s="67"/>
      <c r="R983" s="67"/>
      <c r="S983" s="67"/>
      <c r="T983" s="67"/>
      <c r="U983" s="67"/>
      <c r="V983" s="67"/>
      <c r="W983" s="67"/>
      <c r="X983" s="67"/>
      <c r="Y983" s="67"/>
      <c r="Z983" s="67"/>
    </row>
    <row r="984" spans="15:26" ht="15.75" customHeight="1" x14ac:dyDescent="0.2">
      <c r="O984" s="67"/>
      <c r="P984" s="67"/>
      <c r="Q984" s="67"/>
      <c r="R984" s="67"/>
      <c r="S984" s="67"/>
      <c r="T984" s="67"/>
      <c r="U984" s="67"/>
      <c r="V984" s="67"/>
      <c r="W984" s="67"/>
      <c r="X984" s="67"/>
      <c r="Y984" s="67"/>
      <c r="Z984" s="67"/>
    </row>
    <row r="985" spans="15:26" ht="15.75" customHeight="1" x14ac:dyDescent="0.2">
      <c r="O985" s="67"/>
      <c r="P985" s="67"/>
      <c r="Q985" s="67"/>
      <c r="R985" s="67"/>
      <c r="S985" s="67"/>
      <c r="T985" s="67"/>
      <c r="U985" s="67"/>
      <c r="V985" s="67"/>
      <c r="W985" s="67"/>
      <c r="X985" s="67"/>
      <c r="Y985" s="67"/>
      <c r="Z985" s="67"/>
    </row>
    <row r="986" spans="15:26" ht="15.75" customHeight="1" x14ac:dyDescent="0.2">
      <c r="O986" s="67"/>
      <c r="P986" s="67"/>
      <c r="Q986" s="67"/>
      <c r="R986" s="67"/>
      <c r="S986" s="67"/>
      <c r="T986" s="67"/>
      <c r="U986" s="67"/>
      <c r="V986" s="67"/>
      <c r="W986" s="67"/>
      <c r="X986" s="67"/>
      <c r="Y986" s="67"/>
      <c r="Z986" s="67"/>
    </row>
    <row r="987" spans="15:26" ht="15.75" customHeight="1" x14ac:dyDescent="0.2">
      <c r="O987" s="67"/>
      <c r="P987" s="67"/>
      <c r="Q987" s="67"/>
      <c r="R987" s="67"/>
      <c r="S987" s="67"/>
      <c r="T987" s="67"/>
      <c r="U987" s="67"/>
      <c r="V987" s="67"/>
      <c r="W987" s="67"/>
      <c r="X987" s="67"/>
      <c r="Y987" s="67"/>
      <c r="Z987" s="67"/>
    </row>
    <row r="988" spans="15:26" ht="15.75" customHeight="1" x14ac:dyDescent="0.2">
      <c r="O988" s="67"/>
      <c r="P988" s="67"/>
      <c r="Q988" s="67"/>
      <c r="R988" s="67"/>
      <c r="S988" s="67"/>
      <c r="T988" s="67"/>
      <c r="U988" s="67"/>
      <c r="V988" s="67"/>
      <c r="W988" s="67"/>
      <c r="X988" s="67"/>
      <c r="Y988" s="67"/>
      <c r="Z988" s="67"/>
    </row>
    <row r="989" spans="15:26" ht="15.75" customHeight="1" x14ac:dyDescent="0.2">
      <c r="O989" s="67"/>
      <c r="P989" s="67"/>
      <c r="Q989" s="67"/>
      <c r="R989" s="67"/>
      <c r="S989" s="67"/>
      <c r="T989" s="67"/>
      <c r="U989" s="67"/>
      <c r="V989" s="67"/>
      <c r="W989" s="67"/>
      <c r="X989" s="67"/>
      <c r="Y989" s="67"/>
      <c r="Z989" s="67"/>
    </row>
    <row r="990" spans="15:26" ht="15.75" customHeight="1" x14ac:dyDescent="0.2">
      <c r="O990" s="67"/>
      <c r="P990" s="67"/>
      <c r="Q990" s="67"/>
      <c r="R990" s="67"/>
      <c r="S990" s="67"/>
      <c r="T990" s="67"/>
      <c r="U990" s="67"/>
      <c r="V990" s="67"/>
      <c r="W990" s="67"/>
      <c r="X990" s="67"/>
      <c r="Y990" s="67"/>
      <c r="Z990" s="67"/>
    </row>
    <row r="991" spans="15:26" ht="15.75" customHeight="1" x14ac:dyDescent="0.2">
      <c r="O991" s="67"/>
      <c r="P991" s="67"/>
      <c r="Q991" s="67"/>
      <c r="R991" s="67"/>
      <c r="S991" s="67"/>
      <c r="T991" s="67"/>
      <c r="U991" s="67"/>
      <c r="V991" s="67"/>
      <c r="W991" s="67"/>
      <c r="X991" s="67"/>
      <c r="Y991" s="67"/>
      <c r="Z991" s="67"/>
    </row>
    <row r="992" spans="15:26" ht="15.75" customHeight="1" x14ac:dyDescent="0.2">
      <c r="O992" s="67"/>
      <c r="P992" s="67"/>
      <c r="Q992" s="67"/>
      <c r="R992" s="67"/>
      <c r="S992" s="67"/>
      <c r="T992" s="67"/>
      <c r="U992" s="67"/>
      <c r="V992" s="67"/>
      <c r="W992" s="67"/>
      <c r="X992" s="67"/>
      <c r="Y992" s="67"/>
      <c r="Z992" s="67"/>
    </row>
    <row r="993" spans="15:26" ht="15.75" customHeight="1" x14ac:dyDescent="0.2">
      <c r="O993" s="67"/>
      <c r="P993" s="67"/>
      <c r="Q993" s="67"/>
      <c r="R993" s="67"/>
      <c r="S993" s="67"/>
      <c r="T993" s="67"/>
      <c r="U993" s="67"/>
      <c r="V993" s="67"/>
      <c r="W993" s="67"/>
      <c r="X993" s="67"/>
      <c r="Y993" s="67"/>
      <c r="Z993" s="67"/>
    </row>
    <row r="994" spans="15:26" ht="15.75" customHeight="1" x14ac:dyDescent="0.2">
      <c r="O994" s="67"/>
      <c r="P994" s="67"/>
      <c r="Q994" s="67"/>
      <c r="R994" s="67"/>
      <c r="S994" s="67"/>
      <c r="T994" s="67"/>
      <c r="U994" s="67"/>
      <c r="V994" s="67"/>
      <c r="W994" s="67"/>
      <c r="X994" s="67"/>
      <c r="Y994" s="67"/>
      <c r="Z994" s="67"/>
    </row>
    <row r="995" spans="15:26" ht="15.75" customHeight="1" x14ac:dyDescent="0.2">
      <c r="O995" s="67"/>
      <c r="P995" s="67"/>
      <c r="Q995" s="67"/>
      <c r="R995" s="67"/>
      <c r="S995" s="67"/>
      <c r="T995" s="67"/>
      <c r="U995" s="67"/>
      <c r="V995" s="67"/>
      <c r="W995" s="67"/>
      <c r="X995" s="67"/>
      <c r="Y995" s="67"/>
      <c r="Z995" s="67"/>
    </row>
    <row r="996" spans="15:26" ht="15.75" customHeight="1" x14ac:dyDescent="0.2">
      <c r="O996" s="67"/>
      <c r="P996" s="67"/>
      <c r="Q996" s="67"/>
      <c r="R996" s="67"/>
      <c r="S996" s="67"/>
      <c r="T996" s="67"/>
      <c r="U996" s="67"/>
      <c r="V996" s="67"/>
      <c r="W996" s="67"/>
      <c r="X996" s="67"/>
      <c r="Y996" s="67"/>
      <c r="Z996" s="67"/>
    </row>
    <row r="997" spans="15:26" ht="15.75" customHeight="1" x14ac:dyDescent="0.2">
      <c r="O997" s="67"/>
      <c r="P997" s="67"/>
      <c r="Q997" s="67"/>
      <c r="R997" s="67"/>
      <c r="S997" s="67"/>
      <c r="T997" s="67"/>
      <c r="U997" s="67"/>
      <c r="V997" s="67"/>
      <c r="W997" s="67"/>
      <c r="X997" s="67"/>
      <c r="Y997" s="67"/>
      <c r="Z997" s="67"/>
    </row>
    <row r="998" spans="15:26" ht="15.75" customHeight="1" x14ac:dyDescent="0.2">
      <c r="O998" s="67"/>
      <c r="P998" s="67"/>
      <c r="Q998" s="67"/>
      <c r="R998" s="67"/>
      <c r="S998" s="67"/>
      <c r="T998" s="67"/>
      <c r="U998" s="67"/>
      <c r="V998" s="67"/>
      <c r="W998" s="67"/>
      <c r="X998" s="67"/>
      <c r="Y998" s="67"/>
      <c r="Z998" s="67"/>
    </row>
    <row r="999" spans="15:26" ht="15.75" customHeight="1" x14ac:dyDescent="0.2">
      <c r="O999" s="67"/>
      <c r="P999" s="67"/>
      <c r="Q999" s="67"/>
      <c r="R999" s="67"/>
      <c r="S999" s="67"/>
      <c r="T999" s="67"/>
      <c r="U999" s="67"/>
      <c r="V999" s="67"/>
      <c r="W999" s="67"/>
      <c r="X999" s="67"/>
      <c r="Y999" s="67"/>
      <c r="Z999" s="67"/>
    </row>
    <row r="1000" spans="15:26" ht="15.75" customHeight="1" x14ac:dyDescent="0.2">
      <c r="O1000" s="67"/>
      <c r="P1000" s="67"/>
      <c r="Q1000" s="67"/>
      <c r="R1000" s="67"/>
      <c r="S1000" s="67"/>
      <c r="T1000" s="67"/>
      <c r="U1000" s="67"/>
      <c r="V1000" s="67"/>
      <c r="W1000" s="67"/>
      <c r="X1000" s="67"/>
      <c r="Y1000" s="67"/>
      <c r="Z1000" s="67"/>
    </row>
    <row r="1001" spans="15:26" ht="15.75" customHeight="1" x14ac:dyDescent="0.2">
      <c r="O1001" s="67"/>
      <c r="P1001" s="67"/>
      <c r="Q1001" s="67"/>
      <c r="R1001" s="67"/>
      <c r="S1001" s="67"/>
      <c r="T1001" s="67"/>
      <c r="U1001" s="67"/>
      <c r="V1001" s="67"/>
      <c r="W1001" s="67"/>
      <c r="X1001" s="67"/>
      <c r="Y1001" s="67"/>
      <c r="Z1001" s="67"/>
    </row>
    <row r="1002" spans="15:26" ht="15.75" customHeight="1" x14ac:dyDescent="0.2">
      <c r="O1002" s="67"/>
      <c r="P1002" s="67"/>
      <c r="Q1002" s="67"/>
      <c r="R1002" s="67"/>
      <c r="S1002" s="67"/>
      <c r="T1002" s="67"/>
      <c r="U1002" s="67"/>
      <c r="V1002" s="67"/>
      <c r="W1002" s="67"/>
      <c r="X1002" s="67"/>
      <c r="Y1002" s="67"/>
      <c r="Z1002" s="67"/>
    </row>
    <row r="1003" spans="15:26" ht="15.75" customHeight="1" x14ac:dyDescent="0.2">
      <c r="O1003" s="67"/>
      <c r="P1003" s="67"/>
      <c r="Q1003" s="67"/>
      <c r="R1003" s="67"/>
      <c r="S1003" s="67"/>
      <c r="T1003" s="67"/>
      <c r="U1003" s="67"/>
      <c r="V1003" s="67"/>
      <c r="W1003" s="67"/>
      <c r="X1003" s="67"/>
      <c r="Y1003" s="67"/>
      <c r="Z1003" s="67"/>
    </row>
    <row r="1004" spans="15:26" ht="15.75" customHeight="1" x14ac:dyDescent="0.2">
      <c r="O1004" s="67"/>
      <c r="P1004" s="67"/>
      <c r="Q1004" s="67"/>
      <c r="R1004" s="67"/>
      <c r="S1004" s="67"/>
      <c r="T1004" s="67"/>
      <c r="U1004" s="67"/>
      <c r="V1004" s="67"/>
      <c r="W1004" s="67"/>
      <c r="X1004" s="67"/>
      <c r="Y1004" s="67"/>
      <c r="Z1004" s="67"/>
    </row>
    <row r="1005" spans="15:26" ht="15.75" customHeight="1" x14ac:dyDescent="0.2">
      <c r="O1005" s="67"/>
      <c r="P1005" s="67"/>
      <c r="Q1005" s="67"/>
      <c r="R1005" s="67"/>
      <c r="S1005" s="67"/>
      <c r="T1005" s="67"/>
      <c r="U1005" s="67"/>
      <c r="V1005" s="67"/>
      <c r="W1005" s="67"/>
      <c r="X1005" s="67"/>
      <c r="Y1005" s="67"/>
      <c r="Z1005" s="67"/>
    </row>
    <row r="1006" spans="15:26" ht="15.75" customHeight="1" x14ac:dyDescent="0.2">
      <c r="O1006" s="67"/>
      <c r="P1006" s="67"/>
      <c r="Q1006" s="67"/>
      <c r="R1006" s="67"/>
      <c r="S1006" s="67"/>
      <c r="T1006" s="67"/>
      <c r="U1006" s="67"/>
      <c r="V1006" s="67"/>
      <c r="W1006" s="67"/>
      <c r="X1006" s="67"/>
      <c r="Y1006" s="67"/>
      <c r="Z1006" s="67"/>
    </row>
    <row r="1007" spans="15:26" ht="15.75" customHeight="1" x14ac:dyDescent="0.2">
      <c r="O1007" s="67"/>
      <c r="P1007" s="67"/>
      <c r="Q1007" s="67"/>
      <c r="R1007" s="67"/>
      <c r="S1007" s="67"/>
      <c r="T1007" s="67"/>
      <c r="U1007" s="67"/>
      <c r="V1007" s="67"/>
      <c r="W1007" s="67"/>
      <c r="X1007" s="67"/>
      <c r="Y1007" s="67"/>
      <c r="Z1007" s="67"/>
    </row>
    <row r="1008" spans="15:26" ht="15.75" customHeight="1" x14ac:dyDescent="0.2">
      <c r="O1008" s="67"/>
      <c r="P1008" s="67"/>
      <c r="Q1008" s="67"/>
      <c r="R1008" s="67"/>
      <c r="S1008" s="67"/>
      <c r="T1008" s="67"/>
      <c r="U1008" s="67"/>
      <c r="V1008" s="67"/>
      <c r="W1008" s="67"/>
      <c r="X1008" s="67"/>
      <c r="Y1008" s="67"/>
      <c r="Z1008" s="67"/>
    </row>
    <row r="1009" spans="15:26" ht="15.75" customHeight="1" x14ac:dyDescent="0.2">
      <c r="O1009" s="67"/>
      <c r="P1009" s="67"/>
      <c r="Q1009" s="67"/>
      <c r="R1009" s="67"/>
      <c r="S1009" s="67"/>
      <c r="T1009" s="67"/>
      <c r="U1009" s="67"/>
      <c r="V1009" s="67"/>
      <c r="W1009" s="67"/>
      <c r="X1009" s="67"/>
      <c r="Y1009" s="67"/>
      <c r="Z1009" s="67"/>
    </row>
    <row r="1010" spans="15:26" ht="15.75" customHeight="1" x14ac:dyDescent="0.2">
      <c r="O1010" s="67"/>
      <c r="P1010" s="67"/>
      <c r="Q1010" s="67"/>
      <c r="R1010" s="67"/>
      <c r="S1010" s="67"/>
      <c r="T1010" s="67"/>
      <c r="U1010" s="67"/>
      <c r="V1010" s="67"/>
      <c r="W1010" s="67"/>
      <c r="X1010" s="67"/>
      <c r="Y1010" s="67"/>
      <c r="Z1010" s="67"/>
    </row>
    <row r="1011" spans="15:26" ht="15.75" customHeight="1" x14ac:dyDescent="0.2">
      <c r="O1011" s="67"/>
      <c r="P1011" s="67"/>
      <c r="Q1011" s="67"/>
      <c r="R1011" s="67"/>
      <c r="S1011" s="67"/>
      <c r="T1011" s="67"/>
      <c r="U1011" s="67"/>
      <c r="V1011" s="67"/>
      <c r="W1011" s="67"/>
      <c r="X1011" s="67"/>
      <c r="Y1011" s="67"/>
      <c r="Z1011" s="67"/>
    </row>
    <row r="1012" spans="15:26" ht="15.75" customHeight="1" x14ac:dyDescent="0.2">
      <c r="O1012" s="67"/>
      <c r="P1012" s="67"/>
      <c r="Q1012" s="67"/>
      <c r="R1012" s="67"/>
      <c r="S1012" s="67"/>
      <c r="T1012" s="67"/>
      <c r="U1012" s="67"/>
      <c r="V1012" s="67"/>
      <c r="W1012" s="67"/>
      <c r="X1012" s="67"/>
      <c r="Y1012" s="67"/>
      <c r="Z1012" s="67"/>
    </row>
    <row r="1013" spans="15:26" ht="15.75" customHeight="1" x14ac:dyDescent="0.2">
      <c r="O1013" s="67"/>
      <c r="P1013" s="67"/>
      <c r="Q1013" s="67"/>
      <c r="R1013" s="67"/>
      <c r="S1013" s="67"/>
      <c r="T1013" s="67"/>
      <c r="U1013" s="67"/>
      <c r="V1013" s="67"/>
      <c r="W1013" s="67"/>
      <c r="X1013" s="67"/>
      <c r="Y1013" s="67"/>
      <c r="Z1013" s="67"/>
    </row>
    <row r="1014" spans="15:26" ht="15.75" customHeight="1" x14ac:dyDescent="0.2">
      <c r="O1014" s="67"/>
      <c r="P1014" s="67"/>
      <c r="Q1014" s="67"/>
      <c r="R1014" s="67"/>
      <c r="S1014" s="67"/>
      <c r="T1014" s="67"/>
      <c r="U1014" s="67"/>
      <c r="V1014" s="67"/>
      <c r="W1014" s="67"/>
      <c r="X1014" s="67"/>
      <c r="Y1014" s="67"/>
      <c r="Z1014" s="67"/>
    </row>
    <row r="1015" spans="15:26" ht="15.75" customHeight="1" x14ac:dyDescent="0.2">
      <c r="O1015" s="67"/>
      <c r="P1015" s="67"/>
      <c r="Q1015" s="67"/>
      <c r="R1015" s="67"/>
      <c r="S1015" s="67"/>
      <c r="T1015" s="67"/>
      <c r="U1015" s="67"/>
      <c r="V1015" s="67"/>
      <c r="W1015" s="67"/>
      <c r="X1015" s="67"/>
      <c r="Y1015" s="67"/>
      <c r="Z1015" s="67"/>
    </row>
    <row r="1016" spans="15:26" ht="15.75" customHeight="1" x14ac:dyDescent="0.2">
      <c r="O1016" s="67"/>
      <c r="P1016" s="67"/>
      <c r="Q1016" s="67"/>
      <c r="R1016" s="67"/>
      <c r="S1016" s="67"/>
      <c r="T1016" s="67"/>
      <c r="U1016" s="67"/>
      <c r="V1016" s="67"/>
      <c r="W1016" s="67"/>
      <c r="X1016" s="67"/>
      <c r="Y1016" s="67"/>
      <c r="Z1016" s="67"/>
    </row>
    <row r="1017" spans="15:26" ht="15.75" customHeight="1" x14ac:dyDescent="0.2">
      <c r="O1017" s="67"/>
      <c r="P1017" s="67"/>
      <c r="Q1017" s="67"/>
      <c r="R1017" s="67"/>
      <c r="S1017" s="67"/>
      <c r="T1017" s="67"/>
      <c r="U1017" s="67"/>
      <c r="V1017" s="67"/>
      <c r="W1017" s="67"/>
      <c r="X1017" s="67"/>
      <c r="Y1017" s="67"/>
      <c r="Z1017" s="67"/>
    </row>
    <row r="1018" spans="15:26" ht="15.75" customHeight="1" x14ac:dyDescent="0.2">
      <c r="O1018" s="67"/>
      <c r="P1018" s="67"/>
      <c r="Q1018" s="67"/>
      <c r="R1018" s="67"/>
      <c r="S1018" s="67"/>
      <c r="T1018" s="67"/>
      <c r="U1018" s="67"/>
      <c r="V1018" s="67"/>
      <c r="W1018" s="67"/>
      <c r="X1018" s="67"/>
      <c r="Y1018" s="67"/>
      <c r="Z1018" s="67"/>
    </row>
    <row r="1019" spans="15:26" ht="15.75" customHeight="1" x14ac:dyDescent="0.2">
      <c r="O1019" s="67"/>
      <c r="P1019" s="67"/>
      <c r="Q1019" s="67"/>
      <c r="R1019" s="67"/>
      <c r="S1019" s="67"/>
      <c r="T1019" s="67"/>
      <c r="U1019" s="67"/>
      <c r="V1019" s="67"/>
      <c r="W1019" s="67"/>
      <c r="X1019" s="67"/>
      <c r="Y1019" s="67"/>
      <c r="Z1019" s="67"/>
    </row>
    <row r="1020" spans="15:26" ht="15.75" customHeight="1" x14ac:dyDescent="0.2">
      <c r="O1020" s="67"/>
      <c r="P1020" s="67"/>
      <c r="Q1020" s="67"/>
      <c r="R1020" s="67"/>
      <c r="S1020" s="67"/>
      <c r="T1020" s="67"/>
      <c r="U1020" s="67"/>
      <c r="V1020" s="67"/>
      <c r="W1020" s="67"/>
      <c r="X1020" s="67"/>
      <c r="Y1020" s="67"/>
      <c r="Z1020" s="67"/>
    </row>
    <row r="1021" spans="15:26" ht="15.75" customHeight="1" x14ac:dyDescent="0.2">
      <c r="O1021" s="67"/>
      <c r="P1021" s="67"/>
      <c r="Q1021" s="67"/>
      <c r="R1021" s="67"/>
      <c r="S1021" s="67"/>
      <c r="T1021" s="67"/>
      <c r="U1021" s="67"/>
      <c r="V1021" s="67"/>
      <c r="W1021" s="67"/>
      <c r="X1021" s="67"/>
      <c r="Y1021" s="67"/>
      <c r="Z1021" s="67"/>
    </row>
    <row r="1022" spans="15:26" ht="15.75" customHeight="1" x14ac:dyDescent="0.2">
      <c r="O1022" s="67"/>
      <c r="P1022" s="67"/>
      <c r="Q1022" s="67"/>
      <c r="R1022" s="67"/>
      <c r="S1022" s="67"/>
      <c r="T1022" s="67"/>
      <c r="U1022" s="67"/>
      <c r="V1022" s="67"/>
      <c r="W1022" s="67"/>
      <c r="X1022" s="67"/>
      <c r="Y1022" s="67"/>
      <c r="Z1022" s="67"/>
    </row>
    <row r="1023" spans="15:26" ht="15.75" customHeight="1" x14ac:dyDescent="0.2">
      <c r="O1023" s="67"/>
      <c r="P1023" s="67"/>
      <c r="Q1023" s="67"/>
      <c r="R1023" s="67"/>
      <c r="S1023" s="67"/>
      <c r="T1023" s="67"/>
      <c r="U1023" s="67"/>
      <c r="V1023" s="67"/>
      <c r="W1023" s="67"/>
      <c r="X1023" s="67"/>
      <c r="Y1023" s="67"/>
      <c r="Z1023" s="67"/>
    </row>
    <row r="1024" spans="15:26" ht="15.75" customHeight="1" x14ac:dyDescent="0.2">
      <c r="O1024" s="67"/>
      <c r="P1024" s="67"/>
      <c r="Q1024" s="67"/>
      <c r="R1024" s="67"/>
      <c r="S1024" s="67"/>
      <c r="T1024" s="67"/>
      <c r="U1024" s="67"/>
      <c r="V1024" s="67"/>
      <c r="W1024" s="67"/>
      <c r="X1024" s="67"/>
      <c r="Y1024" s="67"/>
      <c r="Z1024" s="67"/>
    </row>
    <row r="1025" spans="15:26" ht="15.75" customHeight="1" x14ac:dyDescent="0.2">
      <c r="O1025" s="67"/>
      <c r="P1025" s="67"/>
      <c r="Q1025" s="67"/>
      <c r="R1025" s="67"/>
      <c r="S1025" s="67"/>
      <c r="T1025" s="67"/>
      <c r="U1025" s="67"/>
      <c r="V1025" s="67"/>
      <c r="W1025" s="67"/>
      <c r="X1025" s="67"/>
      <c r="Y1025" s="67"/>
      <c r="Z1025" s="67"/>
    </row>
    <row r="1026" spans="15:26" ht="15.75" customHeight="1" x14ac:dyDescent="0.2">
      <c r="O1026" s="67"/>
      <c r="P1026" s="67"/>
      <c r="Q1026" s="67"/>
      <c r="R1026" s="67"/>
      <c r="S1026" s="67"/>
      <c r="T1026" s="67"/>
      <c r="U1026" s="67"/>
      <c r="V1026" s="67"/>
      <c r="W1026" s="67"/>
      <c r="X1026" s="67"/>
      <c r="Y1026" s="67"/>
      <c r="Z1026" s="67"/>
    </row>
    <row r="1027" spans="15:26" ht="15.75" customHeight="1" x14ac:dyDescent="0.2">
      <c r="O1027" s="67"/>
      <c r="P1027" s="67"/>
      <c r="Q1027" s="67"/>
      <c r="R1027" s="67"/>
      <c r="S1027" s="67"/>
      <c r="T1027" s="67"/>
      <c r="U1027" s="67"/>
      <c r="V1027" s="67"/>
      <c r="W1027" s="67"/>
      <c r="X1027" s="67"/>
      <c r="Y1027" s="67"/>
      <c r="Z1027" s="67"/>
    </row>
    <row r="1028" spans="15:26" ht="15.75" customHeight="1" x14ac:dyDescent="0.2">
      <c r="O1028" s="67"/>
      <c r="P1028" s="67"/>
      <c r="Q1028" s="67"/>
      <c r="R1028" s="67"/>
      <c r="S1028" s="67"/>
      <c r="T1028" s="67"/>
      <c r="U1028" s="67"/>
      <c r="V1028" s="67"/>
      <c r="W1028" s="67"/>
      <c r="X1028" s="67"/>
      <c r="Y1028" s="67"/>
      <c r="Z1028" s="67"/>
    </row>
    <row r="1029" spans="15:26" ht="15.75" customHeight="1" x14ac:dyDescent="0.2">
      <c r="O1029" s="67"/>
      <c r="P1029" s="67"/>
      <c r="Q1029" s="67"/>
      <c r="R1029" s="67"/>
      <c r="S1029" s="67"/>
      <c r="T1029" s="67"/>
      <c r="U1029" s="67"/>
      <c r="V1029" s="67"/>
      <c r="W1029" s="67"/>
      <c r="X1029" s="67"/>
      <c r="Y1029" s="67"/>
      <c r="Z1029" s="67"/>
    </row>
    <row r="1030" spans="15:26" ht="15.75" customHeight="1" x14ac:dyDescent="0.2">
      <c r="O1030" s="67"/>
      <c r="P1030" s="67"/>
      <c r="Q1030" s="67"/>
      <c r="R1030" s="67"/>
      <c r="S1030" s="67"/>
      <c r="T1030" s="67"/>
      <c r="U1030" s="67"/>
      <c r="V1030" s="67"/>
      <c r="W1030" s="67"/>
      <c r="X1030" s="67"/>
      <c r="Y1030" s="67"/>
      <c r="Z1030" s="67"/>
    </row>
  </sheetData>
  <autoFilter ref="A9:BQ130" xr:uid="{00000000-0001-0000-0400-000000000000}"/>
  <mergeCells count="108">
    <mergeCell ref="BK6:BL7"/>
    <mergeCell ref="BM6:BO7"/>
    <mergeCell ref="O5:P5"/>
    <mergeCell ref="Q5:R5"/>
    <mergeCell ref="O6:P7"/>
    <mergeCell ref="Q6:R7"/>
    <mergeCell ref="S6:T7"/>
    <mergeCell ref="U6:V7"/>
    <mergeCell ref="W6:X7"/>
    <mergeCell ref="S5:T5"/>
    <mergeCell ref="U5:V5"/>
    <mergeCell ref="W5:X5"/>
    <mergeCell ref="B8:B9"/>
    <mergeCell ref="C8:C9"/>
    <mergeCell ref="D8:D9"/>
    <mergeCell ref="E8:E9"/>
    <mergeCell ref="F8:F9"/>
    <mergeCell ref="M8:M9"/>
    <mergeCell ref="N8:N9"/>
    <mergeCell ref="O8:O9"/>
    <mergeCell ref="P8:P9"/>
    <mergeCell ref="G8:G9"/>
    <mergeCell ref="AX8:AX9"/>
    <mergeCell ref="AY8:AY9"/>
    <mergeCell ref="AZ8:AZ9"/>
    <mergeCell ref="BA8:BA9"/>
    <mergeCell ref="BB8:BB9"/>
    <mergeCell ref="AO8:AO9"/>
    <mergeCell ref="AP8:AP9"/>
    <mergeCell ref="AH8:AH9"/>
    <mergeCell ref="AI8:AI9"/>
    <mergeCell ref="AJ8:AJ9"/>
    <mergeCell ref="AK8:AK9"/>
    <mergeCell ref="AL8:AL9"/>
    <mergeCell ref="AM8:AM9"/>
    <mergeCell ref="AN8:AN9"/>
    <mergeCell ref="B1:D3"/>
    <mergeCell ref="E1:BN3"/>
    <mergeCell ref="BO1:BQ1"/>
    <mergeCell ref="BO2:BQ2"/>
    <mergeCell ref="BO3:BQ3"/>
    <mergeCell ref="B5:J6"/>
    <mergeCell ref="K5:N5"/>
    <mergeCell ref="K6:M6"/>
    <mergeCell ref="AA5:AU5"/>
    <mergeCell ref="AV5:BB7"/>
    <mergeCell ref="AA6:AU6"/>
    <mergeCell ref="BC6:BE7"/>
    <mergeCell ref="BF6:BG7"/>
    <mergeCell ref="BH6:BJ7"/>
    <mergeCell ref="BP6:BQ7"/>
    <mergeCell ref="AI7:AK7"/>
    <mergeCell ref="AL7:AN7"/>
    <mergeCell ref="Y5:Z5"/>
    <mergeCell ref="BC5:BE5"/>
    <mergeCell ref="BF5:BG5"/>
    <mergeCell ref="BH5:BJ5"/>
    <mergeCell ref="BK5:BL5"/>
    <mergeCell ref="BM5:BO5"/>
    <mergeCell ref="BP5:BQ5"/>
    <mergeCell ref="H8:H9"/>
    <mergeCell ref="I8:I9"/>
    <mergeCell ref="J8:J9"/>
    <mergeCell ref="K8:K9"/>
    <mergeCell ref="L8:L9"/>
    <mergeCell ref="Y6:Z7"/>
    <mergeCell ref="AB7:AH7"/>
    <mergeCell ref="AC8:AC9"/>
    <mergeCell ref="AD8:AD9"/>
    <mergeCell ref="AE8:AE9"/>
    <mergeCell ref="AF8:AF9"/>
    <mergeCell ref="AG8:AG9"/>
    <mergeCell ref="AA8:AA9"/>
    <mergeCell ref="AB8:AB9"/>
    <mergeCell ref="Q8:Q9"/>
    <mergeCell ref="R8:R9"/>
    <mergeCell ref="S8:S9"/>
    <mergeCell ref="T8:T9"/>
    <mergeCell ref="U8:U9"/>
    <mergeCell ref="V8:V9"/>
    <mergeCell ref="W8:W9"/>
    <mergeCell ref="X8:X9"/>
    <mergeCell ref="Y8:Y9"/>
    <mergeCell ref="Z8:Z9"/>
    <mergeCell ref="BN8:BN9"/>
    <mergeCell ref="BO8:BO9"/>
    <mergeCell ref="BP8:BP9"/>
    <mergeCell ref="BQ8:BQ9"/>
    <mergeCell ref="AO7:AP7"/>
    <mergeCell ref="AQ7:AU7"/>
    <mergeCell ref="AQ8:AQ9"/>
    <mergeCell ref="AR8:AR9"/>
    <mergeCell ref="AS8:AS9"/>
    <mergeCell ref="AT8:AT9"/>
    <mergeCell ref="AU8:AU9"/>
    <mergeCell ref="BL8:BL9"/>
    <mergeCell ref="BM8:BM9"/>
    <mergeCell ref="BE8:BE9"/>
    <mergeCell ref="BF8:BF9"/>
    <mergeCell ref="BG8:BG9"/>
    <mergeCell ref="BH8:BH9"/>
    <mergeCell ref="BI8:BI9"/>
    <mergeCell ref="BJ8:BJ9"/>
    <mergeCell ref="BK8:BK9"/>
    <mergeCell ref="BC8:BC9"/>
    <mergeCell ref="BD8:BD9"/>
    <mergeCell ref="AV8:AV9"/>
    <mergeCell ref="AW8:AW9"/>
  </mergeCells>
  <conditionalFormatting sqref="M10">
    <cfRule type="containsText" dxfId="341" priority="169" operator="containsText" text="MODERADO">
      <formula>NOT(ISERROR(SEARCH(("MODERADO"),(M10))))</formula>
    </cfRule>
  </conditionalFormatting>
  <conditionalFormatting sqref="M10">
    <cfRule type="containsText" dxfId="340" priority="170" operator="containsText" text="ALTO">
      <formula>NOT(ISERROR(SEARCH(("ALTO"),(M10))))</formula>
    </cfRule>
  </conditionalFormatting>
  <conditionalFormatting sqref="M10">
    <cfRule type="containsText" dxfId="339" priority="171" operator="containsText" text="EXTREMO">
      <formula>NOT(ISERROR(SEARCH(("EXTREMO"),(M10))))</formula>
    </cfRule>
  </conditionalFormatting>
  <conditionalFormatting sqref="M10">
    <cfRule type="containsText" dxfId="338" priority="172" operator="containsText" text="BAJO">
      <formula>NOT(ISERROR(SEARCH(("BAJO"),(M10))))</formula>
    </cfRule>
  </conditionalFormatting>
  <conditionalFormatting sqref="AT10">
    <cfRule type="containsText" dxfId="337" priority="173" operator="containsText" text="MODERADO">
      <formula>NOT(ISERROR(SEARCH(("MODERADO"),(AT10))))</formula>
    </cfRule>
  </conditionalFormatting>
  <conditionalFormatting sqref="AT10">
    <cfRule type="containsText" dxfId="336" priority="174" operator="containsText" text="ALTO">
      <formula>NOT(ISERROR(SEARCH(("ALTO"),(AT10))))</formula>
    </cfRule>
  </conditionalFormatting>
  <conditionalFormatting sqref="AT10">
    <cfRule type="containsText" dxfId="335" priority="175" operator="containsText" text="EXTREMO">
      <formula>NOT(ISERROR(SEARCH(("EXTREMO"),(AT10))))</formula>
    </cfRule>
  </conditionalFormatting>
  <conditionalFormatting sqref="AT10">
    <cfRule type="containsText" dxfId="334" priority="176" operator="containsText" text="BAJO">
      <formula>NOT(ISERROR(SEARCH(("BAJO"),(AT10))))</formula>
    </cfRule>
  </conditionalFormatting>
  <conditionalFormatting sqref="AT11:AT15 AT17:AT49 AT52:AT56 AT72 AT78:AT79 AT85:AT94 AT100:AT130">
    <cfRule type="containsText" dxfId="333" priority="177" operator="containsText" text="MODERADO">
      <formula>NOT(ISERROR(SEARCH(("MODERADO"),(AT11))))</formula>
    </cfRule>
  </conditionalFormatting>
  <conditionalFormatting sqref="AT11:AT15 AT17:AT49 AT52:AT56 AT72 AT78:AT79 AT85:AT94 AT100:AT130">
    <cfRule type="containsText" dxfId="332" priority="178" operator="containsText" text="ALTO">
      <formula>NOT(ISERROR(SEARCH(("ALTO"),(AT11))))</formula>
    </cfRule>
  </conditionalFormatting>
  <conditionalFormatting sqref="AT11:AT15 AT17:AT49 AT52:AT56 AT72 AT78:AT79 AT85:AT94 AT100:AT130">
    <cfRule type="containsText" dxfId="331" priority="179" operator="containsText" text="EXTREMO">
      <formula>NOT(ISERROR(SEARCH(("EXTREMO"),(AT11))))</formula>
    </cfRule>
  </conditionalFormatting>
  <conditionalFormatting sqref="AT11:AT15 AT17:AT49 AT52:AT56 AT72 AT78:AT79 AT85:AT94 AT100:AT130">
    <cfRule type="containsText" dxfId="330" priority="180" operator="containsText" text="BAJO">
      <formula>NOT(ISERROR(SEARCH(("BAJO"),(AT11))))</formula>
    </cfRule>
  </conditionalFormatting>
  <conditionalFormatting sqref="M11:M14 M18:M50 M52:M56 M72 M78:M79 M85:M94 M100:M130">
    <cfRule type="containsText" dxfId="329" priority="181" operator="containsText" text="MODERADO">
      <formula>NOT(ISERROR(SEARCH(("MODERADO"),(M11))))</formula>
    </cfRule>
  </conditionalFormatting>
  <conditionalFormatting sqref="M11:M14 M18:M50 M52:M56 M72 M78:M79 M85:M94 M100:M130">
    <cfRule type="containsText" dxfId="328" priority="182" operator="containsText" text="ALTO">
      <formula>NOT(ISERROR(SEARCH(("ALTO"),(M11))))</formula>
    </cfRule>
  </conditionalFormatting>
  <conditionalFormatting sqref="M11:M14 M18:M50 M52:M56 M72 M78:M79 M85:M94 M100:M130">
    <cfRule type="containsText" dxfId="327" priority="183" operator="containsText" text="EXTREMO">
      <formula>NOT(ISERROR(SEARCH(("EXTREMO"),(M11))))</formula>
    </cfRule>
  </conditionalFormatting>
  <conditionalFormatting sqref="M11:M14 M18:M50 M52:M56 M72 M78:M79 M85:M94 M100:M130">
    <cfRule type="containsText" dxfId="326" priority="184" operator="containsText" text="BAJO">
      <formula>NOT(ISERROR(SEARCH(("BAJO"),(M11))))</formula>
    </cfRule>
  </conditionalFormatting>
  <conditionalFormatting sqref="M15">
    <cfRule type="containsText" dxfId="325" priority="185" operator="containsText" text="MODERADO">
      <formula>NOT(ISERROR(SEARCH(("MODERADO"),(M15))))</formula>
    </cfRule>
  </conditionalFormatting>
  <conditionalFormatting sqref="M15">
    <cfRule type="containsText" dxfId="324" priority="186" operator="containsText" text="ALTO">
      <formula>NOT(ISERROR(SEARCH(("ALTO"),(M15))))</formula>
    </cfRule>
  </conditionalFormatting>
  <conditionalFormatting sqref="M15">
    <cfRule type="containsText" dxfId="323" priority="187" operator="containsText" text="EXTREMO">
      <formula>NOT(ISERROR(SEARCH(("EXTREMO"),(M15))))</formula>
    </cfRule>
  </conditionalFormatting>
  <conditionalFormatting sqref="M15">
    <cfRule type="containsText" dxfId="322" priority="188" operator="containsText" text="BAJO">
      <formula>NOT(ISERROR(SEARCH(("BAJO"),(M15))))</formula>
    </cfRule>
  </conditionalFormatting>
  <conditionalFormatting sqref="M17">
    <cfRule type="containsText" dxfId="321" priority="189" operator="containsText" text="MODERADO">
      <formula>NOT(ISERROR(SEARCH(("MODERADO"),(M17))))</formula>
    </cfRule>
  </conditionalFormatting>
  <conditionalFormatting sqref="M17">
    <cfRule type="containsText" dxfId="320" priority="190" operator="containsText" text="ALTO">
      <formula>NOT(ISERROR(SEARCH(("ALTO"),(M17))))</formula>
    </cfRule>
  </conditionalFormatting>
  <conditionalFormatting sqref="M17">
    <cfRule type="containsText" dxfId="319" priority="191" operator="containsText" text="EXTREMO">
      <formula>NOT(ISERROR(SEARCH(("EXTREMO"),(M17))))</formula>
    </cfRule>
  </conditionalFormatting>
  <conditionalFormatting sqref="M17">
    <cfRule type="containsText" dxfId="318" priority="192" operator="containsText" text="BAJO">
      <formula>NOT(ISERROR(SEARCH(("BAJO"),(M17))))</formula>
    </cfRule>
  </conditionalFormatting>
  <conditionalFormatting sqref="AT16">
    <cfRule type="containsText" dxfId="317" priority="193" operator="containsText" text="MODERADO">
      <formula>NOT(ISERROR(SEARCH(("MODERADO"),(AT16))))</formula>
    </cfRule>
  </conditionalFormatting>
  <conditionalFormatting sqref="AT16">
    <cfRule type="containsText" dxfId="316" priority="194" operator="containsText" text="ALTO">
      <formula>NOT(ISERROR(SEARCH(("ALTO"),(AT16))))</formula>
    </cfRule>
  </conditionalFormatting>
  <conditionalFormatting sqref="AT16">
    <cfRule type="containsText" dxfId="315" priority="195" operator="containsText" text="EXTREMO">
      <formula>NOT(ISERROR(SEARCH(("EXTREMO"),(AT16))))</formula>
    </cfRule>
  </conditionalFormatting>
  <conditionalFormatting sqref="AT16">
    <cfRule type="containsText" dxfId="314" priority="196" operator="containsText" text="BAJO">
      <formula>NOT(ISERROR(SEARCH(("BAJO"),(AT16))))</formula>
    </cfRule>
  </conditionalFormatting>
  <conditionalFormatting sqref="M16">
    <cfRule type="containsText" dxfId="313" priority="197" operator="containsText" text="MODERADO">
      <formula>NOT(ISERROR(SEARCH(("MODERADO"),(M16))))</formula>
    </cfRule>
  </conditionalFormatting>
  <conditionalFormatting sqref="M16">
    <cfRule type="containsText" dxfId="312" priority="198" operator="containsText" text="ALTO">
      <formula>NOT(ISERROR(SEARCH(("ALTO"),(M16))))</formula>
    </cfRule>
  </conditionalFormatting>
  <conditionalFormatting sqref="M16">
    <cfRule type="containsText" dxfId="311" priority="199" operator="containsText" text="EXTREMO">
      <formula>NOT(ISERROR(SEARCH(("EXTREMO"),(M16))))</formula>
    </cfRule>
  </conditionalFormatting>
  <conditionalFormatting sqref="M16">
    <cfRule type="containsText" dxfId="310" priority="200" operator="containsText" text="BAJO">
      <formula>NOT(ISERROR(SEARCH(("BAJO"),(M16))))</formula>
    </cfRule>
  </conditionalFormatting>
  <conditionalFormatting sqref="AT50">
    <cfRule type="containsText" dxfId="309" priority="201" operator="containsText" text="MODERADO">
      <formula>NOT(ISERROR(SEARCH(("MODERADO"),(AT50))))</formula>
    </cfRule>
  </conditionalFormatting>
  <conditionalFormatting sqref="AT50">
    <cfRule type="containsText" dxfId="308" priority="202" operator="containsText" text="ALTO">
      <formula>NOT(ISERROR(SEARCH(("ALTO"),(AT50))))</formula>
    </cfRule>
  </conditionalFormatting>
  <conditionalFormatting sqref="AT50">
    <cfRule type="containsText" dxfId="307" priority="203" operator="containsText" text="EXTREMO">
      <formula>NOT(ISERROR(SEARCH(("EXTREMO"),(AT50))))</formula>
    </cfRule>
  </conditionalFormatting>
  <conditionalFormatting sqref="AT50">
    <cfRule type="containsText" dxfId="306" priority="204" operator="containsText" text="BAJO">
      <formula>NOT(ISERROR(SEARCH(("BAJO"),(AT50))))</formula>
    </cfRule>
  </conditionalFormatting>
  <conditionalFormatting sqref="M51">
    <cfRule type="containsText" dxfId="305" priority="205" operator="containsText" text="MODERADO">
      <formula>NOT(ISERROR(SEARCH(("MODERADO"),(M51))))</formula>
    </cfRule>
  </conditionalFormatting>
  <conditionalFormatting sqref="M51">
    <cfRule type="containsText" dxfId="304" priority="206" operator="containsText" text="ALTO">
      <formula>NOT(ISERROR(SEARCH(("ALTO"),(M51))))</formula>
    </cfRule>
  </conditionalFormatting>
  <conditionalFormatting sqref="M51">
    <cfRule type="containsText" dxfId="303" priority="207" operator="containsText" text="EXTREMO">
      <formula>NOT(ISERROR(SEARCH(("EXTREMO"),(M51))))</formula>
    </cfRule>
  </conditionalFormatting>
  <conditionalFormatting sqref="M51">
    <cfRule type="containsText" dxfId="302" priority="208" operator="containsText" text="BAJO">
      <formula>NOT(ISERROR(SEARCH(("BAJO"),(M51))))</formula>
    </cfRule>
  </conditionalFormatting>
  <conditionalFormatting sqref="AT51">
    <cfRule type="containsText" dxfId="301" priority="209" operator="containsText" text="MODERADO">
      <formula>NOT(ISERROR(SEARCH(("MODERADO"),(AT51))))</formula>
    </cfRule>
  </conditionalFormatting>
  <conditionalFormatting sqref="AT51">
    <cfRule type="containsText" dxfId="300" priority="210" operator="containsText" text="ALTO">
      <formula>NOT(ISERROR(SEARCH(("ALTO"),(AT51))))</formula>
    </cfRule>
  </conditionalFormatting>
  <conditionalFormatting sqref="AT51">
    <cfRule type="containsText" dxfId="299" priority="211" operator="containsText" text="EXTREMO">
      <formula>NOT(ISERROR(SEARCH(("EXTREMO"),(AT51))))</formula>
    </cfRule>
  </conditionalFormatting>
  <conditionalFormatting sqref="AT51">
    <cfRule type="containsText" dxfId="298" priority="212" operator="containsText" text="BAJO">
      <formula>NOT(ISERROR(SEARCH(("BAJO"),(AT51))))</formula>
    </cfRule>
  </conditionalFormatting>
  <conditionalFormatting sqref="AT57:AT59">
    <cfRule type="containsText" dxfId="297" priority="161" operator="containsText" text="MODERADO">
      <formula>NOT(ISERROR(SEARCH(("MODERADO"),(AT57))))</formula>
    </cfRule>
  </conditionalFormatting>
  <conditionalFormatting sqref="AT57:AT59">
    <cfRule type="containsText" dxfId="296" priority="162" operator="containsText" text="ALTO">
      <formula>NOT(ISERROR(SEARCH(("ALTO"),(AT57))))</formula>
    </cfRule>
  </conditionalFormatting>
  <conditionalFormatting sqref="AT57:AT59">
    <cfRule type="containsText" dxfId="295" priority="163" operator="containsText" text="EXTREMO">
      <formula>NOT(ISERROR(SEARCH(("EXTREMO"),(AT57))))</formula>
    </cfRule>
  </conditionalFormatting>
  <conditionalFormatting sqref="AT57:AT59">
    <cfRule type="containsText" dxfId="294" priority="164" operator="containsText" text="BAJO">
      <formula>NOT(ISERROR(SEARCH(("BAJO"),(AT57))))</formula>
    </cfRule>
  </conditionalFormatting>
  <conditionalFormatting sqref="M57:M59">
    <cfRule type="containsText" dxfId="293" priority="165" operator="containsText" text="MODERADO">
      <formula>NOT(ISERROR(SEARCH(("MODERADO"),(M57))))</formula>
    </cfRule>
  </conditionalFormatting>
  <conditionalFormatting sqref="M57:M59">
    <cfRule type="containsText" dxfId="292" priority="166" operator="containsText" text="ALTO">
      <formula>NOT(ISERROR(SEARCH(("ALTO"),(M57))))</formula>
    </cfRule>
  </conditionalFormatting>
  <conditionalFormatting sqref="M57:M59">
    <cfRule type="containsText" dxfId="291" priority="167" operator="containsText" text="EXTREMO">
      <formula>NOT(ISERROR(SEARCH(("EXTREMO"),(M57))))</formula>
    </cfRule>
  </conditionalFormatting>
  <conditionalFormatting sqref="M57:M59">
    <cfRule type="containsText" dxfId="290" priority="168" operator="containsText" text="BAJO">
      <formula>NOT(ISERROR(SEARCH(("BAJO"),(M57))))</formula>
    </cfRule>
  </conditionalFormatting>
  <conditionalFormatting sqref="AT60:AT62">
    <cfRule type="containsText" dxfId="289" priority="153" operator="containsText" text="MODERADO">
      <formula>NOT(ISERROR(SEARCH(("MODERADO"),(AT60))))</formula>
    </cfRule>
  </conditionalFormatting>
  <conditionalFormatting sqref="AT60:AT62">
    <cfRule type="containsText" dxfId="288" priority="154" operator="containsText" text="ALTO">
      <formula>NOT(ISERROR(SEARCH(("ALTO"),(AT60))))</formula>
    </cfRule>
  </conditionalFormatting>
  <conditionalFormatting sqref="AT60:AT62">
    <cfRule type="containsText" dxfId="287" priority="155" operator="containsText" text="EXTREMO">
      <formula>NOT(ISERROR(SEARCH(("EXTREMO"),(AT60))))</formula>
    </cfRule>
  </conditionalFormatting>
  <conditionalFormatting sqref="AT60:AT62">
    <cfRule type="containsText" dxfId="286" priority="156" operator="containsText" text="BAJO">
      <formula>NOT(ISERROR(SEARCH(("BAJO"),(AT60))))</formula>
    </cfRule>
  </conditionalFormatting>
  <conditionalFormatting sqref="M60:M62">
    <cfRule type="containsText" dxfId="285" priority="157" operator="containsText" text="MODERADO">
      <formula>NOT(ISERROR(SEARCH(("MODERADO"),(M60))))</formula>
    </cfRule>
  </conditionalFormatting>
  <conditionalFormatting sqref="M60:M62">
    <cfRule type="containsText" dxfId="284" priority="158" operator="containsText" text="ALTO">
      <formula>NOT(ISERROR(SEARCH(("ALTO"),(M60))))</formula>
    </cfRule>
  </conditionalFormatting>
  <conditionalFormatting sqref="M60:M62">
    <cfRule type="containsText" dxfId="283" priority="159" operator="containsText" text="EXTREMO">
      <formula>NOT(ISERROR(SEARCH(("EXTREMO"),(M60))))</formula>
    </cfRule>
  </conditionalFormatting>
  <conditionalFormatting sqref="M60:M62">
    <cfRule type="containsText" dxfId="282" priority="160" operator="containsText" text="BAJO">
      <formula>NOT(ISERROR(SEARCH(("BAJO"),(M60))))</formula>
    </cfRule>
  </conditionalFormatting>
  <conditionalFormatting sqref="AT63:AT65">
    <cfRule type="containsText" dxfId="281" priority="145" operator="containsText" text="MODERADO">
      <formula>NOT(ISERROR(SEARCH(("MODERADO"),(AT63))))</formula>
    </cfRule>
  </conditionalFormatting>
  <conditionalFormatting sqref="AT63:AT65">
    <cfRule type="containsText" dxfId="280" priority="146" operator="containsText" text="ALTO">
      <formula>NOT(ISERROR(SEARCH(("ALTO"),(AT63))))</formula>
    </cfRule>
  </conditionalFormatting>
  <conditionalFormatting sqref="AT63:AT65">
    <cfRule type="containsText" dxfId="279" priority="147" operator="containsText" text="EXTREMO">
      <formula>NOT(ISERROR(SEARCH(("EXTREMO"),(AT63))))</formula>
    </cfRule>
  </conditionalFormatting>
  <conditionalFormatting sqref="AT63:AT65">
    <cfRule type="containsText" dxfId="278" priority="148" operator="containsText" text="BAJO">
      <formula>NOT(ISERROR(SEARCH(("BAJO"),(AT63))))</formula>
    </cfRule>
  </conditionalFormatting>
  <conditionalFormatting sqref="M63:M65">
    <cfRule type="containsText" dxfId="277" priority="149" operator="containsText" text="MODERADO">
      <formula>NOT(ISERROR(SEARCH(("MODERADO"),(M63))))</formula>
    </cfRule>
  </conditionalFormatting>
  <conditionalFormatting sqref="M63:M65">
    <cfRule type="containsText" dxfId="276" priority="150" operator="containsText" text="ALTO">
      <formula>NOT(ISERROR(SEARCH(("ALTO"),(M63))))</formula>
    </cfRule>
  </conditionalFormatting>
  <conditionalFormatting sqref="M63:M65">
    <cfRule type="containsText" dxfId="275" priority="151" operator="containsText" text="EXTREMO">
      <formula>NOT(ISERROR(SEARCH(("EXTREMO"),(M63))))</formula>
    </cfRule>
  </conditionalFormatting>
  <conditionalFormatting sqref="M63:M65">
    <cfRule type="containsText" dxfId="274" priority="152" operator="containsText" text="BAJO">
      <formula>NOT(ISERROR(SEARCH(("BAJO"),(M63))))</formula>
    </cfRule>
  </conditionalFormatting>
  <conditionalFormatting sqref="AT66:AT68">
    <cfRule type="containsText" dxfId="273" priority="137" operator="containsText" text="MODERADO">
      <formula>NOT(ISERROR(SEARCH(("MODERADO"),(AT66))))</formula>
    </cfRule>
  </conditionalFormatting>
  <conditionalFormatting sqref="AT66:AT68">
    <cfRule type="containsText" dxfId="272" priority="138" operator="containsText" text="ALTO">
      <formula>NOT(ISERROR(SEARCH(("ALTO"),(AT66))))</formula>
    </cfRule>
  </conditionalFormatting>
  <conditionalFormatting sqref="AT66:AT68">
    <cfRule type="containsText" dxfId="271" priority="139" operator="containsText" text="EXTREMO">
      <formula>NOT(ISERROR(SEARCH(("EXTREMO"),(AT66))))</formula>
    </cfRule>
  </conditionalFormatting>
  <conditionalFormatting sqref="AT66:AT68">
    <cfRule type="containsText" dxfId="270" priority="140" operator="containsText" text="BAJO">
      <formula>NOT(ISERROR(SEARCH(("BAJO"),(AT66))))</formula>
    </cfRule>
  </conditionalFormatting>
  <conditionalFormatting sqref="M66:M68">
    <cfRule type="containsText" dxfId="269" priority="141" operator="containsText" text="MODERADO">
      <formula>NOT(ISERROR(SEARCH(("MODERADO"),(M66))))</formula>
    </cfRule>
  </conditionalFormatting>
  <conditionalFormatting sqref="M66:M68">
    <cfRule type="containsText" dxfId="268" priority="142" operator="containsText" text="ALTO">
      <formula>NOT(ISERROR(SEARCH(("ALTO"),(M66))))</formula>
    </cfRule>
  </conditionalFormatting>
  <conditionalFormatting sqref="M66:M68">
    <cfRule type="containsText" dxfId="267" priority="143" operator="containsText" text="EXTREMO">
      <formula>NOT(ISERROR(SEARCH(("EXTREMO"),(M66))))</formula>
    </cfRule>
  </conditionalFormatting>
  <conditionalFormatting sqref="M66:M68">
    <cfRule type="containsText" dxfId="266" priority="144" operator="containsText" text="BAJO">
      <formula>NOT(ISERROR(SEARCH(("BAJO"),(M66))))</formula>
    </cfRule>
  </conditionalFormatting>
  <conditionalFormatting sqref="AT69:AT71">
    <cfRule type="containsText" dxfId="265" priority="129" operator="containsText" text="MODERADO">
      <formula>NOT(ISERROR(SEARCH(("MODERADO"),(AT69))))</formula>
    </cfRule>
  </conditionalFormatting>
  <conditionalFormatting sqref="AT69:AT71">
    <cfRule type="containsText" dxfId="264" priority="130" operator="containsText" text="ALTO">
      <formula>NOT(ISERROR(SEARCH(("ALTO"),(AT69))))</formula>
    </cfRule>
  </conditionalFormatting>
  <conditionalFormatting sqref="AT69:AT71">
    <cfRule type="containsText" dxfId="263" priority="131" operator="containsText" text="EXTREMO">
      <formula>NOT(ISERROR(SEARCH(("EXTREMO"),(AT69))))</formula>
    </cfRule>
  </conditionalFormatting>
  <conditionalFormatting sqref="AT69:AT71">
    <cfRule type="containsText" dxfId="262" priority="132" operator="containsText" text="BAJO">
      <formula>NOT(ISERROR(SEARCH(("BAJO"),(AT69))))</formula>
    </cfRule>
  </conditionalFormatting>
  <conditionalFormatting sqref="M69:M71">
    <cfRule type="containsText" dxfId="261" priority="133" operator="containsText" text="MODERADO">
      <formula>NOT(ISERROR(SEARCH(("MODERADO"),(M69))))</formula>
    </cfRule>
  </conditionalFormatting>
  <conditionalFormatting sqref="M69:M71">
    <cfRule type="containsText" dxfId="260" priority="134" operator="containsText" text="ALTO">
      <formula>NOT(ISERROR(SEARCH(("ALTO"),(M69))))</formula>
    </cfRule>
  </conditionalFormatting>
  <conditionalFormatting sqref="M69:M71">
    <cfRule type="containsText" dxfId="259" priority="135" operator="containsText" text="EXTREMO">
      <formula>NOT(ISERROR(SEARCH(("EXTREMO"),(M69))))</formula>
    </cfRule>
  </conditionalFormatting>
  <conditionalFormatting sqref="M69:M71">
    <cfRule type="containsText" dxfId="258" priority="136" operator="containsText" text="BAJO">
      <formula>NOT(ISERROR(SEARCH(("BAJO"),(M69))))</formula>
    </cfRule>
  </conditionalFormatting>
  <conditionalFormatting sqref="AT73">
    <cfRule type="containsText" dxfId="257" priority="121" operator="containsText" text="MODERADO">
      <formula>NOT(ISERROR(SEARCH(("MODERADO"),(AT73))))</formula>
    </cfRule>
  </conditionalFormatting>
  <conditionalFormatting sqref="AT73">
    <cfRule type="containsText" dxfId="256" priority="122" operator="containsText" text="ALTO">
      <formula>NOT(ISERROR(SEARCH(("ALTO"),(AT73))))</formula>
    </cfRule>
  </conditionalFormatting>
  <conditionalFormatting sqref="AT73">
    <cfRule type="containsText" dxfId="255" priority="123" operator="containsText" text="EXTREMO">
      <formula>NOT(ISERROR(SEARCH(("EXTREMO"),(AT73))))</formula>
    </cfRule>
  </conditionalFormatting>
  <conditionalFormatting sqref="AT73">
    <cfRule type="containsText" dxfId="254" priority="124" operator="containsText" text="BAJO">
      <formula>NOT(ISERROR(SEARCH(("BAJO"),(AT73))))</formula>
    </cfRule>
  </conditionalFormatting>
  <conditionalFormatting sqref="M73">
    <cfRule type="containsText" dxfId="253" priority="125" operator="containsText" text="MODERADO">
      <formula>NOT(ISERROR(SEARCH(("MODERADO"),(M73))))</formula>
    </cfRule>
  </conditionalFormatting>
  <conditionalFormatting sqref="M73">
    <cfRule type="containsText" dxfId="252" priority="126" operator="containsText" text="ALTO">
      <formula>NOT(ISERROR(SEARCH(("ALTO"),(M73))))</formula>
    </cfRule>
  </conditionalFormatting>
  <conditionalFormatting sqref="M73">
    <cfRule type="containsText" dxfId="251" priority="127" operator="containsText" text="EXTREMO">
      <formula>NOT(ISERROR(SEARCH(("EXTREMO"),(M73))))</formula>
    </cfRule>
  </conditionalFormatting>
  <conditionalFormatting sqref="M73">
    <cfRule type="containsText" dxfId="250" priority="128" operator="containsText" text="BAJO">
      <formula>NOT(ISERROR(SEARCH(("BAJO"),(M73))))</formula>
    </cfRule>
  </conditionalFormatting>
  <conditionalFormatting sqref="AT74">
    <cfRule type="containsText" dxfId="249" priority="113" operator="containsText" text="MODERADO">
      <formula>NOT(ISERROR(SEARCH(("MODERADO"),(AT74))))</formula>
    </cfRule>
  </conditionalFormatting>
  <conditionalFormatting sqref="AT74">
    <cfRule type="containsText" dxfId="248" priority="114" operator="containsText" text="ALTO">
      <formula>NOT(ISERROR(SEARCH(("ALTO"),(AT74))))</formula>
    </cfRule>
  </conditionalFormatting>
  <conditionalFormatting sqref="AT74">
    <cfRule type="containsText" dxfId="247" priority="115" operator="containsText" text="EXTREMO">
      <formula>NOT(ISERROR(SEARCH(("EXTREMO"),(AT74))))</formula>
    </cfRule>
  </conditionalFormatting>
  <conditionalFormatting sqref="AT74">
    <cfRule type="containsText" dxfId="246" priority="116" operator="containsText" text="BAJO">
      <formula>NOT(ISERROR(SEARCH(("BAJO"),(AT74))))</formula>
    </cfRule>
  </conditionalFormatting>
  <conditionalFormatting sqref="M74">
    <cfRule type="containsText" dxfId="245" priority="117" operator="containsText" text="MODERADO">
      <formula>NOT(ISERROR(SEARCH(("MODERADO"),(M74))))</formula>
    </cfRule>
  </conditionalFormatting>
  <conditionalFormatting sqref="M74">
    <cfRule type="containsText" dxfId="244" priority="118" operator="containsText" text="ALTO">
      <formula>NOT(ISERROR(SEARCH(("ALTO"),(M74))))</formula>
    </cfRule>
  </conditionalFormatting>
  <conditionalFormatting sqref="M74">
    <cfRule type="containsText" dxfId="243" priority="119" operator="containsText" text="EXTREMO">
      <formula>NOT(ISERROR(SEARCH(("EXTREMO"),(M74))))</formula>
    </cfRule>
  </conditionalFormatting>
  <conditionalFormatting sqref="M74">
    <cfRule type="containsText" dxfId="242" priority="120" operator="containsText" text="BAJO">
      <formula>NOT(ISERROR(SEARCH(("BAJO"),(M74))))</formula>
    </cfRule>
  </conditionalFormatting>
  <conditionalFormatting sqref="AT75">
    <cfRule type="containsText" dxfId="241" priority="105" operator="containsText" text="MODERADO">
      <formula>NOT(ISERROR(SEARCH(("MODERADO"),(AT75))))</formula>
    </cfRule>
  </conditionalFormatting>
  <conditionalFormatting sqref="AT75">
    <cfRule type="containsText" dxfId="240" priority="106" operator="containsText" text="ALTO">
      <formula>NOT(ISERROR(SEARCH(("ALTO"),(AT75))))</formula>
    </cfRule>
  </conditionalFormatting>
  <conditionalFormatting sqref="AT75">
    <cfRule type="containsText" dxfId="239" priority="107" operator="containsText" text="EXTREMO">
      <formula>NOT(ISERROR(SEARCH(("EXTREMO"),(AT75))))</formula>
    </cfRule>
  </conditionalFormatting>
  <conditionalFormatting sqref="AT75">
    <cfRule type="containsText" dxfId="238" priority="108" operator="containsText" text="BAJO">
      <formula>NOT(ISERROR(SEARCH(("BAJO"),(AT75))))</formula>
    </cfRule>
  </conditionalFormatting>
  <conditionalFormatting sqref="M75">
    <cfRule type="containsText" dxfId="237" priority="109" operator="containsText" text="MODERADO">
      <formula>NOT(ISERROR(SEARCH(("MODERADO"),(M75))))</formula>
    </cfRule>
  </conditionalFormatting>
  <conditionalFormatting sqref="M75">
    <cfRule type="containsText" dxfId="236" priority="110" operator="containsText" text="ALTO">
      <formula>NOT(ISERROR(SEARCH(("ALTO"),(M75))))</formula>
    </cfRule>
  </conditionalFormatting>
  <conditionalFormatting sqref="M75">
    <cfRule type="containsText" dxfId="235" priority="111" operator="containsText" text="EXTREMO">
      <formula>NOT(ISERROR(SEARCH(("EXTREMO"),(M75))))</formula>
    </cfRule>
  </conditionalFormatting>
  <conditionalFormatting sqref="M75">
    <cfRule type="containsText" dxfId="234" priority="112" operator="containsText" text="BAJO">
      <formula>NOT(ISERROR(SEARCH(("BAJO"),(M75))))</formula>
    </cfRule>
  </conditionalFormatting>
  <conditionalFormatting sqref="AT76">
    <cfRule type="containsText" dxfId="233" priority="97" operator="containsText" text="MODERADO">
      <formula>NOT(ISERROR(SEARCH(("MODERADO"),(AT76))))</formula>
    </cfRule>
  </conditionalFormatting>
  <conditionalFormatting sqref="AT76">
    <cfRule type="containsText" dxfId="232" priority="98" operator="containsText" text="ALTO">
      <formula>NOT(ISERROR(SEARCH(("ALTO"),(AT76))))</formula>
    </cfRule>
  </conditionalFormatting>
  <conditionalFormatting sqref="AT76">
    <cfRule type="containsText" dxfId="231" priority="99" operator="containsText" text="EXTREMO">
      <formula>NOT(ISERROR(SEARCH(("EXTREMO"),(AT76))))</formula>
    </cfRule>
  </conditionalFormatting>
  <conditionalFormatting sqref="AT76">
    <cfRule type="containsText" dxfId="230" priority="100" operator="containsText" text="BAJO">
      <formula>NOT(ISERROR(SEARCH(("BAJO"),(AT76))))</formula>
    </cfRule>
  </conditionalFormatting>
  <conditionalFormatting sqref="M76">
    <cfRule type="containsText" dxfId="229" priority="101" operator="containsText" text="MODERADO">
      <formula>NOT(ISERROR(SEARCH(("MODERADO"),(M76))))</formula>
    </cfRule>
  </conditionalFormatting>
  <conditionalFormatting sqref="M76">
    <cfRule type="containsText" dxfId="228" priority="102" operator="containsText" text="ALTO">
      <formula>NOT(ISERROR(SEARCH(("ALTO"),(M76))))</formula>
    </cfRule>
  </conditionalFormatting>
  <conditionalFormatting sqref="M76">
    <cfRule type="containsText" dxfId="227" priority="103" operator="containsText" text="EXTREMO">
      <formula>NOT(ISERROR(SEARCH(("EXTREMO"),(M76))))</formula>
    </cfRule>
  </conditionalFormatting>
  <conditionalFormatting sqref="M76">
    <cfRule type="containsText" dxfId="226" priority="104" operator="containsText" text="BAJO">
      <formula>NOT(ISERROR(SEARCH(("BAJO"),(M76))))</formula>
    </cfRule>
  </conditionalFormatting>
  <conditionalFormatting sqref="AT77">
    <cfRule type="containsText" dxfId="225" priority="89" operator="containsText" text="MODERADO">
      <formula>NOT(ISERROR(SEARCH(("MODERADO"),(AT77))))</formula>
    </cfRule>
  </conditionalFormatting>
  <conditionalFormatting sqref="AT77">
    <cfRule type="containsText" dxfId="224" priority="90" operator="containsText" text="ALTO">
      <formula>NOT(ISERROR(SEARCH(("ALTO"),(AT77))))</formula>
    </cfRule>
  </conditionalFormatting>
  <conditionalFormatting sqref="AT77">
    <cfRule type="containsText" dxfId="223" priority="91" operator="containsText" text="EXTREMO">
      <formula>NOT(ISERROR(SEARCH(("EXTREMO"),(AT77))))</formula>
    </cfRule>
  </conditionalFormatting>
  <conditionalFormatting sqref="AT77">
    <cfRule type="containsText" dxfId="222" priority="92" operator="containsText" text="BAJO">
      <formula>NOT(ISERROR(SEARCH(("BAJO"),(AT77))))</formula>
    </cfRule>
  </conditionalFormatting>
  <conditionalFormatting sqref="M77">
    <cfRule type="containsText" dxfId="221" priority="93" operator="containsText" text="MODERADO">
      <formula>NOT(ISERROR(SEARCH(("MODERADO"),(M77))))</formula>
    </cfRule>
  </conditionalFormatting>
  <conditionalFormatting sqref="M77">
    <cfRule type="containsText" dxfId="220" priority="94" operator="containsText" text="ALTO">
      <formula>NOT(ISERROR(SEARCH(("ALTO"),(M77))))</formula>
    </cfRule>
  </conditionalFormatting>
  <conditionalFormatting sqref="M77">
    <cfRule type="containsText" dxfId="219" priority="95" operator="containsText" text="EXTREMO">
      <formula>NOT(ISERROR(SEARCH(("EXTREMO"),(M77))))</formula>
    </cfRule>
  </conditionalFormatting>
  <conditionalFormatting sqref="M77">
    <cfRule type="containsText" dxfId="218" priority="96" operator="containsText" text="BAJO">
      <formula>NOT(ISERROR(SEARCH(("BAJO"),(M77))))</formula>
    </cfRule>
  </conditionalFormatting>
  <conditionalFormatting sqref="AT80">
    <cfRule type="containsText" dxfId="217" priority="81" operator="containsText" text="MODERADO">
      <formula>NOT(ISERROR(SEARCH(("MODERADO"),(AT80))))</formula>
    </cfRule>
  </conditionalFormatting>
  <conditionalFormatting sqref="AT80">
    <cfRule type="containsText" dxfId="216" priority="82" operator="containsText" text="ALTO">
      <formula>NOT(ISERROR(SEARCH(("ALTO"),(AT80))))</formula>
    </cfRule>
  </conditionalFormatting>
  <conditionalFormatting sqref="AT80">
    <cfRule type="containsText" dxfId="215" priority="83" operator="containsText" text="EXTREMO">
      <formula>NOT(ISERROR(SEARCH(("EXTREMO"),(AT80))))</formula>
    </cfRule>
  </conditionalFormatting>
  <conditionalFormatting sqref="AT80">
    <cfRule type="containsText" dxfId="214" priority="84" operator="containsText" text="BAJO">
      <formula>NOT(ISERROR(SEARCH(("BAJO"),(AT80))))</formula>
    </cfRule>
  </conditionalFormatting>
  <conditionalFormatting sqref="M80">
    <cfRule type="containsText" dxfId="213" priority="85" operator="containsText" text="MODERADO">
      <formula>NOT(ISERROR(SEARCH(("MODERADO"),(M80))))</formula>
    </cfRule>
  </conditionalFormatting>
  <conditionalFormatting sqref="M80">
    <cfRule type="containsText" dxfId="212" priority="86" operator="containsText" text="ALTO">
      <formula>NOT(ISERROR(SEARCH(("ALTO"),(M80))))</formula>
    </cfRule>
  </conditionalFormatting>
  <conditionalFormatting sqref="M80">
    <cfRule type="containsText" dxfId="211" priority="87" operator="containsText" text="EXTREMO">
      <formula>NOT(ISERROR(SEARCH(("EXTREMO"),(M80))))</formula>
    </cfRule>
  </conditionalFormatting>
  <conditionalFormatting sqref="M80">
    <cfRule type="containsText" dxfId="210" priority="88" operator="containsText" text="BAJO">
      <formula>NOT(ISERROR(SEARCH(("BAJO"),(M80))))</formula>
    </cfRule>
  </conditionalFormatting>
  <conditionalFormatting sqref="AT81">
    <cfRule type="containsText" dxfId="209" priority="73" operator="containsText" text="MODERADO">
      <formula>NOT(ISERROR(SEARCH(("MODERADO"),(AT81))))</formula>
    </cfRule>
  </conditionalFormatting>
  <conditionalFormatting sqref="AT81">
    <cfRule type="containsText" dxfId="208" priority="74" operator="containsText" text="ALTO">
      <formula>NOT(ISERROR(SEARCH(("ALTO"),(AT81))))</formula>
    </cfRule>
  </conditionalFormatting>
  <conditionalFormatting sqref="AT81">
    <cfRule type="containsText" dxfId="207" priority="75" operator="containsText" text="EXTREMO">
      <formula>NOT(ISERROR(SEARCH(("EXTREMO"),(AT81))))</formula>
    </cfRule>
  </conditionalFormatting>
  <conditionalFormatting sqref="AT81">
    <cfRule type="containsText" dxfId="206" priority="76" operator="containsText" text="BAJO">
      <formula>NOT(ISERROR(SEARCH(("BAJO"),(AT81))))</formula>
    </cfRule>
  </conditionalFormatting>
  <conditionalFormatting sqref="M81">
    <cfRule type="containsText" dxfId="205" priority="77" operator="containsText" text="MODERADO">
      <formula>NOT(ISERROR(SEARCH(("MODERADO"),(M81))))</formula>
    </cfRule>
  </conditionalFormatting>
  <conditionalFormatting sqref="M81">
    <cfRule type="containsText" dxfId="204" priority="78" operator="containsText" text="ALTO">
      <formula>NOT(ISERROR(SEARCH(("ALTO"),(M81))))</formula>
    </cfRule>
  </conditionalFormatting>
  <conditionalFormatting sqref="M81">
    <cfRule type="containsText" dxfId="203" priority="79" operator="containsText" text="EXTREMO">
      <formula>NOT(ISERROR(SEARCH(("EXTREMO"),(M81))))</formula>
    </cfRule>
  </conditionalFormatting>
  <conditionalFormatting sqref="M81">
    <cfRule type="containsText" dxfId="202" priority="80" operator="containsText" text="BAJO">
      <formula>NOT(ISERROR(SEARCH(("BAJO"),(M81))))</formula>
    </cfRule>
  </conditionalFormatting>
  <conditionalFormatting sqref="AT82">
    <cfRule type="containsText" dxfId="201" priority="65" operator="containsText" text="MODERADO">
      <formula>NOT(ISERROR(SEARCH(("MODERADO"),(AT82))))</formula>
    </cfRule>
  </conditionalFormatting>
  <conditionalFormatting sqref="AT82">
    <cfRule type="containsText" dxfId="200" priority="66" operator="containsText" text="ALTO">
      <formula>NOT(ISERROR(SEARCH(("ALTO"),(AT82))))</formula>
    </cfRule>
  </conditionalFormatting>
  <conditionalFormatting sqref="AT82">
    <cfRule type="containsText" dxfId="199" priority="67" operator="containsText" text="EXTREMO">
      <formula>NOT(ISERROR(SEARCH(("EXTREMO"),(AT82))))</formula>
    </cfRule>
  </conditionalFormatting>
  <conditionalFormatting sqref="AT82">
    <cfRule type="containsText" dxfId="198" priority="68" operator="containsText" text="BAJO">
      <formula>NOT(ISERROR(SEARCH(("BAJO"),(AT82))))</formula>
    </cfRule>
  </conditionalFormatting>
  <conditionalFormatting sqref="M82">
    <cfRule type="containsText" dxfId="197" priority="69" operator="containsText" text="MODERADO">
      <formula>NOT(ISERROR(SEARCH(("MODERADO"),(M82))))</formula>
    </cfRule>
  </conditionalFormatting>
  <conditionalFormatting sqref="M82">
    <cfRule type="containsText" dxfId="196" priority="70" operator="containsText" text="ALTO">
      <formula>NOT(ISERROR(SEARCH(("ALTO"),(M82))))</formula>
    </cfRule>
  </conditionalFormatting>
  <conditionalFormatting sqref="M82">
    <cfRule type="containsText" dxfId="195" priority="71" operator="containsText" text="EXTREMO">
      <formula>NOT(ISERROR(SEARCH(("EXTREMO"),(M82))))</formula>
    </cfRule>
  </conditionalFormatting>
  <conditionalFormatting sqref="M82">
    <cfRule type="containsText" dxfId="194" priority="72" operator="containsText" text="BAJO">
      <formula>NOT(ISERROR(SEARCH(("BAJO"),(M82))))</formula>
    </cfRule>
  </conditionalFormatting>
  <conditionalFormatting sqref="AT83">
    <cfRule type="containsText" dxfId="193" priority="57" operator="containsText" text="MODERADO">
      <formula>NOT(ISERROR(SEARCH(("MODERADO"),(AT83))))</formula>
    </cfRule>
  </conditionalFormatting>
  <conditionalFormatting sqref="AT83">
    <cfRule type="containsText" dxfId="192" priority="58" operator="containsText" text="ALTO">
      <formula>NOT(ISERROR(SEARCH(("ALTO"),(AT83))))</formula>
    </cfRule>
  </conditionalFormatting>
  <conditionalFormatting sqref="AT83">
    <cfRule type="containsText" dxfId="191" priority="59" operator="containsText" text="EXTREMO">
      <formula>NOT(ISERROR(SEARCH(("EXTREMO"),(AT83))))</formula>
    </cfRule>
  </conditionalFormatting>
  <conditionalFormatting sqref="AT83">
    <cfRule type="containsText" dxfId="190" priority="60" operator="containsText" text="BAJO">
      <formula>NOT(ISERROR(SEARCH(("BAJO"),(AT83))))</formula>
    </cfRule>
  </conditionalFormatting>
  <conditionalFormatting sqref="M83">
    <cfRule type="containsText" dxfId="189" priority="61" operator="containsText" text="MODERADO">
      <formula>NOT(ISERROR(SEARCH(("MODERADO"),(M83))))</formula>
    </cfRule>
  </conditionalFormatting>
  <conditionalFormatting sqref="M83">
    <cfRule type="containsText" dxfId="188" priority="62" operator="containsText" text="ALTO">
      <formula>NOT(ISERROR(SEARCH(("ALTO"),(M83))))</formula>
    </cfRule>
  </conditionalFormatting>
  <conditionalFormatting sqref="M83">
    <cfRule type="containsText" dxfId="187" priority="63" operator="containsText" text="EXTREMO">
      <formula>NOT(ISERROR(SEARCH(("EXTREMO"),(M83))))</formula>
    </cfRule>
  </conditionalFormatting>
  <conditionalFormatting sqref="M83">
    <cfRule type="containsText" dxfId="186" priority="64" operator="containsText" text="BAJO">
      <formula>NOT(ISERROR(SEARCH(("BAJO"),(M83))))</formula>
    </cfRule>
  </conditionalFormatting>
  <conditionalFormatting sqref="AT84">
    <cfRule type="containsText" dxfId="185" priority="49" operator="containsText" text="MODERADO">
      <formula>NOT(ISERROR(SEARCH(("MODERADO"),(AT84))))</formula>
    </cfRule>
  </conditionalFormatting>
  <conditionalFormatting sqref="AT84">
    <cfRule type="containsText" dxfId="184" priority="50" operator="containsText" text="ALTO">
      <formula>NOT(ISERROR(SEARCH(("ALTO"),(AT84))))</formula>
    </cfRule>
  </conditionalFormatting>
  <conditionalFormatting sqref="AT84">
    <cfRule type="containsText" dxfId="183" priority="51" operator="containsText" text="EXTREMO">
      <formula>NOT(ISERROR(SEARCH(("EXTREMO"),(AT84))))</formula>
    </cfRule>
  </conditionalFormatting>
  <conditionalFormatting sqref="AT84">
    <cfRule type="containsText" dxfId="182" priority="52" operator="containsText" text="BAJO">
      <formula>NOT(ISERROR(SEARCH(("BAJO"),(AT84))))</formula>
    </cfRule>
  </conditionalFormatting>
  <conditionalFormatting sqref="M84">
    <cfRule type="containsText" dxfId="181" priority="53" operator="containsText" text="MODERADO">
      <formula>NOT(ISERROR(SEARCH(("MODERADO"),(M84))))</formula>
    </cfRule>
  </conditionalFormatting>
  <conditionalFormatting sqref="M84">
    <cfRule type="containsText" dxfId="180" priority="54" operator="containsText" text="ALTO">
      <formula>NOT(ISERROR(SEARCH(("ALTO"),(M84))))</formula>
    </cfRule>
  </conditionalFormatting>
  <conditionalFormatting sqref="M84">
    <cfRule type="containsText" dxfId="179" priority="55" operator="containsText" text="EXTREMO">
      <formula>NOT(ISERROR(SEARCH(("EXTREMO"),(M84))))</formula>
    </cfRule>
  </conditionalFormatting>
  <conditionalFormatting sqref="M84">
    <cfRule type="containsText" dxfId="178" priority="56" operator="containsText" text="BAJO">
      <formula>NOT(ISERROR(SEARCH(("BAJO"),(M84))))</formula>
    </cfRule>
  </conditionalFormatting>
  <conditionalFormatting sqref="AT95">
    <cfRule type="containsText" dxfId="177" priority="41" operator="containsText" text="MODERADO">
      <formula>NOT(ISERROR(SEARCH(("MODERADO"),(AT95))))</formula>
    </cfRule>
  </conditionalFormatting>
  <conditionalFormatting sqref="AT95">
    <cfRule type="containsText" dxfId="176" priority="42" operator="containsText" text="ALTO">
      <formula>NOT(ISERROR(SEARCH(("ALTO"),(AT95))))</formula>
    </cfRule>
  </conditionalFormatting>
  <conditionalFormatting sqref="AT95">
    <cfRule type="containsText" dxfId="175" priority="43" operator="containsText" text="EXTREMO">
      <formula>NOT(ISERROR(SEARCH(("EXTREMO"),(AT95))))</formula>
    </cfRule>
  </conditionalFormatting>
  <conditionalFormatting sqref="AT95">
    <cfRule type="containsText" dxfId="174" priority="44" operator="containsText" text="BAJO">
      <formula>NOT(ISERROR(SEARCH(("BAJO"),(AT95))))</formula>
    </cfRule>
  </conditionalFormatting>
  <conditionalFormatting sqref="M95">
    <cfRule type="containsText" dxfId="173" priority="45" operator="containsText" text="MODERADO">
      <formula>NOT(ISERROR(SEARCH(("MODERADO"),(M95))))</formula>
    </cfRule>
  </conditionalFormatting>
  <conditionalFormatting sqref="M95">
    <cfRule type="containsText" dxfId="172" priority="46" operator="containsText" text="ALTO">
      <formula>NOT(ISERROR(SEARCH(("ALTO"),(M95))))</formula>
    </cfRule>
  </conditionalFormatting>
  <conditionalFormatting sqref="M95">
    <cfRule type="containsText" dxfId="171" priority="47" operator="containsText" text="EXTREMO">
      <formula>NOT(ISERROR(SEARCH(("EXTREMO"),(M95))))</formula>
    </cfRule>
  </conditionalFormatting>
  <conditionalFormatting sqref="M95">
    <cfRule type="containsText" dxfId="170" priority="48" operator="containsText" text="BAJO">
      <formula>NOT(ISERROR(SEARCH(("BAJO"),(M95))))</formula>
    </cfRule>
  </conditionalFormatting>
  <conditionalFormatting sqref="AT96">
    <cfRule type="containsText" dxfId="169" priority="33" operator="containsText" text="MODERADO">
      <formula>NOT(ISERROR(SEARCH(("MODERADO"),(AT96))))</formula>
    </cfRule>
  </conditionalFormatting>
  <conditionalFormatting sqref="AT96">
    <cfRule type="containsText" dxfId="168" priority="34" operator="containsText" text="ALTO">
      <formula>NOT(ISERROR(SEARCH(("ALTO"),(AT96))))</formula>
    </cfRule>
  </conditionalFormatting>
  <conditionalFormatting sqref="AT96">
    <cfRule type="containsText" dxfId="167" priority="35" operator="containsText" text="EXTREMO">
      <formula>NOT(ISERROR(SEARCH(("EXTREMO"),(AT96))))</formula>
    </cfRule>
  </conditionalFormatting>
  <conditionalFormatting sqref="AT96">
    <cfRule type="containsText" dxfId="166" priority="36" operator="containsText" text="BAJO">
      <formula>NOT(ISERROR(SEARCH(("BAJO"),(AT96))))</formula>
    </cfRule>
  </conditionalFormatting>
  <conditionalFormatting sqref="M96">
    <cfRule type="containsText" dxfId="165" priority="37" operator="containsText" text="MODERADO">
      <formula>NOT(ISERROR(SEARCH(("MODERADO"),(M96))))</formula>
    </cfRule>
  </conditionalFormatting>
  <conditionalFormatting sqref="M96">
    <cfRule type="containsText" dxfId="164" priority="38" operator="containsText" text="ALTO">
      <formula>NOT(ISERROR(SEARCH(("ALTO"),(M96))))</formula>
    </cfRule>
  </conditionalFormatting>
  <conditionalFormatting sqref="M96">
    <cfRule type="containsText" dxfId="163" priority="39" operator="containsText" text="EXTREMO">
      <formula>NOT(ISERROR(SEARCH(("EXTREMO"),(M96))))</formula>
    </cfRule>
  </conditionalFormatting>
  <conditionalFormatting sqref="M96">
    <cfRule type="containsText" dxfId="162" priority="40" operator="containsText" text="BAJO">
      <formula>NOT(ISERROR(SEARCH(("BAJO"),(M96))))</formula>
    </cfRule>
  </conditionalFormatting>
  <conditionalFormatting sqref="AT97">
    <cfRule type="containsText" dxfId="161" priority="25" operator="containsText" text="MODERADO">
      <formula>NOT(ISERROR(SEARCH(("MODERADO"),(AT97))))</formula>
    </cfRule>
  </conditionalFormatting>
  <conditionalFormatting sqref="AT97">
    <cfRule type="containsText" dxfId="160" priority="26" operator="containsText" text="ALTO">
      <formula>NOT(ISERROR(SEARCH(("ALTO"),(AT97))))</formula>
    </cfRule>
  </conditionalFormatting>
  <conditionalFormatting sqref="AT97">
    <cfRule type="containsText" dxfId="159" priority="27" operator="containsText" text="EXTREMO">
      <formula>NOT(ISERROR(SEARCH(("EXTREMO"),(AT97))))</formula>
    </cfRule>
  </conditionalFormatting>
  <conditionalFormatting sqref="AT97">
    <cfRule type="containsText" dxfId="158" priority="28" operator="containsText" text="BAJO">
      <formula>NOT(ISERROR(SEARCH(("BAJO"),(AT97))))</formula>
    </cfRule>
  </conditionalFormatting>
  <conditionalFormatting sqref="M97">
    <cfRule type="containsText" dxfId="157" priority="29" operator="containsText" text="MODERADO">
      <formula>NOT(ISERROR(SEARCH(("MODERADO"),(M97))))</formula>
    </cfRule>
  </conditionalFormatting>
  <conditionalFormatting sqref="M97">
    <cfRule type="containsText" dxfId="156" priority="30" operator="containsText" text="ALTO">
      <formula>NOT(ISERROR(SEARCH(("ALTO"),(M97))))</formula>
    </cfRule>
  </conditionalFormatting>
  <conditionalFormatting sqref="M97">
    <cfRule type="containsText" dxfId="155" priority="31" operator="containsText" text="EXTREMO">
      <formula>NOT(ISERROR(SEARCH(("EXTREMO"),(M97))))</formula>
    </cfRule>
  </conditionalFormatting>
  <conditionalFormatting sqref="M97">
    <cfRule type="containsText" dxfId="154" priority="32" operator="containsText" text="BAJO">
      <formula>NOT(ISERROR(SEARCH(("BAJO"),(M97))))</formula>
    </cfRule>
  </conditionalFormatting>
  <conditionalFormatting sqref="AT98">
    <cfRule type="containsText" dxfId="153" priority="17" operator="containsText" text="MODERADO">
      <formula>NOT(ISERROR(SEARCH(("MODERADO"),(AT98))))</formula>
    </cfRule>
  </conditionalFormatting>
  <conditionalFormatting sqref="AT98">
    <cfRule type="containsText" dxfId="152" priority="18" operator="containsText" text="ALTO">
      <formula>NOT(ISERROR(SEARCH(("ALTO"),(AT98))))</formula>
    </cfRule>
  </conditionalFormatting>
  <conditionalFormatting sqref="AT98">
    <cfRule type="containsText" dxfId="151" priority="19" operator="containsText" text="EXTREMO">
      <formula>NOT(ISERROR(SEARCH(("EXTREMO"),(AT98))))</formula>
    </cfRule>
  </conditionalFormatting>
  <conditionalFormatting sqref="AT98">
    <cfRule type="containsText" dxfId="150" priority="20" operator="containsText" text="BAJO">
      <formula>NOT(ISERROR(SEARCH(("BAJO"),(AT98))))</formula>
    </cfRule>
  </conditionalFormatting>
  <conditionalFormatting sqref="M98">
    <cfRule type="containsText" dxfId="149" priority="21" operator="containsText" text="MODERADO">
      <formula>NOT(ISERROR(SEARCH(("MODERADO"),(M98))))</formula>
    </cfRule>
  </conditionalFormatting>
  <conditionalFormatting sqref="M98">
    <cfRule type="containsText" dxfId="148" priority="22" operator="containsText" text="ALTO">
      <formula>NOT(ISERROR(SEARCH(("ALTO"),(M98))))</formula>
    </cfRule>
  </conditionalFormatting>
  <conditionalFormatting sqref="M98">
    <cfRule type="containsText" dxfId="147" priority="23" operator="containsText" text="EXTREMO">
      <formula>NOT(ISERROR(SEARCH(("EXTREMO"),(M98))))</formula>
    </cfRule>
  </conditionalFormatting>
  <conditionalFormatting sqref="M98">
    <cfRule type="containsText" dxfId="146" priority="24" operator="containsText" text="BAJO">
      <formula>NOT(ISERROR(SEARCH(("BAJO"),(M98))))</formula>
    </cfRule>
  </conditionalFormatting>
  <conditionalFormatting sqref="AT99">
    <cfRule type="containsText" dxfId="145" priority="9" operator="containsText" text="MODERADO">
      <formula>NOT(ISERROR(SEARCH(("MODERADO"),(AT99))))</formula>
    </cfRule>
  </conditionalFormatting>
  <conditionalFormatting sqref="AT99">
    <cfRule type="containsText" dxfId="144" priority="10" operator="containsText" text="ALTO">
      <formula>NOT(ISERROR(SEARCH(("ALTO"),(AT99))))</formula>
    </cfRule>
  </conditionalFormatting>
  <conditionalFormatting sqref="AT99">
    <cfRule type="containsText" dxfId="143" priority="11" operator="containsText" text="EXTREMO">
      <formula>NOT(ISERROR(SEARCH(("EXTREMO"),(AT99))))</formula>
    </cfRule>
  </conditionalFormatting>
  <conditionalFormatting sqref="AT99">
    <cfRule type="containsText" dxfId="142" priority="12" operator="containsText" text="BAJO">
      <formula>NOT(ISERROR(SEARCH(("BAJO"),(AT99))))</formula>
    </cfRule>
  </conditionalFormatting>
  <conditionalFormatting sqref="M99">
    <cfRule type="containsText" dxfId="141" priority="13" operator="containsText" text="MODERADO">
      <formula>NOT(ISERROR(SEARCH(("MODERADO"),(M99))))</formula>
    </cfRule>
  </conditionalFormatting>
  <conditionalFormatting sqref="M99">
    <cfRule type="containsText" dxfId="140" priority="14" operator="containsText" text="ALTO">
      <formula>NOT(ISERROR(SEARCH(("ALTO"),(M99))))</formula>
    </cfRule>
  </conditionalFormatting>
  <conditionalFormatting sqref="M99">
    <cfRule type="containsText" dxfId="139" priority="15" operator="containsText" text="EXTREMO">
      <formula>NOT(ISERROR(SEARCH(("EXTREMO"),(M99))))</formula>
    </cfRule>
  </conditionalFormatting>
  <conditionalFormatting sqref="M99">
    <cfRule type="containsText" dxfId="138" priority="16" operator="containsText" text="BAJO">
      <formula>NOT(ISERROR(SEARCH(("BAJO"),(M99))))</formula>
    </cfRule>
  </conditionalFormatting>
  <printOptions horizontalCentered="1"/>
  <pageMargins left="0.19685039370078741" right="0.19685039370078741" top="0.78740157480314965" bottom="0.39370078740157483" header="0" footer="0"/>
  <pageSetup fitToHeight="0" orientation="landscape"/>
  <drawing r:id="rId1"/>
  <legacyDrawing r:id="rId2"/>
  <extLst>
    <ext xmlns:x14="http://schemas.microsoft.com/office/spreadsheetml/2009/9/main" uri="{CCE6A557-97BC-4b89-ADB6-D9C93CAAB3DF}">
      <x14:dataValidations xmlns:xm="http://schemas.microsoft.com/office/excel/2006/main" count="23">
        <x14:dataValidation type="list" allowBlank="1" showErrorMessage="1" xr:uid="{00000000-0002-0000-0400-000002000000}">
          <x14:formula1>
            <xm:f>'DATOS OCULTOS'!$H$17:$H$19</xm:f>
          </x14:formula1>
          <xm:sqref>M10</xm:sqref>
        </x14:dataValidation>
        <x14:dataValidation type="list" allowBlank="1" showErrorMessage="1" xr:uid="{00000000-0002-0000-0400-000000000000}">
          <x14:formula1>
            <xm:f>'DATOS OCULTOS'!$H$16:$H$19</xm:f>
          </x14:formula1>
          <xm:sqref>M11:M130 AT10:AT130</xm:sqref>
        </x14:dataValidation>
        <x14:dataValidation type="list" allowBlank="1" showErrorMessage="1" xr:uid="{00000000-0002-0000-0400-000001000000}">
          <x14:formula1>
            <xm:f>'DATOS OCULTOS'!$F$16:$F$20</xm:f>
          </x14:formula1>
          <xm:sqref>AR10:AR130</xm:sqref>
        </x14:dataValidation>
        <x14:dataValidation type="list" allowBlank="1" showErrorMessage="1" xr:uid="{00000000-0002-0000-0400-000003000000}">
          <x14:formula1>
            <xm:f>'DATOS OCULTOS'!$G$16:$G$20</xm:f>
          </x14:formula1>
          <xm:sqref>AS10:AS130</xm:sqref>
        </x14:dataValidation>
        <x14:dataValidation type="list" allowBlank="1" showErrorMessage="1" xr:uid="{00000000-0002-0000-0400-000004000000}">
          <x14:formula1>
            <xm:f>'DATOS OCULTOS'!$B$24:$B$29</xm:f>
          </x14:formula1>
          <xm:sqref>F10:F130</xm:sqref>
        </x14:dataValidation>
        <x14:dataValidation type="list" allowBlank="1" showErrorMessage="1" xr:uid="{00000000-0002-0000-0400-000005000000}">
          <x14:formula1>
            <xm:f>'DATOS OCULTOS'!$K$10:$M$10</xm:f>
          </x14:formula1>
          <xm:sqref>AL10:AL130 AP10:AP130</xm:sqref>
        </x14:dataValidation>
        <x14:dataValidation type="list" allowBlank="1" showErrorMessage="1" xr:uid="{00000000-0002-0000-0400-000006000000}">
          <x14:formula1>
            <xm:f>'DATOS OCULTOS'!$E$10:$G$10</xm:f>
          </x14:formula1>
          <xm:sqref>AJ10:AJ130</xm:sqref>
        </x14:dataValidation>
        <x14:dataValidation type="list" allowBlank="1" showErrorMessage="1" xr:uid="{00000000-0002-0000-0400-000007000000}">
          <x14:formula1>
            <xm:f>'DATOS OCULTOS'!$G$8:$H$8</xm:f>
          </x14:formula1>
          <xm:sqref>AG10:AG130</xm:sqref>
        </x14:dataValidation>
        <x14:dataValidation type="list" allowBlank="1" showErrorMessage="1" xr:uid="{00000000-0002-0000-0400-000008000000}">
          <x14:formula1>
            <xm:f>'DATOS OCULTOS'!$H$10:$J$10</xm:f>
          </x14:formula1>
          <xm:sqref>AK10:AK130</xm:sqref>
        </x14:dataValidation>
        <x14:dataValidation type="list" allowBlank="1" showErrorMessage="1" xr:uid="{00000000-0002-0000-0400-000009000000}">
          <x14:formula1>
            <xm:f>'DATOS OCULTOS'!$B$3:$B$21</xm:f>
          </x14:formula1>
          <xm:sqref>C10:C130</xm:sqref>
        </x14:dataValidation>
        <x14:dataValidation type="list" allowBlank="1" showErrorMessage="1" xr:uid="{00000000-0002-0000-0400-00000A000000}">
          <x14:formula1>
            <xm:f>'DATOS OCULTOS'!$F$4:$F$5</xm:f>
          </x14:formula1>
          <xm:sqref>AB10:AB130</xm:sqref>
        </x14:dataValidation>
        <x14:dataValidation type="list" allowBlank="1" showErrorMessage="1" xr:uid="{00000000-0002-0000-0400-00000B000000}">
          <x14:formula1>
            <xm:f>'DATOS OCULTOS'!$E$14:$G$14</xm:f>
          </x14:formula1>
          <xm:sqref>AM10:AM130</xm:sqref>
        </x14:dataValidation>
        <x14:dataValidation type="list" allowBlank="1" showErrorMessage="1" xr:uid="{00000000-0002-0000-0400-00000C000000}">
          <x14:formula1>
            <xm:f>'DATOS OCULTOS'!$F$25:$F$27</xm:f>
          </x14:formula1>
          <xm:sqref>AQ10:AQ130</xm:sqref>
        </x14:dataValidation>
        <x14:dataValidation type="list" allowBlank="1" showErrorMessage="1" xr:uid="{00000000-0002-0000-0400-00000D000000}">
          <x14:formula1>
            <xm:f>'DATOS OCULTOS'!$J$4:$J$5</xm:f>
          </x14:formula1>
          <xm:sqref>AD10:AD130</xm:sqref>
        </x14:dataValidation>
        <x14:dataValidation type="list" allowBlank="1" showErrorMessage="1" xr:uid="{00000000-0002-0000-0400-00000E000000}">
          <x14:formula1>
            <xm:f>'DATOS OCULTOS'!$A$37:$A$41</xm:f>
          </x14:formula1>
          <xm:sqref>K10:K130</xm:sqref>
        </x14:dataValidation>
        <x14:dataValidation type="list" allowBlank="1" showErrorMessage="1" xr:uid="{00000000-0002-0000-0400-00000F000000}">
          <x14:formula1>
            <xm:f>'DATOS OCULTOS'!$D$37:$D$41</xm:f>
          </x14:formula1>
          <xm:sqref>L10:L130</xm:sqref>
        </x14:dataValidation>
        <x14:dataValidation type="list" allowBlank="1" showErrorMessage="1" xr:uid="{00000000-0002-0000-0400-000010000000}">
          <x14:formula1>
            <xm:f>'DATOS OCULTOS'!$K$5:$M$5</xm:f>
          </x14:formula1>
          <xm:sqref>AE10:AE130</xm:sqref>
        </x14:dataValidation>
        <x14:dataValidation type="list" allowBlank="1" showErrorMessage="1" xr:uid="{00000000-0002-0000-0400-000011000000}">
          <x14:formula1>
            <xm:f>'DATOS OCULTOS'!$I$8:$K$8</xm:f>
          </x14:formula1>
          <xm:sqref>AH10:AH130</xm:sqref>
        </x14:dataValidation>
        <x14:dataValidation type="list" allowBlank="1" showErrorMessage="1" xr:uid="{00000000-0002-0000-0400-000012000000}">
          <x14:formula1>
            <xm:f>'DATOS OCULTOS'!$I$24:$I$27</xm:f>
          </x14:formula1>
          <xm:sqref>AU10:AU130</xm:sqref>
        </x14:dataValidation>
        <x14:dataValidation type="list" allowBlank="1" showErrorMessage="1" xr:uid="{00000000-0002-0000-0400-000013000000}">
          <x14:formula1>
            <xm:f>'DATOS OCULTOS'!$E$8:$F$8</xm:f>
          </x14:formula1>
          <xm:sqref>AF10:AF130</xm:sqref>
        </x14:dataValidation>
        <x14:dataValidation type="list" allowBlank="1" showErrorMessage="1" xr:uid="{00000000-0002-0000-0400-000014000000}">
          <x14:formula1>
            <xm:f>'DATOS OCULTOS'!$H$4:$H$5</xm:f>
          </x14:formula1>
          <xm:sqref>AC10:AC130</xm:sqref>
        </x14:dataValidation>
        <x14:dataValidation type="list" allowBlank="1" showErrorMessage="1" xr:uid="{00000000-0002-0000-0400-000015000000}">
          <x14:formula1>
            <xm:f>'DATOS OCULTOS'!$B$99:$B$107</xm:f>
          </x14:formula1>
          <xm:sqref>J10:J130</xm:sqref>
        </x14:dataValidation>
        <x14:dataValidation type="list" allowBlank="1" showErrorMessage="1" xr:uid="{00000000-0002-0000-0400-000016000000}">
          <x14:formula1>
            <xm:f>'DATOS OCULTOS'!$B$32:$D$32</xm:f>
          </x14:formula1>
          <xm:sqref>AA10:AA130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873"/>
  <sheetViews>
    <sheetView workbookViewId="0"/>
  </sheetViews>
  <sheetFormatPr baseColWidth="10" defaultColWidth="14.42578125" defaultRowHeight="15" customHeight="1" x14ac:dyDescent="0.2"/>
  <cols>
    <col min="1" max="1" width="16.140625" customWidth="1"/>
    <col min="2" max="2" width="78.85546875" customWidth="1"/>
    <col min="3" max="3" width="11.28515625" customWidth="1"/>
    <col min="4" max="4" width="14.28515625" customWidth="1"/>
    <col min="5" max="5" width="10.7109375" customWidth="1"/>
    <col min="6" max="6" width="19.140625" customWidth="1"/>
    <col min="7" max="7" width="78.85546875" customWidth="1"/>
    <col min="8" max="8" width="11.28515625" customWidth="1"/>
    <col min="9" max="9" width="14.28515625" customWidth="1"/>
    <col min="10" max="10" width="10.7109375" customWidth="1"/>
    <col min="11" max="11" width="16" customWidth="1"/>
    <col min="12" max="12" width="78.85546875" customWidth="1"/>
    <col min="13" max="13" width="11.28515625" customWidth="1"/>
    <col min="14" max="14" width="14.28515625" customWidth="1"/>
    <col min="15" max="15" width="10.7109375" customWidth="1"/>
    <col min="16" max="16" width="8.85546875" customWidth="1"/>
    <col min="17" max="17" width="78.85546875" customWidth="1"/>
    <col min="18" max="18" width="11.28515625" customWidth="1"/>
    <col min="19" max="19" width="14.28515625" customWidth="1"/>
    <col min="20" max="20" width="10.7109375" customWidth="1"/>
    <col min="21" max="21" width="16.7109375" customWidth="1"/>
    <col min="22" max="22" width="78.85546875" customWidth="1"/>
    <col min="23" max="23" width="11.28515625" customWidth="1"/>
    <col min="24" max="24" width="14.28515625" customWidth="1"/>
    <col min="27" max="27" width="66.42578125" customWidth="1"/>
    <col min="29" max="29" width="14.42578125" customWidth="1"/>
  </cols>
  <sheetData>
    <row r="1" spans="1:5" ht="12.75" x14ac:dyDescent="0.2">
      <c r="A1" s="105"/>
      <c r="B1" s="105"/>
      <c r="C1" s="105"/>
      <c r="D1" s="105"/>
      <c r="E1" s="105"/>
    </row>
    <row r="2" spans="1:5" ht="16.5" customHeight="1" x14ac:dyDescent="0.2">
      <c r="A2" s="394" t="s">
        <v>1591</v>
      </c>
      <c r="B2" s="752" t="s">
        <v>5</v>
      </c>
      <c r="C2" s="570"/>
      <c r="D2" s="568"/>
      <c r="E2" s="105"/>
    </row>
    <row r="3" spans="1:5" ht="18.75" customHeight="1" x14ac:dyDescent="0.25">
      <c r="A3" s="758" t="s">
        <v>1592</v>
      </c>
      <c r="B3" s="759"/>
      <c r="C3" s="759"/>
      <c r="D3" s="760"/>
      <c r="E3" s="105"/>
    </row>
    <row r="4" spans="1:5" ht="9" customHeight="1" x14ac:dyDescent="0.25">
      <c r="A4" s="395"/>
      <c r="B4" s="395"/>
      <c r="C4" s="395"/>
      <c r="D4" s="395"/>
      <c r="E4" s="105"/>
    </row>
    <row r="5" spans="1:5" ht="33" customHeight="1" x14ac:dyDescent="0.2">
      <c r="A5" s="396" t="s">
        <v>1593</v>
      </c>
      <c r="B5" s="764" t="s">
        <v>1594</v>
      </c>
      <c r="C5" s="570"/>
      <c r="D5" s="568"/>
      <c r="E5" s="105"/>
    </row>
    <row r="6" spans="1:5" ht="13.5" customHeight="1" x14ac:dyDescent="0.2">
      <c r="A6" s="761"/>
      <c r="B6" s="581"/>
      <c r="C6" s="581"/>
      <c r="D6" s="581"/>
      <c r="E6" s="105"/>
    </row>
    <row r="7" spans="1:5" ht="18" customHeight="1" x14ac:dyDescent="0.2">
      <c r="A7" s="762" t="s">
        <v>1595</v>
      </c>
      <c r="B7" s="570"/>
      <c r="C7" s="570"/>
      <c r="D7" s="568"/>
      <c r="E7" s="105"/>
    </row>
    <row r="8" spans="1:5" ht="18" customHeight="1" x14ac:dyDescent="0.3">
      <c r="A8" s="397" t="s">
        <v>1596</v>
      </c>
      <c r="B8" s="398" t="s">
        <v>1597</v>
      </c>
      <c r="C8" s="398" t="s">
        <v>1598</v>
      </c>
      <c r="D8" s="398" t="s">
        <v>1599</v>
      </c>
      <c r="E8" s="105"/>
    </row>
    <row r="9" spans="1:5" ht="19.5" customHeight="1" x14ac:dyDescent="0.2">
      <c r="A9" s="399">
        <v>1</v>
      </c>
      <c r="B9" s="247" t="s">
        <v>1600</v>
      </c>
      <c r="C9" s="400">
        <v>1</v>
      </c>
      <c r="D9" s="401"/>
      <c r="E9" s="105"/>
    </row>
    <row r="10" spans="1:5" ht="19.5" customHeight="1" x14ac:dyDescent="0.2">
      <c r="A10" s="399">
        <v>2</v>
      </c>
      <c r="B10" s="247" t="s">
        <v>1601</v>
      </c>
      <c r="C10" s="402"/>
      <c r="D10" s="403">
        <v>1</v>
      </c>
      <c r="E10" s="105"/>
    </row>
    <row r="11" spans="1:5" ht="19.5" customHeight="1" x14ac:dyDescent="0.2">
      <c r="A11" s="399">
        <v>3</v>
      </c>
      <c r="B11" s="247" t="s">
        <v>1602</v>
      </c>
      <c r="C11" s="402">
        <v>1</v>
      </c>
      <c r="D11" s="403"/>
      <c r="E11" s="105"/>
    </row>
    <row r="12" spans="1:5" ht="19.5" customHeight="1" x14ac:dyDescent="0.2">
      <c r="A12" s="399">
        <v>4</v>
      </c>
      <c r="B12" s="247" t="s">
        <v>1603</v>
      </c>
      <c r="C12" s="402"/>
      <c r="D12" s="403">
        <v>1</v>
      </c>
      <c r="E12" s="105"/>
    </row>
    <row r="13" spans="1:5" ht="19.5" customHeight="1" x14ac:dyDescent="0.2">
      <c r="A13" s="399">
        <v>5</v>
      </c>
      <c r="B13" s="247" t="s">
        <v>1604</v>
      </c>
      <c r="C13" s="402">
        <v>1</v>
      </c>
      <c r="D13" s="403"/>
      <c r="E13" s="105"/>
    </row>
    <row r="14" spans="1:5" ht="19.5" customHeight="1" x14ac:dyDescent="0.2">
      <c r="A14" s="399">
        <v>6</v>
      </c>
      <c r="B14" s="247" t="s">
        <v>1605</v>
      </c>
      <c r="C14" s="402">
        <v>1</v>
      </c>
      <c r="D14" s="403"/>
      <c r="E14" s="105"/>
    </row>
    <row r="15" spans="1:5" ht="19.5" customHeight="1" x14ac:dyDescent="0.2">
      <c r="A15" s="399">
        <v>7</v>
      </c>
      <c r="B15" s="247" t="s">
        <v>1606</v>
      </c>
      <c r="C15" s="402">
        <v>1</v>
      </c>
      <c r="D15" s="403"/>
      <c r="E15" s="105"/>
    </row>
    <row r="16" spans="1:5" ht="19.5" customHeight="1" x14ac:dyDescent="0.2">
      <c r="A16" s="399">
        <v>8</v>
      </c>
      <c r="B16" s="247" t="s">
        <v>1607</v>
      </c>
      <c r="C16" s="402"/>
      <c r="D16" s="403">
        <v>1</v>
      </c>
      <c r="E16" s="105"/>
    </row>
    <row r="17" spans="1:5" ht="19.5" customHeight="1" x14ac:dyDescent="0.2">
      <c r="A17" s="399">
        <v>9</v>
      </c>
      <c r="B17" s="247" t="s">
        <v>1608</v>
      </c>
      <c r="C17" s="402"/>
      <c r="D17" s="403">
        <v>1</v>
      </c>
      <c r="E17" s="105"/>
    </row>
    <row r="18" spans="1:5" ht="19.5" customHeight="1" x14ac:dyDescent="0.2">
      <c r="A18" s="399">
        <v>10</v>
      </c>
      <c r="B18" s="247" t="s">
        <v>1609</v>
      </c>
      <c r="C18" s="402">
        <v>1</v>
      </c>
      <c r="D18" s="403"/>
      <c r="E18" s="105"/>
    </row>
    <row r="19" spans="1:5" ht="19.5" customHeight="1" x14ac:dyDescent="0.2">
      <c r="A19" s="399">
        <v>11</v>
      </c>
      <c r="B19" s="247" t="s">
        <v>1610</v>
      </c>
      <c r="C19" s="402">
        <v>1</v>
      </c>
      <c r="D19" s="403"/>
      <c r="E19" s="105"/>
    </row>
    <row r="20" spans="1:5" ht="19.5" customHeight="1" x14ac:dyDescent="0.2">
      <c r="A20" s="399">
        <v>12</v>
      </c>
      <c r="B20" s="247" t="s">
        <v>1611</v>
      </c>
      <c r="C20" s="402">
        <v>1</v>
      </c>
      <c r="D20" s="403"/>
      <c r="E20" s="105"/>
    </row>
    <row r="21" spans="1:5" ht="19.5" customHeight="1" x14ac:dyDescent="0.2">
      <c r="A21" s="399">
        <v>13</v>
      </c>
      <c r="B21" s="247" t="s">
        <v>1612</v>
      </c>
      <c r="C21" s="402">
        <v>1</v>
      </c>
      <c r="D21" s="403"/>
      <c r="E21" s="105"/>
    </row>
    <row r="22" spans="1:5" ht="19.5" customHeight="1" x14ac:dyDescent="0.2">
      <c r="A22" s="399">
        <v>14</v>
      </c>
      <c r="B22" s="247" t="s">
        <v>1613</v>
      </c>
      <c r="C22" s="402">
        <v>1</v>
      </c>
      <c r="D22" s="403"/>
      <c r="E22" s="105"/>
    </row>
    <row r="23" spans="1:5" ht="19.5" customHeight="1" x14ac:dyDescent="0.2">
      <c r="A23" s="399">
        <v>15</v>
      </c>
      <c r="B23" s="247" t="s">
        <v>1614</v>
      </c>
      <c r="C23" s="402">
        <v>1</v>
      </c>
      <c r="D23" s="403"/>
      <c r="E23" s="105"/>
    </row>
    <row r="24" spans="1:5" ht="19.5" customHeight="1" x14ac:dyDescent="0.2">
      <c r="A24" s="399">
        <v>16</v>
      </c>
      <c r="B24" s="247" t="s">
        <v>1615</v>
      </c>
      <c r="C24" s="402"/>
      <c r="D24" s="403">
        <v>1</v>
      </c>
      <c r="E24" s="105"/>
    </row>
    <row r="25" spans="1:5" ht="19.5" customHeight="1" x14ac:dyDescent="0.2">
      <c r="A25" s="399">
        <v>17</v>
      </c>
      <c r="B25" s="247" t="s">
        <v>1616</v>
      </c>
      <c r="C25" s="402"/>
      <c r="D25" s="403">
        <v>1</v>
      </c>
      <c r="E25" s="105"/>
    </row>
    <row r="26" spans="1:5" ht="19.5" customHeight="1" x14ac:dyDescent="0.2">
      <c r="A26" s="399">
        <v>18</v>
      </c>
      <c r="B26" s="247" t="s">
        <v>1617</v>
      </c>
      <c r="C26" s="402">
        <v>1</v>
      </c>
      <c r="D26" s="403"/>
      <c r="E26" s="105"/>
    </row>
    <row r="27" spans="1:5" ht="19.5" customHeight="1" x14ac:dyDescent="0.2">
      <c r="A27" s="399">
        <v>19</v>
      </c>
      <c r="B27" s="247" t="s">
        <v>1618</v>
      </c>
      <c r="C27" s="402">
        <v>1</v>
      </c>
      <c r="D27" s="403"/>
      <c r="E27" s="105"/>
    </row>
    <row r="28" spans="1:5" ht="18" customHeight="1" x14ac:dyDescent="0.2">
      <c r="A28" s="105"/>
      <c r="B28" s="404" t="s">
        <v>1619</v>
      </c>
      <c r="C28" s="743">
        <f>SUM(C9:C27)</f>
        <v>13</v>
      </c>
      <c r="D28" s="568"/>
      <c r="E28" s="105"/>
    </row>
    <row r="29" spans="1:5" ht="18" customHeight="1" x14ac:dyDescent="0.2">
      <c r="A29" s="105"/>
      <c r="B29" s="404" t="s">
        <v>1620</v>
      </c>
      <c r="C29" s="743">
        <f>SUM(D9:D27)</f>
        <v>6</v>
      </c>
      <c r="D29" s="568"/>
      <c r="E29" s="105"/>
    </row>
    <row r="30" spans="1:5" ht="16.5" customHeight="1" x14ac:dyDescent="0.2">
      <c r="A30" s="105"/>
      <c r="B30" s="405" t="s">
        <v>1621</v>
      </c>
      <c r="C30" s="406">
        <f>C28</f>
        <v>13</v>
      </c>
      <c r="D30" s="406" t="s">
        <v>1622</v>
      </c>
      <c r="E30" s="105"/>
    </row>
    <row r="31" spans="1:5" ht="15.75" customHeight="1" x14ac:dyDescent="0.2">
      <c r="A31" s="105"/>
      <c r="B31" s="105"/>
      <c r="C31" s="105"/>
      <c r="D31" s="105"/>
      <c r="E31" s="105"/>
    </row>
    <row r="32" spans="1:5" ht="32.25" customHeight="1" x14ac:dyDescent="0.2">
      <c r="A32" s="105"/>
      <c r="B32" s="744" t="s">
        <v>1623</v>
      </c>
      <c r="C32" s="745"/>
      <c r="D32" s="746"/>
      <c r="E32" s="105"/>
    </row>
    <row r="33" spans="1:9" ht="30.75" customHeight="1" x14ac:dyDescent="0.2">
      <c r="A33" s="105"/>
      <c r="B33" s="747" t="s">
        <v>1624</v>
      </c>
      <c r="C33" s="570"/>
      <c r="D33" s="748"/>
      <c r="E33" s="105"/>
    </row>
    <row r="34" spans="1:9" ht="35.25" customHeight="1" x14ac:dyDescent="0.2">
      <c r="A34" s="105"/>
      <c r="B34" s="749" t="s">
        <v>1625</v>
      </c>
      <c r="C34" s="750"/>
      <c r="D34" s="751"/>
      <c r="E34" s="105"/>
    </row>
    <row r="35" spans="1:9" ht="12.75" customHeight="1" x14ac:dyDescent="0.2">
      <c r="A35" s="105"/>
      <c r="B35" s="105"/>
      <c r="C35" s="105"/>
      <c r="D35" s="105"/>
      <c r="E35" s="105"/>
    </row>
    <row r="36" spans="1:9" ht="12.75" customHeight="1" x14ac:dyDescent="0.2">
      <c r="A36" s="105"/>
      <c r="B36" s="105"/>
      <c r="C36" s="105"/>
      <c r="D36" s="105"/>
      <c r="E36" s="105"/>
    </row>
    <row r="37" spans="1:9" ht="15.75" customHeight="1" x14ac:dyDescent="0.2">
      <c r="A37" s="105"/>
      <c r="B37" s="105"/>
      <c r="C37" s="105"/>
      <c r="D37" s="105"/>
      <c r="E37" s="105"/>
    </row>
    <row r="38" spans="1:9" ht="16.5" customHeight="1" x14ac:dyDescent="0.2">
      <c r="A38" s="394" t="s">
        <v>1591</v>
      </c>
      <c r="B38" s="752" t="s">
        <v>63</v>
      </c>
      <c r="C38" s="570"/>
      <c r="D38" s="568"/>
      <c r="E38" s="105"/>
      <c r="F38" s="394" t="s">
        <v>1591</v>
      </c>
      <c r="G38" s="752" t="s">
        <v>63</v>
      </c>
      <c r="H38" s="570"/>
      <c r="I38" s="568"/>
    </row>
    <row r="39" spans="1:9" ht="18.75" customHeight="1" x14ac:dyDescent="0.25">
      <c r="A39" s="758" t="s">
        <v>1592</v>
      </c>
      <c r="B39" s="759"/>
      <c r="C39" s="759"/>
      <c r="D39" s="760"/>
      <c r="E39" s="105"/>
      <c r="F39" s="758" t="s">
        <v>1592</v>
      </c>
      <c r="G39" s="759"/>
      <c r="H39" s="759"/>
      <c r="I39" s="760"/>
    </row>
    <row r="40" spans="1:9" ht="9" customHeight="1" x14ac:dyDescent="0.25">
      <c r="A40" s="395"/>
      <c r="B40" s="395"/>
      <c r="C40" s="395"/>
      <c r="D40" s="395"/>
      <c r="E40" s="105"/>
      <c r="F40" s="395"/>
      <c r="G40" s="395"/>
      <c r="H40" s="395"/>
      <c r="I40" s="395"/>
    </row>
    <row r="41" spans="1:9" ht="33" customHeight="1" x14ac:dyDescent="0.2">
      <c r="A41" s="407" t="s">
        <v>1626</v>
      </c>
      <c r="B41" s="763" t="s">
        <v>1627</v>
      </c>
      <c r="C41" s="570"/>
      <c r="D41" s="568"/>
      <c r="E41" s="105"/>
      <c r="F41" s="407" t="s">
        <v>1628</v>
      </c>
      <c r="G41" s="764" t="s">
        <v>1629</v>
      </c>
      <c r="H41" s="570"/>
      <c r="I41" s="568"/>
    </row>
    <row r="42" spans="1:9" ht="13.5" customHeight="1" x14ac:dyDescent="0.2">
      <c r="A42" s="761"/>
      <c r="B42" s="581"/>
      <c r="C42" s="581"/>
      <c r="D42" s="581"/>
      <c r="E42" s="105"/>
      <c r="F42" s="761"/>
      <c r="G42" s="581"/>
      <c r="H42" s="581"/>
      <c r="I42" s="581"/>
    </row>
    <row r="43" spans="1:9" ht="18" customHeight="1" x14ac:dyDescent="0.2">
      <c r="A43" s="762" t="s">
        <v>1595</v>
      </c>
      <c r="B43" s="570"/>
      <c r="C43" s="570"/>
      <c r="D43" s="568"/>
      <c r="E43" s="105"/>
      <c r="F43" s="762" t="s">
        <v>1595</v>
      </c>
      <c r="G43" s="570"/>
      <c r="H43" s="570"/>
      <c r="I43" s="568"/>
    </row>
    <row r="44" spans="1:9" ht="18" customHeight="1" x14ac:dyDescent="0.3">
      <c r="A44" s="397" t="s">
        <v>1596</v>
      </c>
      <c r="B44" s="398" t="s">
        <v>1597</v>
      </c>
      <c r="C44" s="398" t="s">
        <v>1598</v>
      </c>
      <c r="D44" s="398" t="s">
        <v>1599</v>
      </c>
      <c r="E44" s="105"/>
      <c r="F44" s="397" t="s">
        <v>1596</v>
      </c>
      <c r="G44" s="398" t="s">
        <v>1597</v>
      </c>
      <c r="H44" s="398" t="s">
        <v>1598</v>
      </c>
      <c r="I44" s="398" t="s">
        <v>1599</v>
      </c>
    </row>
    <row r="45" spans="1:9" ht="19.5" customHeight="1" x14ac:dyDescent="0.2">
      <c r="A45" s="399">
        <v>1</v>
      </c>
      <c r="B45" s="247" t="s">
        <v>1600</v>
      </c>
      <c r="C45" s="408">
        <v>1</v>
      </c>
      <c r="D45" s="408"/>
      <c r="E45" s="105"/>
      <c r="F45" s="399">
        <v>1</v>
      </c>
      <c r="G45" s="247" t="s">
        <v>1600</v>
      </c>
      <c r="H45" s="408">
        <v>1</v>
      </c>
      <c r="I45" s="408"/>
    </row>
    <row r="46" spans="1:9" ht="19.5" customHeight="1" x14ac:dyDescent="0.2">
      <c r="A46" s="399">
        <v>2</v>
      </c>
      <c r="B46" s="247" t="s">
        <v>1601</v>
      </c>
      <c r="C46" s="408">
        <v>1</v>
      </c>
      <c r="D46" s="408"/>
      <c r="E46" s="105"/>
      <c r="F46" s="399">
        <v>2</v>
      </c>
      <c r="G46" s="247" t="s">
        <v>1601</v>
      </c>
      <c r="H46" s="408"/>
      <c r="I46" s="408">
        <v>1</v>
      </c>
    </row>
    <row r="47" spans="1:9" ht="19.5" customHeight="1" x14ac:dyDescent="0.2">
      <c r="A47" s="399">
        <v>3</v>
      </c>
      <c r="B47" s="247" t="s">
        <v>1602</v>
      </c>
      <c r="C47" s="408">
        <v>1</v>
      </c>
      <c r="D47" s="408"/>
      <c r="E47" s="105"/>
      <c r="F47" s="399">
        <v>3</v>
      </c>
      <c r="G47" s="247" t="s">
        <v>1602</v>
      </c>
      <c r="H47" s="408">
        <v>1</v>
      </c>
      <c r="I47" s="408"/>
    </row>
    <row r="48" spans="1:9" ht="19.5" customHeight="1" x14ac:dyDescent="0.2">
      <c r="A48" s="399">
        <v>4</v>
      </c>
      <c r="B48" s="247" t="s">
        <v>1603</v>
      </c>
      <c r="C48" s="408">
        <v>1</v>
      </c>
      <c r="D48" s="408"/>
      <c r="E48" s="105"/>
      <c r="F48" s="399">
        <v>4</v>
      </c>
      <c r="G48" s="247" t="s">
        <v>1603</v>
      </c>
      <c r="H48" s="408"/>
      <c r="I48" s="408">
        <v>1</v>
      </c>
    </row>
    <row r="49" spans="1:9" ht="19.5" customHeight="1" x14ac:dyDescent="0.2">
      <c r="A49" s="399">
        <v>5</v>
      </c>
      <c r="B49" s="247" t="s">
        <v>1604</v>
      </c>
      <c r="C49" s="408">
        <v>1</v>
      </c>
      <c r="D49" s="408"/>
      <c r="E49" s="105"/>
      <c r="F49" s="399">
        <v>5</v>
      </c>
      <c r="G49" s="247" t="s">
        <v>1604</v>
      </c>
      <c r="H49" s="408">
        <v>1</v>
      </c>
      <c r="I49" s="408"/>
    </row>
    <row r="50" spans="1:9" ht="19.5" customHeight="1" x14ac:dyDescent="0.2">
      <c r="A50" s="399">
        <v>6</v>
      </c>
      <c r="B50" s="247" t="s">
        <v>1605</v>
      </c>
      <c r="C50" s="408"/>
      <c r="D50" s="408">
        <v>1</v>
      </c>
      <c r="E50" s="105"/>
      <c r="F50" s="399">
        <v>6</v>
      </c>
      <c r="G50" s="247" t="s">
        <v>1605</v>
      </c>
      <c r="H50" s="408">
        <v>1</v>
      </c>
      <c r="I50" s="408"/>
    </row>
    <row r="51" spans="1:9" ht="19.5" customHeight="1" x14ac:dyDescent="0.2">
      <c r="A51" s="399">
        <v>7</v>
      </c>
      <c r="B51" s="247" t="s">
        <v>1606</v>
      </c>
      <c r="C51" s="408">
        <v>1</v>
      </c>
      <c r="D51" s="408"/>
      <c r="E51" s="105"/>
      <c r="F51" s="399">
        <v>7</v>
      </c>
      <c r="G51" s="247" t="s">
        <v>1606</v>
      </c>
      <c r="H51" s="408">
        <v>1</v>
      </c>
      <c r="I51" s="408"/>
    </row>
    <row r="52" spans="1:9" ht="19.5" customHeight="1" x14ac:dyDescent="0.2">
      <c r="A52" s="399">
        <v>8</v>
      </c>
      <c r="B52" s="247" t="s">
        <v>1607</v>
      </c>
      <c r="C52" s="408"/>
      <c r="D52" s="408">
        <v>1</v>
      </c>
      <c r="E52" s="105"/>
      <c r="F52" s="399">
        <v>8</v>
      </c>
      <c r="G52" s="247" t="s">
        <v>1607</v>
      </c>
      <c r="H52" s="408"/>
      <c r="I52" s="408">
        <v>1</v>
      </c>
    </row>
    <row r="53" spans="1:9" ht="19.5" customHeight="1" x14ac:dyDescent="0.2">
      <c r="A53" s="399">
        <v>9</v>
      </c>
      <c r="B53" s="247" t="s">
        <v>1608</v>
      </c>
      <c r="C53" s="408"/>
      <c r="D53" s="408">
        <v>1</v>
      </c>
      <c r="E53" s="105"/>
      <c r="F53" s="399">
        <v>9</v>
      </c>
      <c r="G53" s="247" t="s">
        <v>1608</v>
      </c>
      <c r="H53" s="408"/>
      <c r="I53" s="408">
        <v>1</v>
      </c>
    </row>
    <row r="54" spans="1:9" ht="19.5" customHeight="1" x14ac:dyDescent="0.2">
      <c r="A54" s="399">
        <v>10</v>
      </c>
      <c r="B54" s="247" t="s">
        <v>1609</v>
      </c>
      <c r="C54" s="408">
        <v>1</v>
      </c>
      <c r="D54" s="408"/>
      <c r="E54" s="105"/>
      <c r="F54" s="399">
        <v>10</v>
      </c>
      <c r="G54" s="247" t="s">
        <v>1609</v>
      </c>
      <c r="H54" s="408">
        <v>1</v>
      </c>
      <c r="I54" s="408"/>
    </row>
    <row r="55" spans="1:9" ht="19.5" customHeight="1" x14ac:dyDescent="0.2">
      <c r="A55" s="399">
        <v>11</v>
      </c>
      <c r="B55" s="247" t="s">
        <v>1610</v>
      </c>
      <c r="C55" s="408">
        <v>1</v>
      </c>
      <c r="D55" s="408"/>
      <c r="E55" s="105"/>
      <c r="F55" s="399">
        <v>11</v>
      </c>
      <c r="G55" s="247" t="s">
        <v>1610</v>
      </c>
      <c r="H55" s="408">
        <v>1</v>
      </c>
      <c r="I55" s="408"/>
    </row>
    <row r="56" spans="1:9" ht="19.5" customHeight="1" x14ac:dyDescent="0.2">
      <c r="A56" s="399">
        <v>12</v>
      </c>
      <c r="B56" s="247" t="s">
        <v>1611</v>
      </c>
      <c r="C56" s="408">
        <v>1</v>
      </c>
      <c r="D56" s="408"/>
      <c r="E56" s="105"/>
      <c r="F56" s="399">
        <v>12</v>
      </c>
      <c r="G56" s="247" t="s">
        <v>1611</v>
      </c>
      <c r="H56" s="408">
        <v>1</v>
      </c>
      <c r="I56" s="408"/>
    </row>
    <row r="57" spans="1:9" ht="19.5" customHeight="1" x14ac:dyDescent="0.2">
      <c r="A57" s="399">
        <v>13</v>
      </c>
      <c r="B57" s="247" t="s">
        <v>1612</v>
      </c>
      <c r="C57" s="408"/>
      <c r="D57" s="408">
        <v>1</v>
      </c>
      <c r="E57" s="105"/>
      <c r="F57" s="399">
        <v>13</v>
      </c>
      <c r="G57" s="247" t="s">
        <v>1612</v>
      </c>
      <c r="H57" s="408">
        <v>1</v>
      </c>
      <c r="I57" s="408"/>
    </row>
    <row r="58" spans="1:9" ht="19.5" customHeight="1" x14ac:dyDescent="0.2">
      <c r="A58" s="399">
        <v>14</v>
      </c>
      <c r="B58" s="247" t="s">
        <v>1613</v>
      </c>
      <c r="C58" s="408"/>
      <c r="D58" s="408">
        <v>1</v>
      </c>
      <c r="E58" s="105"/>
      <c r="F58" s="399">
        <v>14</v>
      </c>
      <c r="G58" s="247" t="s">
        <v>1613</v>
      </c>
      <c r="H58" s="408">
        <v>1</v>
      </c>
      <c r="I58" s="408"/>
    </row>
    <row r="59" spans="1:9" ht="19.5" customHeight="1" x14ac:dyDescent="0.2">
      <c r="A59" s="399">
        <v>15</v>
      </c>
      <c r="B59" s="247" t="s">
        <v>1614</v>
      </c>
      <c r="C59" s="408">
        <v>1</v>
      </c>
      <c r="D59" s="408"/>
      <c r="E59" s="105"/>
      <c r="F59" s="399">
        <v>15</v>
      </c>
      <c r="G59" s="247" t="s">
        <v>1614</v>
      </c>
      <c r="H59" s="408">
        <v>1</v>
      </c>
      <c r="I59" s="408"/>
    </row>
    <row r="60" spans="1:9" ht="19.5" customHeight="1" x14ac:dyDescent="0.2">
      <c r="A60" s="399">
        <v>16</v>
      </c>
      <c r="B60" s="247" t="s">
        <v>1615</v>
      </c>
      <c r="C60" s="408"/>
      <c r="D60" s="408">
        <v>1</v>
      </c>
      <c r="E60" s="105"/>
      <c r="F60" s="399">
        <v>16</v>
      </c>
      <c r="G60" s="247" t="s">
        <v>1615</v>
      </c>
      <c r="H60" s="408"/>
      <c r="I60" s="408">
        <v>1</v>
      </c>
    </row>
    <row r="61" spans="1:9" ht="19.5" customHeight="1" x14ac:dyDescent="0.2">
      <c r="A61" s="399">
        <v>17</v>
      </c>
      <c r="B61" s="247" t="s">
        <v>1616</v>
      </c>
      <c r="C61" s="408"/>
      <c r="D61" s="408">
        <v>1</v>
      </c>
      <c r="E61" s="105"/>
      <c r="F61" s="399">
        <v>17</v>
      </c>
      <c r="G61" s="247" t="s">
        <v>1616</v>
      </c>
      <c r="H61" s="408"/>
      <c r="I61" s="408">
        <v>1</v>
      </c>
    </row>
    <row r="62" spans="1:9" ht="19.5" customHeight="1" x14ac:dyDescent="0.2">
      <c r="A62" s="399">
        <v>18</v>
      </c>
      <c r="B62" s="247" t="s">
        <v>1617</v>
      </c>
      <c r="C62" s="408">
        <v>1</v>
      </c>
      <c r="D62" s="408"/>
      <c r="E62" s="105"/>
      <c r="F62" s="399">
        <v>18</v>
      </c>
      <c r="G62" s="247" t="s">
        <v>1617</v>
      </c>
      <c r="H62" s="408">
        <v>1</v>
      </c>
      <c r="I62" s="408"/>
    </row>
    <row r="63" spans="1:9" ht="19.5" customHeight="1" x14ac:dyDescent="0.2">
      <c r="A63" s="399">
        <v>19</v>
      </c>
      <c r="B63" s="247" t="s">
        <v>1618</v>
      </c>
      <c r="C63" s="408"/>
      <c r="D63" s="408">
        <v>1</v>
      </c>
      <c r="E63" s="105"/>
      <c r="F63" s="399">
        <v>19</v>
      </c>
      <c r="G63" s="247" t="s">
        <v>1618</v>
      </c>
      <c r="H63" s="408">
        <v>1</v>
      </c>
      <c r="I63" s="408"/>
    </row>
    <row r="64" spans="1:9" ht="18" customHeight="1" x14ac:dyDescent="0.2">
      <c r="A64" s="105"/>
      <c r="B64" s="404" t="s">
        <v>1619</v>
      </c>
      <c r="C64" s="743">
        <f>SUM(C45:C63)</f>
        <v>11</v>
      </c>
      <c r="D64" s="568"/>
      <c r="E64" s="105"/>
      <c r="F64" s="105"/>
      <c r="G64" s="404" t="s">
        <v>1619</v>
      </c>
      <c r="H64" s="743">
        <f>SUM(H45:H63)</f>
        <v>13</v>
      </c>
      <c r="I64" s="568"/>
    </row>
    <row r="65" spans="1:9" ht="18" customHeight="1" x14ac:dyDescent="0.2">
      <c r="A65" s="105"/>
      <c r="B65" s="404" t="s">
        <v>1620</v>
      </c>
      <c r="C65" s="743">
        <f>SUM(D45:D63)</f>
        <v>8</v>
      </c>
      <c r="D65" s="568"/>
      <c r="E65" s="105"/>
      <c r="F65" s="105"/>
      <c r="G65" s="404" t="s">
        <v>1620</v>
      </c>
      <c r="H65" s="743">
        <f>SUM(I45:I63)</f>
        <v>6</v>
      </c>
      <c r="I65" s="568"/>
    </row>
    <row r="66" spans="1:9" ht="16.5" customHeight="1" x14ac:dyDescent="0.2">
      <c r="A66" s="105"/>
      <c r="B66" s="405" t="s">
        <v>1621</v>
      </c>
      <c r="C66" s="406">
        <f>C64</f>
        <v>11</v>
      </c>
      <c r="D66" s="406" t="s">
        <v>1630</v>
      </c>
      <c r="E66" s="105"/>
      <c r="F66" s="105"/>
      <c r="G66" s="405" t="s">
        <v>1621</v>
      </c>
      <c r="H66" s="406">
        <f>H64</f>
        <v>13</v>
      </c>
      <c r="I66" s="406" t="s">
        <v>1622</v>
      </c>
    </row>
    <row r="67" spans="1:9" ht="15.75" customHeight="1" x14ac:dyDescent="0.2">
      <c r="A67" s="105"/>
      <c r="B67" s="105"/>
      <c r="C67" s="105"/>
      <c r="D67" s="105"/>
      <c r="E67" s="105"/>
      <c r="F67" s="105"/>
      <c r="G67" s="105"/>
      <c r="H67" s="105"/>
      <c r="I67" s="105"/>
    </row>
    <row r="68" spans="1:9" ht="32.25" customHeight="1" x14ac:dyDescent="0.2">
      <c r="A68" s="105"/>
      <c r="B68" s="744" t="s">
        <v>1631</v>
      </c>
      <c r="C68" s="745"/>
      <c r="D68" s="746"/>
      <c r="E68" s="105"/>
      <c r="F68" s="105"/>
      <c r="G68" s="744" t="s">
        <v>1632</v>
      </c>
      <c r="H68" s="745"/>
      <c r="I68" s="746"/>
    </row>
    <row r="69" spans="1:9" ht="30.75" customHeight="1" x14ac:dyDescent="0.2">
      <c r="A69" s="105"/>
      <c r="B69" s="747" t="s">
        <v>1633</v>
      </c>
      <c r="C69" s="570"/>
      <c r="D69" s="748"/>
      <c r="E69" s="105"/>
      <c r="F69" s="105"/>
      <c r="G69" s="747" t="s">
        <v>1634</v>
      </c>
      <c r="H69" s="570"/>
      <c r="I69" s="748"/>
    </row>
    <row r="70" spans="1:9" ht="35.25" customHeight="1" x14ac:dyDescent="0.2">
      <c r="A70" s="105"/>
      <c r="B70" s="749" t="s">
        <v>1635</v>
      </c>
      <c r="C70" s="750"/>
      <c r="D70" s="751"/>
      <c r="E70" s="105"/>
      <c r="F70" s="105"/>
      <c r="G70" s="749" t="s">
        <v>1636</v>
      </c>
      <c r="H70" s="750"/>
      <c r="I70" s="751"/>
    </row>
    <row r="71" spans="1:9" ht="12.75" customHeight="1" x14ac:dyDescent="0.2">
      <c r="A71" s="105"/>
      <c r="B71" s="105"/>
      <c r="C71" s="105"/>
      <c r="D71" s="105"/>
      <c r="E71" s="105"/>
    </row>
    <row r="72" spans="1:9" ht="12.75" customHeight="1" x14ac:dyDescent="0.2">
      <c r="A72" s="105"/>
      <c r="B72" s="105"/>
      <c r="C72" s="105"/>
      <c r="D72" s="105"/>
      <c r="E72" s="105"/>
    </row>
    <row r="73" spans="1:9" ht="12.75" customHeight="1" x14ac:dyDescent="0.2">
      <c r="A73" s="105"/>
      <c r="B73" s="105"/>
      <c r="C73" s="105"/>
      <c r="D73" s="105"/>
      <c r="E73" s="105"/>
    </row>
    <row r="74" spans="1:9" ht="16.5" customHeight="1" x14ac:dyDescent="0.2">
      <c r="A74" s="394" t="s">
        <v>1591</v>
      </c>
      <c r="B74" s="752" t="s">
        <v>92</v>
      </c>
      <c r="C74" s="570"/>
      <c r="D74" s="568"/>
      <c r="E74" s="105"/>
      <c r="F74" s="394" t="s">
        <v>1591</v>
      </c>
      <c r="G74" s="752" t="s">
        <v>92</v>
      </c>
      <c r="H74" s="570"/>
      <c r="I74" s="568"/>
    </row>
    <row r="75" spans="1:9" ht="18.75" customHeight="1" x14ac:dyDescent="0.25">
      <c r="A75" s="758" t="s">
        <v>1592</v>
      </c>
      <c r="B75" s="759"/>
      <c r="C75" s="759"/>
      <c r="D75" s="760"/>
      <c r="E75" s="105"/>
      <c r="F75" s="758" t="s">
        <v>1592</v>
      </c>
      <c r="G75" s="759"/>
      <c r="H75" s="759"/>
      <c r="I75" s="760"/>
    </row>
    <row r="76" spans="1:9" ht="9" customHeight="1" x14ac:dyDescent="0.25">
      <c r="A76" s="395"/>
      <c r="B76" s="395"/>
      <c r="C76" s="395"/>
      <c r="D76" s="395"/>
      <c r="E76" s="105"/>
      <c r="F76" s="395"/>
      <c r="G76" s="395"/>
      <c r="H76" s="395"/>
      <c r="I76" s="395"/>
    </row>
    <row r="77" spans="1:9" ht="33" customHeight="1" x14ac:dyDescent="0.2">
      <c r="A77" s="407" t="s">
        <v>1637</v>
      </c>
      <c r="B77" s="763" t="s">
        <v>1638</v>
      </c>
      <c r="C77" s="570"/>
      <c r="D77" s="568"/>
      <c r="E77" s="105"/>
      <c r="F77" s="396" t="s">
        <v>1639</v>
      </c>
      <c r="G77" s="764" t="s">
        <v>1640</v>
      </c>
      <c r="H77" s="570"/>
      <c r="I77" s="568"/>
    </row>
    <row r="78" spans="1:9" ht="13.5" customHeight="1" x14ac:dyDescent="0.2">
      <c r="A78" s="761"/>
      <c r="B78" s="581"/>
      <c r="C78" s="581"/>
      <c r="D78" s="581"/>
      <c r="E78" s="105"/>
      <c r="F78" s="761"/>
      <c r="G78" s="581"/>
      <c r="H78" s="581"/>
      <c r="I78" s="581"/>
    </row>
    <row r="79" spans="1:9" ht="18" customHeight="1" x14ac:dyDescent="0.2">
      <c r="A79" s="762" t="s">
        <v>1595</v>
      </c>
      <c r="B79" s="570"/>
      <c r="C79" s="570"/>
      <c r="D79" s="568"/>
      <c r="E79" s="105"/>
      <c r="F79" s="762" t="s">
        <v>1595</v>
      </c>
      <c r="G79" s="570"/>
      <c r="H79" s="570"/>
      <c r="I79" s="568"/>
    </row>
    <row r="80" spans="1:9" ht="18" customHeight="1" x14ac:dyDescent="0.3">
      <c r="A80" s="397" t="s">
        <v>1596</v>
      </c>
      <c r="B80" s="398" t="s">
        <v>1597</v>
      </c>
      <c r="C80" s="398" t="s">
        <v>1598</v>
      </c>
      <c r="D80" s="398" t="s">
        <v>1599</v>
      </c>
      <c r="E80" s="105"/>
      <c r="F80" s="397" t="s">
        <v>1596</v>
      </c>
      <c r="G80" s="398" t="s">
        <v>1597</v>
      </c>
      <c r="H80" s="398" t="s">
        <v>1598</v>
      </c>
      <c r="I80" s="398" t="s">
        <v>1599</v>
      </c>
    </row>
    <row r="81" spans="1:9" ht="19.5" customHeight="1" x14ac:dyDescent="0.2">
      <c r="A81" s="399">
        <v>1</v>
      </c>
      <c r="B81" s="247" t="s">
        <v>1600</v>
      </c>
      <c r="C81" s="409"/>
      <c r="D81" s="409">
        <v>1</v>
      </c>
      <c r="E81" s="105"/>
      <c r="F81" s="399">
        <v>1</v>
      </c>
      <c r="G81" s="247" t="s">
        <v>1600</v>
      </c>
      <c r="H81" s="403">
        <v>1</v>
      </c>
      <c r="I81" s="403"/>
    </row>
    <row r="82" spans="1:9" ht="19.5" customHeight="1" x14ac:dyDescent="0.2">
      <c r="A82" s="399">
        <v>2</v>
      </c>
      <c r="B82" s="247" t="s">
        <v>1601</v>
      </c>
      <c r="C82" s="409">
        <v>1</v>
      </c>
      <c r="D82" s="409"/>
      <c r="E82" s="105"/>
      <c r="F82" s="399">
        <v>2</v>
      </c>
      <c r="G82" s="247" t="s">
        <v>1601</v>
      </c>
      <c r="H82" s="403"/>
      <c r="I82" s="403">
        <v>1</v>
      </c>
    </row>
    <row r="83" spans="1:9" ht="19.5" customHeight="1" x14ac:dyDescent="0.2">
      <c r="A83" s="399">
        <v>3</v>
      </c>
      <c r="B83" s="247" t="s">
        <v>1602</v>
      </c>
      <c r="C83" s="409">
        <v>1</v>
      </c>
      <c r="D83" s="409"/>
      <c r="E83" s="105"/>
      <c r="F83" s="399">
        <v>3</v>
      </c>
      <c r="G83" s="247" t="s">
        <v>1602</v>
      </c>
      <c r="H83" s="403">
        <v>1</v>
      </c>
      <c r="I83" s="403"/>
    </row>
    <row r="84" spans="1:9" ht="19.5" customHeight="1" x14ac:dyDescent="0.2">
      <c r="A84" s="399">
        <v>4</v>
      </c>
      <c r="B84" s="247" t="s">
        <v>1603</v>
      </c>
      <c r="C84" s="409">
        <v>1</v>
      </c>
      <c r="D84" s="409"/>
      <c r="E84" s="105"/>
      <c r="F84" s="399">
        <v>4</v>
      </c>
      <c r="G84" s="247" t="s">
        <v>1603</v>
      </c>
      <c r="H84" s="403"/>
      <c r="I84" s="403">
        <v>1</v>
      </c>
    </row>
    <row r="85" spans="1:9" ht="19.5" customHeight="1" x14ac:dyDescent="0.2">
      <c r="A85" s="399">
        <v>5</v>
      </c>
      <c r="B85" s="247" t="s">
        <v>1604</v>
      </c>
      <c r="C85" s="409">
        <v>1</v>
      </c>
      <c r="D85" s="409"/>
      <c r="E85" s="105"/>
      <c r="F85" s="399">
        <v>5</v>
      </c>
      <c r="G85" s="247" t="s">
        <v>1604</v>
      </c>
      <c r="H85" s="403">
        <v>1</v>
      </c>
      <c r="I85" s="403"/>
    </row>
    <row r="86" spans="1:9" ht="19.5" customHeight="1" x14ac:dyDescent="0.2">
      <c r="A86" s="399">
        <v>6</v>
      </c>
      <c r="B86" s="247" t="s">
        <v>1605</v>
      </c>
      <c r="C86" s="409">
        <v>1</v>
      </c>
      <c r="D86" s="409"/>
      <c r="E86" s="105"/>
      <c r="F86" s="399">
        <v>6</v>
      </c>
      <c r="G86" s="247" t="s">
        <v>1605</v>
      </c>
      <c r="H86" s="403">
        <v>1</v>
      </c>
      <c r="I86" s="403"/>
    </row>
    <row r="87" spans="1:9" ht="19.5" customHeight="1" x14ac:dyDescent="0.2">
      <c r="A87" s="399">
        <v>7</v>
      </c>
      <c r="B87" s="247" t="s">
        <v>1606</v>
      </c>
      <c r="C87" s="409">
        <v>1</v>
      </c>
      <c r="D87" s="409"/>
      <c r="E87" s="105"/>
      <c r="F87" s="399">
        <v>7</v>
      </c>
      <c r="G87" s="247" t="s">
        <v>1606</v>
      </c>
      <c r="H87" s="403">
        <v>1</v>
      </c>
      <c r="I87" s="403"/>
    </row>
    <row r="88" spans="1:9" ht="19.5" customHeight="1" x14ac:dyDescent="0.2">
      <c r="A88" s="399">
        <v>8</v>
      </c>
      <c r="B88" s="247" t="s">
        <v>1607</v>
      </c>
      <c r="C88" s="409">
        <v>1</v>
      </c>
      <c r="D88" s="409"/>
      <c r="E88" s="105"/>
      <c r="F88" s="399">
        <v>8</v>
      </c>
      <c r="G88" s="247" t="s">
        <v>1607</v>
      </c>
      <c r="H88" s="403"/>
      <c r="I88" s="403">
        <v>1</v>
      </c>
    </row>
    <row r="89" spans="1:9" ht="19.5" customHeight="1" x14ac:dyDescent="0.2">
      <c r="A89" s="399">
        <v>9</v>
      </c>
      <c r="B89" s="247" t="s">
        <v>1608</v>
      </c>
      <c r="C89" s="409">
        <v>1</v>
      </c>
      <c r="D89" s="409"/>
      <c r="E89" s="105"/>
      <c r="F89" s="399">
        <v>9</v>
      </c>
      <c r="G89" s="247" t="s">
        <v>1608</v>
      </c>
      <c r="H89" s="403"/>
      <c r="I89" s="403">
        <v>1</v>
      </c>
    </row>
    <row r="90" spans="1:9" ht="19.5" customHeight="1" x14ac:dyDescent="0.2">
      <c r="A90" s="399">
        <v>10</v>
      </c>
      <c r="B90" s="247" t="s">
        <v>1609</v>
      </c>
      <c r="C90" s="409">
        <v>1</v>
      </c>
      <c r="D90" s="409"/>
      <c r="E90" s="105"/>
      <c r="F90" s="399">
        <v>10</v>
      </c>
      <c r="G90" s="247" t="s">
        <v>1609</v>
      </c>
      <c r="H90" s="403">
        <v>1</v>
      </c>
      <c r="I90" s="403"/>
    </row>
    <row r="91" spans="1:9" ht="19.5" customHeight="1" x14ac:dyDescent="0.2">
      <c r="A91" s="399">
        <v>11</v>
      </c>
      <c r="B91" s="247" t="s">
        <v>1610</v>
      </c>
      <c r="C91" s="409"/>
      <c r="D91" s="409">
        <v>1</v>
      </c>
      <c r="E91" s="105"/>
      <c r="F91" s="399">
        <v>11</v>
      </c>
      <c r="G91" s="247" t="s">
        <v>1610</v>
      </c>
      <c r="H91" s="403">
        <v>1</v>
      </c>
      <c r="I91" s="403"/>
    </row>
    <row r="92" spans="1:9" ht="19.5" customHeight="1" x14ac:dyDescent="0.2">
      <c r="A92" s="399">
        <v>12</v>
      </c>
      <c r="B92" s="247" t="s">
        <v>1611</v>
      </c>
      <c r="C92" s="409">
        <v>1</v>
      </c>
      <c r="D92" s="409"/>
      <c r="E92" s="105"/>
      <c r="F92" s="399">
        <v>12</v>
      </c>
      <c r="G92" s="247" t="s">
        <v>1611</v>
      </c>
      <c r="H92" s="403">
        <v>1</v>
      </c>
      <c r="I92" s="403"/>
    </row>
    <row r="93" spans="1:9" ht="19.5" customHeight="1" x14ac:dyDescent="0.2">
      <c r="A93" s="399">
        <v>13</v>
      </c>
      <c r="B93" s="247" t="s">
        <v>1612</v>
      </c>
      <c r="C93" s="409">
        <v>1</v>
      </c>
      <c r="D93" s="409"/>
      <c r="E93" s="105"/>
      <c r="F93" s="399">
        <v>13</v>
      </c>
      <c r="G93" s="247" t="s">
        <v>1612</v>
      </c>
      <c r="H93" s="403">
        <v>1</v>
      </c>
      <c r="I93" s="403"/>
    </row>
    <row r="94" spans="1:9" ht="19.5" customHeight="1" x14ac:dyDescent="0.2">
      <c r="A94" s="399">
        <v>14</v>
      </c>
      <c r="B94" s="247" t="s">
        <v>1613</v>
      </c>
      <c r="C94" s="409">
        <v>1</v>
      </c>
      <c r="D94" s="409"/>
      <c r="E94" s="105"/>
      <c r="F94" s="399">
        <v>14</v>
      </c>
      <c r="G94" s="247" t="s">
        <v>1613</v>
      </c>
      <c r="H94" s="403">
        <v>1</v>
      </c>
      <c r="I94" s="403"/>
    </row>
    <row r="95" spans="1:9" ht="19.5" customHeight="1" x14ac:dyDescent="0.2">
      <c r="A95" s="399">
        <v>15</v>
      </c>
      <c r="B95" s="247" t="s">
        <v>1614</v>
      </c>
      <c r="C95" s="409">
        <v>1</v>
      </c>
      <c r="D95" s="409"/>
      <c r="E95" s="105"/>
      <c r="F95" s="399">
        <v>15</v>
      </c>
      <c r="G95" s="247" t="s">
        <v>1614</v>
      </c>
      <c r="H95" s="403">
        <v>1</v>
      </c>
      <c r="I95" s="403"/>
    </row>
    <row r="96" spans="1:9" ht="19.5" customHeight="1" x14ac:dyDescent="0.2">
      <c r="A96" s="399">
        <v>16</v>
      </c>
      <c r="B96" s="247" t="s">
        <v>1615</v>
      </c>
      <c r="C96" s="409"/>
      <c r="D96" s="409">
        <v>1</v>
      </c>
      <c r="E96" s="105"/>
      <c r="F96" s="399">
        <v>16</v>
      </c>
      <c r="G96" s="247" t="s">
        <v>1615</v>
      </c>
      <c r="H96" s="403"/>
      <c r="I96" s="403">
        <v>1</v>
      </c>
    </row>
    <row r="97" spans="1:14" ht="19.5" customHeight="1" x14ac:dyDescent="0.2">
      <c r="A97" s="399">
        <v>17</v>
      </c>
      <c r="B97" s="247" t="s">
        <v>1616</v>
      </c>
      <c r="C97" s="409">
        <v>1</v>
      </c>
      <c r="D97" s="409"/>
      <c r="E97" s="105"/>
      <c r="F97" s="399">
        <v>17</v>
      </c>
      <c r="G97" s="247" t="s">
        <v>1616</v>
      </c>
      <c r="H97" s="403"/>
      <c r="I97" s="403">
        <v>1</v>
      </c>
    </row>
    <row r="98" spans="1:14" ht="19.5" customHeight="1" x14ac:dyDescent="0.2">
      <c r="A98" s="399">
        <v>18</v>
      </c>
      <c r="B98" s="247" t="s">
        <v>1617</v>
      </c>
      <c r="C98" s="409">
        <v>1</v>
      </c>
      <c r="D98" s="409"/>
      <c r="E98" s="105"/>
      <c r="F98" s="399">
        <v>18</v>
      </c>
      <c r="G98" s="247" t="s">
        <v>1617</v>
      </c>
      <c r="H98" s="403">
        <v>1</v>
      </c>
      <c r="I98" s="403"/>
    </row>
    <row r="99" spans="1:14" ht="19.5" customHeight="1" x14ac:dyDescent="0.2">
      <c r="A99" s="399">
        <v>19</v>
      </c>
      <c r="B99" s="247" t="s">
        <v>1618</v>
      </c>
      <c r="C99" s="409">
        <v>1</v>
      </c>
      <c r="D99" s="409"/>
      <c r="E99" s="105"/>
      <c r="F99" s="399">
        <v>19</v>
      </c>
      <c r="G99" s="247" t="s">
        <v>1618</v>
      </c>
      <c r="H99" s="403">
        <v>1</v>
      </c>
      <c r="I99" s="403"/>
    </row>
    <row r="100" spans="1:14" ht="18" customHeight="1" x14ac:dyDescent="0.2">
      <c r="A100" s="105"/>
      <c r="B100" s="404" t="s">
        <v>1619</v>
      </c>
      <c r="C100" s="743">
        <f>SUM(C81:C99)</f>
        <v>16</v>
      </c>
      <c r="D100" s="568"/>
      <c r="E100" s="105"/>
      <c r="F100" s="105"/>
      <c r="G100" s="404" t="s">
        <v>1619</v>
      </c>
      <c r="H100" s="743">
        <f>SUM(H81:H99)</f>
        <v>13</v>
      </c>
      <c r="I100" s="568"/>
    </row>
    <row r="101" spans="1:14" ht="18" customHeight="1" x14ac:dyDescent="0.2">
      <c r="A101" s="105"/>
      <c r="B101" s="404" t="s">
        <v>1620</v>
      </c>
      <c r="C101" s="743">
        <f>SUM(D81:D99)</f>
        <v>3</v>
      </c>
      <c r="D101" s="568"/>
      <c r="E101" s="105"/>
      <c r="F101" s="105"/>
      <c r="G101" s="404" t="s">
        <v>1620</v>
      </c>
      <c r="H101" s="743">
        <f>SUM(I81:I99)</f>
        <v>6</v>
      </c>
      <c r="I101" s="568"/>
    </row>
    <row r="102" spans="1:14" ht="16.5" customHeight="1" x14ac:dyDescent="0.2">
      <c r="A102" s="105"/>
      <c r="B102" s="405" t="s">
        <v>1621</v>
      </c>
      <c r="C102" s="406">
        <f>C100</f>
        <v>16</v>
      </c>
      <c r="D102" s="406" t="s">
        <v>1622</v>
      </c>
      <c r="E102" s="105"/>
      <c r="F102" s="105"/>
      <c r="G102" s="405" t="s">
        <v>1621</v>
      </c>
      <c r="H102" s="406">
        <f>H100</f>
        <v>13</v>
      </c>
      <c r="I102" s="406" t="s">
        <v>1622</v>
      </c>
    </row>
    <row r="103" spans="1:14" ht="15.75" customHeight="1" x14ac:dyDescent="0.2">
      <c r="A103" s="105"/>
      <c r="B103" s="105"/>
      <c r="C103" s="105"/>
      <c r="D103" s="105"/>
      <c r="E103" s="105"/>
      <c r="F103" s="105"/>
      <c r="G103" s="105"/>
      <c r="H103" s="105"/>
      <c r="I103" s="105"/>
    </row>
    <row r="104" spans="1:14" ht="32.25" customHeight="1" x14ac:dyDescent="0.2">
      <c r="A104" s="105"/>
      <c r="B104" s="744" t="s">
        <v>1641</v>
      </c>
      <c r="C104" s="745"/>
      <c r="D104" s="746"/>
      <c r="E104" s="105"/>
      <c r="F104" s="105"/>
      <c r="G104" s="744" t="s">
        <v>1642</v>
      </c>
      <c r="H104" s="745"/>
      <c r="I104" s="746"/>
    </row>
    <row r="105" spans="1:14" ht="30.75" customHeight="1" x14ac:dyDescent="0.2">
      <c r="A105" s="105"/>
      <c r="B105" s="747" t="s">
        <v>1643</v>
      </c>
      <c r="C105" s="570"/>
      <c r="D105" s="748"/>
      <c r="E105" s="105"/>
      <c r="F105" s="105"/>
      <c r="G105" s="747" t="s">
        <v>1644</v>
      </c>
      <c r="H105" s="570"/>
      <c r="I105" s="748"/>
    </row>
    <row r="106" spans="1:14" ht="35.25" customHeight="1" x14ac:dyDescent="0.2">
      <c r="A106" s="105"/>
      <c r="B106" s="749" t="s">
        <v>1645</v>
      </c>
      <c r="C106" s="750"/>
      <c r="D106" s="751"/>
      <c r="E106" s="105"/>
      <c r="F106" s="105"/>
      <c r="G106" s="749" t="s">
        <v>1646</v>
      </c>
      <c r="H106" s="750"/>
      <c r="I106" s="751"/>
    </row>
    <row r="107" spans="1:14" ht="12.75" customHeight="1" x14ac:dyDescent="0.2">
      <c r="A107" s="105"/>
      <c r="B107" s="105"/>
      <c r="C107" s="105"/>
      <c r="D107" s="105"/>
      <c r="E107" s="105"/>
    </row>
    <row r="108" spans="1:14" ht="12.75" customHeight="1" x14ac:dyDescent="0.2">
      <c r="A108" s="105"/>
      <c r="B108" s="105"/>
      <c r="C108" s="105"/>
      <c r="D108" s="105"/>
      <c r="E108" s="105"/>
    </row>
    <row r="109" spans="1:14" ht="12.75" customHeight="1" x14ac:dyDescent="0.2">
      <c r="A109" s="105"/>
      <c r="B109" s="105"/>
      <c r="C109" s="105"/>
      <c r="D109" s="105"/>
      <c r="E109" s="105"/>
    </row>
    <row r="110" spans="1:14" ht="16.5" customHeight="1" x14ac:dyDescent="0.2">
      <c r="A110" s="394" t="s">
        <v>1591</v>
      </c>
      <c r="B110" s="752" t="s">
        <v>125</v>
      </c>
      <c r="C110" s="570"/>
      <c r="D110" s="568"/>
      <c r="E110" s="105"/>
      <c r="F110" s="394" t="s">
        <v>1591</v>
      </c>
      <c r="G110" s="752" t="s">
        <v>125</v>
      </c>
      <c r="H110" s="570"/>
      <c r="I110" s="568"/>
      <c r="J110" s="105"/>
      <c r="K110" s="394" t="s">
        <v>1591</v>
      </c>
      <c r="L110" s="752" t="s">
        <v>125</v>
      </c>
      <c r="M110" s="570"/>
      <c r="N110" s="568"/>
    </row>
    <row r="111" spans="1:14" ht="18.75" customHeight="1" x14ac:dyDescent="0.25">
      <c r="A111" s="758" t="s">
        <v>1592</v>
      </c>
      <c r="B111" s="759"/>
      <c r="C111" s="759"/>
      <c r="D111" s="760"/>
      <c r="E111" s="105"/>
      <c r="F111" s="758" t="s">
        <v>1592</v>
      </c>
      <c r="G111" s="759"/>
      <c r="H111" s="759"/>
      <c r="I111" s="760"/>
      <c r="J111" s="105"/>
      <c r="K111" s="758" t="s">
        <v>1592</v>
      </c>
      <c r="L111" s="759"/>
      <c r="M111" s="759"/>
      <c r="N111" s="760"/>
    </row>
    <row r="112" spans="1:14" ht="9" customHeight="1" x14ac:dyDescent="0.25">
      <c r="A112" s="395"/>
      <c r="B112" s="395"/>
      <c r="C112" s="395"/>
      <c r="D112" s="395"/>
      <c r="E112" s="105"/>
      <c r="F112" s="395"/>
      <c r="G112" s="395"/>
      <c r="H112" s="395"/>
      <c r="I112" s="395"/>
      <c r="J112" s="105"/>
      <c r="K112" s="395"/>
      <c r="L112" s="395"/>
      <c r="M112" s="395"/>
      <c r="N112" s="395"/>
    </row>
    <row r="113" spans="1:14" ht="33" customHeight="1" x14ac:dyDescent="0.2">
      <c r="A113" s="396" t="s">
        <v>1647</v>
      </c>
      <c r="B113" s="764" t="s">
        <v>1648</v>
      </c>
      <c r="C113" s="570"/>
      <c r="D113" s="568"/>
      <c r="E113" s="105"/>
      <c r="F113" s="396" t="s">
        <v>1649</v>
      </c>
      <c r="G113" s="764" t="s">
        <v>1650</v>
      </c>
      <c r="H113" s="570"/>
      <c r="I113" s="568"/>
      <c r="J113" s="105"/>
      <c r="K113" s="407" t="s">
        <v>1651</v>
      </c>
      <c r="L113" s="764" t="s">
        <v>1652</v>
      </c>
      <c r="M113" s="570"/>
      <c r="N113" s="568"/>
    </row>
    <row r="114" spans="1:14" ht="13.5" customHeight="1" x14ac:dyDescent="0.2">
      <c r="A114" s="761"/>
      <c r="B114" s="581"/>
      <c r="C114" s="581"/>
      <c r="D114" s="581"/>
      <c r="E114" s="105"/>
      <c r="F114" s="761"/>
      <c r="G114" s="581"/>
      <c r="H114" s="581"/>
      <c r="I114" s="581"/>
      <c r="J114" s="105"/>
      <c r="K114" s="761"/>
      <c r="L114" s="581"/>
      <c r="M114" s="581"/>
      <c r="N114" s="581"/>
    </row>
    <row r="115" spans="1:14" ht="18" customHeight="1" x14ac:dyDescent="0.2">
      <c r="A115" s="762" t="s">
        <v>1595</v>
      </c>
      <c r="B115" s="570"/>
      <c r="C115" s="570"/>
      <c r="D115" s="568"/>
      <c r="E115" s="105"/>
      <c r="F115" s="762" t="s">
        <v>1595</v>
      </c>
      <c r="G115" s="570"/>
      <c r="H115" s="570"/>
      <c r="I115" s="568"/>
      <c r="J115" s="105"/>
      <c r="K115" s="762" t="s">
        <v>1595</v>
      </c>
      <c r="L115" s="570"/>
      <c r="M115" s="570"/>
      <c r="N115" s="568"/>
    </row>
    <row r="116" spans="1:14" ht="18" customHeight="1" x14ac:dyDescent="0.3">
      <c r="A116" s="397" t="s">
        <v>1596</v>
      </c>
      <c r="B116" s="398" t="s">
        <v>1597</v>
      </c>
      <c r="C116" s="398" t="s">
        <v>1598</v>
      </c>
      <c r="D116" s="398" t="s">
        <v>1599</v>
      </c>
      <c r="E116" s="105"/>
      <c r="F116" s="397" t="s">
        <v>1596</v>
      </c>
      <c r="G116" s="398" t="s">
        <v>1597</v>
      </c>
      <c r="H116" s="398" t="s">
        <v>1598</v>
      </c>
      <c r="I116" s="398" t="s">
        <v>1599</v>
      </c>
      <c r="J116" s="105"/>
      <c r="K116" s="397" t="s">
        <v>1596</v>
      </c>
      <c r="L116" s="398" t="s">
        <v>1597</v>
      </c>
      <c r="M116" s="398" t="s">
        <v>1598</v>
      </c>
      <c r="N116" s="398" t="s">
        <v>1599</v>
      </c>
    </row>
    <row r="117" spans="1:14" ht="19.5" customHeight="1" x14ac:dyDescent="0.2">
      <c r="A117" s="399">
        <v>1</v>
      </c>
      <c r="B117" s="247" t="s">
        <v>1600</v>
      </c>
      <c r="C117" s="408">
        <v>1</v>
      </c>
      <c r="D117" s="408"/>
      <c r="E117" s="105"/>
      <c r="F117" s="399">
        <v>1</v>
      </c>
      <c r="G117" s="247" t="s">
        <v>1600</v>
      </c>
      <c r="H117" s="408">
        <v>1</v>
      </c>
      <c r="I117" s="408"/>
      <c r="J117" s="105"/>
      <c r="K117" s="399">
        <v>1</v>
      </c>
      <c r="L117" s="247" t="s">
        <v>1600</v>
      </c>
      <c r="M117" s="408">
        <v>1</v>
      </c>
      <c r="N117" s="408"/>
    </row>
    <row r="118" spans="1:14" ht="19.5" customHeight="1" x14ac:dyDescent="0.2">
      <c r="A118" s="399">
        <v>2</v>
      </c>
      <c r="B118" s="247" t="s">
        <v>1601</v>
      </c>
      <c r="C118" s="408"/>
      <c r="D118" s="408">
        <v>1</v>
      </c>
      <c r="E118" s="105"/>
      <c r="F118" s="399">
        <v>2</v>
      </c>
      <c r="G118" s="247" t="s">
        <v>1601</v>
      </c>
      <c r="H118" s="408">
        <v>1</v>
      </c>
      <c r="I118" s="408"/>
      <c r="J118" s="105"/>
      <c r="K118" s="399">
        <v>2</v>
      </c>
      <c r="L118" s="247" t="s">
        <v>1601</v>
      </c>
      <c r="M118" s="408"/>
      <c r="N118" s="408">
        <v>1</v>
      </c>
    </row>
    <row r="119" spans="1:14" ht="19.5" customHeight="1" x14ac:dyDescent="0.2">
      <c r="A119" s="399">
        <v>3</v>
      </c>
      <c r="B119" s="247" t="s">
        <v>1602</v>
      </c>
      <c r="C119" s="408"/>
      <c r="D119" s="408">
        <v>1</v>
      </c>
      <c r="E119" s="105"/>
      <c r="F119" s="399">
        <v>3</v>
      </c>
      <c r="G119" s="247" t="s">
        <v>1602</v>
      </c>
      <c r="H119" s="408">
        <v>1</v>
      </c>
      <c r="I119" s="408"/>
      <c r="J119" s="105"/>
      <c r="K119" s="399">
        <v>3</v>
      </c>
      <c r="L119" s="247" t="s">
        <v>1602</v>
      </c>
      <c r="M119" s="408"/>
      <c r="N119" s="408">
        <v>1</v>
      </c>
    </row>
    <row r="120" spans="1:14" ht="19.5" customHeight="1" x14ac:dyDescent="0.2">
      <c r="A120" s="399">
        <v>4</v>
      </c>
      <c r="B120" s="247" t="s">
        <v>1603</v>
      </c>
      <c r="C120" s="408"/>
      <c r="D120" s="408">
        <v>1</v>
      </c>
      <c r="E120" s="105"/>
      <c r="F120" s="399">
        <v>4</v>
      </c>
      <c r="G120" s="247" t="s">
        <v>1603</v>
      </c>
      <c r="H120" s="408">
        <v>1</v>
      </c>
      <c r="I120" s="408"/>
      <c r="J120" s="105"/>
      <c r="K120" s="399">
        <v>4</v>
      </c>
      <c r="L120" s="247" t="s">
        <v>1603</v>
      </c>
      <c r="M120" s="408"/>
      <c r="N120" s="408">
        <v>1</v>
      </c>
    </row>
    <row r="121" spans="1:14" ht="19.5" customHeight="1" x14ac:dyDescent="0.2">
      <c r="A121" s="399">
        <v>5</v>
      </c>
      <c r="B121" s="247" t="s">
        <v>1604</v>
      </c>
      <c r="C121" s="408">
        <v>1</v>
      </c>
      <c r="D121" s="408"/>
      <c r="E121" s="105"/>
      <c r="F121" s="399">
        <v>5</v>
      </c>
      <c r="G121" s="247" t="s">
        <v>1604</v>
      </c>
      <c r="H121" s="408">
        <v>1</v>
      </c>
      <c r="I121" s="408"/>
      <c r="J121" s="105"/>
      <c r="K121" s="399">
        <v>5</v>
      </c>
      <c r="L121" s="247" t="s">
        <v>1604</v>
      </c>
      <c r="M121" s="408">
        <v>1</v>
      </c>
      <c r="N121" s="408"/>
    </row>
    <row r="122" spans="1:14" ht="19.5" customHeight="1" x14ac:dyDescent="0.2">
      <c r="A122" s="399">
        <v>6</v>
      </c>
      <c r="B122" s="247" t="s">
        <v>1605</v>
      </c>
      <c r="C122" s="408"/>
      <c r="D122" s="408">
        <v>1</v>
      </c>
      <c r="E122" s="105"/>
      <c r="F122" s="399">
        <v>6</v>
      </c>
      <c r="G122" s="247" t="s">
        <v>1605</v>
      </c>
      <c r="H122" s="408"/>
      <c r="I122" s="408">
        <v>1</v>
      </c>
      <c r="J122" s="105"/>
      <c r="K122" s="399">
        <v>6</v>
      </c>
      <c r="L122" s="247" t="s">
        <v>1605</v>
      </c>
      <c r="M122" s="408">
        <v>1</v>
      </c>
      <c r="N122" s="408"/>
    </row>
    <row r="123" spans="1:14" ht="19.5" customHeight="1" x14ac:dyDescent="0.2">
      <c r="A123" s="399">
        <v>7</v>
      </c>
      <c r="B123" s="247" t="s">
        <v>1606</v>
      </c>
      <c r="C123" s="408"/>
      <c r="D123" s="408">
        <v>1</v>
      </c>
      <c r="E123" s="105"/>
      <c r="F123" s="399">
        <v>7</v>
      </c>
      <c r="G123" s="247" t="s">
        <v>1606</v>
      </c>
      <c r="H123" s="408"/>
      <c r="I123" s="408">
        <v>1</v>
      </c>
      <c r="J123" s="105"/>
      <c r="K123" s="399">
        <v>7</v>
      </c>
      <c r="L123" s="247" t="s">
        <v>1606</v>
      </c>
      <c r="M123" s="408"/>
      <c r="N123" s="408">
        <v>1</v>
      </c>
    </row>
    <row r="124" spans="1:14" ht="19.5" customHeight="1" x14ac:dyDescent="0.2">
      <c r="A124" s="399">
        <v>8</v>
      </c>
      <c r="B124" s="247" t="s">
        <v>1607</v>
      </c>
      <c r="C124" s="408"/>
      <c r="D124" s="408">
        <v>1</v>
      </c>
      <c r="E124" s="105"/>
      <c r="F124" s="399">
        <v>8</v>
      </c>
      <c r="G124" s="247" t="s">
        <v>1607</v>
      </c>
      <c r="H124" s="408"/>
      <c r="I124" s="408">
        <v>1</v>
      </c>
      <c r="J124" s="105"/>
      <c r="K124" s="399">
        <v>8</v>
      </c>
      <c r="L124" s="247" t="s">
        <v>1607</v>
      </c>
      <c r="M124" s="408"/>
      <c r="N124" s="408">
        <v>1</v>
      </c>
    </row>
    <row r="125" spans="1:14" ht="19.5" customHeight="1" x14ac:dyDescent="0.2">
      <c r="A125" s="399">
        <v>9</v>
      </c>
      <c r="B125" s="247" t="s">
        <v>1608</v>
      </c>
      <c r="C125" s="408">
        <v>1</v>
      </c>
      <c r="D125" s="408"/>
      <c r="E125" s="105"/>
      <c r="F125" s="399">
        <v>9</v>
      </c>
      <c r="G125" s="247" t="s">
        <v>1608</v>
      </c>
      <c r="H125" s="408">
        <v>1</v>
      </c>
      <c r="I125" s="408"/>
      <c r="J125" s="105"/>
      <c r="K125" s="399">
        <v>9</v>
      </c>
      <c r="L125" s="247" t="s">
        <v>1608</v>
      </c>
      <c r="M125" s="408">
        <v>1</v>
      </c>
      <c r="N125" s="408"/>
    </row>
    <row r="126" spans="1:14" ht="19.5" customHeight="1" x14ac:dyDescent="0.2">
      <c r="A126" s="399">
        <v>10</v>
      </c>
      <c r="B126" s="247" t="s">
        <v>1609</v>
      </c>
      <c r="C126" s="408">
        <v>1</v>
      </c>
      <c r="D126" s="408"/>
      <c r="E126" s="105"/>
      <c r="F126" s="399">
        <v>10</v>
      </c>
      <c r="G126" s="247" t="s">
        <v>1609</v>
      </c>
      <c r="H126" s="408">
        <v>1</v>
      </c>
      <c r="I126" s="408"/>
      <c r="J126" s="105"/>
      <c r="K126" s="399">
        <v>10</v>
      </c>
      <c r="L126" s="247" t="s">
        <v>1609</v>
      </c>
      <c r="M126" s="408">
        <v>1</v>
      </c>
      <c r="N126" s="408"/>
    </row>
    <row r="127" spans="1:14" ht="19.5" customHeight="1" x14ac:dyDescent="0.2">
      <c r="A127" s="399">
        <v>11</v>
      </c>
      <c r="B127" s="247" t="s">
        <v>1610</v>
      </c>
      <c r="C127" s="408"/>
      <c r="D127" s="408">
        <v>1</v>
      </c>
      <c r="E127" s="105"/>
      <c r="F127" s="399">
        <v>11</v>
      </c>
      <c r="G127" s="247" t="s">
        <v>1610</v>
      </c>
      <c r="H127" s="408"/>
      <c r="I127" s="408">
        <v>1</v>
      </c>
      <c r="J127" s="105"/>
      <c r="K127" s="399">
        <v>11</v>
      </c>
      <c r="L127" s="247" t="s">
        <v>1610</v>
      </c>
      <c r="M127" s="408"/>
      <c r="N127" s="408">
        <v>1</v>
      </c>
    </row>
    <row r="128" spans="1:14" ht="19.5" customHeight="1" x14ac:dyDescent="0.2">
      <c r="A128" s="399">
        <v>12</v>
      </c>
      <c r="B128" s="247" t="s">
        <v>1611</v>
      </c>
      <c r="C128" s="408">
        <v>1</v>
      </c>
      <c r="D128" s="408"/>
      <c r="E128" s="105"/>
      <c r="F128" s="399">
        <v>12</v>
      </c>
      <c r="G128" s="247" t="s">
        <v>1611</v>
      </c>
      <c r="H128" s="408">
        <v>1</v>
      </c>
      <c r="I128" s="408"/>
      <c r="J128" s="105"/>
      <c r="K128" s="399">
        <v>12</v>
      </c>
      <c r="L128" s="247" t="s">
        <v>1611</v>
      </c>
      <c r="M128" s="408">
        <v>1</v>
      </c>
      <c r="N128" s="408"/>
    </row>
    <row r="129" spans="1:14" ht="19.5" customHeight="1" x14ac:dyDescent="0.2">
      <c r="A129" s="399">
        <v>13</v>
      </c>
      <c r="B129" s="247" t="s">
        <v>1612</v>
      </c>
      <c r="C129" s="408"/>
      <c r="D129" s="408">
        <v>1</v>
      </c>
      <c r="E129" s="105"/>
      <c r="F129" s="399">
        <v>13</v>
      </c>
      <c r="G129" s="247" t="s">
        <v>1612</v>
      </c>
      <c r="H129" s="408"/>
      <c r="I129" s="408">
        <v>1</v>
      </c>
      <c r="J129" s="105"/>
      <c r="K129" s="399">
        <v>13</v>
      </c>
      <c r="L129" s="247" t="s">
        <v>1612</v>
      </c>
      <c r="M129" s="408">
        <v>1</v>
      </c>
      <c r="N129" s="408"/>
    </row>
    <row r="130" spans="1:14" ht="19.5" customHeight="1" x14ac:dyDescent="0.2">
      <c r="A130" s="399">
        <v>14</v>
      </c>
      <c r="B130" s="247" t="s">
        <v>1613</v>
      </c>
      <c r="C130" s="408">
        <v>1</v>
      </c>
      <c r="D130" s="408"/>
      <c r="E130" s="105"/>
      <c r="F130" s="399">
        <v>14</v>
      </c>
      <c r="G130" s="247" t="s">
        <v>1613</v>
      </c>
      <c r="H130" s="408"/>
      <c r="I130" s="408">
        <v>1</v>
      </c>
      <c r="J130" s="105"/>
      <c r="K130" s="399">
        <v>14</v>
      </c>
      <c r="L130" s="247" t="s">
        <v>1613</v>
      </c>
      <c r="M130" s="408">
        <v>1</v>
      </c>
      <c r="N130" s="408"/>
    </row>
    <row r="131" spans="1:14" ht="19.5" customHeight="1" x14ac:dyDescent="0.2">
      <c r="A131" s="399">
        <v>15</v>
      </c>
      <c r="B131" s="247" t="s">
        <v>1614</v>
      </c>
      <c r="C131" s="408">
        <v>1</v>
      </c>
      <c r="D131" s="408"/>
      <c r="E131" s="105"/>
      <c r="F131" s="399">
        <v>15</v>
      </c>
      <c r="G131" s="247" t="s">
        <v>1614</v>
      </c>
      <c r="H131" s="408">
        <v>1</v>
      </c>
      <c r="I131" s="408"/>
      <c r="J131" s="105"/>
      <c r="K131" s="399">
        <v>15</v>
      </c>
      <c r="L131" s="247" t="s">
        <v>1614</v>
      </c>
      <c r="M131" s="408">
        <v>1</v>
      </c>
      <c r="N131" s="408"/>
    </row>
    <row r="132" spans="1:14" ht="19.5" customHeight="1" x14ac:dyDescent="0.2">
      <c r="A132" s="399">
        <v>16</v>
      </c>
      <c r="B132" s="247" t="s">
        <v>1615</v>
      </c>
      <c r="C132" s="408"/>
      <c r="D132" s="408">
        <v>1</v>
      </c>
      <c r="E132" s="105"/>
      <c r="F132" s="399">
        <v>16</v>
      </c>
      <c r="G132" s="247" t="s">
        <v>1615</v>
      </c>
      <c r="H132" s="408"/>
      <c r="I132" s="408">
        <v>1</v>
      </c>
      <c r="J132" s="105"/>
      <c r="K132" s="399">
        <v>16</v>
      </c>
      <c r="L132" s="247" t="s">
        <v>1615</v>
      </c>
      <c r="M132" s="408"/>
      <c r="N132" s="408">
        <v>1</v>
      </c>
    </row>
    <row r="133" spans="1:14" ht="19.5" customHeight="1" x14ac:dyDescent="0.2">
      <c r="A133" s="399">
        <v>17</v>
      </c>
      <c r="B133" s="247" t="s">
        <v>1616</v>
      </c>
      <c r="C133" s="408"/>
      <c r="D133" s="408">
        <v>1</v>
      </c>
      <c r="E133" s="105"/>
      <c r="F133" s="399">
        <v>17</v>
      </c>
      <c r="G133" s="247" t="s">
        <v>1616</v>
      </c>
      <c r="H133" s="408"/>
      <c r="I133" s="408">
        <v>1</v>
      </c>
      <c r="J133" s="105"/>
      <c r="K133" s="399">
        <v>17</v>
      </c>
      <c r="L133" s="247" t="s">
        <v>1616</v>
      </c>
      <c r="M133" s="408">
        <v>1</v>
      </c>
      <c r="N133" s="408"/>
    </row>
    <row r="134" spans="1:14" ht="19.5" customHeight="1" x14ac:dyDescent="0.2">
      <c r="A134" s="399">
        <v>18</v>
      </c>
      <c r="B134" s="247" t="s">
        <v>1617</v>
      </c>
      <c r="C134" s="408">
        <v>1</v>
      </c>
      <c r="D134" s="408"/>
      <c r="E134" s="105"/>
      <c r="F134" s="399">
        <v>18</v>
      </c>
      <c r="G134" s="247" t="s">
        <v>1617</v>
      </c>
      <c r="H134" s="408"/>
      <c r="I134" s="408">
        <v>1</v>
      </c>
      <c r="J134" s="105"/>
      <c r="K134" s="399">
        <v>18</v>
      </c>
      <c r="L134" s="247" t="s">
        <v>1617</v>
      </c>
      <c r="M134" s="408">
        <v>1</v>
      </c>
      <c r="N134" s="408"/>
    </row>
    <row r="135" spans="1:14" ht="19.5" customHeight="1" x14ac:dyDescent="0.2">
      <c r="A135" s="399">
        <v>19</v>
      </c>
      <c r="B135" s="247" t="s">
        <v>1618</v>
      </c>
      <c r="C135" s="408"/>
      <c r="D135" s="408">
        <v>1</v>
      </c>
      <c r="E135" s="105"/>
      <c r="F135" s="399">
        <v>19</v>
      </c>
      <c r="G135" s="247" t="s">
        <v>1618</v>
      </c>
      <c r="H135" s="408"/>
      <c r="I135" s="408">
        <v>1</v>
      </c>
      <c r="J135" s="105"/>
      <c r="K135" s="399">
        <v>19</v>
      </c>
      <c r="L135" s="247" t="s">
        <v>1618</v>
      </c>
      <c r="M135" s="408"/>
      <c r="N135" s="408">
        <v>1</v>
      </c>
    </row>
    <row r="136" spans="1:14" ht="18" customHeight="1" x14ac:dyDescent="0.2">
      <c r="A136" s="105"/>
      <c r="B136" s="404" t="s">
        <v>1619</v>
      </c>
      <c r="C136" s="743">
        <f>SUM(C117:C135)</f>
        <v>8</v>
      </c>
      <c r="D136" s="568"/>
      <c r="E136" s="105"/>
      <c r="F136" s="105"/>
      <c r="G136" s="404" t="s">
        <v>1619</v>
      </c>
      <c r="H136" s="743">
        <f>SUM(H117:H135)</f>
        <v>9</v>
      </c>
      <c r="I136" s="568"/>
      <c r="J136" s="105"/>
      <c r="K136" s="105"/>
      <c r="L136" s="404" t="s">
        <v>1619</v>
      </c>
      <c r="M136" s="743">
        <f>SUM(M117:M135)</f>
        <v>11</v>
      </c>
      <c r="N136" s="568"/>
    </row>
    <row r="137" spans="1:14" ht="18" customHeight="1" x14ac:dyDescent="0.2">
      <c r="A137" s="105"/>
      <c r="B137" s="404" t="s">
        <v>1620</v>
      </c>
      <c r="C137" s="743">
        <f>SUM(D117:D135)</f>
        <v>11</v>
      </c>
      <c r="D137" s="568"/>
      <c r="E137" s="105"/>
      <c r="F137" s="105"/>
      <c r="G137" s="404" t="s">
        <v>1620</v>
      </c>
      <c r="H137" s="743">
        <f>SUM(I117:I135)</f>
        <v>10</v>
      </c>
      <c r="I137" s="568"/>
      <c r="J137" s="105"/>
      <c r="K137" s="105"/>
      <c r="L137" s="404" t="s">
        <v>1620</v>
      </c>
      <c r="M137" s="743">
        <f>SUM(N117:N135)</f>
        <v>8</v>
      </c>
      <c r="N137" s="568"/>
    </row>
    <row r="138" spans="1:14" ht="16.5" customHeight="1" x14ac:dyDescent="0.2">
      <c r="A138" s="105"/>
      <c r="B138" s="405" t="s">
        <v>1621</v>
      </c>
      <c r="C138" s="406">
        <f>C136</f>
        <v>8</v>
      </c>
      <c r="D138" s="406" t="s">
        <v>1630</v>
      </c>
      <c r="E138" s="105"/>
      <c r="F138" s="105"/>
      <c r="G138" s="405" t="s">
        <v>1621</v>
      </c>
      <c r="H138" s="406">
        <f>H136</f>
        <v>9</v>
      </c>
      <c r="I138" s="406" t="s">
        <v>1630</v>
      </c>
      <c r="J138" s="105"/>
      <c r="K138" s="105"/>
      <c r="L138" s="405" t="s">
        <v>1621</v>
      </c>
      <c r="M138" s="406">
        <f>M136</f>
        <v>11</v>
      </c>
      <c r="N138" s="406" t="s">
        <v>1630</v>
      </c>
    </row>
    <row r="139" spans="1:14" ht="15.75" customHeight="1" x14ac:dyDescent="0.2">
      <c r="A139" s="105"/>
      <c r="B139" s="105"/>
      <c r="C139" s="105"/>
      <c r="D139" s="105"/>
      <c r="E139" s="105"/>
      <c r="F139" s="105"/>
      <c r="G139" s="105"/>
      <c r="H139" s="105"/>
      <c r="I139" s="105"/>
      <c r="J139" s="105"/>
      <c r="K139" s="105"/>
      <c r="L139" s="105"/>
      <c r="M139" s="105"/>
      <c r="N139" s="105"/>
    </row>
    <row r="140" spans="1:14" ht="32.25" customHeight="1" x14ac:dyDescent="0.2">
      <c r="A140" s="105"/>
      <c r="B140" s="744" t="s">
        <v>1653</v>
      </c>
      <c r="C140" s="745"/>
      <c r="D140" s="746"/>
      <c r="E140" s="105"/>
      <c r="F140" s="105"/>
      <c r="G140" s="744" t="s">
        <v>1654</v>
      </c>
      <c r="H140" s="745"/>
      <c r="I140" s="746"/>
      <c r="J140" s="105"/>
      <c r="K140" s="105"/>
      <c r="L140" s="744" t="s">
        <v>1655</v>
      </c>
      <c r="M140" s="745"/>
      <c r="N140" s="746"/>
    </row>
    <row r="141" spans="1:14" ht="30.75" customHeight="1" x14ac:dyDescent="0.2">
      <c r="A141" s="105"/>
      <c r="B141" s="747" t="s">
        <v>1656</v>
      </c>
      <c r="C141" s="570"/>
      <c r="D141" s="748"/>
      <c r="E141" s="105"/>
      <c r="F141" s="105"/>
      <c r="G141" s="747" t="s">
        <v>1657</v>
      </c>
      <c r="H141" s="570"/>
      <c r="I141" s="748"/>
      <c r="J141" s="105"/>
      <c r="K141" s="105"/>
      <c r="L141" s="747" t="s">
        <v>1658</v>
      </c>
      <c r="M141" s="570"/>
      <c r="N141" s="748"/>
    </row>
    <row r="142" spans="1:14" ht="35.25" customHeight="1" x14ac:dyDescent="0.2">
      <c r="A142" s="105"/>
      <c r="B142" s="749" t="s">
        <v>1659</v>
      </c>
      <c r="C142" s="750"/>
      <c r="D142" s="751"/>
      <c r="E142" s="105"/>
      <c r="F142" s="105"/>
      <c r="G142" s="749" t="s">
        <v>1660</v>
      </c>
      <c r="H142" s="750"/>
      <c r="I142" s="751"/>
      <c r="J142" s="105"/>
      <c r="K142" s="105"/>
      <c r="L142" s="749" t="s">
        <v>1661</v>
      </c>
      <c r="M142" s="750"/>
      <c r="N142" s="751"/>
    </row>
    <row r="143" spans="1:14" ht="12.75" customHeight="1" x14ac:dyDescent="0.2">
      <c r="A143" s="105"/>
      <c r="B143" s="105"/>
      <c r="C143" s="105"/>
      <c r="D143" s="105"/>
      <c r="E143" s="105"/>
      <c r="F143" s="105"/>
      <c r="G143" s="105"/>
      <c r="H143" s="105"/>
      <c r="I143" s="105"/>
      <c r="J143" s="105"/>
      <c r="K143" s="105"/>
      <c r="L143" s="105"/>
      <c r="M143" s="105"/>
      <c r="N143" s="105"/>
    </row>
    <row r="144" spans="1:14" ht="12.75" customHeight="1" x14ac:dyDescent="0.2">
      <c r="A144" s="105"/>
      <c r="B144" s="105"/>
      <c r="C144" s="105"/>
      <c r="D144" s="105"/>
      <c r="E144" s="105"/>
    </row>
    <row r="145" spans="1:5" ht="12.75" customHeight="1" x14ac:dyDescent="0.2">
      <c r="A145" s="105"/>
      <c r="B145" s="105"/>
      <c r="C145" s="105"/>
      <c r="D145" s="105"/>
      <c r="E145" s="105"/>
    </row>
    <row r="146" spans="1:5" ht="16.5" customHeight="1" x14ac:dyDescent="0.2">
      <c r="A146" s="394" t="s">
        <v>1591</v>
      </c>
      <c r="B146" s="752" t="s">
        <v>150</v>
      </c>
      <c r="C146" s="570"/>
      <c r="D146" s="568"/>
      <c r="E146" s="105"/>
    </row>
    <row r="147" spans="1:5" ht="18.75" customHeight="1" x14ac:dyDescent="0.25">
      <c r="A147" s="758" t="s">
        <v>1592</v>
      </c>
      <c r="B147" s="759"/>
      <c r="C147" s="759"/>
      <c r="D147" s="760"/>
      <c r="E147" s="105"/>
    </row>
    <row r="148" spans="1:5" ht="9" customHeight="1" x14ac:dyDescent="0.25">
      <c r="A148" s="395"/>
      <c r="B148" s="395"/>
      <c r="C148" s="395"/>
      <c r="D148" s="395"/>
      <c r="E148" s="105"/>
    </row>
    <row r="149" spans="1:5" ht="33" customHeight="1" x14ac:dyDescent="0.2">
      <c r="A149" s="407" t="s">
        <v>1662</v>
      </c>
      <c r="B149" s="763" t="s">
        <v>1663</v>
      </c>
      <c r="C149" s="570"/>
      <c r="D149" s="568"/>
      <c r="E149" s="105"/>
    </row>
    <row r="150" spans="1:5" ht="13.5" customHeight="1" x14ac:dyDescent="0.2">
      <c r="A150" s="761"/>
      <c r="B150" s="581"/>
      <c r="C150" s="581"/>
      <c r="D150" s="581"/>
      <c r="E150" s="105"/>
    </row>
    <row r="151" spans="1:5" ht="18" customHeight="1" x14ac:dyDescent="0.2">
      <c r="A151" s="762" t="s">
        <v>1595</v>
      </c>
      <c r="B151" s="570"/>
      <c r="C151" s="570"/>
      <c r="D151" s="568"/>
      <c r="E151" s="105"/>
    </row>
    <row r="152" spans="1:5" ht="18" customHeight="1" x14ac:dyDescent="0.3">
      <c r="A152" s="397" t="s">
        <v>1596</v>
      </c>
      <c r="B152" s="398" t="s">
        <v>1597</v>
      </c>
      <c r="C152" s="398" t="s">
        <v>1598</v>
      </c>
      <c r="D152" s="398" t="s">
        <v>1599</v>
      </c>
      <c r="E152" s="105"/>
    </row>
    <row r="153" spans="1:5" ht="19.5" customHeight="1" x14ac:dyDescent="0.2">
      <c r="A153" s="399">
        <v>1</v>
      </c>
      <c r="B153" s="247" t="s">
        <v>1600</v>
      </c>
      <c r="C153" s="399">
        <v>1</v>
      </c>
      <c r="D153" s="399"/>
      <c r="E153" s="105"/>
    </row>
    <row r="154" spans="1:5" ht="19.5" customHeight="1" x14ac:dyDescent="0.2">
      <c r="A154" s="399">
        <v>2</v>
      </c>
      <c r="B154" s="247" t="s">
        <v>1601</v>
      </c>
      <c r="C154" s="399">
        <v>1</v>
      </c>
      <c r="D154" s="399"/>
      <c r="E154" s="105"/>
    </row>
    <row r="155" spans="1:5" ht="19.5" customHeight="1" x14ac:dyDescent="0.2">
      <c r="A155" s="399">
        <v>3</v>
      </c>
      <c r="B155" s="247" t="s">
        <v>1602</v>
      </c>
      <c r="C155" s="399">
        <v>1</v>
      </c>
      <c r="D155" s="399"/>
      <c r="E155" s="105"/>
    </row>
    <row r="156" spans="1:5" ht="19.5" customHeight="1" x14ac:dyDescent="0.2">
      <c r="A156" s="399">
        <v>4</v>
      </c>
      <c r="B156" s="247" t="s">
        <v>1603</v>
      </c>
      <c r="C156" s="399"/>
      <c r="D156" s="399">
        <v>1</v>
      </c>
      <c r="E156" s="105"/>
    </row>
    <row r="157" spans="1:5" ht="19.5" customHeight="1" x14ac:dyDescent="0.2">
      <c r="A157" s="399">
        <v>5</v>
      </c>
      <c r="B157" s="247" t="s">
        <v>1604</v>
      </c>
      <c r="C157" s="399">
        <v>1</v>
      </c>
      <c r="D157" s="399"/>
      <c r="E157" s="105"/>
    </row>
    <row r="158" spans="1:5" ht="19.5" customHeight="1" x14ac:dyDescent="0.2">
      <c r="A158" s="399">
        <v>6</v>
      </c>
      <c r="B158" s="247" t="s">
        <v>1605</v>
      </c>
      <c r="C158" s="399"/>
      <c r="D158" s="399">
        <v>1</v>
      </c>
      <c r="E158" s="105"/>
    </row>
    <row r="159" spans="1:5" ht="19.5" customHeight="1" x14ac:dyDescent="0.2">
      <c r="A159" s="399">
        <v>7</v>
      </c>
      <c r="B159" s="247" t="s">
        <v>1606</v>
      </c>
      <c r="C159" s="399"/>
      <c r="D159" s="399">
        <v>1</v>
      </c>
      <c r="E159" s="105"/>
    </row>
    <row r="160" spans="1:5" ht="19.5" customHeight="1" x14ac:dyDescent="0.2">
      <c r="A160" s="399">
        <v>8</v>
      </c>
      <c r="B160" s="247" t="s">
        <v>1607</v>
      </c>
      <c r="C160" s="399"/>
      <c r="D160" s="399">
        <v>1</v>
      </c>
      <c r="E160" s="105"/>
    </row>
    <row r="161" spans="1:5" ht="19.5" customHeight="1" x14ac:dyDescent="0.2">
      <c r="A161" s="399">
        <v>9</v>
      </c>
      <c r="B161" s="247" t="s">
        <v>1608</v>
      </c>
      <c r="C161" s="399"/>
      <c r="D161" s="399">
        <v>1</v>
      </c>
      <c r="E161" s="105"/>
    </row>
    <row r="162" spans="1:5" ht="19.5" customHeight="1" x14ac:dyDescent="0.2">
      <c r="A162" s="399">
        <v>10</v>
      </c>
      <c r="B162" s="247" t="s">
        <v>1609</v>
      </c>
      <c r="C162" s="399">
        <v>1</v>
      </c>
      <c r="D162" s="399"/>
      <c r="E162" s="105"/>
    </row>
    <row r="163" spans="1:5" ht="19.5" customHeight="1" x14ac:dyDescent="0.2">
      <c r="A163" s="399">
        <v>11</v>
      </c>
      <c r="B163" s="247" t="s">
        <v>1610</v>
      </c>
      <c r="C163" s="399"/>
      <c r="D163" s="399">
        <v>1</v>
      </c>
      <c r="E163" s="105"/>
    </row>
    <row r="164" spans="1:5" ht="19.5" customHeight="1" x14ac:dyDescent="0.2">
      <c r="A164" s="399">
        <v>12</v>
      </c>
      <c r="B164" s="247" t="s">
        <v>1611</v>
      </c>
      <c r="C164" s="399">
        <v>1</v>
      </c>
      <c r="D164" s="399"/>
      <c r="E164" s="105"/>
    </row>
    <row r="165" spans="1:5" ht="19.5" customHeight="1" x14ac:dyDescent="0.2">
      <c r="A165" s="399">
        <v>13</v>
      </c>
      <c r="B165" s="247" t="s">
        <v>1612</v>
      </c>
      <c r="C165" s="399"/>
      <c r="D165" s="399">
        <v>1</v>
      </c>
      <c r="E165" s="105"/>
    </row>
    <row r="166" spans="1:5" ht="19.5" customHeight="1" x14ac:dyDescent="0.2">
      <c r="A166" s="399">
        <v>14</v>
      </c>
      <c r="B166" s="247" t="s">
        <v>1613</v>
      </c>
      <c r="C166" s="399">
        <v>1</v>
      </c>
      <c r="D166" s="399"/>
      <c r="E166" s="105"/>
    </row>
    <row r="167" spans="1:5" ht="19.5" customHeight="1" x14ac:dyDescent="0.2">
      <c r="A167" s="399">
        <v>15</v>
      </c>
      <c r="B167" s="247" t="s">
        <v>1614</v>
      </c>
      <c r="C167" s="399"/>
      <c r="D167" s="399">
        <v>1</v>
      </c>
      <c r="E167" s="105"/>
    </row>
    <row r="168" spans="1:5" ht="19.5" customHeight="1" x14ac:dyDescent="0.2">
      <c r="A168" s="399">
        <v>16</v>
      </c>
      <c r="B168" s="247" t="s">
        <v>1615</v>
      </c>
      <c r="C168" s="399"/>
      <c r="D168" s="399">
        <v>1</v>
      </c>
      <c r="E168" s="105"/>
    </row>
    <row r="169" spans="1:5" ht="19.5" customHeight="1" x14ac:dyDescent="0.2">
      <c r="A169" s="399">
        <v>17</v>
      </c>
      <c r="B169" s="247" t="s">
        <v>1616</v>
      </c>
      <c r="C169" s="399"/>
      <c r="D169" s="399">
        <v>1</v>
      </c>
      <c r="E169" s="105"/>
    </row>
    <row r="170" spans="1:5" ht="19.5" customHeight="1" x14ac:dyDescent="0.2">
      <c r="A170" s="399">
        <v>18</v>
      </c>
      <c r="B170" s="247" t="s">
        <v>1617</v>
      </c>
      <c r="C170" s="399">
        <v>1</v>
      </c>
      <c r="D170" s="399"/>
      <c r="E170" s="105"/>
    </row>
    <row r="171" spans="1:5" ht="19.5" customHeight="1" x14ac:dyDescent="0.2">
      <c r="A171" s="399">
        <v>19</v>
      </c>
      <c r="B171" s="247" t="s">
        <v>1618</v>
      </c>
      <c r="C171" s="399"/>
      <c r="D171" s="399">
        <v>1</v>
      </c>
      <c r="E171" s="105"/>
    </row>
    <row r="172" spans="1:5" ht="18" customHeight="1" x14ac:dyDescent="0.2">
      <c r="A172" s="105"/>
      <c r="B172" s="404" t="s">
        <v>1619</v>
      </c>
      <c r="C172" s="743">
        <f>SUM(C153:C171)</f>
        <v>8</v>
      </c>
      <c r="D172" s="568"/>
      <c r="E172" s="105"/>
    </row>
    <row r="173" spans="1:5" ht="18" customHeight="1" x14ac:dyDescent="0.2">
      <c r="A173" s="105"/>
      <c r="B173" s="404" t="s">
        <v>1620</v>
      </c>
      <c r="C173" s="743">
        <f>SUM(D153:D171)</f>
        <v>11</v>
      </c>
      <c r="D173" s="568"/>
      <c r="E173" s="105"/>
    </row>
    <row r="174" spans="1:5" ht="16.5" customHeight="1" x14ac:dyDescent="0.2">
      <c r="A174" s="105"/>
      <c r="B174" s="405" t="s">
        <v>1621</v>
      </c>
      <c r="C174" s="406">
        <f>C172</f>
        <v>8</v>
      </c>
      <c r="D174" s="406" t="s">
        <v>1630</v>
      </c>
      <c r="E174" s="105"/>
    </row>
    <row r="175" spans="1:5" ht="15.75" customHeight="1" x14ac:dyDescent="0.2">
      <c r="A175" s="105"/>
      <c r="B175" s="105"/>
      <c r="C175" s="105"/>
      <c r="D175" s="105"/>
      <c r="E175" s="105"/>
    </row>
    <row r="176" spans="1:5" ht="32.25" customHeight="1" x14ac:dyDescent="0.2">
      <c r="A176" s="105"/>
      <c r="B176" s="744" t="s">
        <v>1664</v>
      </c>
      <c r="C176" s="745"/>
      <c r="D176" s="746"/>
      <c r="E176" s="105"/>
    </row>
    <row r="177" spans="1:9" ht="30.75" customHeight="1" x14ac:dyDescent="0.2">
      <c r="A177" s="105"/>
      <c r="B177" s="747" t="s">
        <v>1665</v>
      </c>
      <c r="C177" s="570"/>
      <c r="D177" s="748"/>
      <c r="E177" s="105"/>
    </row>
    <row r="178" spans="1:9" ht="35.25" customHeight="1" x14ac:dyDescent="0.2">
      <c r="A178" s="105"/>
      <c r="B178" s="749" t="s">
        <v>1666</v>
      </c>
      <c r="C178" s="750"/>
      <c r="D178" s="751"/>
      <c r="E178" s="105"/>
    </row>
    <row r="179" spans="1:9" ht="12.75" customHeight="1" x14ac:dyDescent="0.2">
      <c r="A179" s="105"/>
      <c r="B179" s="105"/>
      <c r="C179" s="105"/>
      <c r="D179" s="105"/>
      <c r="E179" s="105"/>
    </row>
    <row r="180" spans="1:9" ht="12.75" customHeight="1" x14ac:dyDescent="0.2">
      <c r="A180" s="105"/>
      <c r="B180" s="105"/>
      <c r="C180" s="105"/>
      <c r="D180" s="105"/>
      <c r="E180" s="105"/>
    </row>
    <row r="181" spans="1:9" ht="12.75" customHeight="1" x14ac:dyDescent="0.2">
      <c r="A181" s="105"/>
      <c r="B181" s="105"/>
      <c r="C181" s="105"/>
      <c r="D181" s="105"/>
      <c r="E181" s="105"/>
    </row>
    <row r="182" spans="1:9" ht="16.5" customHeight="1" x14ac:dyDescent="0.2">
      <c r="A182" s="394" t="s">
        <v>1591</v>
      </c>
      <c r="B182" s="752" t="s">
        <v>169</v>
      </c>
      <c r="C182" s="570"/>
      <c r="D182" s="568"/>
      <c r="E182" s="105"/>
      <c r="F182" s="394" t="s">
        <v>1591</v>
      </c>
      <c r="G182" s="752" t="s">
        <v>169</v>
      </c>
      <c r="H182" s="570"/>
      <c r="I182" s="568"/>
    </row>
    <row r="183" spans="1:9" ht="18.75" customHeight="1" x14ac:dyDescent="0.25">
      <c r="A183" s="758" t="s">
        <v>1592</v>
      </c>
      <c r="B183" s="759"/>
      <c r="C183" s="759"/>
      <c r="D183" s="760"/>
      <c r="E183" s="105"/>
      <c r="F183" s="758" t="s">
        <v>1592</v>
      </c>
      <c r="G183" s="759"/>
      <c r="H183" s="759"/>
      <c r="I183" s="760"/>
    </row>
    <row r="184" spans="1:9" ht="9" customHeight="1" x14ac:dyDescent="0.25">
      <c r="A184" s="395"/>
      <c r="B184" s="395"/>
      <c r="C184" s="395"/>
      <c r="D184" s="395"/>
      <c r="E184" s="105"/>
      <c r="F184" s="395"/>
      <c r="G184" s="395"/>
      <c r="H184" s="395"/>
      <c r="I184" s="395"/>
    </row>
    <row r="185" spans="1:9" ht="33" customHeight="1" x14ac:dyDescent="0.2">
      <c r="A185" s="396" t="s">
        <v>1667</v>
      </c>
      <c r="B185" s="763" t="s">
        <v>1668</v>
      </c>
      <c r="C185" s="570"/>
      <c r="D185" s="568"/>
      <c r="E185" s="105"/>
      <c r="F185" s="396" t="s">
        <v>1669</v>
      </c>
      <c r="G185" s="764" t="s">
        <v>1670</v>
      </c>
      <c r="H185" s="570"/>
      <c r="I185" s="568"/>
    </row>
    <row r="186" spans="1:9" ht="13.5" customHeight="1" x14ac:dyDescent="0.2">
      <c r="A186" s="761"/>
      <c r="B186" s="581"/>
      <c r="C186" s="581"/>
      <c r="D186" s="581"/>
      <c r="E186" s="105"/>
      <c r="F186" s="761"/>
      <c r="G186" s="581"/>
      <c r="H186" s="581"/>
      <c r="I186" s="581"/>
    </row>
    <row r="187" spans="1:9" ht="18" customHeight="1" x14ac:dyDescent="0.2">
      <c r="A187" s="762" t="s">
        <v>1595</v>
      </c>
      <c r="B187" s="570"/>
      <c r="C187" s="570"/>
      <c r="D187" s="568"/>
      <c r="E187" s="105"/>
      <c r="F187" s="762" t="s">
        <v>1595</v>
      </c>
      <c r="G187" s="570"/>
      <c r="H187" s="570"/>
      <c r="I187" s="568"/>
    </row>
    <row r="188" spans="1:9" ht="18" customHeight="1" x14ac:dyDescent="0.3">
      <c r="A188" s="397" t="s">
        <v>1596</v>
      </c>
      <c r="B188" s="398" t="s">
        <v>1597</v>
      </c>
      <c r="C188" s="398" t="s">
        <v>1598</v>
      </c>
      <c r="D188" s="398" t="s">
        <v>1599</v>
      </c>
      <c r="E188" s="105"/>
      <c r="F188" s="397" t="s">
        <v>1596</v>
      </c>
      <c r="G188" s="398" t="s">
        <v>1597</v>
      </c>
      <c r="H188" s="398" t="s">
        <v>1598</v>
      </c>
      <c r="I188" s="398" t="s">
        <v>1599</v>
      </c>
    </row>
    <row r="189" spans="1:9" ht="19.5" customHeight="1" x14ac:dyDescent="0.2">
      <c r="A189" s="399">
        <v>1</v>
      </c>
      <c r="B189" s="247" t="s">
        <v>1600</v>
      </c>
      <c r="C189" s="408">
        <v>1</v>
      </c>
      <c r="D189" s="408"/>
      <c r="E189" s="105"/>
      <c r="F189" s="399">
        <v>1</v>
      </c>
      <c r="G189" s="247" t="s">
        <v>1600</v>
      </c>
      <c r="H189" s="408">
        <v>1</v>
      </c>
      <c r="I189" s="408"/>
    </row>
    <row r="190" spans="1:9" ht="19.5" customHeight="1" x14ac:dyDescent="0.2">
      <c r="A190" s="399">
        <v>2</v>
      </c>
      <c r="B190" s="247" t="s">
        <v>1601</v>
      </c>
      <c r="C190" s="408">
        <v>1</v>
      </c>
      <c r="D190" s="408"/>
      <c r="E190" s="105"/>
      <c r="F190" s="399">
        <v>2</v>
      </c>
      <c r="G190" s="247" t="s">
        <v>1601</v>
      </c>
      <c r="H190" s="408"/>
      <c r="I190" s="408">
        <v>1</v>
      </c>
    </row>
    <row r="191" spans="1:9" ht="19.5" customHeight="1" x14ac:dyDescent="0.2">
      <c r="A191" s="399">
        <v>3</v>
      </c>
      <c r="B191" s="247" t="s">
        <v>1602</v>
      </c>
      <c r="C191" s="408"/>
      <c r="D191" s="408">
        <v>1</v>
      </c>
      <c r="E191" s="105"/>
      <c r="F191" s="399">
        <v>3</v>
      </c>
      <c r="G191" s="247" t="s">
        <v>1602</v>
      </c>
      <c r="H191" s="408">
        <v>1</v>
      </c>
      <c r="I191" s="408"/>
    </row>
    <row r="192" spans="1:9" ht="19.5" customHeight="1" x14ac:dyDescent="0.2">
      <c r="A192" s="399">
        <v>4</v>
      </c>
      <c r="B192" s="247" t="s">
        <v>1603</v>
      </c>
      <c r="C192" s="408"/>
      <c r="D192" s="408">
        <v>1</v>
      </c>
      <c r="E192" s="105"/>
      <c r="F192" s="399">
        <v>4</v>
      </c>
      <c r="G192" s="247" t="s">
        <v>1603</v>
      </c>
      <c r="H192" s="408"/>
      <c r="I192" s="408">
        <v>1</v>
      </c>
    </row>
    <row r="193" spans="1:9" ht="19.5" customHeight="1" x14ac:dyDescent="0.2">
      <c r="A193" s="399">
        <v>5</v>
      </c>
      <c r="B193" s="247" t="s">
        <v>1604</v>
      </c>
      <c r="C193" s="408"/>
      <c r="D193" s="408">
        <v>1</v>
      </c>
      <c r="E193" s="105"/>
      <c r="F193" s="399">
        <v>5</v>
      </c>
      <c r="G193" s="247" t="s">
        <v>1604</v>
      </c>
      <c r="H193" s="408">
        <v>1</v>
      </c>
      <c r="I193" s="408"/>
    </row>
    <row r="194" spans="1:9" ht="19.5" customHeight="1" x14ac:dyDescent="0.2">
      <c r="A194" s="399">
        <v>6</v>
      </c>
      <c r="B194" s="247" t="s">
        <v>1605</v>
      </c>
      <c r="C194" s="408">
        <v>1</v>
      </c>
      <c r="D194" s="408"/>
      <c r="E194" s="105"/>
      <c r="F194" s="399">
        <v>6</v>
      </c>
      <c r="G194" s="247" t="s">
        <v>1605</v>
      </c>
      <c r="H194" s="408">
        <v>1</v>
      </c>
      <c r="I194" s="408"/>
    </row>
    <row r="195" spans="1:9" ht="19.5" customHeight="1" x14ac:dyDescent="0.2">
      <c r="A195" s="399">
        <v>7</v>
      </c>
      <c r="B195" s="247" t="s">
        <v>1606</v>
      </c>
      <c r="C195" s="408">
        <v>1</v>
      </c>
      <c r="D195" s="408"/>
      <c r="E195" s="105"/>
      <c r="F195" s="399">
        <v>7</v>
      </c>
      <c r="G195" s="247" t="s">
        <v>1606</v>
      </c>
      <c r="H195" s="408">
        <v>1</v>
      </c>
      <c r="I195" s="408"/>
    </row>
    <row r="196" spans="1:9" ht="19.5" customHeight="1" x14ac:dyDescent="0.2">
      <c r="A196" s="399">
        <v>8</v>
      </c>
      <c r="B196" s="247" t="s">
        <v>1607</v>
      </c>
      <c r="C196" s="408">
        <v>1</v>
      </c>
      <c r="D196" s="408"/>
      <c r="E196" s="105"/>
      <c r="F196" s="399">
        <v>8</v>
      </c>
      <c r="G196" s="247" t="s">
        <v>1607</v>
      </c>
      <c r="H196" s="408"/>
      <c r="I196" s="408">
        <v>1</v>
      </c>
    </row>
    <row r="197" spans="1:9" ht="19.5" customHeight="1" x14ac:dyDescent="0.2">
      <c r="A197" s="399">
        <v>9</v>
      </c>
      <c r="B197" s="247" t="s">
        <v>1608</v>
      </c>
      <c r="C197" s="408"/>
      <c r="D197" s="408">
        <v>1</v>
      </c>
      <c r="E197" s="105"/>
      <c r="F197" s="399">
        <v>9</v>
      </c>
      <c r="G197" s="247" t="s">
        <v>1608</v>
      </c>
      <c r="H197" s="408"/>
      <c r="I197" s="408">
        <v>1</v>
      </c>
    </row>
    <row r="198" spans="1:9" ht="19.5" customHeight="1" x14ac:dyDescent="0.2">
      <c r="A198" s="399">
        <v>10</v>
      </c>
      <c r="B198" s="247" t="s">
        <v>1609</v>
      </c>
      <c r="C198" s="408">
        <v>1</v>
      </c>
      <c r="D198" s="408"/>
      <c r="E198" s="105"/>
      <c r="F198" s="399">
        <v>10</v>
      </c>
      <c r="G198" s="247" t="s">
        <v>1609</v>
      </c>
      <c r="H198" s="408">
        <v>1</v>
      </c>
      <c r="I198" s="408"/>
    </row>
    <row r="199" spans="1:9" ht="19.5" customHeight="1" x14ac:dyDescent="0.2">
      <c r="A199" s="399">
        <v>11</v>
      </c>
      <c r="B199" s="247" t="s">
        <v>1610</v>
      </c>
      <c r="C199" s="408">
        <v>1</v>
      </c>
      <c r="D199" s="408"/>
      <c r="E199" s="105"/>
      <c r="F199" s="399">
        <v>11</v>
      </c>
      <c r="G199" s="247" t="s">
        <v>1610</v>
      </c>
      <c r="H199" s="408">
        <v>1</v>
      </c>
      <c r="I199" s="408"/>
    </row>
    <row r="200" spans="1:9" ht="19.5" customHeight="1" x14ac:dyDescent="0.2">
      <c r="A200" s="399">
        <v>12</v>
      </c>
      <c r="B200" s="247" t="s">
        <v>1611</v>
      </c>
      <c r="C200" s="408">
        <v>1</v>
      </c>
      <c r="D200" s="408"/>
      <c r="E200" s="105"/>
      <c r="F200" s="399">
        <v>12</v>
      </c>
      <c r="G200" s="247" t="s">
        <v>1611</v>
      </c>
      <c r="H200" s="408">
        <v>1</v>
      </c>
      <c r="I200" s="408"/>
    </row>
    <row r="201" spans="1:9" ht="19.5" customHeight="1" x14ac:dyDescent="0.2">
      <c r="A201" s="399">
        <v>13</v>
      </c>
      <c r="B201" s="247" t="s">
        <v>1612</v>
      </c>
      <c r="C201" s="408">
        <v>1</v>
      </c>
      <c r="D201" s="408"/>
      <c r="E201" s="105"/>
      <c r="F201" s="399">
        <v>13</v>
      </c>
      <c r="G201" s="247" t="s">
        <v>1612</v>
      </c>
      <c r="H201" s="408">
        <v>1</v>
      </c>
      <c r="I201" s="408"/>
    </row>
    <row r="202" spans="1:9" ht="19.5" customHeight="1" x14ac:dyDescent="0.2">
      <c r="A202" s="399">
        <v>14</v>
      </c>
      <c r="B202" s="247" t="s">
        <v>1613</v>
      </c>
      <c r="C202" s="408">
        <v>1</v>
      </c>
      <c r="D202" s="408"/>
      <c r="E202" s="105"/>
      <c r="F202" s="399">
        <v>14</v>
      </c>
      <c r="G202" s="247" t="s">
        <v>1613</v>
      </c>
      <c r="H202" s="408">
        <v>1</v>
      </c>
      <c r="I202" s="408"/>
    </row>
    <row r="203" spans="1:9" ht="19.5" customHeight="1" x14ac:dyDescent="0.2">
      <c r="A203" s="399">
        <v>15</v>
      </c>
      <c r="B203" s="247" t="s">
        <v>1614</v>
      </c>
      <c r="C203" s="408"/>
      <c r="D203" s="408">
        <v>1</v>
      </c>
      <c r="E203" s="105"/>
      <c r="F203" s="399">
        <v>15</v>
      </c>
      <c r="G203" s="247" t="s">
        <v>1614</v>
      </c>
      <c r="H203" s="408">
        <v>1</v>
      </c>
      <c r="I203" s="408"/>
    </row>
    <row r="204" spans="1:9" ht="19.5" customHeight="1" x14ac:dyDescent="0.2">
      <c r="A204" s="399">
        <v>16</v>
      </c>
      <c r="B204" s="247" t="s">
        <v>1615</v>
      </c>
      <c r="C204" s="408"/>
      <c r="D204" s="408">
        <v>1</v>
      </c>
      <c r="E204" s="105"/>
      <c r="F204" s="399">
        <v>16</v>
      </c>
      <c r="G204" s="247" t="s">
        <v>1615</v>
      </c>
      <c r="H204" s="408"/>
      <c r="I204" s="408">
        <v>1</v>
      </c>
    </row>
    <row r="205" spans="1:9" ht="19.5" customHeight="1" x14ac:dyDescent="0.2">
      <c r="A205" s="399">
        <v>17</v>
      </c>
      <c r="B205" s="247" t="s">
        <v>1616</v>
      </c>
      <c r="C205" s="408"/>
      <c r="D205" s="408">
        <v>1</v>
      </c>
      <c r="E205" s="105"/>
      <c r="F205" s="399">
        <v>17</v>
      </c>
      <c r="G205" s="247" t="s">
        <v>1616</v>
      </c>
      <c r="H205" s="408"/>
      <c r="I205" s="408">
        <v>1</v>
      </c>
    </row>
    <row r="206" spans="1:9" ht="19.5" customHeight="1" x14ac:dyDescent="0.2">
      <c r="A206" s="399">
        <v>18</v>
      </c>
      <c r="B206" s="247" t="s">
        <v>1617</v>
      </c>
      <c r="C206" s="408"/>
      <c r="D206" s="408">
        <v>1</v>
      </c>
      <c r="E206" s="105"/>
      <c r="F206" s="399">
        <v>18</v>
      </c>
      <c r="G206" s="247" t="s">
        <v>1617</v>
      </c>
      <c r="H206" s="408">
        <v>1</v>
      </c>
      <c r="I206" s="408"/>
    </row>
    <row r="207" spans="1:9" ht="19.5" customHeight="1" x14ac:dyDescent="0.2">
      <c r="A207" s="399">
        <v>19</v>
      </c>
      <c r="B207" s="247" t="s">
        <v>1618</v>
      </c>
      <c r="C207" s="408"/>
      <c r="D207" s="408">
        <v>1</v>
      </c>
      <c r="E207" s="105"/>
      <c r="F207" s="399">
        <v>19</v>
      </c>
      <c r="G207" s="247" t="s">
        <v>1618</v>
      </c>
      <c r="H207" s="408">
        <v>1</v>
      </c>
      <c r="I207" s="408"/>
    </row>
    <row r="208" spans="1:9" ht="18" customHeight="1" x14ac:dyDescent="0.2">
      <c r="A208" s="105"/>
      <c r="B208" s="404" t="s">
        <v>1619</v>
      </c>
      <c r="C208" s="743">
        <f>SUM(C189:C207)</f>
        <v>10</v>
      </c>
      <c r="D208" s="568"/>
      <c r="E208" s="105"/>
      <c r="F208" s="105"/>
      <c r="G208" s="404" t="s">
        <v>1619</v>
      </c>
      <c r="H208" s="743">
        <f>SUM(H189:H207)</f>
        <v>13</v>
      </c>
      <c r="I208" s="568"/>
    </row>
    <row r="209" spans="1:30" ht="18" customHeight="1" x14ac:dyDescent="0.2">
      <c r="A209" s="105"/>
      <c r="B209" s="404" t="s">
        <v>1620</v>
      </c>
      <c r="C209" s="743">
        <f>SUM(D189:D207)</f>
        <v>9</v>
      </c>
      <c r="D209" s="568"/>
      <c r="E209" s="105"/>
      <c r="F209" s="105"/>
      <c r="G209" s="404" t="s">
        <v>1620</v>
      </c>
      <c r="H209" s="743">
        <f>SUM(I189:I207)</f>
        <v>6</v>
      </c>
      <c r="I209" s="568"/>
    </row>
    <row r="210" spans="1:30" ht="16.5" customHeight="1" x14ac:dyDescent="0.2">
      <c r="A210" s="105"/>
      <c r="B210" s="405" t="s">
        <v>1621</v>
      </c>
      <c r="C210" s="406">
        <f>C208</f>
        <v>10</v>
      </c>
      <c r="D210" s="406" t="s">
        <v>1630</v>
      </c>
      <c r="E210" s="105"/>
      <c r="F210" s="105"/>
      <c r="G210" s="405" t="s">
        <v>1621</v>
      </c>
      <c r="H210" s="406">
        <f>H208</f>
        <v>13</v>
      </c>
      <c r="I210" s="406" t="s">
        <v>1622</v>
      </c>
    </row>
    <row r="211" spans="1:30" ht="15.75" customHeight="1" x14ac:dyDescent="0.2">
      <c r="A211" s="105"/>
      <c r="B211" s="105"/>
      <c r="C211" s="105"/>
      <c r="D211" s="105"/>
      <c r="E211" s="105"/>
      <c r="F211" s="105"/>
      <c r="G211" s="105"/>
      <c r="H211" s="105"/>
      <c r="I211" s="105"/>
    </row>
    <row r="212" spans="1:30" ht="32.25" customHeight="1" x14ac:dyDescent="0.2">
      <c r="A212" s="105"/>
      <c r="B212" s="744" t="s">
        <v>1671</v>
      </c>
      <c r="C212" s="745"/>
      <c r="D212" s="746"/>
      <c r="E212" s="105"/>
      <c r="F212" s="105"/>
      <c r="G212" s="744" t="s">
        <v>1672</v>
      </c>
      <c r="H212" s="745"/>
      <c r="I212" s="746"/>
    </row>
    <row r="213" spans="1:30" ht="30.75" customHeight="1" x14ac:dyDescent="0.2">
      <c r="A213" s="105"/>
      <c r="B213" s="747" t="s">
        <v>1673</v>
      </c>
      <c r="C213" s="570"/>
      <c r="D213" s="748"/>
      <c r="E213" s="105"/>
      <c r="F213" s="105"/>
      <c r="G213" s="747" t="s">
        <v>1674</v>
      </c>
      <c r="H213" s="570"/>
      <c r="I213" s="748"/>
    </row>
    <row r="214" spans="1:30" ht="35.25" customHeight="1" x14ac:dyDescent="0.2">
      <c r="A214" s="105"/>
      <c r="B214" s="749" t="s">
        <v>1675</v>
      </c>
      <c r="C214" s="750"/>
      <c r="D214" s="751"/>
      <c r="E214" s="105"/>
      <c r="F214" s="105"/>
      <c r="G214" s="749" t="s">
        <v>1676</v>
      </c>
      <c r="H214" s="750"/>
      <c r="I214" s="751"/>
    </row>
    <row r="215" spans="1:30" ht="12.75" customHeight="1" x14ac:dyDescent="0.2">
      <c r="A215" s="105"/>
      <c r="B215" s="105"/>
      <c r="C215" s="105"/>
      <c r="D215" s="105"/>
      <c r="E215" s="105"/>
      <c r="F215" s="105"/>
      <c r="G215" s="105"/>
      <c r="H215" s="105"/>
      <c r="I215" s="105"/>
    </row>
    <row r="216" spans="1:30" ht="12.75" customHeight="1" x14ac:dyDescent="0.2">
      <c r="A216" s="105"/>
      <c r="B216" s="105"/>
      <c r="C216" s="105"/>
      <c r="D216" s="105"/>
      <c r="E216" s="105"/>
    </row>
    <row r="217" spans="1:30" ht="16.5" customHeight="1" x14ac:dyDescent="0.2">
      <c r="A217" s="394" t="s">
        <v>1591</v>
      </c>
      <c r="B217" s="752" t="s">
        <v>192</v>
      </c>
      <c r="C217" s="570"/>
      <c r="D217" s="568"/>
      <c r="E217" s="105"/>
      <c r="F217" s="394" t="s">
        <v>1591</v>
      </c>
      <c r="G217" s="752" t="s">
        <v>192</v>
      </c>
      <c r="H217" s="570"/>
      <c r="I217" s="568"/>
      <c r="J217" s="105"/>
      <c r="K217" s="105"/>
      <c r="L217" s="105"/>
      <c r="M217" s="105"/>
      <c r="N217" s="105"/>
      <c r="O217" s="105"/>
      <c r="P217" s="105"/>
      <c r="Q217" s="105"/>
      <c r="R217" s="105"/>
      <c r="S217" s="105"/>
      <c r="T217" s="105"/>
      <c r="U217" s="105"/>
      <c r="V217" s="105"/>
      <c r="W217" s="105"/>
      <c r="X217" s="105"/>
      <c r="Y217" s="105"/>
      <c r="Z217" s="105"/>
      <c r="AA217" s="105"/>
      <c r="AB217" s="105"/>
      <c r="AC217" s="105"/>
      <c r="AD217" s="105"/>
    </row>
    <row r="218" spans="1:30" ht="18.75" customHeight="1" x14ac:dyDescent="0.25">
      <c r="A218" s="758" t="s">
        <v>1592</v>
      </c>
      <c r="B218" s="759"/>
      <c r="C218" s="759"/>
      <c r="D218" s="760"/>
      <c r="E218" s="105"/>
      <c r="F218" s="758" t="s">
        <v>1592</v>
      </c>
      <c r="G218" s="759"/>
      <c r="H218" s="759"/>
      <c r="I218" s="760"/>
      <c r="J218" s="105"/>
      <c r="K218" s="105"/>
      <c r="L218" s="105"/>
      <c r="M218" s="105"/>
      <c r="N218" s="105"/>
      <c r="O218" s="105"/>
      <c r="P218" s="105"/>
      <c r="Q218" s="105"/>
      <c r="R218" s="105"/>
      <c r="S218" s="105"/>
      <c r="T218" s="105"/>
      <c r="U218" s="105"/>
      <c r="V218" s="105"/>
      <c r="W218" s="105"/>
      <c r="X218" s="105"/>
      <c r="Y218" s="105"/>
      <c r="Z218" s="105"/>
      <c r="AA218" s="105"/>
      <c r="AB218" s="105"/>
      <c r="AC218" s="105"/>
      <c r="AD218" s="105"/>
    </row>
    <row r="219" spans="1:30" ht="9" customHeight="1" x14ac:dyDescent="0.25">
      <c r="A219" s="395"/>
      <c r="B219" s="395"/>
      <c r="C219" s="395"/>
      <c r="D219" s="395"/>
      <c r="E219" s="105"/>
      <c r="F219" s="395"/>
      <c r="G219" s="395"/>
      <c r="H219" s="395"/>
      <c r="I219" s="395"/>
      <c r="J219" s="105"/>
      <c r="K219" s="105"/>
      <c r="L219" s="105"/>
      <c r="M219" s="105"/>
      <c r="N219" s="105"/>
      <c r="O219" s="105"/>
      <c r="P219" s="105"/>
      <c r="Q219" s="105"/>
      <c r="R219" s="105"/>
      <c r="S219" s="105"/>
      <c r="T219" s="105"/>
      <c r="U219" s="105"/>
      <c r="V219" s="105"/>
      <c r="W219" s="105"/>
      <c r="X219" s="105"/>
      <c r="Y219" s="105"/>
      <c r="Z219" s="105"/>
      <c r="AA219" s="105"/>
      <c r="AB219" s="105"/>
      <c r="AC219" s="105"/>
      <c r="AD219" s="105"/>
    </row>
    <row r="220" spans="1:30" ht="33" customHeight="1" x14ac:dyDescent="0.2">
      <c r="A220" s="407" t="s">
        <v>1677</v>
      </c>
      <c r="B220" s="764" t="s">
        <v>1678</v>
      </c>
      <c r="C220" s="570"/>
      <c r="D220" s="568"/>
      <c r="E220" s="105"/>
      <c r="F220" s="407" t="s">
        <v>1679</v>
      </c>
      <c r="G220" s="764" t="s">
        <v>1680</v>
      </c>
      <c r="H220" s="570"/>
      <c r="I220" s="568"/>
      <c r="J220" s="105"/>
      <c r="K220" s="105"/>
      <c r="L220" s="105"/>
      <c r="M220" s="105"/>
      <c r="N220" s="105"/>
      <c r="O220" s="105"/>
      <c r="P220" s="105"/>
      <c r="Q220" s="105"/>
      <c r="R220" s="105"/>
      <c r="S220" s="105"/>
      <c r="T220" s="105"/>
      <c r="U220" s="105"/>
      <c r="V220" s="105"/>
      <c r="W220" s="105"/>
      <c r="X220" s="105"/>
      <c r="Y220" s="105"/>
      <c r="Z220" s="105"/>
      <c r="AA220" s="105"/>
      <c r="AB220" s="105"/>
      <c r="AC220" s="105"/>
      <c r="AD220" s="105"/>
    </row>
    <row r="221" spans="1:30" ht="13.5" customHeight="1" x14ac:dyDescent="0.2">
      <c r="A221" s="761"/>
      <c r="B221" s="581"/>
      <c r="C221" s="581"/>
      <c r="D221" s="581"/>
      <c r="E221" s="105"/>
      <c r="F221" s="761"/>
      <c r="G221" s="581"/>
      <c r="H221" s="581"/>
      <c r="I221" s="581"/>
      <c r="J221" s="105"/>
      <c r="K221" s="105"/>
      <c r="L221" s="105"/>
      <c r="M221" s="105"/>
      <c r="N221" s="105"/>
      <c r="O221" s="105"/>
      <c r="P221" s="105"/>
      <c r="Q221" s="105"/>
      <c r="R221" s="105"/>
      <c r="S221" s="105"/>
      <c r="T221" s="105"/>
      <c r="U221" s="105"/>
      <c r="V221" s="105"/>
      <c r="W221" s="105"/>
      <c r="X221" s="105"/>
      <c r="Y221" s="105"/>
      <c r="Z221" s="105"/>
      <c r="AA221" s="105"/>
      <c r="AB221" s="105"/>
      <c r="AC221" s="105"/>
      <c r="AD221" s="105"/>
    </row>
    <row r="222" spans="1:30" ht="18" customHeight="1" x14ac:dyDescent="0.2">
      <c r="A222" s="762" t="s">
        <v>1595</v>
      </c>
      <c r="B222" s="570"/>
      <c r="C222" s="570"/>
      <c r="D222" s="568"/>
      <c r="E222" s="105"/>
      <c r="F222" s="762" t="s">
        <v>1595</v>
      </c>
      <c r="G222" s="570"/>
      <c r="H222" s="570"/>
      <c r="I222" s="568"/>
      <c r="J222" s="105"/>
      <c r="K222" s="105"/>
      <c r="L222" s="105"/>
      <c r="M222" s="105"/>
      <c r="N222" s="105"/>
      <c r="O222" s="105"/>
      <c r="P222" s="105"/>
      <c r="Q222" s="105"/>
      <c r="R222" s="105"/>
      <c r="S222" s="105"/>
      <c r="T222" s="105"/>
      <c r="U222" s="105"/>
      <c r="V222" s="105"/>
      <c r="W222" s="105"/>
      <c r="X222" s="105"/>
      <c r="Y222" s="105"/>
      <c r="Z222" s="105"/>
      <c r="AA222" s="105"/>
      <c r="AB222" s="105"/>
      <c r="AC222" s="105"/>
      <c r="AD222" s="105"/>
    </row>
    <row r="223" spans="1:30" ht="18" customHeight="1" x14ac:dyDescent="0.3">
      <c r="A223" s="397" t="s">
        <v>1596</v>
      </c>
      <c r="B223" s="398" t="s">
        <v>1597</v>
      </c>
      <c r="C223" s="398" t="s">
        <v>1598</v>
      </c>
      <c r="D223" s="398" t="s">
        <v>1599</v>
      </c>
      <c r="E223" s="105"/>
      <c r="F223" s="397" t="s">
        <v>1596</v>
      </c>
      <c r="G223" s="398" t="s">
        <v>1597</v>
      </c>
      <c r="H223" s="398" t="s">
        <v>1598</v>
      </c>
      <c r="I223" s="398" t="s">
        <v>1599</v>
      </c>
      <c r="J223" s="105"/>
      <c r="K223" s="105"/>
      <c r="L223" s="105"/>
      <c r="M223" s="105"/>
      <c r="N223" s="105"/>
      <c r="O223" s="105"/>
      <c r="P223" s="105"/>
      <c r="Q223" s="105"/>
      <c r="R223" s="105"/>
      <c r="S223" s="105"/>
      <c r="T223" s="105"/>
      <c r="U223" s="105"/>
      <c r="V223" s="105"/>
      <c r="W223" s="105"/>
      <c r="X223" s="105"/>
      <c r="Y223" s="105"/>
      <c r="Z223" s="105"/>
      <c r="AA223" s="105"/>
      <c r="AB223" s="105"/>
      <c r="AC223" s="105"/>
      <c r="AD223" s="105"/>
    </row>
    <row r="224" spans="1:30" ht="19.5" customHeight="1" x14ac:dyDescent="0.2">
      <c r="A224" s="399">
        <v>1</v>
      </c>
      <c r="B224" s="247" t="s">
        <v>1600</v>
      </c>
      <c r="C224" s="408">
        <v>1</v>
      </c>
      <c r="D224" s="408"/>
      <c r="E224" s="105"/>
      <c r="F224" s="399">
        <v>1</v>
      </c>
      <c r="G224" s="247" t="s">
        <v>1600</v>
      </c>
      <c r="H224" s="403">
        <v>1</v>
      </c>
      <c r="I224" s="403"/>
      <c r="J224" s="105"/>
      <c r="K224" s="105"/>
      <c r="L224" s="105"/>
      <c r="M224" s="105"/>
      <c r="N224" s="105"/>
      <c r="O224" s="105"/>
      <c r="P224" s="105"/>
      <c r="Q224" s="105"/>
      <c r="R224" s="105"/>
      <c r="S224" s="105"/>
      <c r="T224" s="105"/>
      <c r="U224" s="105"/>
      <c r="V224" s="105"/>
      <c r="W224" s="105"/>
      <c r="X224" s="105"/>
      <c r="Y224" s="105"/>
      <c r="Z224" s="105"/>
      <c r="AA224" s="105"/>
      <c r="AB224" s="105"/>
      <c r="AC224" s="105"/>
      <c r="AD224" s="105"/>
    </row>
    <row r="225" spans="1:30" ht="19.5" customHeight="1" x14ac:dyDescent="0.2">
      <c r="A225" s="399">
        <v>2</v>
      </c>
      <c r="B225" s="247" t="s">
        <v>1601</v>
      </c>
      <c r="C225" s="408">
        <v>1</v>
      </c>
      <c r="D225" s="408"/>
      <c r="E225" s="105"/>
      <c r="F225" s="399">
        <v>2</v>
      </c>
      <c r="G225" s="247" t="s">
        <v>1601</v>
      </c>
      <c r="H225" s="403"/>
      <c r="I225" s="403">
        <v>1</v>
      </c>
      <c r="J225" s="105"/>
      <c r="K225" s="105"/>
      <c r="L225" s="105"/>
      <c r="M225" s="105"/>
      <c r="N225" s="105"/>
      <c r="O225" s="105"/>
      <c r="P225" s="105"/>
      <c r="Q225" s="105"/>
      <c r="R225" s="105"/>
      <c r="S225" s="105"/>
      <c r="T225" s="105"/>
      <c r="U225" s="105"/>
      <c r="V225" s="105"/>
      <c r="W225" s="105"/>
      <c r="X225" s="105"/>
      <c r="Y225" s="105"/>
      <c r="Z225" s="105"/>
      <c r="AA225" s="105"/>
      <c r="AB225" s="105"/>
      <c r="AC225" s="105"/>
      <c r="AD225" s="105"/>
    </row>
    <row r="226" spans="1:30" ht="19.5" customHeight="1" x14ac:dyDescent="0.2">
      <c r="A226" s="399">
        <v>3</v>
      </c>
      <c r="B226" s="247" t="s">
        <v>1602</v>
      </c>
      <c r="C226" s="408">
        <v>1</v>
      </c>
      <c r="D226" s="408"/>
      <c r="E226" s="105"/>
      <c r="F226" s="399">
        <v>3</v>
      </c>
      <c r="G226" s="247" t="s">
        <v>1602</v>
      </c>
      <c r="H226" s="403">
        <v>1</v>
      </c>
      <c r="I226" s="403"/>
      <c r="J226" s="105"/>
      <c r="K226" s="105"/>
      <c r="L226" s="105"/>
      <c r="M226" s="105"/>
      <c r="N226" s="105"/>
      <c r="O226" s="105"/>
      <c r="P226" s="105"/>
      <c r="Q226" s="105"/>
      <c r="R226" s="105"/>
      <c r="S226" s="105"/>
      <c r="T226" s="105"/>
      <c r="U226" s="105"/>
      <c r="V226" s="105"/>
      <c r="W226" s="105"/>
      <c r="X226" s="105"/>
      <c r="Y226" s="105"/>
      <c r="Z226" s="105"/>
      <c r="AA226" s="105"/>
      <c r="AB226" s="105"/>
      <c r="AC226" s="105"/>
      <c r="AD226" s="105"/>
    </row>
    <row r="227" spans="1:30" ht="19.5" customHeight="1" x14ac:dyDescent="0.2">
      <c r="A227" s="399">
        <v>4</v>
      </c>
      <c r="B227" s="247" t="s">
        <v>1603</v>
      </c>
      <c r="C227" s="408">
        <v>1</v>
      </c>
      <c r="D227" s="408"/>
      <c r="E227" s="105"/>
      <c r="F227" s="399">
        <v>4</v>
      </c>
      <c r="G227" s="247" t="s">
        <v>1603</v>
      </c>
      <c r="H227" s="403"/>
      <c r="I227" s="403">
        <v>1</v>
      </c>
      <c r="J227" s="105"/>
      <c r="K227" s="105"/>
      <c r="L227" s="105"/>
      <c r="M227" s="105"/>
      <c r="N227" s="105"/>
      <c r="O227" s="105"/>
      <c r="P227" s="105"/>
      <c r="Q227" s="105"/>
      <c r="R227" s="105"/>
      <c r="S227" s="105"/>
      <c r="T227" s="105"/>
      <c r="U227" s="105"/>
      <c r="V227" s="105"/>
      <c r="W227" s="105"/>
      <c r="X227" s="105"/>
      <c r="Y227" s="105"/>
      <c r="Z227" s="105"/>
      <c r="AA227" s="105"/>
      <c r="AB227" s="105"/>
      <c r="AC227" s="105"/>
      <c r="AD227" s="105"/>
    </row>
    <row r="228" spans="1:30" ht="19.5" customHeight="1" x14ac:dyDescent="0.2">
      <c r="A228" s="399">
        <v>5</v>
      </c>
      <c r="B228" s="247" t="s">
        <v>1604</v>
      </c>
      <c r="C228" s="408">
        <v>1</v>
      </c>
      <c r="D228" s="408"/>
      <c r="E228" s="105"/>
      <c r="F228" s="399">
        <v>5</v>
      </c>
      <c r="G228" s="247" t="s">
        <v>1604</v>
      </c>
      <c r="H228" s="403">
        <v>1</v>
      </c>
      <c r="I228" s="403"/>
      <c r="J228" s="105"/>
      <c r="K228" s="105"/>
      <c r="L228" s="105"/>
      <c r="M228" s="105"/>
      <c r="N228" s="105"/>
      <c r="O228" s="105"/>
      <c r="P228" s="105"/>
      <c r="Q228" s="105"/>
      <c r="R228" s="105"/>
      <c r="S228" s="105"/>
      <c r="T228" s="105"/>
      <c r="U228" s="105"/>
      <c r="V228" s="105"/>
      <c r="W228" s="105"/>
      <c r="X228" s="105"/>
      <c r="Y228" s="105"/>
      <c r="Z228" s="105"/>
      <c r="AA228" s="105"/>
      <c r="AB228" s="105"/>
      <c r="AC228" s="105"/>
      <c r="AD228" s="105"/>
    </row>
    <row r="229" spans="1:30" ht="19.5" customHeight="1" x14ac:dyDescent="0.2">
      <c r="A229" s="399">
        <v>6</v>
      </c>
      <c r="B229" s="247" t="s">
        <v>1605</v>
      </c>
      <c r="C229" s="408">
        <v>1</v>
      </c>
      <c r="D229" s="408"/>
      <c r="E229" s="105"/>
      <c r="F229" s="399">
        <v>6</v>
      </c>
      <c r="G229" s="247" t="s">
        <v>1605</v>
      </c>
      <c r="H229" s="403">
        <v>1</v>
      </c>
      <c r="I229" s="403"/>
      <c r="J229" s="105"/>
      <c r="K229" s="105"/>
      <c r="L229" s="105"/>
      <c r="M229" s="105"/>
      <c r="N229" s="105"/>
      <c r="O229" s="105"/>
      <c r="P229" s="105"/>
      <c r="Q229" s="105"/>
      <c r="R229" s="105"/>
      <c r="S229" s="105"/>
      <c r="T229" s="105"/>
      <c r="U229" s="105"/>
      <c r="V229" s="105"/>
      <c r="W229" s="105"/>
      <c r="X229" s="105"/>
      <c r="Y229" s="105"/>
      <c r="Z229" s="105"/>
      <c r="AA229" s="105"/>
      <c r="AB229" s="105"/>
      <c r="AC229" s="105"/>
      <c r="AD229" s="105"/>
    </row>
    <row r="230" spans="1:30" ht="19.5" customHeight="1" x14ac:dyDescent="0.2">
      <c r="A230" s="399">
        <v>7</v>
      </c>
      <c r="B230" s="247" t="s">
        <v>1606</v>
      </c>
      <c r="C230" s="408">
        <v>1</v>
      </c>
      <c r="D230" s="408"/>
      <c r="E230" s="105"/>
      <c r="F230" s="399">
        <v>7</v>
      </c>
      <c r="G230" s="247" t="s">
        <v>1606</v>
      </c>
      <c r="H230" s="403">
        <v>1</v>
      </c>
      <c r="I230" s="403"/>
      <c r="J230" s="105"/>
      <c r="K230" s="105"/>
      <c r="L230" s="105"/>
      <c r="M230" s="105"/>
      <c r="N230" s="105"/>
      <c r="O230" s="105"/>
      <c r="P230" s="105"/>
      <c r="Q230" s="105"/>
      <c r="R230" s="105"/>
      <c r="S230" s="105"/>
      <c r="T230" s="105"/>
      <c r="U230" s="105"/>
      <c r="V230" s="105"/>
      <c r="W230" s="105"/>
      <c r="X230" s="105"/>
      <c r="Y230" s="105"/>
      <c r="Z230" s="105"/>
      <c r="AA230" s="105"/>
      <c r="AB230" s="105"/>
      <c r="AC230" s="105"/>
      <c r="AD230" s="105"/>
    </row>
    <row r="231" spans="1:30" ht="19.5" customHeight="1" x14ac:dyDescent="0.2">
      <c r="A231" s="399">
        <v>8</v>
      </c>
      <c r="B231" s="247" t="s">
        <v>1607</v>
      </c>
      <c r="C231" s="408">
        <v>1</v>
      </c>
      <c r="D231" s="408"/>
      <c r="E231" s="105"/>
      <c r="F231" s="399">
        <v>8</v>
      </c>
      <c r="G231" s="247" t="s">
        <v>1607</v>
      </c>
      <c r="H231" s="403"/>
      <c r="I231" s="403">
        <v>1</v>
      </c>
      <c r="J231" s="105"/>
      <c r="K231" s="105"/>
      <c r="L231" s="105"/>
      <c r="M231" s="105"/>
      <c r="N231" s="105"/>
      <c r="O231" s="105"/>
      <c r="P231" s="105"/>
      <c r="Q231" s="105"/>
      <c r="R231" s="105"/>
      <c r="S231" s="105"/>
      <c r="T231" s="105"/>
      <c r="U231" s="105"/>
      <c r="V231" s="105"/>
      <c r="W231" s="105"/>
      <c r="X231" s="105"/>
      <c r="Y231" s="105"/>
      <c r="Z231" s="105"/>
      <c r="AA231" s="105"/>
      <c r="AB231" s="105"/>
      <c r="AC231" s="105"/>
      <c r="AD231" s="105"/>
    </row>
    <row r="232" spans="1:30" ht="19.5" customHeight="1" x14ac:dyDescent="0.2">
      <c r="A232" s="399">
        <v>9</v>
      </c>
      <c r="B232" s="247" t="s">
        <v>1608</v>
      </c>
      <c r="C232" s="408">
        <v>1</v>
      </c>
      <c r="D232" s="408"/>
      <c r="E232" s="105"/>
      <c r="F232" s="399">
        <v>9</v>
      </c>
      <c r="G232" s="247" t="s">
        <v>1608</v>
      </c>
      <c r="H232" s="403"/>
      <c r="I232" s="403">
        <v>1</v>
      </c>
      <c r="J232" s="105"/>
      <c r="K232" s="105"/>
      <c r="L232" s="105"/>
      <c r="M232" s="105"/>
      <c r="N232" s="105"/>
      <c r="O232" s="105"/>
      <c r="P232" s="105"/>
      <c r="Q232" s="105"/>
      <c r="R232" s="105"/>
      <c r="S232" s="105"/>
      <c r="T232" s="105"/>
      <c r="U232" s="105"/>
      <c r="V232" s="105"/>
      <c r="W232" s="105"/>
      <c r="X232" s="105"/>
      <c r="Y232" s="105"/>
      <c r="Z232" s="105"/>
      <c r="AA232" s="105"/>
      <c r="AB232" s="105"/>
      <c r="AC232" s="105"/>
      <c r="AD232" s="105"/>
    </row>
    <row r="233" spans="1:30" ht="19.5" customHeight="1" x14ac:dyDescent="0.2">
      <c r="A233" s="399">
        <v>10</v>
      </c>
      <c r="B233" s="247" t="s">
        <v>1609</v>
      </c>
      <c r="C233" s="408">
        <v>1</v>
      </c>
      <c r="D233" s="408"/>
      <c r="E233" s="105"/>
      <c r="F233" s="399">
        <v>10</v>
      </c>
      <c r="G233" s="247" t="s">
        <v>1609</v>
      </c>
      <c r="H233" s="403">
        <v>1</v>
      </c>
      <c r="I233" s="403"/>
      <c r="J233" s="105"/>
      <c r="K233" s="105"/>
      <c r="L233" s="105"/>
      <c r="M233" s="105"/>
      <c r="N233" s="105"/>
      <c r="O233" s="105"/>
      <c r="P233" s="105"/>
      <c r="Q233" s="105"/>
      <c r="R233" s="105"/>
      <c r="S233" s="105"/>
      <c r="T233" s="105"/>
      <c r="U233" s="105"/>
      <c r="V233" s="105"/>
      <c r="W233" s="105"/>
      <c r="X233" s="105"/>
      <c r="Y233" s="105"/>
      <c r="Z233" s="105"/>
      <c r="AA233" s="105"/>
      <c r="AB233" s="105"/>
      <c r="AC233" s="105"/>
      <c r="AD233" s="105"/>
    </row>
    <row r="234" spans="1:30" ht="19.5" customHeight="1" x14ac:dyDescent="0.2">
      <c r="A234" s="399">
        <v>11</v>
      </c>
      <c r="B234" s="247" t="s">
        <v>1610</v>
      </c>
      <c r="C234" s="408">
        <v>1</v>
      </c>
      <c r="D234" s="408"/>
      <c r="E234" s="105"/>
      <c r="F234" s="399">
        <v>11</v>
      </c>
      <c r="G234" s="247" t="s">
        <v>1610</v>
      </c>
      <c r="H234" s="403">
        <v>1</v>
      </c>
      <c r="I234" s="403"/>
      <c r="J234" s="105"/>
      <c r="K234" s="105"/>
      <c r="L234" s="105"/>
      <c r="M234" s="105"/>
      <c r="N234" s="105"/>
      <c r="O234" s="105"/>
      <c r="P234" s="105"/>
      <c r="Q234" s="105"/>
      <c r="R234" s="105"/>
      <c r="S234" s="105"/>
      <c r="T234" s="105"/>
      <c r="U234" s="105"/>
      <c r="V234" s="105"/>
      <c r="W234" s="105"/>
      <c r="X234" s="105"/>
      <c r="Y234" s="105"/>
      <c r="Z234" s="105"/>
      <c r="AA234" s="105"/>
      <c r="AB234" s="105"/>
      <c r="AC234" s="105"/>
      <c r="AD234" s="105"/>
    </row>
    <row r="235" spans="1:30" ht="19.5" customHeight="1" x14ac:dyDescent="0.2">
      <c r="A235" s="399">
        <v>12</v>
      </c>
      <c r="B235" s="247" t="s">
        <v>1611</v>
      </c>
      <c r="C235" s="408">
        <v>1</v>
      </c>
      <c r="D235" s="408"/>
      <c r="E235" s="105"/>
      <c r="F235" s="399">
        <v>12</v>
      </c>
      <c r="G235" s="247" t="s">
        <v>1611</v>
      </c>
      <c r="H235" s="403">
        <v>1</v>
      </c>
      <c r="I235" s="403"/>
      <c r="J235" s="105"/>
      <c r="K235" s="105"/>
      <c r="L235" s="105"/>
      <c r="M235" s="105"/>
      <c r="N235" s="105"/>
      <c r="O235" s="105"/>
      <c r="P235" s="105"/>
      <c r="Q235" s="105"/>
      <c r="R235" s="105"/>
      <c r="S235" s="105"/>
      <c r="T235" s="105"/>
      <c r="U235" s="105"/>
      <c r="V235" s="105"/>
      <c r="W235" s="105"/>
      <c r="X235" s="105"/>
      <c r="Y235" s="105"/>
      <c r="Z235" s="105"/>
      <c r="AA235" s="105"/>
      <c r="AB235" s="105"/>
      <c r="AC235" s="105"/>
      <c r="AD235" s="105"/>
    </row>
    <row r="236" spans="1:30" ht="19.5" customHeight="1" x14ac:dyDescent="0.2">
      <c r="A236" s="399">
        <v>13</v>
      </c>
      <c r="B236" s="247" t="s">
        <v>1612</v>
      </c>
      <c r="C236" s="408">
        <v>1</v>
      </c>
      <c r="D236" s="408"/>
      <c r="E236" s="105"/>
      <c r="F236" s="399">
        <v>13</v>
      </c>
      <c r="G236" s="247" t="s">
        <v>1612</v>
      </c>
      <c r="H236" s="403">
        <v>1</v>
      </c>
      <c r="I236" s="403"/>
      <c r="J236" s="105"/>
      <c r="K236" s="105"/>
      <c r="L236" s="105"/>
      <c r="M236" s="105"/>
      <c r="N236" s="105"/>
      <c r="O236" s="105"/>
      <c r="P236" s="105"/>
      <c r="Q236" s="105"/>
      <c r="R236" s="105"/>
      <c r="S236" s="105"/>
      <c r="T236" s="105"/>
      <c r="U236" s="105"/>
      <c r="V236" s="105"/>
      <c r="W236" s="105"/>
      <c r="X236" s="105"/>
      <c r="Y236" s="105"/>
      <c r="Z236" s="105"/>
      <c r="AA236" s="105"/>
      <c r="AB236" s="105"/>
      <c r="AC236" s="105"/>
      <c r="AD236" s="105"/>
    </row>
    <row r="237" spans="1:30" ht="19.5" customHeight="1" x14ac:dyDescent="0.2">
      <c r="A237" s="399">
        <v>14</v>
      </c>
      <c r="B237" s="247" t="s">
        <v>1613</v>
      </c>
      <c r="C237" s="408">
        <v>1</v>
      </c>
      <c r="D237" s="408"/>
      <c r="E237" s="105"/>
      <c r="F237" s="399">
        <v>14</v>
      </c>
      <c r="G237" s="247" t="s">
        <v>1613</v>
      </c>
      <c r="H237" s="403">
        <v>1</v>
      </c>
      <c r="I237" s="403"/>
      <c r="J237" s="105"/>
      <c r="K237" s="105"/>
      <c r="L237" s="105"/>
      <c r="M237" s="105"/>
      <c r="N237" s="105"/>
      <c r="O237" s="105"/>
      <c r="P237" s="105"/>
      <c r="Q237" s="105"/>
      <c r="R237" s="105"/>
      <c r="S237" s="105"/>
      <c r="T237" s="105"/>
      <c r="U237" s="105"/>
      <c r="V237" s="105"/>
      <c r="W237" s="105"/>
      <c r="X237" s="105"/>
      <c r="Y237" s="105"/>
      <c r="Z237" s="105"/>
      <c r="AA237" s="105"/>
      <c r="AB237" s="105"/>
      <c r="AC237" s="105"/>
      <c r="AD237" s="105"/>
    </row>
    <row r="238" spans="1:30" ht="19.5" customHeight="1" x14ac:dyDescent="0.2">
      <c r="A238" s="399">
        <v>15</v>
      </c>
      <c r="B238" s="247" t="s">
        <v>1614</v>
      </c>
      <c r="C238" s="408">
        <v>1</v>
      </c>
      <c r="D238" s="408"/>
      <c r="E238" s="105"/>
      <c r="F238" s="399">
        <v>15</v>
      </c>
      <c r="G238" s="247" t="s">
        <v>1614</v>
      </c>
      <c r="H238" s="403">
        <v>1</v>
      </c>
      <c r="I238" s="403"/>
      <c r="J238" s="105"/>
      <c r="K238" s="105"/>
      <c r="L238" s="105"/>
      <c r="M238" s="105"/>
      <c r="N238" s="105"/>
      <c r="O238" s="105"/>
      <c r="P238" s="105"/>
      <c r="Q238" s="105"/>
      <c r="R238" s="105"/>
      <c r="S238" s="105"/>
      <c r="T238" s="105"/>
      <c r="U238" s="105"/>
      <c r="V238" s="105"/>
      <c r="W238" s="105"/>
      <c r="X238" s="105"/>
      <c r="Y238" s="105"/>
      <c r="Z238" s="105"/>
      <c r="AA238" s="105"/>
      <c r="AB238" s="105"/>
      <c r="AC238" s="105"/>
      <c r="AD238" s="105"/>
    </row>
    <row r="239" spans="1:30" ht="19.5" customHeight="1" x14ac:dyDescent="0.2">
      <c r="A239" s="399">
        <v>16</v>
      </c>
      <c r="B239" s="247" t="s">
        <v>1615</v>
      </c>
      <c r="C239" s="408"/>
      <c r="D239" s="408">
        <v>1</v>
      </c>
      <c r="E239" s="105"/>
      <c r="F239" s="399">
        <v>16</v>
      </c>
      <c r="G239" s="247" t="s">
        <v>1615</v>
      </c>
      <c r="H239" s="403"/>
      <c r="I239" s="403">
        <v>1</v>
      </c>
      <c r="J239" s="105"/>
      <c r="K239" s="105"/>
      <c r="L239" s="105"/>
      <c r="M239" s="105"/>
      <c r="N239" s="105"/>
      <c r="O239" s="105"/>
      <c r="P239" s="105"/>
      <c r="Q239" s="105"/>
      <c r="R239" s="105"/>
      <c r="S239" s="105"/>
      <c r="T239" s="105"/>
      <c r="U239" s="105"/>
      <c r="V239" s="105"/>
      <c r="W239" s="105"/>
      <c r="X239" s="105"/>
      <c r="Y239" s="105"/>
      <c r="Z239" s="105"/>
      <c r="AA239" s="105"/>
      <c r="AB239" s="105"/>
      <c r="AC239" s="105"/>
      <c r="AD239" s="105"/>
    </row>
    <row r="240" spans="1:30" ht="19.5" customHeight="1" x14ac:dyDescent="0.2">
      <c r="A240" s="399">
        <v>17</v>
      </c>
      <c r="B240" s="247" t="s">
        <v>1616</v>
      </c>
      <c r="C240" s="408">
        <v>1</v>
      </c>
      <c r="D240" s="408"/>
      <c r="E240" s="105"/>
      <c r="F240" s="399">
        <v>17</v>
      </c>
      <c r="G240" s="247" t="s">
        <v>1616</v>
      </c>
      <c r="H240" s="403"/>
      <c r="I240" s="403">
        <v>1</v>
      </c>
      <c r="J240" s="105"/>
      <c r="K240" s="105"/>
      <c r="L240" s="105"/>
      <c r="M240" s="105"/>
      <c r="N240" s="105"/>
      <c r="O240" s="105"/>
      <c r="P240" s="105"/>
      <c r="Q240" s="105"/>
      <c r="R240" s="105"/>
      <c r="S240" s="105"/>
      <c r="T240" s="105"/>
      <c r="U240" s="105"/>
      <c r="V240" s="105"/>
      <c r="W240" s="105"/>
      <c r="X240" s="105"/>
      <c r="Y240" s="105"/>
      <c r="Z240" s="105"/>
      <c r="AA240" s="105"/>
      <c r="AB240" s="105"/>
      <c r="AC240" s="105"/>
      <c r="AD240" s="105"/>
    </row>
    <row r="241" spans="1:30" ht="19.5" customHeight="1" x14ac:dyDescent="0.2">
      <c r="A241" s="399">
        <v>18</v>
      </c>
      <c r="B241" s="247" t="s">
        <v>1617</v>
      </c>
      <c r="C241" s="408">
        <v>1</v>
      </c>
      <c r="D241" s="408"/>
      <c r="E241" s="105"/>
      <c r="F241" s="399">
        <v>18</v>
      </c>
      <c r="G241" s="247" t="s">
        <v>1617</v>
      </c>
      <c r="H241" s="403">
        <v>1</v>
      </c>
      <c r="I241" s="403"/>
      <c r="J241" s="105"/>
      <c r="K241" s="105"/>
      <c r="L241" s="105"/>
      <c r="M241" s="105"/>
      <c r="N241" s="105"/>
      <c r="O241" s="105"/>
      <c r="P241" s="105"/>
      <c r="Q241" s="105"/>
      <c r="R241" s="105"/>
      <c r="S241" s="105"/>
      <c r="T241" s="105"/>
      <c r="U241" s="105"/>
      <c r="V241" s="105"/>
      <c r="W241" s="105"/>
      <c r="X241" s="105"/>
      <c r="Y241" s="105"/>
      <c r="Z241" s="105"/>
      <c r="AA241" s="105"/>
      <c r="AB241" s="105"/>
      <c r="AC241" s="105"/>
      <c r="AD241" s="105"/>
    </row>
    <row r="242" spans="1:30" ht="19.5" customHeight="1" x14ac:dyDescent="0.2">
      <c r="A242" s="399">
        <v>19</v>
      </c>
      <c r="B242" s="247" t="s">
        <v>1618</v>
      </c>
      <c r="C242" s="408"/>
      <c r="D242" s="408">
        <v>1</v>
      </c>
      <c r="E242" s="105"/>
      <c r="F242" s="399">
        <v>19</v>
      </c>
      <c r="G242" s="247" t="s">
        <v>1618</v>
      </c>
      <c r="H242" s="403">
        <v>1</v>
      </c>
      <c r="I242" s="403"/>
      <c r="J242" s="105"/>
      <c r="K242" s="105"/>
      <c r="L242" s="105"/>
      <c r="M242" s="105"/>
      <c r="N242" s="105"/>
      <c r="O242" s="105"/>
      <c r="P242" s="105"/>
      <c r="Q242" s="105"/>
      <c r="R242" s="105"/>
      <c r="S242" s="105"/>
      <c r="T242" s="105"/>
      <c r="U242" s="105"/>
      <c r="V242" s="105"/>
      <c r="W242" s="105"/>
      <c r="X242" s="105"/>
      <c r="Y242" s="105"/>
      <c r="Z242" s="105"/>
      <c r="AA242" s="105"/>
      <c r="AB242" s="105"/>
      <c r="AC242" s="105"/>
      <c r="AD242" s="105"/>
    </row>
    <row r="243" spans="1:30" ht="18" customHeight="1" x14ac:dyDescent="0.2">
      <c r="A243" s="105"/>
      <c r="B243" s="404" t="s">
        <v>1619</v>
      </c>
      <c r="C243" s="743">
        <f>SUM(C224:C242)</f>
        <v>17</v>
      </c>
      <c r="D243" s="568"/>
      <c r="E243" s="105"/>
      <c r="F243" s="105"/>
      <c r="G243" s="404" t="s">
        <v>1619</v>
      </c>
      <c r="H243" s="743">
        <f>SUM(H224:H242)</f>
        <v>13</v>
      </c>
      <c r="I243" s="568"/>
      <c r="J243" s="105"/>
      <c r="K243" s="105"/>
      <c r="L243" s="105"/>
      <c r="M243" s="105"/>
      <c r="N243" s="105"/>
      <c r="O243" s="105"/>
      <c r="P243" s="105"/>
      <c r="Q243" s="105"/>
      <c r="R243" s="105"/>
      <c r="S243" s="105"/>
      <c r="T243" s="105"/>
      <c r="U243" s="105"/>
      <c r="V243" s="105"/>
      <c r="W243" s="105"/>
      <c r="X243" s="105"/>
      <c r="Y243" s="105"/>
      <c r="Z243" s="105"/>
      <c r="AA243" s="105"/>
      <c r="AB243" s="105"/>
      <c r="AC243" s="105"/>
      <c r="AD243" s="105"/>
    </row>
    <row r="244" spans="1:30" ht="18" customHeight="1" x14ac:dyDescent="0.2">
      <c r="A244" s="105"/>
      <c r="B244" s="404" t="s">
        <v>1620</v>
      </c>
      <c r="C244" s="743">
        <f>SUM(D224:D242)</f>
        <v>2</v>
      </c>
      <c r="D244" s="568"/>
      <c r="E244" s="105"/>
      <c r="F244" s="105"/>
      <c r="G244" s="404" t="s">
        <v>1620</v>
      </c>
      <c r="H244" s="743">
        <f>SUM(I224:I242)</f>
        <v>6</v>
      </c>
      <c r="I244" s="568"/>
      <c r="J244" s="105"/>
      <c r="K244" s="105"/>
      <c r="L244" s="105"/>
      <c r="M244" s="105"/>
      <c r="N244" s="105"/>
      <c r="O244" s="105"/>
      <c r="P244" s="105"/>
      <c r="Q244" s="105"/>
      <c r="R244" s="105"/>
      <c r="S244" s="105"/>
      <c r="T244" s="105"/>
      <c r="U244" s="105"/>
      <c r="V244" s="105"/>
      <c r="W244" s="105"/>
      <c r="X244" s="105"/>
      <c r="Y244" s="105"/>
      <c r="Z244" s="105"/>
      <c r="AA244" s="105"/>
      <c r="AB244" s="105"/>
      <c r="AC244" s="105"/>
      <c r="AD244" s="105"/>
    </row>
    <row r="245" spans="1:30" ht="16.5" customHeight="1" x14ac:dyDescent="0.2">
      <c r="A245" s="105"/>
      <c r="B245" s="405" t="s">
        <v>1621</v>
      </c>
      <c r="C245" s="406">
        <f>C243</f>
        <v>17</v>
      </c>
      <c r="D245" s="406" t="s">
        <v>1622</v>
      </c>
      <c r="E245" s="105"/>
      <c r="F245" s="105"/>
      <c r="G245" s="405" t="s">
        <v>1621</v>
      </c>
      <c r="H245" s="406">
        <f>H243</f>
        <v>13</v>
      </c>
      <c r="I245" s="406" t="s">
        <v>1622</v>
      </c>
      <c r="J245" s="105"/>
      <c r="K245" s="105"/>
      <c r="L245" s="105"/>
      <c r="M245" s="105"/>
      <c r="N245" s="105"/>
      <c r="O245" s="105"/>
      <c r="P245" s="105"/>
      <c r="Q245" s="105"/>
      <c r="R245" s="105"/>
      <c r="S245" s="105"/>
      <c r="T245" s="105"/>
      <c r="U245" s="105"/>
      <c r="V245" s="105"/>
      <c r="W245" s="105"/>
      <c r="X245" s="105"/>
      <c r="Y245" s="105"/>
      <c r="Z245" s="105"/>
      <c r="AA245" s="105"/>
      <c r="AB245" s="105"/>
      <c r="AC245" s="105"/>
      <c r="AD245" s="105"/>
    </row>
    <row r="246" spans="1:30" ht="15.75" customHeight="1" x14ac:dyDescent="0.2">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row>
    <row r="247" spans="1:30" ht="32.25" customHeight="1" x14ac:dyDescent="0.2">
      <c r="A247" s="105"/>
      <c r="B247" s="744" t="s">
        <v>1681</v>
      </c>
      <c r="C247" s="745"/>
      <c r="D247" s="746"/>
      <c r="E247" s="105"/>
      <c r="F247" s="105"/>
      <c r="G247" s="744" t="s">
        <v>1682</v>
      </c>
      <c r="H247" s="745"/>
      <c r="I247" s="746"/>
      <c r="J247" s="105"/>
      <c r="K247" s="105"/>
      <c r="L247" s="105"/>
      <c r="M247" s="105"/>
      <c r="N247" s="105"/>
      <c r="O247" s="105"/>
      <c r="P247" s="105"/>
      <c r="Q247" s="105"/>
      <c r="R247" s="105"/>
      <c r="S247" s="105"/>
      <c r="T247" s="105"/>
      <c r="U247" s="105"/>
      <c r="V247" s="105"/>
      <c r="W247" s="105"/>
      <c r="X247" s="105"/>
      <c r="Y247" s="105"/>
      <c r="Z247" s="105"/>
      <c r="AA247" s="105"/>
      <c r="AB247" s="105"/>
      <c r="AC247" s="105"/>
      <c r="AD247" s="105"/>
    </row>
    <row r="248" spans="1:30" ht="30.75" customHeight="1" x14ac:dyDescent="0.2">
      <c r="A248" s="105"/>
      <c r="B248" s="747" t="s">
        <v>1683</v>
      </c>
      <c r="C248" s="570"/>
      <c r="D248" s="748"/>
      <c r="E248" s="105"/>
      <c r="F248" s="105"/>
      <c r="G248" s="747" t="s">
        <v>1684</v>
      </c>
      <c r="H248" s="570"/>
      <c r="I248" s="748"/>
      <c r="J248" s="105"/>
      <c r="K248" s="105"/>
      <c r="L248" s="105"/>
      <c r="M248" s="105"/>
      <c r="N248" s="105"/>
      <c r="O248" s="105"/>
      <c r="P248" s="105"/>
      <c r="Q248" s="105"/>
      <c r="R248" s="105"/>
      <c r="S248" s="105"/>
      <c r="T248" s="105"/>
      <c r="U248" s="105"/>
      <c r="V248" s="105"/>
      <c r="W248" s="105"/>
      <c r="X248" s="105"/>
      <c r="Y248" s="105"/>
      <c r="Z248" s="105"/>
      <c r="AA248" s="105"/>
      <c r="AB248" s="105"/>
      <c r="AC248" s="105"/>
      <c r="AD248" s="105"/>
    </row>
    <row r="249" spans="1:30" ht="35.25" customHeight="1" x14ac:dyDescent="0.2">
      <c r="A249" s="105"/>
      <c r="B249" s="749" t="s">
        <v>1685</v>
      </c>
      <c r="C249" s="750"/>
      <c r="D249" s="751"/>
      <c r="E249" s="105"/>
      <c r="F249" s="105"/>
      <c r="G249" s="749" t="s">
        <v>1686</v>
      </c>
      <c r="H249" s="750"/>
      <c r="I249" s="751"/>
      <c r="J249" s="105"/>
      <c r="K249" s="105"/>
      <c r="L249" s="105"/>
      <c r="M249" s="105"/>
      <c r="N249" s="105"/>
      <c r="O249" s="105"/>
      <c r="P249" s="105"/>
      <c r="Q249" s="105"/>
      <c r="R249" s="105"/>
      <c r="S249" s="105"/>
      <c r="T249" s="105"/>
      <c r="U249" s="105"/>
      <c r="V249" s="105"/>
      <c r="W249" s="105"/>
      <c r="X249" s="105"/>
      <c r="Y249" s="105"/>
      <c r="Z249" s="105"/>
      <c r="AA249" s="105"/>
      <c r="AB249" s="105"/>
      <c r="AC249" s="105"/>
      <c r="AD249" s="105"/>
    </row>
    <row r="250" spans="1:30" ht="12.75" customHeight="1" x14ac:dyDescent="0.2">
      <c r="A250" s="105"/>
      <c r="B250" s="105"/>
      <c r="C250" s="105"/>
      <c r="D250" s="105"/>
      <c r="E250" s="105"/>
      <c r="K250" s="67"/>
      <c r="L250" s="67"/>
      <c r="M250" s="67"/>
      <c r="N250" s="67"/>
      <c r="O250" s="67"/>
      <c r="P250" s="67"/>
      <c r="Q250" s="67"/>
      <c r="R250" s="67"/>
      <c r="S250" s="67"/>
      <c r="T250" s="67"/>
      <c r="U250" s="67"/>
      <c r="V250" s="67"/>
      <c r="W250" s="67"/>
      <c r="X250" s="67"/>
      <c r="Y250" s="67"/>
      <c r="Z250" s="67"/>
      <c r="AA250" s="67"/>
      <c r="AB250" s="67"/>
      <c r="AC250" s="67"/>
      <c r="AD250" s="67"/>
    </row>
    <row r="251" spans="1:30" ht="12.75" customHeight="1" x14ac:dyDescent="0.2">
      <c r="A251" s="105"/>
      <c r="B251" s="105"/>
      <c r="C251" s="105"/>
      <c r="D251" s="105"/>
      <c r="E251" s="105"/>
      <c r="K251" s="67"/>
      <c r="L251" s="67"/>
      <c r="M251" s="67"/>
      <c r="N251" s="67"/>
      <c r="O251" s="67"/>
      <c r="P251" s="67"/>
      <c r="Q251" s="67"/>
      <c r="R251" s="67"/>
      <c r="S251" s="67"/>
      <c r="T251" s="67"/>
      <c r="U251" s="67"/>
      <c r="V251" s="67"/>
      <c r="W251" s="67"/>
      <c r="X251" s="67"/>
      <c r="Y251" s="67"/>
      <c r="Z251" s="67"/>
      <c r="AA251" s="67"/>
      <c r="AB251" s="67"/>
      <c r="AC251" s="67"/>
      <c r="AD251" s="67"/>
    </row>
    <row r="252" spans="1:30" ht="16.5" customHeight="1" x14ac:dyDescent="0.2">
      <c r="A252" s="394" t="s">
        <v>1591</v>
      </c>
      <c r="B252" s="752" t="s">
        <v>210</v>
      </c>
      <c r="C252" s="570"/>
      <c r="D252" s="568"/>
      <c r="E252" s="105"/>
      <c r="F252" s="394" t="s">
        <v>1591</v>
      </c>
      <c r="G252" s="752" t="s">
        <v>210</v>
      </c>
      <c r="H252" s="570"/>
      <c r="I252" s="568"/>
    </row>
    <row r="253" spans="1:30" ht="18.75" customHeight="1" x14ac:dyDescent="0.25">
      <c r="A253" s="758" t="s">
        <v>1592</v>
      </c>
      <c r="B253" s="759"/>
      <c r="C253" s="759"/>
      <c r="D253" s="760"/>
      <c r="E253" s="105"/>
      <c r="F253" s="758" t="s">
        <v>1592</v>
      </c>
      <c r="G253" s="759"/>
      <c r="H253" s="759"/>
      <c r="I253" s="760"/>
    </row>
    <row r="254" spans="1:30" ht="9" customHeight="1" x14ac:dyDescent="0.25">
      <c r="A254" s="395"/>
      <c r="B254" s="395"/>
      <c r="C254" s="395"/>
      <c r="D254" s="395"/>
      <c r="E254" s="105"/>
      <c r="F254" s="395"/>
      <c r="G254" s="395"/>
      <c r="H254" s="395"/>
      <c r="I254" s="395"/>
    </row>
    <row r="255" spans="1:30" ht="33" customHeight="1" x14ac:dyDescent="0.2">
      <c r="A255" s="407" t="s">
        <v>1687</v>
      </c>
      <c r="B255" s="764" t="s">
        <v>1688</v>
      </c>
      <c r="C255" s="570"/>
      <c r="D255" s="568"/>
      <c r="E255" s="105"/>
      <c r="F255" s="407" t="s">
        <v>1689</v>
      </c>
      <c r="G255" s="764" t="s">
        <v>1690</v>
      </c>
      <c r="H255" s="570"/>
      <c r="I255" s="568"/>
    </row>
    <row r="256" spans="1:30" ht="13.5" customHeight="1" x14ac:dyDescent="0.2">
      <c r="A256" s="761"/>
      <c r="B256" s="581"/>
      <c r="C256" s="581"/>
      <c r="D256" s="581"/>
      <c r="E256" s="105"/>
      <c r="F256" s="761"/>
      <c r="G256" s="581"/>
      <c r="H256" s="581"/>
      <c r="I256" s="581"/>
    </row>
    <row r="257" spans="1:9" ht="18" customHeight="1" x14ac:dyDescent="0.2">
      <c r="A257" s="762" t="s">
        <v>1595</v>
      </c>
      <c r="B257" s="570"/>
      <c r="C257" s="570"/>
      <c r="D257" s="568"/>
      <c r="E257" s="105"/>
      <c r="F257" s="762" t="s">
        <v>1595</v>
      </c>
      <c r="G257" s="570"/>
      <c r="H257" s="570"/>
      <c r="I257" s="568"/>
    </row>
    <row r="258" spans="1:9" ht="18" customHeight="1" x14ac:dyDescent="0.3">
      <c r="A258" s="397" t="s">
        <v>1596</v>
      </c>
      <c r="B258" s="398" t="s">
        <v>1597</v>
      </c>
      <c r="C258" s="398" t="s">
        <v>1598</v>
      </c>
      <c r="D258" s="398" t="s">
        <v>1599</v>
      </c>
      <c r="E258" s="105"/>
      <c r="F258" s="397" t="s">
        <v>1596</v>
      </c>
      <c r="G258" s="398" t="s">
        <v>1597</v>
      </c>
      <c r="H258" s="398" t="s">
        <v>1598</v>
      </c>
      <c r="I258" s="398" t="s">
        <v>1599</v>
      </c>
    </row>
    <row r="259" spans="1:9" ht="19.5" customHeight="1" x14ac:dyDescent="0.2">
      <c r="A259" s="399">
        <v>1</v>
      </c>
      <c r="B259" s="247" t="s">
        <v>1600</v>
      </c>
      <c r="C259" s="408">
        <v>1</v>
      </c>
      <c r="D259" s="408"/>
      <c r="E259" s="105"/>
      <c r="F259" s="399">
        <v>1</v>
      </c>
      <c r="G259" s="247" t="s">
        <v>1600</v>
      </c>
      <c r="H259" s="403">
        <v>1</v>
      </c>
      <c r="I259" s="403"/>
    </row>
    <row r="260" spans="1:9" ht="19.5" customHeight="1" x14ac:dyDescent="0.2">
      <c r="A260" s="399">
        <v>2</v>
      </c>
      <c r="B260" s="247" t="s">
        <v>1601</v>
      </c>
      <c r="C260" s="408">
        <v>1</v>
      </c>
      <c r="D260" s="408"/>
      <c r="E260" s="105"/>
      <c r="F260" s="399">
        <v>2</v>
      </c>
      <c r="G260" s="247" t="s">
        <v>1601</v>
      </c>
      <c r="H260" s="403"/>
      <c r="I260" s="403">
        <v>1</v>
      </c>
    </row>
    <row r="261" spans="1:9" ht="19.5" customHeight="1" x14ac:dyDescent="0.2">
      <c r="A261" s="399">
        <v>3</v>
      </c>
      <c r="B261" s="247" t="s">
        <v>1602</v>
      </c>
      <c r="C261" s="408"/>
      <c r="D261" s="408">
        <v>1</v>
      </c>
      <c r="E261" s="105"/>
      <c r="F261" s="399">
        <v>3</v>
      </c>
      <c r="G261" s="247" t="s">
        <v>1602</v>
      </c>
      <c r="H261" s="403">
        <v>1</v>
      </c>
      <c r="I261" s="403"/>
    </row>
    <row r="262" spans="1:9" ht="19.5" customHeight="1" x14ac:dyDescent="0.2">
      <c r="A262" s="399">
        <v>4</v>
      </c>
      <c r="B262" s="247" t="s">
        <v>1603</v>
      </c>
      <c r="C262" s="408"/>
      <c r="D262" s="408">
        <v>1</v>
      </c>
      <c r="E262" s="105"/>
      <c r="F262" s="399">
        <v>4</v>
      </c>
      <c r="G262" s="247" t="s">
        <v>1603</v>
      </c>
      <c r="H262" s="403"/>
      <c r="I262" s="403">
        <v>1</v>
      </c>
    </row>
    <row r="263" spans="1:9" ht="19.5" customHeight="1" x14ac:dyDescent="0.2">
      <c r="A263" s="399">
        <v>5</v>
      </c>
      <c r="B263" s="247" t="s">
        <v>1604</v>
      </c>
      <c r="C263" s="408">
        <v>1</v>
      </c>
      <c r="D263" s="408"/>
      <c r="E263" s="105"/>
      <c r="F263" s="399">
        <v>5</v>
      </c>
      <c r="G263" s="247" t="s">
        <v>1604</v>
      </c>
      <c r="H263" s="403">
        <v>1</v>
      </c>
      <c r="I263" s="403"/>
    </row>
    <row r="264" spans="1:9" ht="19.5" customHeight="1" x14ac:dyDescent="0.2">
      <c r="A264" s="399">
        <v>6</v>
      </c>
      <c r="B264" s="247" t="s">
        <v>1605</v>
      </c>
      <c r="C264" s="408">
        <v>1</v>
      </c>
      <c r="D264" s="408"/>
      <c r="E264" s="105"/>
      <c r="F264" s="399">
        <v>6</v>
      </c>
      <c r="G264" s="247" t="s">
        <v>1605</v>
      </c>
      <c r="H264" s="403">
        <v>1</v>
      </c>
      <c r="I264" s="403"/>
    </row>
    <row r="265" spans="1:9" ht="19.5" customHeight="1" x14ac:dyDescent="0.2">
      <c r="A265" s="399">
        <v>7</v>
      </c>
      <c r="B265" s="247" t="s">
        <v>1606</v>
      </c>
      <c r="C265" s="408">
        <v>1</v>
      </c>
      <c r="D265" s="408"/>
      <c r="E265" s="105"/>
      <c r="F265" s="399">
        <v>7</v>
      </c>
      <c r="G265" s="247" t="s">
        <v>1606</v>
      </c>
      <c r="H265" s="403">
        <v>1</v>
      </c>
      <c r="I265" s="403"/>
    </row>
    <row r="266" spans="1:9" ht="19.5" customHeight="1" x14ac:dyDescent="0.2">
      <c r="A266" s="399">
        <v>8</v>
      </c>
      <c r="B266" s="247" t="s">
        <v>1607</v>
      </c>
      <c r="C266" s="408">
        <v>1</v>
      </c>
      <c r="D266" s="408"/>
      <c r="E266" s="105"/>
      <c r="F266" s="399">
        <v>8</v>
      </c>
      <c r="G266" s="247" t="s">
        <v>1607</v>
      </c>
      <c r="H266" s="403"/>
      <c r="I266" s="403">
        <v>1</v>
      </c>
    </row>
    <row r="267" spans="1:9" ht="19.5" customHeight="1" x14ac:dyDescent="0.2">
      <c r="A267" s="399">
        <v>9</v>
      </c>
      <c r="B267" s="247" t="s">
        <v>1608</v>
      </c>
      <c r="C267" s="408"/>
      <c r="D267" s="408">
        <v>1</v>
      </c>
      <c r="E267" s="105"/>
      <c r="F267" s="399">
        <v>9</v>
      </c>
      <c r="G267" s="247" t="s">
        <v>1608</v>
      </c>
      <c r="H267" s="403"/>
      <c r="I267" s="403">
        <v>1</v>
      </c>
    </row>
    <row r="268" spans="1:9" ht="19.5" customHeight="1" x14ac:dyDescent="0.2">
      <c r="A268" s="399">
        <v>10</v>
      </c>
      <c r="B268" s="247" t="s">
        <v>1609</v>
      </c>
      <c r="C268" s="408">
        <v>1</v>
      </c>
      <c r="D268" s="408"/>
      <c r="E268" s="105"/>
      <c r="F268" s="399">
        <v>10</v>
      </c>
      <c r="G268" s="247" t="s">
        <v>1609</v>
      </c>
      <c r="H268" s="403">
        <v>1</v>
      </c>
      <c r="I268" s="403"/>
    </row>
    <row r="269" spans="1:9" ht="19.5" customHeight="1" x14ac:dyDescent="0.2">
      <c r="A269" s="399">
        <v>11</v>
      </c>
      <c r="B269" s="247" t="s">
        <v>1610</v>
      </c>
      <c r="C269" s="408">
        <v>1</v>
      </c>
      <c r="D269" s="408"/>
      <c r="E269" s="105"/>
      <c r="F269" s="399">
        <v>11</v>
      </c>
      <c r="G269" s="247" t="s">
        <v>1610</v>
      </c>
      <c r="H269" s="403">
        <v>1</v>
      </c>
      <c r="I269" s="403"/>
    </row>
    <row r="270" spans="1:9" ht="19.5" customHeight="1" x14ac:dyDescent="0.2">
      <c r="A270" s="399">
        <v>12</v>
      </c>
      <c r="B270" s="247" t="s">
        <v>1611</v>
      </c>
      <c r="C270" s="408">
        <v>1</v>
      </c>
      <c r="D270" s="408"/>
      <c r="E270" s="105"/>
      <c r="F270" s="399">
        <v>12</v>
      </c>
      <c r="G270" s="247" t="s">
        <v>1611</v>
      </c>
      <c r="H270" s="403">
        <v>1</v>
      </c>
      <c r="I270" s="403"/>
    </row>
    <row r="271" spans="1:9" ht="19.5" customHeight="1" x14ac:dyDescent="0.2">
      <c r="A271" s="399">
        <v>13</v>
      </c>
      <c r="B271" s="247" t="s">
        <v>1612</v>
      </c>
      <c r="C271" s="408"/>
      <c r="D271" s="408">
        <v>1</v>
      </c>
      <c r="E271" s="105"/>
      <c r="F271" s="399">
        <v>13</v>
      </c>
      <c r="G271" s="247" t="s">
        <v>1612</v>
      </c>
      <c r="H271" s="403">
        <v>1</v>
      </c>
      <c r="I271" s="403"/>
    </row>
    <row r="272" spans="1:9" ht="19.5" customHeight="1" x14ac:dyDescent="0.2">
      <c r="A272" s="399">
        <v>14</v>
      </c>
      <c r="B272" s="247" t="s">
        <v>1613</v>
      </c>
      <c r="C272" s="408"/>
      <c r="D272" s="408">
        <v>1</v>
      </c>
      <c r="E272" s="105"/>
      <c r="F272" s="399">
        <v>14</v>
      </c>
      <c r="G272" s="247" t="s">
        <v>1613</v>
      </c>
      <c r="H272" s="403">
        <v>1</v>
      </c>
      <c r="I272" s="403"/>
    </row>
    <row r="273" spans="1:26" ht="19.5" customHeight="1" x14ac:dyDescent="0.2">
      <c r="A273" s="399">
        <v>15</v>
      </c>
      <c r="B273" s="247" t="s">
        <v>1614</v>
      </c>
      <c r="C273" s="408">
        <v>1</v>
      </c>
      <c r="D273" s="408"/>
      <c r="E273" s="105"/>
      <c r="F273" s="399">
        <v>15</v>
      </c>
      <c r="G273" s="247" t="s">
        <v>1614</v>
      </c>
      <c r="H273" s="403">
        <v>1</v>
      </c>
      <c r="I273" s="403"/>
    </row>
    <row r="274" spans="1:26" ht="19.5" customHeight="1" x14ac:dyDescent="0.2">
      <c r="A274" s="399">
        <v>16</v>
      </c>
      <c r="B274" s="247" t="s">
        <v>1615</v>
      </c>
      <c r="C274" s="408"/>
      <c r="D274" s="408">
        <v>1</v>
      </c>
      <c r="E274" s="105"/>
      <c r="F274" s="399">
        <v>16</v>
      </c>
      <c r="G274" s="247" t="s">
        <v>1615</v>
      </c>
      <c r="H274" s="403"/>
      <c r="I274" s="403">
        <v>1</v>
      </c>
    </row>
    <row r="275" spans="1:26" ht="19.5" customHeight="1" x14ac:dyDescent="0.2">
      <c r="A275" s="399">
        <v>17</v>
      </c>
      <c r="B275" s="247" t="s">
        <v>1616</v>
      </c>
      <c r="C275" s="408">
        <v>1</v>
      </c>
      <c r="D275" s="408"/>
      <c r="E275" s="105"/>
      <c r="F275" s="399">
        <v>17</v>
      </c>
      <c r="G275" s="247" t="s">
        <v>1616</v>
      </c>
      <c r="H275" s="403"/>
      <c r="I275" s="403">
        <v>1</v>
      </c>
    </row>
    <row r="276" spans="1:26" ht="19.5" customHeight="1" x14ac:dyDescent="0.2">
      <c r="A276" s="399">
        <v>18</v>
      </c>
      <c r="B276" s="247" t="s">
        <v>1617</v>
      </c>
      <c r="C276" s="408">
        <v>1</v>
      </c>
      <c r="D276" s="408"/>
      <c r="E276" s="105"/>
      <c r="F276" s="399">
        <v>18</v>
      </c>
      <c r="G276" s="247" t="s">
        <v>1617</v>
      </c>
      <c r="H276" s="403">
        <v>1</v>
      </c>
      <c r="I276" s="403"/>
    </row>
    <row r="277" spans="1:26" ht="19.5" customHeight="1" x14ac:dyDescent="0.2">
      <c r="A277" s="399">
        <v>19</v>
      </c>
      <c r="B277" s="247" t="s">
        <v>1618</v>
      </c>
      <c r="C277" s="408"/>
      <c r="D277" s="408">
        <v>1</v>
      </c>
      <c r="E277" s="105"/>
      <c r="F277" s="399">
        <v>19</v>
      </c>
      <c r="G277" s="247" t="s">
        <v>1618</v>
      </c>
      <c r="H277" s="403">
        <v>1</v>
      </c>
      <c r="I277" s="403"/>
    </row>
    <row r="278" spans="1:26" ht="18" customHeight="1" x14ac:dyDescent="0.2">
      <c r="A278" s="105"/>
      <c r="B278" s="404" t="s">
        <v>1619</v>
      </c>
      <c r="C278" s="743">
        <f>SUM(C259:C277)</f>
        <v>12</v>
      </c>
      <c r="D278" s="568"/>
      <c r="E278" s="105"/>
      <c r="F278" s="105"/>
      <c r="G278" s="404" t="s">
        <v>1619</v>
      </c>
      <c r="H278" s="743">
        <f>SUM(H259:H277)</f>
        <v>13</v>
      </c>
      <c r="I278" s="568"/>
    </row>
    <row r="279" spans="1:26" ht="18" customHeight="1" x14ac:dyDescent="0.2">
      <c r="A279" s="105"/>
      <c r="B279" s="404" t="s">
        <v>1620</v>
      </c>
      <c r="C279" s="743">
        <f>SUM(D259:D277)</f>
        <v>7</v>
      </c>
      <c r="D279" s="568"/>
      <c r="E279" s="105"/>
      <c r="F279" s="105"/>
      <c r="G279" s="404" t="s">
        <v>1620</v>
      </c>
      <c r="H279" s="743">
        <f>SUM(I259:I277)</f>
        <v>6</v>
      </c>
      <c r="I279" s="568"/>
    </row>
    <row r="280" spans="1:26" ht="16.5" customHeight="1" x14ac:dyDescent="0.2">
      <c r="A280" s="105"/>
      <c r="B280" s="405" t="s">
        <v>1621</v>
      </c>
      <c r="C280" s="406">
        <f>C278</f>
        <v>12</v>
      </c>
      <c r="D280" s="406" t="s">
        <v>1622</v>
      </c>
      <c r="E280" s="105"/>
      <c r="F280" s="105"/>
      <c r="G280" s="405" t="s">
        <v>1621</v>
      </c>
      <c r="H280" s="406">
        <f>H278</f>
        <v>13</v>
      </c>
      <c r="I280" s="406" t="s">
        <v>1622</v>
      </c>
    </row>
    <row r="281" spans="1:26" ht="15.75" customHeight="1" x14ac:dyDescent="0.2">
      <c r="A281" s="105"/>
      <c r="B281" s="105"/>
      <c r="C281" s="105"/>
      <c r="D281" s="105"/>
      <c r="E281" s="105"/>
      <c r="F281" s="105"/>
      <c r="G281" s="105"/>
      <c r="H281" s="105"/>
      <c r="I281" s="105"/>
    </row>
    <row r="282" spans="1:26" ht="32.25" customHeight="1" x14ac:dyDescent="0.2">
      <c r="A282" s="105"/>
      <c r="B282" s="744" t="s">
        <v>1691</v>
      </c>
      <c r="C282" s="745"/>
      <c r="D282" s="746"/>
      <c r="E282" s="105"/>
      <c r="F282" s="105"/>
      <c r="G282" s="744" t="s">
        <v>1692</v>
      </c>
      <c r="H282" s="745"/>
      <c r="I282" s="746"/>
    </row>
    <row r="283" spans="1:26" ht="30.75" customHeight="1" x14ac:dyDescent="0.2">
      <c r="A283" s="105"/>
      <c r="B283" s="747" t="s">
        <v>1693</v>
      </c>
      <c r="C283" s="570"/>
      <c r="D283" s="748"/>
      <c r="E283" s="105"/>
      <c r="F283" s="105"/>
      <c r="G283" s="747" t="s">
        <v>1694</v>
      </c>
      <c r="H283" s="570"/>
      <c r="I283" s="748"/>
    </row>
    <row r="284" spans="1:26" ht="35.25" customHeight="1" x14ac:dyDescent="0.2">
      <c r="A284" s="105"/>
      <c r="B284" s="749" t="s">
        <v>1695</v>
      </c>
      <c r="C284" s="750"/>
      <c r="D284" s="751"/>
      <c r="E284" s="105"/>
      <c r="F284" s="105"/>
      <c r="G284" s="749" t="s">
        <v>1696</v>
      </c>
      <c r="H284" s="750"/>
      <c r="I284" s="751"/>
    </row>
    <row r="285" spans="1:26" ht="12.75" customHeight="1" x14ac:dyDescent="0.2">
      <c r="A285" s="105"/>
      <c r="B285" s="105"/>
      <c r="C285" s="105"/>
      <c r="D285" s="105"/>
      <c r="E285" s="105"/>
    </row>
    <row r="286" spans="1:26" ht="12.75" customHeight="1" x14ac:dyDescent="0.2">
      <c r="A286" s="105"/>
      <c r="B286" s="105"/>
      <c r="C286" s="105"/>
      <c r="D286" s="105"/>
      <c r="E286" s="105"/>
    </row>
    <row r="287" spans="1:26" ht="16.5" customHeight="1" x14ac:dyDescent="0.2">
      <c r="A287" s="394" t="s">
        <v>1591</v>
      </c>
      <c r="B287" s="752" t="s">
        <v>229</v>
      </c>
      <c r="C287" s="570"/>
      <c r="D287" s="568"/>
      <c r="E287" s="105"/>
      <c r="F287" s="394" t="s">
        <v>1591</v>
      </c>
      <c r="G287" s="752" t="s">
        <v>229</v>
      </c>
      <c r="H287" s="570"/>
      <c r="I287" s="568"/>
      <c r="J287" s="105"/>
      <c r="K287" s="105"/>
      <c r="L287" s="105"/>
      <c r="M287" s="105"/>
      <c r="N287" s="105"/>
      <c r="O287" s="105"/>
      <c r="P287" s="105"/>
      <c r="Q287" s="105"/>
      <c r="R287" s="105"/>
      <c r="S287" s="105"/>
      <c r="T287" s="105"/>
      <c r="U287" s="105"/>
      <c r="V287" s="105"/>
      <c r="W287" s="105"/>
      <c r="X287" s="105"/>
      <c r="Y287" s="105"/>
      <c r="Z287" s="105"/>
    </row>
    <row r="288" spans="1:26" ht="18.75" customHeight="1" x14ac:dyDescent="0.25">
      <c r="A288" s="758" t="s">
        <v>1592</v>
      </c>
      <c r="B288" s="759"/>
      <c r="C288" s="759"/>
      <c r="D288" s="760"/>
      <c r="E288" s="105"/>
      <c r="F288" s="758" t="s">
        <v>1592</v>
      </c>
      <c r="G288" s="759"/>
      <c r="H288" s="759"/>
      <c r="I288" s="760"/>
      <c r="J288" s="105"/>
      <c r="K288" s="105"/>
      <c r="L288" s="105"/>
      <c r="M288" s="105"/>
      <c r="N288" s="105"/>
      <c r="O288" s="105"/>
      <c r="P288" s="105"/>
      <c r="Q288" s="105"/>
      <c r="R288" s="105"/>
      <c r="S288" s="105"/>
      <c r="T288" s="105"/>
      <c r="U288" s="105"/>
      <c r="V288" s="105"/>
      <c r="W288" s="105"/>
      <c r="X288" s="105"/>
      <c r="Y288" s="105"/>
      <c r="Z288" s="105"/>
    </row>
    <row r="289" spans="1:26" ht="9" customHeight="1" x14ac:dyDescent="0.25">
      <c r="A289" s="395"/>
      <c r="B289" s="395"/>
      <c r="C289" s="395"/>
      <c r="D289" s="395"/>
      <c r="E289" s="105"/>
      <c r="F289" s="395"/>
      <c r="G289" s="395"/>
      <c r="H289" s="395"/>
      <c r="I289" s="395"/>
      <c r="J289" s="105"/>
      <c r="K289" s="105"/>
      <c r="L289" s="105"/>
      <c r="M289" s="105"/>
      <c r="N289" s="105"/>
      <c r="O289" s="105"/>
      <c r="P289" s="105"/>
      <c r="Q289" s="105"/>
      <c r="R289" s="105"/>
      <c r="S289" s="105"/>
      <c r="T289" s="105"/>
      <c r="U289" s="105"/>
      <c r="V289" s="105"/>
      <c r="W289" s="105"/>
      <c r="X289" s="105"/>
      <c r="Y289" s="105"/>
      <c r="Z289" s="105"/>
    </row>
    <row r="290" spans="1:26" ht="33" customHeight="1" x14ac:dyDescent="0.2">
      <c r="A290" s="407" t="s">
        <v>1697</v>
      </c>
      <c r="B290" s="763" t="s">
        <v>1698</v>
      </c>
      <c r="C290" s="570"/>
      <c r="D290" s="568"/>
      <c r="E290" s="105"/>
      <c r="F290" s="407" t="s">
        <v>1699</v>
      </c>
      <c r="G290" s="764" t="s">
        <v>1700</v>
      </c>
      <c r="H290" s="570"/>
      <c r="I290" s="568"/>
      <c r="J290" s="105"/>
      <c r="K290" s="105"/>
      <c r="L290" s="105"/>
      <c r="M290" s="105"/>
      <c r="N290" s="105"/>
      <c r="O290" s="105"/>
      <c r="P290" s="105"/>
      <c r="Q290" s="105"/>
      <c r="R290" s="105"/>
      <c r="S290" s="105"/>
      <c r="T290" s="105"/>
      <c r="U290" s="105"/>
      <c r="V290" s="105"/>
      <c r="W290" s="105"/>
      <c r="X290" s="105"/>
      <c r="Y290" s="105"/>
      <c r="Z290" s="105"/>
    </row>
    <row r="291" spans="1:26" ht="13.5" customHeight="1" x14ac:dyDescent="0.2">
      <c r="A291" s="761"/>
      <c r="B291" s="581"/>
      <c r="C291" s="581"/>
      <c r="D291" s="581"/>
      <c r="E291" s="105"/>
      <c r="F291" s="761"/>
      <c r="G291" s="581"/>
      <c r="H291" s="581"/>
      <c r="I291" s="581"/>
      <c r="J291" s="105"/>
      <c r="K291" s="105"/>
      <c r="L291" s="105"/>
      <c r="M291" s="105"/>
      <c r="N291" s="105"/>
      <c r="O291" s="105"/>
      <c r="P291" s="105"/>
      <c r="Q291" s="105"/>
      <c r="R291" s="105"/>
      <c r="S291" s="105"/>
      <c r="T291" s="105"/>
      <c r="U291" s="105"/>
      <c r="V291" s="105"/>
      <c r="W291" s="105"/>
      <c r="X291" s="105"/>
      <c r="Y291" s="105"/>
      <c r="Z291" s="105"/>
    </row>
    <row r="292" spans="1:26" ht="18" customHeight="1" x14ac:dyDescent="0.2">
      <c r="A292" s="762" t="s">
        <v>1595</v>
      </c>
      <c r="B292" s="570"/>
      <c r="C292" s="570"/>
      <c r="D292" s="568"/>
      <c r="E292" s="105"/>
      <c r="F292" s="762" t="s">
        <v>1595</v>
      </c>
      <c r="G292" s="570"/>
      <c r="H292" s="570"/>
      <c r="I292" s="568"/>
      <c r="J292" s="105"/>
      <c r="K292" s="105"/>
      <c r="L292" s="105"/>
      <c r="M292" s="105"/>
      <c r="N292" s="105"/>
      <c r="O292" s="105"/>
      <c r="P292" s="105"/>
      <c r="Q292" s="105"/>
      <c r="R292" s="105"/>
      <c r="S292" s="105"/>
      <c r="T292" s="105"/>
      <c r="U292" s="105"/>
      <c r="V292" s="105"/>
      <c r="W292" s="105"/>
      <c r="X292" s="105"/>
      <c r="Y292" s="105"/>
      <c r="Z292" s="105"/>
    </row>
    <row r="293" spans="1:26" ht="18" customHeight="1" x14ac:dyDescent="0.3">
      <c r="A293" s="397" t="s">
        <v>1596</v>
      </c>
      <c r="B293" s="398" t="s">
        <v>1597</v>
      </c>
      <c r="C293" s="398" t="s">
        <v>1598</v>
      </c>
      <c r="D293" s="398" t="s">
        <v>1599</v>
      </c>
      <c r="E293" s="105"/>
      <c r="F293" s="397" t="s">
        <v>1596</v>
      </c>
      <c r="G293" s="398" t="s">
        <v>1597</v>
      </c>
      <c r="H293" s="398" t="s">
        <v>1598</v>
      </c>
      <c r="I293" s="398" t="s">
        <v>1599</v>
      </c>
      <c r="J293" s="105"/>
      <c r="K293" s="105"/>
      <c r="L293" s="105"/>
      <c r="M293" s="105"/>
      <c r="N293" s="105"/>
      <c r="O293" s="105"/>
      <c r="P293" s="105"/>
      <c r="Q293" s="105"/>
      <c r="R293" s="105"/>
      <c r="S293" s="105"/>
      <c r="T293" s="105"/>
      <c r="U293" s="105"/>
      <c r="V293" s="105"/>
      <c r="W293" s="105"/>
      <c r="X293" s="105"/>
      <c r="Y293" s="105"/>
      <c r="Z293" s="105"/>
    </row>
    <row r="294" spans="1:26" ht="19.5" customHeight="1" x14ac:dyDescent="0.2">
      <c r="A294" s="399">
        <v>1</v>
      </c>
      <c r="B294" s="247" t="s">
        <v>1600</v>
      </c>
      <c r="C294" s="408">
        <v>1</v>
      </c>
      <c r="D294" s="408"/>
      <c r="E294" s="105"/>
      <c r="F294" s="399">
        <v>1</v>
      </c>
      <c r="G294" s="247" t="s">
        <v>1600</v>
      </c>
      <c r="H294" s="403">
        <v>1</v>
      </c>
      <c r="I294" s="403"/>
      <c r="J294" s="105"/>
      <c r="K294" s="105"/>
      <c r="L294" s="105"/>
      <c r="M294" s="105"/>
      <c r="N294" s="105"/>
      <c r="O294" s="105"/>
      <c r="P294" s="105"/>
      <c r="Q294" s="105"/>
      <c r="R294" s="105"/>
      <c r="S294" s="105"/>
      <c r="T294" s="105"/>
      <c r="U294" s="105"/>
      <c r="V294" s="105"/>
      <c r="W294" s="105"/>
      <c r="X294" s="105"/>
      <c r="Y294" s="105"/>
      <c r="Z294" s="105"/>
    </row>
    <row r="295" spans="1:26" ht="19.5" customHeight="1" x14ac:dyDescent="0.2">
      <c r="A295" s="399">
        <v>2</v>
      </c>
      <c r="B295" s="247" t="s">
        <v>1601</v>
      </c>
      <c r="C295" s="408">
        <v>1</v>
      </c>
      <c r="D295" s="408"/>
      <c r="E295" s="105"/>
      <c r="F295" s="399">
        <v>2</v>
      </c>
      <c r="G295" s="247" t="s">
        <v>1601</v>
      </c>
      <c r="H295" s="403"/>
      <c r="I295" s="403">
        <v>1</v>
      </c>
      <c r="J295" s="105"/>
      <c r="K295" s="105"/>
      <c r="L295" s="105"/>
      <c r="M295" s="105"/>
      <c r="N295" s="105"/>
      <c r="O295" s="105"/>
      <c r="P295" s="105"/>
      <c r="Q295" s="105"/>
      <c r="R295" s="105"/>
      <c r="S295" s="105"/>
      <c r="T295" s="105"/>
      <c r="U295" s="105"/>
      <c r="V295" s="105"/>
      <c r="W295" s="105"/>
      <c r="X295" s="105"/>
      <c r="Y295" s="105"/>
      <c r="Z295" s="105"/>
    </row>
    <row r="296" spans="1:26" ht="19.5" customHeight="1" x14ac:dyDescent="0.2">
      <c r="A296" s="399">
        <v>3</v>
      </c>
      <c r="B296" s="247" t="s">
        <v>1602</v>
      </c>
      <c r="C296" s="408"/>
      <c r="D296" s="408">
        <v>1</v>
      </c>
      <c r="E296" s="105"/>
      <c r="F296" s="399">
        <v>3</v>
      </c>
      <c r="G296" s="247" t="s">
        <v>1602</v>
      </c>
      <c r="H296" s="403">
        <v>1</v>
      </c>
      <c r="I296" s="403"/>
      <c r="J296" s="105"/>
      <c r="K296" s="105"/>
      <c r="L296" s="105"/>
      <c r="M296" s="105"/>
      <c r="N296" s="105"/>
      <c r="O296" s="105"/>
      <c r="P296" s="105"/>
      <c r="Q296" s="105"/>
      <c r="R296" s="105"/>
      <c r="S296" s="105"/>
      <c r="T296" s="105"/>
      <c r="U296" s="105"/>
      <c r="V296" s="105"/>
      <c r="W296" s="105"/>
      <c r="X296" s="105"/>
      <c r="Y296" s="105"/>
      <c r="Z296" s="105"/>
    </row>
    <row r="297" spans="1:26" ht="19.5" customHeight="1" x14ac:dyDescent="0.2">
      <c r="A297" s="399">
        <v>4</v>
      </c>
      <c r="B297" s="247" t="s">
        <v>1603</v>
      </c>
      <c r="C297" s="408"/>
      <c r="D297" s="408">
        <v>1</v>
      </c>
      <c r="E297" s="105"/>
      <c r="F297" s="399">
        <v>4</v>
      </c>
      <c r="G297" s="247" t="s">
        <v>1603</v>
      </c>
      <c r="H297" s="403"/>
      <c r="I297" s="403">
        <v>1</v>
      </c>
      <c r="J297" s="105"/>
      <c r="K297" s="105"/>
      <c r="L297" s="105"/>
      <c r="M297" s="105"/>
      <c r="N297" s="105"/>
      <c r="O297" s="105"/>
      <c r="P297" s="105"/>
      <c r="Q297" s="105"/>
      <c r="R297" s="105"/>
      <c r="S297" s="105"/>
      <c r="T297" s="105"/>
      <c r="U297" s="105"/>
      <c r="V297" s="105"/>
      <c r="W297" s="105"/>
      <c r="X297" s="105"/>
      <c r="Y297" s="105"/>
      <c r="Z297" s="105"/>
    </row>
    <row r="298" spans="1:26" ht="19.5" customHeight="1" x14ac:dyDescent="0.2">
      <c r="A298" s="399">
        <v>5</v>
      </c>
      <c r="B298" s="247" t="s">
        <v>1604</v>
      </c>
      <c r="C298" s="408">
        <v>1</v>
      </c>
      <c r="D298" s="408"/>
      <c r="E298" s="105"/>
      <c r="F298" s="399">
        <v>5</v>
      </c>
      <c r="G298" s="247" t="s">
        <v>1604</v>
      </c>
      <c r="H298" s="403">
        <v>1</v>
      </c>
      <c r="I298" s="403"/>
      <c r="J298" s="105"/>
      <c r="K298" s="105"/>
      <c r="L298" s="105"/>
      <c r="M298" s="105"/>
      <c r="N298" s="105"/>
      <c r="O298" s="105"/>
      <c r="P298" s="105"/>
      <c r="Q298" s="105"/>
      <c r="R298" s="105"/>
      <c r="S298" s="105"/>
      <c r="T298" s="105"/>
      <c r="U298" s="105"/>
      <c r="V298" s="105"/>
      <c r="W298" s="105"/>
      <c r="X298" s="105"/>
      <c r="Y298" s="105"/>
      <c r="Z298" s="105"/>
    </row>
    <row r="299" spans="1:26" ht="19.5" customHeight="1" x14ac:dyDescent="0.2">
      <c r="A299" s="399">
        <v>6</v>
      </c>
      <c r="B299" s="247" t="s">
        <v>1605</v>
      </c>
      <c r="C299" s="408">
        <v>1</v>
      </c>
      <c r="D299" s="408"/>
      <c r="E299" s="105"/>
      <c r="F299" s="399">
        <v>6</v>
      </c>
      <c r="G299" s="247" t="s">
        <v>1605</v>
      </c>
      <c r="H299" s="403">
        <v>1</v>
      </c>
      <c r="I299" s="403"/>
      <c r="J299" s="105"/>
      <c r="K299" s="105"/>
      <c r="L299" s="105"/>
      <c r="M299" s="105"/>
      <c r="N299" s="105"/>
      <c r="O299" s="105"/>
      <c r="P299" s="105"/>
      <c r="Q299" s="105"/>
      <c r="R299" s="105"/>
      <c r="S299" s="105"/>
      <c r="T299" s="105"/>
      <c r="U299" s="105"/>
      <c r="V299" s="105"/>
      <c r="W299" s="105"/>
      <c r="X299" s="105"/>
      <c r="Y299" s="105"/>
      <c r="Z299" s="105"/>
    </row>
    <row r="300" spans="1:26" ht="19.5" customHeight="1" x14ac:dyDescent="0.2">
      <c r="A300" s="399">
        <v>7</v>
      </c>
      <c r="B300" s="247" t="s">
        <v>1606</v>
      </c>
      <c r="C300" s="408">
        <v>1</v>
      </c>
      <c r="D300" s="408"/>
      <c r="E300" s="105"/>
      <c r="F300" s="399">
        <v>7</v>
      </c>
      <c r="G300" s="247" t="s">
        <v>1606</v>
      </c>
      <c r="H300" s="403">
        <v>1</v>
      </c>
      <c r="I300" s="403"/>
      <c r="J300" s="105"/>
      <c r="K300" s="105"/>
      <c r="L300" s="105"/>
      <c r="M300" s="105"/>
      <c r="N300" s="105"/>
      <c r="O300" s="105"/>
      <c r="P300" s="105"/>
      <c r="Q300" s="105"/>
      <c r="R300" s="105"/>
      <c r="S300" s="105"/>
      <c r="T300" s="105"/>
      <c r="U300" s="105"/>
      <c r="V300" s="105"/>
      <c r="W300" s="105"/>
      <c r="X300" s="105"/>
      <c r="Y300" s="105"/>
      <c r="Z300" s="105"/>
    </row>
    <row r="301" spans="1:26" ht="19.5" customHeight="1" x14ac:dyDescent="0.2">
      <c r="A301" s="399">
        <v>8</v>
      </c>
      <c r="B301" s="247" t="s">
        <v>1607</v>
      </c>
      <c r="C301" s="408"/>
      <c r="D301" s="408">
        <v>1</v>
      </c>
      <c r="E301" s="105"/>
      <c r="F301" s="399">
        <v>8</v>
      </c>
      <c r="G301" s="247" t="s">
        <v>1607</v>
      </c>
      <c r="H301" s="403"/>
      <c r="I301" s="403">
        <v>1</v>
      </c>
      <c r="J301" s="105"/>
      <c r="K301" s="105"/>
      <c r="L301" s="105"/>
      <c r="M301" s="105"/>
      <c r="N301" s="105"/>
      <c r="O301" s="105"/>
      <c r="P301" s="105"/>
      <c r="Q301" s="105"/>
      <c r="R301" s="105"/>
      <c r="S301" s="105"/>
      <c r="T301" s="105"/>
      <c r="U301" s="105"/>
      <c r="V301" s="105"/>
      <c r="W301" s="105"/>
      <c r="X301" s="105"/>
      <c r="Y301" s="105"/>
      <c r="Z301" s="105"/>
    </row>
    <row r="302" spans="1:26" ht="19.5" customHeight="1" x14ac:dyDescent="0.2">
      <c r="A302" s="399">
        <v>9</v>
      </c>
      <c r="B302" s="247" t="s">
        <v>1608</v>
      </c>
      <c r="C302" s="408">
        <v>1</v>
      </c>
      <c r="D302" s="408"/>
      <c r="E302" s="105"/>
      <c r="F302" s="399">
        <v>9</v>
      </c>
      <c r="G302" s="247" t="s">
        <v>1608</v>
      </c>
      <c r="H302" s="403"/>
      <c r="I302" s="403">
        <v>1</v>
      </c>
      <c r="J302" s="105"/>
      <c r="K302" s="105"/>
      <c r="L302" s="105"/>
      <c r="M302" s="105"/>
      <c r="N302" s="105"/>
      <c r="O302" s="105"/>
      <c r="P302" s="105"/>
      <c r="Q302" s="105"/>
      <c r="R302" s="105"/>
      <c r="S302" s="105"/>
      <c r="T302" s="105"/>
      <c r="U302" s="105"/>
      <c r="V302" s="105"/>
      <c r="W302" s="105"/>
      <c r="X302" s="105"/>
      <c r="Y302" s="105"/>
      <c r="Z302" s="105"/>
    </row>
    <row r="303" spans="1:26" ht="19.5" customHeight="1" x14ac:dyDescent="0.2">
      <c r="A303" s="399">
        <v>10</v>
      </c>
      <c r="B303" s="247" t="s">
        <v>1609</v>
      </c>
      <c r="C303" s="408">
        <v>1</v>
      </c>
      <c r="D303" s="408"/>
      <c r="E303" s="105"/>
      <c r="F303" s="399">
        <v>10</v>
      </c>
      <c r="G303" s="247" t="s">
        <v>1609</v>
      </c>
      <c r="H303" s="403">
        <v>1</v>
      </c>
      <c r="I303" s="403"/>
      <c r="J303" s="105"/>
      <c r="K303" s="105"/>
      <c r="L303" s="105"/>
      <c r="M303" s="105"/>
      <c r="N303" s="105"/>
      <c r="O303" s="105"/>
      <c r="P303" s="105"/>
      <c r="Q303" s="105"/>
      <c r="R303" s="105"/>
      <c r="S303" s="105"/>
      <c r="T303" s="105"/>
      <c r="U303" s="105"/>
      <c r="V303" s="105"/>
      <c r="W303" s="105"/>
      <c r="X303" s="105"/>
      <c r="Y303" s="105"/>
      <c r="Z303" s="105"/>
    </row>
    <row r="304" spans="1:26" ht="19.5" customHeight="1" x14ac:dyDescent="0.2">
      <c r="A304" s="399">
        <v>11</v>
      </c>
      <c r="B304" s="247" t="s">
        <v>1610</v>
      </c>
      <c r="C304" s="408">
        <v>1</v>
      </c>
      <c r="D304" s="408"/>
      <c r="E304" s="105"/>
      <c r="F304" s="399">
        <v>11</v>
      </c>
      <c r="G304" s="247" t="s">
        <v>1610</v>
      </c>
      <c r="H304" s="403">
        <v>1</v>
      </c>
      <c r="I304" s="403"/>
      <c r="J304" s="105"/>
      <c r="K304" s="105"/>
      <c r="L304" s="105"/>
      <c r="M304" s="105"/>
      <c r="N304" s="105"/>
      <c r="O304" s="105"/>
      <c r="P304" s="105"/>
      <c r="Q304" s="105"/>
      <c r="R304" s="105"/>
      <c r="S304" s="105"/>
      <c r="T304" s="105"/>
      <c r="U304" s="105"/>
      <c r="V304" s="105"/>
      <c r="W304" s="105"/>
      <c r="X304" s="105"/>
      <c r="Y304" s="105"/>
      <c r="Z304" s="105"/>
    </row>
    <row r="305" spans="1:26" ht="19.5" customHeight="1" x14ac:dyDescent="0.2">
      <c r="A305" s="399">
        <v>12</v>
      </c>
      <c r="B305" s="247" t="s">
        <v>1611</v>
      </c>
      <c r="C305" s="408">
        <v>1</v>
      </c>
      <c r="D305" s="408"/>
      <c r="E305" s="105"/>
      <c r="F305" s="399">
        <v>12</v>
      </c>
      <c r="G305" s="247" t="s">
        <v>1611</v>
      </c>
      <c r="H305" s="403">
        <v>1</v>
      </c>
      <c r="I305" s="403"/>
      <c r="J305" s="105"/>
      <c r="K305" s="105"/>
      <c r="L305" s="105"/>
      <c r="M305" s="105"/>
      <c r="N305" s="105"/>
      <c r="O305" s="105"/>
      <c r="P305" s="105"/>
      <c r="Q305" s="105"/>
      <c r="R305" s="105"/>
      <c r="S305" s="105"/>
      <c r="T305" s="105"/>
      <c r="U305" s="105"/>
      <c r="V305" s="105"/>
      <c r="W305" s="105"/>
      <c r="X305" s="105"/>
      <c r="Y305" s="105"/>
      <c r="Z305" s="105"/>
    </row>
    <row r="306" spans="1:26" ht="19.5" customHeight="1" x14ac:dyDescent="0.2">
      <c r="A306" s="399">
        <v>13</v>
      </c>
      <c r="B306" s="247" t="s">
        <v>1612</v>
      </c>
      <c r="C306" s="408">
        <v>1</v>
      </c>
      <c r="D306" s="408"/>
      <c r="E306" s="105"/>
      <c r="F306" s="399">
        <v>13</v>
      </c>
      <c r="G306" s="247" t="s">
        <v>1612</v>
      </c>
      <c r="H306" s="403">
        <v>1</v>
      </c>
      <c r="I306" s="403"/>
      <c r="J306" s="105"/>
      <c r="K306" s="105"/>
      <c r="L306" s="105"/>
      <c r="M306" s="105"/>
      <c r="N306" s="105"/>
      <c r="O306" s="105"/>
      <c r="P306" s="105"/>
      <c r="Q306" s="105"/>
      <c r="R306" s="105"/>
      <c r="S306" s="105"/>
      <c r="T306" s="105"/>
      <c r="U306" s="105"/>
      <c r="V306" s="105"/>
      <c r="W306" s="105"/>
      <c r="X306" s="105"/>
      <c r="Y306" s="105"/>
      <c r="Z306" s="105"/>
    </row>
    <row r="307" spans="1:26" ht="19.5" customHeight="1" x14ac:dyDescent="0.2">
      <c r="A307" s="399">
        <v>14</v>
      </c>
      <c r="B307" s="247" t="s">
        <v>1613</v>
      </c>
      <c r="C307" s="408">
        <v>1</v>
      </c>
      <c r="D307" s="408"/>
      <c r="E307" s="105"/>
      <c r="F307" s="399">
        <v>14</v>
      </c>
      <c r="G307" s="247" t="s">
        <v>1613</v>
      </c>
      <c r="H307" s="403">
        <v>1</v>
      </c>
      <c r="I307" s="403"/>
      <c r="J307" s="105"/>
      <c r="K307" s="105"/>
      <c r="L307" s="105"/>
      <c r="M307" s="105"/>
      <c r="N307" s="105"/>
      <c r="O307" s="105"/>
      <c r="P307" s="105"/>
      <c r="Q307" s="105"/>
      <c r="R307" s="105"/>
      <c r="S307" s="105"/>
      <c r="T307" s="105"/>
      <c r="U307" s="105"/>
      <c r="V307" s="105"/>
      <c r="W307" s="105"/>
      <c r="X307" s="105"/>
      <c r="Y307" s="105"/>
      <c r="Z307" s="105"/>
    </row>
    <row r="308" spans="1:26" ht="19.5" customHeight="1" x14ac:dyDescent="0.2">
      <c r="A308" s="399">
        <v>15</v>
      </c>
      <c r="B308" s="247" t="s">
        <v>1614</v>
      </c>
      <c r="C308" s="408">
        <v>1</v>
      </c>
      <c r="D308" s="408"/>
      <c r="E308" s="105"/>
      <c r="F308" s="399">
        <v>15</v>
      </c>
      <c r="G308" s="247" t="s">
        <v>1614</v>
      </c>
      <c r="H308" s="403">
        <v>1</v>
      </c>
      <c r="I308" s="403"/>
      <c r="J308" s="105"/>
      <c r="K308" s="105"/>
      <c r="L308" s="105"/>
      <c r="M308" s="105"/>
      <c r="N308" s="105"/>
      <c r="O308" s="105"/>
      <c r="P308" s="105"/>
      <c r="Q308" s="105"/>
      <c r="R308" s="105"/>
      <c r="S308" s="105"/>
      <c r="T308" s="105"/>
      <c r="U308" s="105"/>
      <c r="V308" s="105"/>
      <c r="W308" s="105"/>
      <c r="X308" s="105"/>
      <c r="Y308" s="105"/>
      <c r="Z308" s="105"/>
    </row>
    <row r="309" spans="1:26" ht="19.5" customHeight="1" x14ac:dyDescent="0.2">
      <c r="A309" s="399">
        <v>16</v>
      </c>
      <c r="B309" s="247" t="s">
        <v>1615</v>
      </c>
      <c r="C309" s="408"/>
      <c r="D309" s="408">
        <v>1</v>
      </c>
      <c r="E309" s="105"/>
      <c r="F309" s="399">
        <v>16</v>
      </c>
      <c r="G309" s="247" t="s">
        <v>1615</v>
      </c>
      <c r="H309" s="403"/>
      <c r="I309" s="403">
        <v>1</v>
      </c>
      <c r="J309" s="105"/>
      <c r="K309" s="105"/>
      <c r="L309" s="105"/>
      <c r="M309" s="105"/>
      <c r="N309" s="105"/>
      <c r="O309" s="105"/>
      <c r="P309" s="105"/>
      <c r="Q309" s="105"/>
      <c r="R309" s="105"/>
      <c r="S309" s="105"/>
      <c r="T309" s="105"/>
      <c r="U309" s="105"/>
      <c r="V309" s="105"/>
      <c r="W309" s="105"/>
      <c r="X309" s="105"/>
      <c r="Y309" s="105"/>
      <c r="Z309" s="105"/>
    </row>
    <row r="310" spans="1:26" ht="19.5" customHeight="1" x14ac:dyDescent="0.2">
      <c r="A310" s="399">
        <v>17</v>
      </c>
      <c r="B310" s="247" t="s">
        <v>1616</v>
      </c>
      <c r="C310" s="408"/>
      <c r="D310" s="408">
        <v>1</v>
      </c>
      <c r="E310" s="105"/>
      <c r="F310" s="399">
        <v>17</v>
      </c>
      <c r="G310" s="247" t="s">
        <v>1616</v>
      </c>
      <c r="H310" s="403"/>
      <c r="I310" s="403">
        <v>1</v>
      </c>
      <c r="J310" s="105"/>
      <c r="K310" s="105"/>
      <c r="L310" s="105"/>
      <c r="M310" s="105"/>
      <c r="N310" s="105"/>
      <c r="O310" s="105"/>
      <c r="P310" s="105"/>
      <c r="Q310" s="105"/>
      <c r="R310" s="105"/>
      <c r="S310" s="105"/>
      <c r="T310" s="105"/>
      <c r="U310" s="105"/>
      <c r="V310" s="105"/>
      <c r="W310" s="105"/>
      <c r="X310" s="105"/>
      <c r="Y310" s="105"/>
      <c r="Z310" s="105"/>
    </row>
    <row r="311" spans="1:26" ht="19.5" customHeight="1" x14ac:dyDescent="0.2">
      <c r="A311" s="399">
        <v>18</v>
      </c>
      <c r="B311" s="247" t="s">
        <v>1617</v>
      </c>
      <c r="C311" s="408"/>
      <c r="D311" s="408">
        <v>1</v>
      </c>
      <c r="E311" s="105"/>
      <c r="F311" s="399">
        <v>18</v>
      </c>
      <c r="G311" s="247" t="s">
        <v>1617</v>
      </c>
      <c r="H311" s="403">
        <v>1</v>
      </c>
      <c r="I311" s="403"/>
      <c r="J311" s="105"/>
      <c r="K311" s="105"/>
      <c r="L311" s="105"/>
      <c r="M311" s="105"/>
      <c r="N311" s="105"/>
      <c r="O311" s="105"/>
      <c r="P311" s="105"/>
      <c r="Q311" s="105"/>
      <c r="R311" s="105"/>
      <c r="S311" s="105"/>
      <c r="T311" s="105"/>
      <c r="U311" s="105"/>
      <c r="V311" s="105"/>
      <c r="W311" s="105"/>
      <c r="X311" s="105"/>
      <c r="Y311" s="105"/>
      <c r="Z311" s="105"/>
    </row>
    <row r="312" spans="1:26" ht="19.5" customHeight="1" x14ac:dyDescent="0.2">
      <c r="A312" s="399">
        <v>19</v>
      </c>
      <c r="B312" s="247" t="s">
        <v>1618</v>
      </c>
      <c r="C312" s="408"/>
      <c r="D312" s="408">
        <v>1</v>
      </c>
      <c r="E312" s="105"/>
      <c r="F312" s="399">
        <v>19</v>
      </c>
      <c r="G312" s="247" t="s">
        <v>1618</v>
      </c>
      <c r="H312" s="403">
        <v>1</v>
      </c>
      <c r="I312" s="403"/>
      <c r="J312" s="105"/>
      <c r="K312" s="105"/>
      <c r="L312" s="105"/>
      <c r="M312" s="105"/>
      <c r="N312" s="105"/>
      <c r="O312" s="105"/>
      <c r="P312" s="105"/>
      <c r="Q312" s="105"/>
      <c r="R312" s="105"/>
      <c r="S312" s="105"/>
      <c r="T312" s="105"/>
      <c r="U312" s="105"/>
      <c r="V312" s="105"/>
      <c r="W312" s="105"/>
      <c r="X312" s="105"/>
      <c r="Y312" s="105"/>
      <c r="Z312" s="105"/>
    </row>
    <row r="313" spans="1:26" ht="18" customHeight="1" x14ac:dyDescent="0.2">
      <c r="A313" s="105"/>
      <c r="B313" s="404" t="s">
        <v>1619</v>
      </c>
      <c r="C313" s="743">
        <f>SUM(C294:C312)</f>
        <v>12</v>
      </c>
      <c r="D313" s="568"/>
      <c r="E313" s="105"/>
      <c r="F313" s="105"/>
      <c r="G313" s="404" t="s">
        <v>1619</v>
      </c>
      <c r="H313" s="743">
        <f>SUM(H294:H312)</f>
        <v>13</v>
      </c>
      <c r="I313" s="568"/>
      <c r="J313" s="105"/>
      <c r="K313" s="105"/>
      <c r="L313" s="105"/>
      <c r="M313" s="105"/>
      <c r="N313" s="105"/>
      <c r="O313" s="105"/>
      <c r="P313" s="105"/>
      <c r="Q313" s="105"/>
      <c r="R313" s="105"/>
      <c r="S313" s="105"/>
      <c r="T313" s="105"/>
      <c r="U313" s="105"/>
      <c r="V313" s="105"/>
      <c r="W313" s="105"/>
      <c r="X313" s="105"/>
      <c r="Y313" s="105"/>
      <c r="Z313" s="105"/>
    </row>
    <row r="314" spans="1:26" ht="18" customHeight="1" x14ac:dyDescent="0.2">
      <c r="A314" s="105"/>
      <c r="B314" s="404" t="s">
        <v>1620</v>
      </c>
      <c r="C314" s="743">
        <f>SUM(D294:D312)</f>
        <v>7</v>
      </c>
      <c r="D314" s="568"/>
      <c r="E314" s="105"/>
      <c r="F314" s="105"/>
      <c r="G314" s="404" t="s">
        <v>1620</v>
      </c>
      <c r="H314" s="743">
        <f>SUM(I294:I312)</f>
        <v>6</v>
      </c>
      <c r="I314" s="568"/>
      <c r="J314" s="105"/>
      <c r="K314" s="105"/>
      <c r="L314" s="105"/>
      <c r="M314" s="105"/>
      <c r="N314" s="105"/>
      <c r="O314" s="105"/>
      <c r="P314" s="105"/>
      <c r="Q314" s="105"/>
      <c r="R314" s="105"/>
      <c r="S314" s="105"/>
      <c r="T314" s="105"/>
      <c r="U314" s="105"/>
      <c r="V314" s="105"/>
      <c r="W314" s="105"/>
      <c r="X314" s="105"/>
      <c r="Y314" s="105"/>
      <c r="Z314" s="105"/>
    </row>
    <row r="315" spans="1:26" ht="16.5" customHeight="1" x14ac:dyDescent="0.2">
      <c r="A315" s="105"/>
      <c r="B315" s="405" t="s">
        <v>1621</v>
      </c>
      <c r="C315" s="406">
        <f>C313</f>
        <v>12</v>
      </c>
      <c r="D315" s="406" t="s">
        <v>1622</v>
      </c>
      <c r="E315" s="105"/>
      <c r="F315" s="105"/>
      <c r="G315" s="405" t="s">
        <v>1621</v>
      </c>
      <c r="H315" s="406">
        <f>H313</f>
        <v>13</v>
      </c>
      <c r="I315" s="406" t="s">
        <v>1622</v>
      </c>
      <c r="J315" s="105"/>
      <c r="K315" s="105"/>
      <c r="L315" s="105"/>
      <c r="M315" s="105"/>
      <c r="N315" s="105"/>
      <c r="O315" s="105"/>
      <c r="P315" s="105"/>
      <c r="Q315" s="105"/>
      <c r="R315" s="105"/>
      <c r="S315" s="105"/>
      <c r="T315" s="105"/>
      <c r="U315" s="105"/>
      <c r="V315" s="105"/>
      <c r="W315" s="105"/>
      <c r="X315" s="105"/>
      <c r="Y315" s="105"/>
      <c r="Z315" s="105"/>
    </row>
    <row r="316" spans="1:26" ht="15.75" customHeight="1" x14ac:dyDescent="0.2">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ht="32.25" customHeight="1" x14ac:dyDescent="0.2">
      <c r="A317" s="105"/>
      <c r="B317" s="744" t="s">
        <v>1701</v>
      </c>
      <c r="C317" s="745"/>
      <c r="D317" s="746"/>
      <c r="E317" s="105"/>
      <c r="F317" s="105"/>
      <c r="G317" s="744" t="s">
        <v>1702</v>
      </c>
      <c r="H317" s="745"/>
      <c r="I317" s="746"/>
      <c r="J317" s="105"/>
      <c r="K317" s="105"/>
      <c r="L317" s="105"/>
      <c r="M317" s="105"/>
      <c r="N317" s="105"/>
      <c r="O317" s="105"/>
      <c r="P317" s="105"/>
      <c r="Q317" s="105"/>
      <c r="R317" s="105"/>
      <c r="S317" s="105"/>
      <c r="T317" s="105"/>
      <c r="U317" s="105"/>
      <c r="V317" s="105"/>
      <c r="W317" s="105"/>
      <c r="X317" s="105"/>
      <c r="Y317" s="105"/>
      <c r="Z317" s="105"/>
    </row>
    <row r="318" spans="1:26" ht="30.75" customHeight="1" x14ac:dyDescent="0.2">
      <c r="A318" s="105"/>
      <c r="B318" s="747" t="s">
        <v>1703</v>
      </c>
      <c r="C318" s="570"/>
      <c r="D318" s="748"/>
      <c r="E318" s="105"/>
      <c r="F318" s="105"/>
      <c r="G318" s="747" t="s">
        <v>1704</v>
      </c>
      <c r="H318" s="570"/>
      <c r="I318" s="748"/>
      <c r="J318" s="105"/>
      <c r="K318" s="105"/>
      <c r="L318" s="105"/>
      <c r="M318" s="105"/>
      <c r="N318" s="105"/>
      <c r="O318" s="105"/>
      <c r="P318" s="105"/>
      <c r="Q318" s="105"/>
      <c r="R318" s="105"/>
      <c r="S318" s="105"/>
      <c r="T318" s="105"/>
      <c r="U318" s="105"/>
      <c r="V318" s="105"/>
      <c r="W318" s="105"/>
      <c r="X318" s="105"/>
      <c r="Y318" s="105"/>
      <c r="Z318" s="105"/>
    </row>
    <row r="319" spans="1:26" ht="35.25" customHeight="1" x14ac:dyDescent="0.2">
      <c r="A319" s="105"/>
      <c r="B319" s="749" t="s">
        <v>1705</v>
      </c>
      <c r="C319" s="750"/>
      <c r="D319" s="751"/>
      <c r="E319" s="105"/>
      <c r="F319" s="105"/>
      <c r="G319" s="749" t="s">
        <v>1706</v>
      </c>
      <c r="H319" s="750"/>
      <c r="I319" s="751"/>
      <c r="J319" s="105"/>
      <c r="K319" s="105"/>
      <c r="L319" s="105"/>
      <c r="M319" s="105"/>
      <c r="N319" s="105"/>
      <c r="O319" s="105"/>
      <c r="P319" s="105"/>
      <c r="Q319" s="105"/>
      <c r="R319" s="105"/>
      <c r="S319" s="105"/>
      <c r="T319" s="105"/>
      <c r="U319" s="105"/>
      <c r="V319" s="105"/>
      <c r="W319" s="105"/>
      <c r="X319" s="105"/>
      <c r="Y319" s="105"/>
      <c r="Z319" s="105"/>
    </row>
    <row r="320" spans="1:26" ht="12.75" customHeight="1" x14ac:dyDescent="0.2">
      <c r="A320" s="105"/>
      <c r="B320" s="105"/>
      <c r="C320" s="105"/>
      <c r="D320" s="105"/>
      <c r="E320" s="105"/>
    </row>
    <row r="321" spans="1:26" ht="12.75" customHeight="1" x14ac:dyDescent="0.2">
      <c r="A321" s="105"/>
      <c r="B321" s="105"/>
      <c r="C321" s="105"/>
      <c r="D321" s="105"/>
      <c r="E321" s="105"/>
      <c r="K321" s="67"/>
      <c r="L321" s="67"/>
      <c r="M321" s="67"/>
      <c r="N321" s="67"/>
      <c r="O321" s="67"/>
      <c r="P321" s="67"/>
      <c r="Q321" s="67"/>
      <c r="R321" s="67"/>
      <c r="S321" s="67"/>
      <c r="T321" s="105"/>
      <c r="U321" s="105"/>
      <c r="V321" s="105"/>
      <c r="W321" s="105"/>
      <c r="X321" s="105"/>
    </row>
    <row r="322" spans="1:26" ht="16.5" customHeight="1" x14ac:dyDescent="0.2">
      <c r="A322" s="394" t="s">
        <v>1591</v>
      </c>
      <c r="B322" s="752" t="s">
        <v>289</v>
      </c>
      <c r="C322" s="570"/>
      <c r="D322" s="568"/>
      <c r="E322" s="105"/>
      <c r="F322" s="394" t="s">
        <v>1591</v>
      </c>
      <c r="G322" s="752" t="s">
        <v>289</v>
      </c>
      <c r="H322" s="570"/>
      <c r="I322" s="568"/>
      <c r="J322" s="105"/>
      <c r="K322" s="105"/>
      <c r="L322" s="105"/>
      <c r="M322" s="105"/>
      <c r="N322" s="105"/>
      <c r="O322" s="105"/>
      <c r="P322" s="105"/>
      <c r="Q322" s="105"/>
      <c r="R322" s="105"/>
      <c r="S322" s="105"/>
      <c r="T322" s="105"/>
      <c r="U322" s="105"/>
      <c r="V322" s="105"/>
      <c r="W322" s="105"/>
      <c r="X322" s="105"/>
      <c r="Y322" s="105"/>
      <c r="Z322" s="105"/>
    </row>
    <row r="323" spans="1:26" ht="18.75" customHeight="1" x14ac:dyDescent="0.25">
      <c r="A323" s="758" t="s">
        <v>1592</v>
      </c>
      <c r="B323" s="759"/>
      <c r="C323" s="759"/>
      <c r="D323" s="760"/>
      <c r="E323" s="105"/>
      <c r="F323" s="758" t="s">
        <v>1592</v>
      </c>
      <c r="G323" s="759"/>
      <c r="H323" s="759"/>
      <c r="I323" s="760"/>
      <c r="J323" s="105"/>
      <c r="K323" s="105"/>
      <c r="L323" s="105"/>
      <c r="M323" s="105"/>
      <c r="N323" s="105"/>
      <c r="O323" s="105"/>
      <c r="P323" s="105"/>
      <c r="Q323" s="105"/>
      <c r="R323" s="105"/>
      <c r="S323" s="105"/>
      <c r="T323" s="105"/>
      <c r="U323" s="105"/>
      <c r="V323" s="105"/>
      <c r="W323" s="105"/>
      <c r="X323" s="105"/>
      <c r="Y323" s="105"/>
      <c r="Z323" s="105"/>
    </row>
    <row r="324" spans="1:26" ht="9" customHeight="1" x14ac:dyDescent="0.25">
      <c r="A324" s="395"/>
      <c r="B324" s="395"/>
      <c r="C324" s="395"/>
      <c r="D324" s="395"/>
      <c r="E324" s="105"/>
      <c r="F324" s="395"/>
      <c r="G324" s="395"/>
      <c r="H324" s="395"/>
      <c r="I324" s="395"/>
      <c r="J324" s="105"/>
      <c r="K324" s="105"/>
      <c r="L324" s="105"/>
      <c r="M324" s="105"/>
      <c r="N324" s="105"/>
      <c r="O324" s="105"/>
      <c r="P324" s="105"/>
      <c r="Q324" s="105"/>
      <c r="R324" s="105"/>
      <c r="S324" s="105"/>
      <c r="T324" s="105"/>
      <c r="U324" s="105"/>
      <c r="V324" s="105"/>
      <c r="W324" s="105"/>
      <c r="X324" s="105"/>
      <c r="Y324" s="105"/>
      <c r="Z324" s="105"/>
    </row>
    <row r="325" spans="1:26" ht="33" customHeight="1" x14ac:dyDescent="0.2">
      <c r="A325" s="407" t="s">
        <v>1707</v>
      </c>
      <c r="B325" s="764" t="s">
        <v>1708</v>
      </c>
      <c r="C325" s="570"/>
      <c r="D325" s="568"/>
      <c r="E325" s="105"/>
      <c r="F325" s="407" t="s">
        <v>1709</v>
      </c>
      <c r="G325" s="764" t="s">
        <v>1710</v>
      </c>
      <c r="H325" s="570"/>
      <c r="I325" s="568"/>
      <c r="J325" s="105"/>
      <c r="K325" s="105"/>
      <c r="L325" s="105"/>
      <c r="M325" s="105"/>
      <c r="N325" s="105"/>
      <c r="O325" s="105"/>
      <c r="P325" s="105"/>
      <c r="Q325" s="105"/>
      <c r="R325" s="105"/>
      <c r="S325" s="105"/>
      <c r="T325" s="105"/>
      <c r="U325" s="105"/>
      <c r="V325" s="105"/>
      <c r="W325" s="105"/>
      <c r="X325" s="105"/>
      <c r="Y325" s="105"/>
      <c r="Z325" s="105"/>
    </row>
    <row r="326" spans="1:26" ht="13.5" customHeight="1" x14ac:dyDescent="0.2">
      <c r="A326" s="761"/>
      <c r="B326" s="581"/>
      <c r="C326" s="581"/>
      <c r="D326" s="581"/>
      <c r="E326" s="105"/>
      <c r="F326" s="761"/>
      <c r="G326" s="581"/>
      <c r="H326" s="581"/>
      <c r="I326" s="581"/>
      <c r="J326" s="105"/>
      <c r="K326" s="105"/>
      <c r="L326" s="105"/>
      <c r="M326" s="105"/>
      <c r="N326" s="105"/>
      <c r="O326" s="105"/>
      <c r="P326" s="105"/>
      <c r="Q326" s="105"/>
      <c r="R326" s="105"/>
      <c r="S326" s="105"/>
      <c r="T326" s="105"/>
      <c r="U326" s="105"/>
      <c r="V326" s="105"/>
      <c r="W326" s="105"/>
      <c r="X326" s="105"/>
      <c r="Y326" s="105"/>
      <c r="Z326" s="105"/>
    </row>
    <row r="327" spans="1:26" ht="18" customHeight="1" x14ac:dyDescent="0.2">
      <c r="A327" s="762" t="s">
        <v>1595</v>
      </c>
      <c r="B327" s="570"/>
      <c r="C327" s="570"/>
      <c r="D327" s="568"/>
      <c r="E327" s="105"/>
      <c r="F327" s="762" t="s">
        <v>1595</v>
      </c>
      <c r="G327" s="570"/>
      <c r="H327" s="570"/>
      <c r="I327" s="568"/>
      <c r="J327" s="105"/>
      <c r="K327" s="105"/>
      <c r="L327" s="105"/>
      <c r="M327" s="105"/>
      <c r="N327" s="105"/>
      <c r="O327" s="105"/>
      <c r="P327" s="105"/>
      <c r="Q327" s="105"/>
      <c r="R327" s="105"/>
      <c r="S327" s="105"/>
      <c r="T327" s="105"/>
      <c r="U327" s="105"/>
      <c r="V327" s="105"/>
      <c r="W327" s="105"/>
      <c r="X327" s="105"/>
      <c r="Y327" s="105"/>
      <c r="Z327" s="105"/>
    </row>
    <row r="328" spans="1:26" ht="18" customHeight="1" x14ac:dyDescent="0.3">
      <c r="A328" s="397" t="s">
        <v>1596</v>
      </c>
      <c r="B328" s="398" t="s">
        <v>1597</v>
      </c>
      <c r="C328" s="398" t="s">
        <v>1598</v>
      </c>
      <c r="D328" s="398" t="s">
        <v>1599</v>
      </c>
      <c r="E328" s="105"/>
      <c r="F328" s="397" t="s">
        <v>1596</v>
      </c>
      <c r="G328" s="398" t="s">
        <v>1597</v>
      </c>
      <c r="H328" s="398" t="s">
        <v>1598</v>
      </c>
      <c r="I328" s="398" t="s">
        <v>1599</v>
      </c>
      <c r="J328" s="105"/>
      <c r="K328" s="105"/>
      <c r="L328" s="105"/>
      <c r="M328" s="105"/>
      <c r="N328" s="105"/>
      <c r="O328" s="105"/>
      <c r="P328" s="105"/>
      <c r="Q328" s="105"/>
      <c r="R328" s="105"/>
      <c r="S328" s="105"/>
      <c r="T328" s="105"/>
      <c r="U328" s="105"/>
      <c r="V328" s="105"/>
      <c r="W328" s="105"/>
      <c r="X328" s="105"/>
      <c r="Y328" s="105"/>
      <c r="Z328" s="105"/>
    </row>
    <row r="329" spans="1:26" ht="19.5" customHeight="1" x14ac:dyDescent="0.2">
      <c r="A329" s="399">
        <v>1</v>
      </c>
      <c r="B329" s="247" t="s">
        <v>1600</v>
      </c>
      <c r="C329" s="408">
        <v>1</v>
      </c>
      <c r="D329" s="408"/>
      <c r="E329" s="105"/>
      <c r="F329" s="399">
        <v>1</v>
      </c>
      <c r="G329" s="247" t="s">
        <v>1600</v>
      </c>
      <c r="H329" s="403">
        <v>1</v>
      </c>
      <c r="I329" s="403"/>
      <c r="J329" s="105"/>
      <c r="K329" s="105"/>
      <c r="L329" s="105"/>
      <c r="M329" s="105"/>
      <c r="N329" s="105"/>
      <c r="O329" s="105"/>
      <c r="P329" s="105"/>
      <c r="Q329" s="105"/>
      <c r="R329" s="105"/>
      <c r="S329" s="105"/>
      <c r="T329" s="105"/>
      <c r="U329" s="105"/>
      <c r="V329" s="105"/>
      <c r="W329" s="105"/>
      <c r="X329" s="105"/>
      <c r="Y329" s="105"/>
      <c r="Z329" s="105"/>
    </row>
    <row r="330" spans="1:26" ht="19.5" customHeight="1" x14ac:dyDescent="0.2">
      <c r="A330" s="399">
        <v>2</v>
      </c>
      <c r="B330" s="247" t="s">
        <v>1601</v>
      </c>
      <c r="C330" s="408">
        <v>1</v>
      </c>
      <c r="D330" s="408"/>
      <c r="E330" s="105"/>
      <c r="F330" s="399">
        <v>2</v>
      </c>
      <c r="G330" s="247" t="s">
        <v>1601</v>
      </c>
      <c r="H330" s="403"/>
      <c r="I330" s="403">
        <v>1</v>
      </c>
      <c r="J330" s="105"/>
      <c r="K330" s="105"/>
      <c r="L330" s="105"/>
      <c r="M330" s="105"/>
      <c r="N330" s="105"/>
      <c r="O330" s="105"/>
      <c r="P330" s="105"/>
      <c r="Q330" s="105"/>
      <c r="R330" s="105"/>
      <c r="S330" s="105"/>
      <c r="T330" s="105"/>
      <c r="U330" s="105"/>
      <c r="V330" s="105"/>
      <c r="W330" s="105"/>
      <c r="X330" s="105"/>
      <c r="Y330" s="105"/>
      <c r="Z330" s="105"/>
    </row>
    <row r="331" spans="1:26" ht="19.5" customHeight="1" x14ac:dyDescent="0.2">
      <c r="A331" s="399">
        <v>3</v>
      </c>
      <c r="B331" s="247" t="s">
        <v>1602</v>
      </c>
      <c r="C331" s="408">
        <v>1</v>
      </c>
      <c r="D331" s="408"/>
      <c r="E331" s="105"/>
      <c r="F331" s="399">
        <v>3</v>
      </c>
      <c r="G331" s="247" t="s">
        <v>1602</v>
      </c>
      <c r="H331" s="403">
        <v>1</v>
      </c>
      <c r="I331" s="403"/>
      <c r="J331" s="105"/>
      <c r="K331" s="105"/>
      <c r="L331" s="105"/>
      <c r="M331" s="105"/>
      <c r="N331" s="105"/>
      <c r="O331" s="105"/>
      <c r="P331" s="105"/>
      <c r="Q331" s="105"/>
      <c r="R331" s="105"/>
      <c r="S331" s="105"/>
      <c r="T331" s="105"/>
      <c r="U331" s="105"/>
      <c r="V331" s="105"/>
      <c r="W331" s="105"/>
      <c r="X331" s="105"/>
      <c r="Y331" s="105"/>
      <c r="Z331" s="105"/>
    </row>
    <row r="332" spans="1:26" ht="19.5" customHeight="1" x14ac:dyDescent="0.2">
      <c r="A332" s="399">
        <v>4</v>
      </c>
      <c r="B332" s="247" t="s">
        <v>1603</v>
      </c>
      <c r="C332" s="408">
        <v>1</v>
      </c>
      <c r="D332" s="408"/>
      <c r="E332" s="105"/>
      <c r="F332" s="399">
        <v>4</v>
      </c>
      <c r="G332" s="247" t="s">
        <v>1603</v>
      </c>
      <c r="H332" s="403"/>
      <c r="I332" s="403">
        <v>1</v>
      </c>
      <c r="J332" s="105"/>
      <c r="K332" s="105"/>
      <c r="L332" s="105"/>
      <c r="M332" s="105"/>
      <c r="N332" s="105"/>
      <c r="O332" s="105"/>
      <c r="P332" s="105"/>
      <c r="Q332" s="105"/>
      <c r="R332" s="105"/>
      <c r="S332" s="105"/>
      <c r="T332" s="105"/>
      <c r="U332" s="105"/>
      <c r="V332" s="105"/>
      <c r="W332" s="105"/>
      <c r="X332" s="105"/>
      <c r="Y332" s="105"/>
      <c r="Z332" s="105"/>
    </row>
    <row r="333" spans="1:26" ht="19.5" customHeight="1" x14ac:dyDescent="0.2">
      <c r="A333" s="399">
        <v>5</v>
      </c>
      <c r="B333" s="247" t="s">
        <v>1604</v>
      </c>
      <c r="C333" s="408">
        <v>1</v>
      </c>
      <c r="D333" s="408"/>
      <c r="E333" s="105"/>
      <c r="F333" s="399">
        <v>5</v>
      </c>
      <c r="G333" s="247" t="s">
        <v>1604</v>
      </c>
      <c r="H333" s="403">
        <v>1</v>
      </c>
      <c r="I333" s="403"/>
      <c r="J333" s="105"/>
      <c r="K333" s="105"/>
      <c r="L333" s="105"/>
      <c r="M333" s="105"/>
      <c r="N333" s="105"/>
      <c r="O333" s="105"/>
      <c r="P333" s="105"/>
      <c r="Q333" s="105"/>
      <c r="R333" s="105"/>
      <c r="S333" s="105"/>
      <c r="T333" s="105"/>
      <c r="U333" s="105"/>
      <c r="V333" s="105"/>
      <c r="W333" s="105"/>
      <c r="X333" s="105"/>
      <c r="Y333" s="105"/>
      <c r="Z333" s="105"/>
    </row>
    <row r="334" spans="1:26" ht="19.5" customHeight="1" x14ac:dyDescent="0.2">
      <c r="A334" s="399">
        <v>6</v>
      </c>
      <c r="B334" s="247" t="s">
        <v>1605</v>
      </c>
      <c r="C334" s="408"/>
      <c r="D334" s="408">
        <v>1</v>
      </c>
      <c r="E334" s="105"/>
      <c r="F334" s="399">
        <v>6</v>
      </c>
      <c r="G334" s="247" t="s">
        <v>1605</v>
      </c>
      <c r="H334" s="403">
        <v>1</v>
      </c>
      <c r="I334" s="403"/>
      <c r="J334" s="105"/>
      <c r="K334" s="105"/>
      <c r="L334" s="105"/>
      <c r="M334" s="105"/>
      <c r="N334" s="105"/>
      <c r="O334" s="105"/>
      <c r="P334" s="105"/>
      <c r="Q334" s="105"/>
      <c r="R334" s="105"/>
      <c r="S334" s="105"/>
      <c r="T334" s="105"/>
      <c r="U334" s="105"/>
      <c r="V334" s="105"/>
      <c r="W334" s="105"/>
      <c r="X334" s="105"/>
      <c r="Y334" s="105"/>
      <c r="Z334" s="105"/>
    </row>
    <row r="335" spans="1:26" ht="19.5" customHeight="1" x14ac:dyDescent="0.2">
      <c r="A335" s="399">
        <v>7</v>
      </c>
      <c r="B335" s="247" t="s">
        <v>1606</v>
      </c>
      <c r="C335" s="408">
        <v>1</v>
      </c>
      <c r="D335" s="408"/>
      <c r="E335" s="105"/>
      <c r="F335" s="399">
        <v>7</v>
      </c>
      <c r="G335" s="247" t="s">
        <v>1606</v>
      </c>
      <c r="H335" s="403">
        <v>1</v>
      </c>
      <c r="I335" s="403"/>
      <c r="J335" s="105"/>
      <c r="K335" s="105"/>
      <c r="L335" s="105"/>
      <c r="M335" s="105"/>
      <c r="N335" s="105"/>
      <c r="O335" s="105"/>
      <c r="P335" s="105"/>
      <c r="Q335" s="105"/>
      <c r="R335" s="105"/>
      <c r="S335" s="105"/>
      <c r="T335" s="105"/>
      <c r="U335" s="105"/>
      <c r="V335" s="105"/>
      <c r="W335" s="105"/>
      <c r="X335" s="105"/>
      <c r="Y335" s="105"/>
      <c r="Z335" s="105"/>
    </row>
    <row r="336" spans="1:26" ht="19.5" customHeight="1" x14ac:dyDescent="0.2">
      <c r="A336" s="399">
        <v>8</v>
      </c>
      <c r="B336" s="247" t="s">
        <v>1607</v>
      </c>
      <c r="C336" s="408">
        <v>1</v>
      </c>
      <c r="D336" s="408"/>
      <c r="E336" s="105"/>
      <c r="F336" s="399">
        <v>8</v>
      </c>
      <c r="G336" s="247" t="s">
        <v>1607</v>
      </c>
      <c r="H336" s="403"/>
      <c r="I336" s="403">
        <v>1</v>
      </c>
      <c r="J336" s="105"/>
      <c r="K336" s="105"/>
      <c r="L336" s="105"/>
      <c r="M336" s="105"/>
      <c r="N336" s="105"/>
      <c r="O336" s="105"/>
      <c r="P336" s="105"/>
      <c r="Q336" s="105"/>
      <c r="R336" s="105"/>
      <c r="S336" s="105"/>
      <c r="T336" s="105"/>
      <c r="U336" s="105"/>
      <c r="V336" s="105"/>
      <c r="W336" s="105"/>
      <c r="X336" s="105"/>
      <c r="Y336" s="105"/>
      <c r="Z336" s="105"/>
    </row>
    <row r="337" spans="1:26" ht="19.5" customHeight="1" x14ac:dyDescent="0.2">
      <c r="A337" s="399">
        <v>9</v>
      </c>
      <c r="B337" s="247" t="s">
        <v>1608</v>
      </c>
      <c r="C337" s="408">
        <v>1</v>
      </c>
      <c r="D337" s="408"/>
      <c r="E337" s="105"/>
      <c r="F337" s="399">
        <v>9</v>
      </c>
      <c r="G337" s="247" t="s">
        <v>1608</v>
      </c>
      <c r="H337" s="403"/>
      <c r="I337" s="403">
        <v>1</v>
      </c>
      <c r="J337" s="105"/>
      <c r="K337" s="105"/>
      <c r="L337" s="105"/>
      <c r="M337" s="105"/>
      <c r="N337" s="105"/>
      <c r="O337" s="105"/>
      <c r="P337" s="105"/>
      <c r="Q337" s="105"/>
      <c r="R337" s="105"/>
      <c r="S337" s="105"/>
      <c r="T337" s="105"/>
      <c r="U337" s="105"/>
      <c r="V337" s="105"/>
      <c r="W337" s="105"/>
      <c r="X337" s="105"/>
      <c r="Y337" s="105"/>
      <c r="Z337" s="105"/>
    </row>
    <row r="338" spans="1:26" ht="19.5" customHeight="1" x14ac:dyDescent="0.2">
      <c r="A338" s="399">
        <v>10</v>
      </c>
      <c r="B338" s="247" t="s">
        <v>1609</v>
      </c>
      <c r="C338" s="408">
        <v>1</v>
      </c>
      <c r="D338" s="408"/>
      <c r="E338" s="105"/>
      <c r="F338" s="399">
        <v>10</v>
      </c>
      <c r="G338" s="247" t="s">
        <v>1609</v>
      </c>
      <c r="H338" s="403">
        <v>1</v>
      </c>
      <c r="I338" s="403"/>
      <c r="J338" s="105"/>
      <c r="K338" s="105"/>
      <c r="L338" s="105"/>
      <c r="M338" s="105"/>
      <c r="N338" s="105"/>
      <c r="O338" s="105"/>
      <c r="P338" s="105"/>
      <c r="Q338" s="105"/>
      <c r="R338" s="105"/>
      <c r="S338" s="105"/>
      <c r="T338" s="105"/>
      <c r="U338" s="105"/>
      <c r="V338" s="105"/>
      <c r="W338" s="105"/>
      <c r="X338" s="105"/>
      <c r="Y338" s="105"/>
      <c r="Z338" s="105"/>
    </row>
    <row r="339" spans="1:26" ht="19.5" customHeight="1" x14ac:dyDescent="0.2">
      <c r="A339" s="399">
        <v>11</v>
      </c>
      <c r="B339" s="247" t="s">
        <v>1610</v>
      </c>
      <c r="C339" s="408">
        <v>1</v>
      </c>
      <c r="D339" s="408"/>
      <c r="E339" s="105"/>
      <c r="F339" s="399">
        <v>11</v>
      </c>
      <c r="G339" s="247" t="s">
        <v>1610</v>
      </c>
      <c r="H339" s="403">
        <v>1</v>
      </c>
      <c r="I339" s="403"/>
      <c r="J339" s="105"/>
      <c r="K339" s="105"/>
      <c r="L339" s="105"/>
      <c r="M339" s="105"/>
      <c r="N339" s="105"/>
      <c r="O339" s="105"/>
      <c r="P339" s="105"/>
      <c r="Q339" s="105"/>
      <c r="R339" s="105"/>
      <c r="S339" s="105"/>
      <c r="T339" s="105"/>
      <c r="U339" s="105"/>
      <c r="V339" s="105"/>
      <c r="W339" s="105"/>
      <c r="X339" s="105"/>
      <c r="Y339" s="105"/>
      <c r="Z339" s="105"/>
    </row>
    <row r="340" spans="1:26" ht="19.5" customHeight="1" x14ac:dyDescent="0.2">
      <c r="A340" s="399">
        <v>12</v>
      </c>
      <c r="B340" s="247" t="s">
        <v>1611</v>
      </c>
      <c r="C340" s="408">
        <v>1</v>
      </c>
      <c r="D340" s="408"/>
      <c r="E340" s="105"/>
      <c r="F340" s="399">
        <v>12</v>
      </c>
      <c r="G340" s="247" t="s">
        <v>1611</v>
      </c>
      <c r="H340" s="403">
        <v>1</v>
      </c>
      <c r="I340" s="403"/>
      <c r="J340" s="105"/>
      <c r="K340" s="105"/>
      <c r="L340" s="105"/>
      <c r="M340" s="105"/>
      <c r="N340" s="105"/>
      <c r="O340" s="105"/>
      <c r="P340" s="105"/>
      <c r="Q340" s="105"/>
      <c r="R340" s="105"/>
      <c r="S340" s="105"/>
      <c r="T340" s="105"/>
      <c r="U340" s="105"/>
      <c r="V340" s="105"/>
      <c r="W340" s="105"/>
      <c r="X340" s="105"/>
      <c r="Y340" s="105"/>
      <c r="Z340" s="105"/>
    </row>
    <row r="341" spans="1:26" ht="19.5" customHeight="1" x14ac:dyDescent="0.2">
      <c r="A341" s="399">
        <v>13</v>
      </c>
      <c r="B341" s="247" t="s">
        <v>1612</v>
      </c>
      <c r="C341" s="408">
        <v>1</v>
      </c>
      <c r="D341" s="408"/>
      <c r="E341" s="105"/>
      <c r="F341" s="399">
        <v>13</v>
      </c>
      <c r="G341" s="247" t="s">
        <v>1612</v>
      </c>
      <c r="H341" s="403">
        <v>1</v>
      </c>
      <c r="I341" s="403"/>
      <c r="J341" s="105"/>
      <c r="K341" s="105"/>
      <c r="L341" s="105"/>
      <c r="M341" s="105"/>
      <c r="N341" s="105"/>
      <c r="O341" s="105"/>
      <c r="P341" s="105"/>
      <c r="Q341" s="105"/>
      <c r="R341" s="105"/>
      <c r="S341" s="105"/>
      <c r="T341" s="105"/>
      <c r="U341" s="105"/>
      <c r="V341" s="105"/>
      <c r="W341" s="105"/>
      <c r="X341" s="105"/>
      <c r="Y341" s="105"/>
      <c r="Z341" s="105"/>
    </row>
    <row r="342" spans="1:26" ht="19.5" customHeight="1" x14ac:dyDescent="0.2">
      <c r="A342" s="399">
        <v>14</v>
      </c>
      <c r="B342" s="247" t="s">
        <v>1613</v>
      </c>
      <c r="C342" s="408">
        <v>1</v>
      </c>
      <c r="D342" s="408"/>
      <c r="E342" s="105"/>
      <c r="F342" s="399">
        <v>14</v>
      </c>
      <c r="G342" s="247" t="s">
        <v>1613</v>
      </c>
      <c r="H342" s="403">
        <v>1</v>
      </c>
      <c r="I342" s="403"/>
      <c r="J342" s="105"/>
      <c r="K342" s="105"/>
      <c r="L342" s="105"/>
      <c r="M342" s="105"/>
      <c r="N342" s="105"/>
      <c r="O342" s="105"/>
      <c r="P342" s="105"/>
      <c r="Q342" s="105"/>
      <c r="R342" s="105"/>
      <c r="S342" s="105"/>
      <c r="T342" s="105"/>
      <c r="U342" s="105"/>
      <c r="V342" s="105"/>
      <c r="W342" s="105"/>
      <c r="X342" s="105"/>
      <c r="Y342" s="105"/>
      <c r="Z342" s="105"/>
    </row>
    <row r="343" spans="1:26" ht="19.5" customHeight="1" x14ac:dyDescent="0.2">
      <c r="A343" s="399">
        <v>15</v>
      </c>
      <c r="B343" s="247" t="s">
        <v>1614</v>
      </c>
      <c r="C343" s="408">
        <v>1</v>
      </c>
      <c r="D343" s="408"/>
      <c r="E343" s="105"/>
      <c r="F343" s="399">
        <v>15</v>
      </c>
      <c r="G343" s="247" t="s">
        <v>1614</v>
      </c>
      <c r="H343" s="403">
        <v>1</v>
      </c>
      <c r="I343" s="403"/>
      <c r="J343" s="105"/>
      <c r="K343" s="105"/>
      <c r="L343" s="105"/>
      <c r="M343" s="105"/>
      <c r="N343" s="105"/>
      <c r="O343" s="105"/>
      <c r="P343" s="105"/>
      <c r="Q343" s="105"/>
      <c r="R343" s="105"/>
      <c r="S343" s="105"/>
      <c r="T343" s="105"/>
      <c r="U343" s="105"/>
      <c r="V343" s="105"/>
      <c r="W343" s="105"/>
      <c r="X343" s="105"/>
      <c r="Y343" s="105"/>
      <c r="Z343" s="105"/>
    </row>
    <row r="344" spans="1:26" ht="19.5" customHeight="1" x14ac:dyDescent="0.2">
      <c r="A344" s="399">
        <v>16</v>
      </c>
      <c r="B344" s="247" t="s">
        <v>1615</v>
      </c>
      <c r="C344" s="408"/>
      <c r="D344" s="408">
        <v>1</v>
      </c>
      <c r="E344" s="105"/>
      <c r="F344" s="399">
        <v>16</v>
      </c>
      <c r="G344" s="247" t="s">
        <v>1615</v>
      </c>
      <c r="H344" s="403"/>
      <c r="I344" s="403">
        <v>1</v>
      </c>
      <c r="J344" s="105"/>
      <c r="K344" s="105"/>
      <c r="L344" s="105"/>
      <c r="M344" s="105"/>
      <c r="N344" s="105"/>
      <c r="O344" s="105"/>
      <c r="P344" s="105"/>
      <c r="Q344" s="105"/>
      <c r="R344" s="105"/>
      <c r="S344" s="105"/>
      <c r="T344" s="105"/>
      <c r="U344" s="105"/>
      <c r="V344" s="105"/>
      <c r="W344" s="105"/>
      <c r="X344" s="105"/>
      <c r="Y344" s="105"/>
      <c r="Z344" s="105"/>
    </row>
    <row r="345" spans="1:26" ht="19.5" customHeight="1" x14ac:dyDescent="0.2">
      <c r="A345" s="399">
        <v>17</v>
      </c>
      <c r="B345" s="247" t="s">
        <v>1616</v>
      </c>
      <c r="C345" s="408">
        <v>1</v>
      </c>
      <c r="D345" s="408"/>
      <c r="E345" s="105"/>
      <c r="F345" s="399">
        <v>17</v>
      </c>
      <c r="G345" s="247" t="s">
        <v>1616</v>
      </c>
      <c r="H345" s="403"/>
      <c r="I345" s="403">
        <v>1</v>
      </c>
      <c r="J345" s="105"/>
      <c r="K345" s="105"/>
      <c r="L345" s="105"/>
      <c r="M345" s="105"/>
      <c r="N345" s="105"/>
      <c r="O345" s="105"/>
      <c r="P345" s="105"/>
      <c r="Q345" s="105"/>
      <c r="R345" s="105"/>
      <c r="S345" s="105"/>
      <c r="T345" s="105"/>
      <c r="U345" s="105"/>
      <c r="V345" s="105"/>
      <c r="W345" s="105"/>
      <c r="X345" s="105"/>
      <c r="Y345" s="105"/>
      <c r="Z345" s="105"/>
    </row>
    <row r="346" spans="1:26" ht="19.5" customHeight="1" x14ac:dyDescent="0.2">
      <c r="A346" s="399">
        <v>18</v>
      </c>
      <c r="B346" s="247" t="s">
        <v>1617</v>
      </c>
      <c r="C346" s="408">
        <v>1</v>
      </c>
      <c r="D346" s="408"/>
      <c r="E346" s="105"/>
      <c r="F346" s="399">
        <v>18</v>
      </c>
      <c r="G346" s="247" t="s">
        <v>1617</v>
      </c>
      <c r="H346" s="403">
        <v>1</v>
      </c>
      <c r="I346" s="403"/>
      <c r="J346" s="105"/>
      <c r="K346" s="105"/>
      <c r="L346" s="105"/>
      <c r="M346" s="105"/>
      <c r="N346" s="105"/>
      <c r="O346" s="105"/>
      <c r="P346" s="105"/>
      <c r="Q346" s="105"/>
      <c r="R346" s="105"/>
      <c r="S346" s="105"/>
      <c r="T346" s="105"/>
      <c r="U346" s="105"/>
      <c r="V346" s="105"/>
      <c r="W346" s="105"/>
      <c r="X346" s="105"/>
      <c r="Y346" s="105"/>
      <c r="Z346" s="105"/>
    </row>
    <row r="347" spans="1:26" ht="19.5" customHeight="1" x14ac:dyDescent="0.2">
      <c r="A347" s="399">
        <v>19</v>
      </c>
      <c r="B347" s="247" t="s">
        <v>1618</v>
      </c>
      <c r="C347" s="408"/>
      <c r="D347" s="408">
        <v>1</v>
      </c>
      <c r="E347" s="105"/>
      <c r="F347" s="399">
        <v>19</v>
      </c>
      <c r="G347" s="247" t="s">
        <v>1618</v>
      </c>
      <c r="H347" s="408">
        <v>1</v>
      </c>
      <c r="I347" s="408"/>
      <c r="J347" s="105"/>
      <c r="K347" s="105"/>
      <c r="L347" s="105"/>
      <c r="M347" s="105"/>
      <c r="N347" s="105"/>
      <c r="O347" s="105"/>
      <c r="P347" s="105"/>
      <c r="Q347" s="105"/>
      <c r="R347" s="105"/>
      <c r="S347" s="105"/>
      <c r="T347" s="105"/>
      <c r="U347" s="105"/>
      <c r="V347" s="105"/>
      <c r="W347" s="105"/>
      <c r="X347" s="105"/>
      <c r="Y347" s="105"/>
      <c r="Z347" s="105"/>
    </row>
    <row r="348" spans="1:26" ht="18" customHeight="1" x14ac:dyDescent="0.2">
      <c r="A348" s="105"/>
      <c r="B348" s="404" t="s">
        <v>1619</v>
      </c>
      <c r="C348" s="743">
        <f>SUM(C329:C347)</f>
        <v>16</v>
      </c>
      <c r="D348" s="568"/>
      <c r="E348" s="105"/>
      <c r="F348" s="105"/>
      <c r="G348" s="404" t="s">
        <v>1619</v>
      </c>
      <c r="H348" s="743">
        <f>SUM(H329:H347)</f>
        <v>13</v>
      </c>
      <c r="I348" s="568"/>
      <c r="J348" s="105"/>
      <c r="K348" s="105"/>
      <c r="L348" s="105"/>
      <c r="M348" s="105"/>
      <c r="N348" s="105"/>
      <c r="O348" s="105"/>
      <c r="P348" s="105"/>
      <c r="Q348" s="105"/>
      <c r="R348" s="105"/>
      <c r="S348" s="105"/>
      <c r="T348" s="105"/>
      <c r="U348" s="105"/>
      <c r="V348" s="105"/>
      <c r="W348" s="105"/>
      <c r="X348" s="105"/>
      <c r="Y348" s="105"/>
      <c r="Z348" s="105"/>
    </row>
    <row r="349" spans="1:26" ht="18" customHeight="1" x14ac:dyDescent="0.2">
      <c r="A349" s="105"/>
      <c r="B349" s="404" t="s">
        <v>1620</v>
      </c>
      <c r="C349" s="743">
        <f>SUM(D329:D347)</f>
        <v>3</v>
      </c>
      <c r="D349" s="568"/>
      <c r="E349" s="105"/>
      <c r="F349" s="105"/>
      <c r="G349" s="404" t="s">
        <v>1620</v>
      </c>
      <c r="H349" s="743">
        <f>SUM(I329:I347)</f>
        <v>6</v>
      </c>
      <c r="I349" s="568"/>
      <c r="J349" s="105"/>
      <c r="K349" s="105"/>
      <c r="L349" s="105"/>
      <c r="M349" s="105"/>
      <c r="N349" s="105"/>
      <c r="O349" s="105"/>
      <c r="P349" s="105"/>
      <c r="Q349" s="105"/>
      <c r="R349" s="105"/>
      <c r="S349" s="105"/>
      <c r="T349" s="105"/>
      <c r="U349" s="105"/>
      <c r="V349" s="105"/>
      <c r="W349" s="105"/>
      <c r="X349" s="105"/>
      <c r="Y349" s="105"/>
      <c r="Z349" s="105"/>
    </row>
    <row r="350" spans="1:26" ht="16.5" customHeight="1" x14ac:dyDescent="0.2">
      <c r="A350" s="105"/>
      <c r="B350" s="405" t="s">
        <v>1621</v>
      </c>
      <c r="C350" s="406">
        <f>C348</f>
        <v>16</v>
      </c>
      <c r="D350" s="406" t="s">
        <v>1622</v>
      </c>
      <c r="E350" s="105"/>
      <c r="F350" s="105"/>
      <c r="G350" s="405" t="s">
        <v>1621</v>
      </c>
      <c r="H350" s="406">
        <f>H348</f>
        <v>13</v>
      </c>
      <c r="I350" s="406" t="s">
        <v>1622</v>
      </c>
      <c r="J350" s="105"/>
      <c r="K350" s="105"/>
      <c r="L350" s="105"/>
      <c r="M350" s="105"/>
      <c r="N350" s="105"/>
      <c r="O350" s="105"/>
      <c r="P350" s="105"/>
      <c r="Q350" s="105"/>
      <c r="R350" s="105"/>
      <c r="S350" s="105"/>
      <c r="T350" s="105"/>
      <c r="U350" s="105"/>
      <c r="V350" s="105"/>
      <c r="W350" s="105"/>
      <c r="X350" s="105"/>
      <c r="Y350" s="105"/>
      <c r="Z350" s="105"/>
    </row>
    <row r="351" spans="1:26" ht="15.75" customHeight="1" x14ac:dyDescent="0.2">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ht="32.25" customHeight="1" x14ac:dyDescent="0.2">
      <c r="A352" s="105"/>
      <c r="B352" s="744" t="s">
        <v>1711</v>
      </c>
      <c r="C352" s="745"/>
      <c r="D352" s="746"/>
      <c r="E352" s="105"/>
      <c r="F352" s="105"/>
      <c r="G352" s="744" t="s">
        <v>1712</v>
      </c>
      <c r="H352" s="745"/>
      <c r="I352" s="746"/>
      <c r="J352" s="105"/>
      <c r="K352" s="105"/>
      <c r="L352" s="105"/>
      <c r="M352" s="105"/>
      <c r="N352" s="105"/>
      <c r="O352" s="105"/>
      <c r="P352" s="105"/>
      <c r="Q352" s="105"/>
      <c r="R352" s="105"/>
      <c r="S352" s="105"/>
      <c r="T352" s="105"/>
      <c r="U352" s="105"/>
      <c r="V352" s="105"/>
      <c r="W352" s="105"/>
      <c r="X352" s="105"/>
      <c r="Y352" s="105"/>
      <c r="Z352" s="105"/>
    </row>
    <row r="353" spans="1:26" ht="30.75" customHeight="1" x14ac:dyDescent="0.2">
      <c r="A353" s="105"/>
      <c r="B353" s="747" t="s">
        <v>1713</v>
      </c>
      <c r="C353" s="570"/>
      <c r="D353" s="748"/>
      <c r="E353" s="105"/>
      <c r="F353" s="105"/>
      <c r="G353" s="747" t="s">
        <v>1714</v>
      </c>
      <c r="H353" s="570"/>
      <c r="I353" s="748"/>
      <c r="J353" s="105"/>
      <c r="K353" s="105"/>
      <c r="L353" s="105"/>
      <c r="M353" s="105"/>
      <c r="N353" s="105"/>
      <c r="O353" s="105"/>
      <c r="P353" s="105"/>
      <c r="Q353" s="105"/>
      <c r="R353" s="105"/>
      <c r="S353" s="105"/>
      <c r="T353" s="105"/>
      <c r="U353" s="105"/>
      <c r="V353" s="105"/>
      <c r="W353" s="105"/>
      <c r="X353" s="105"/>
      <c r="Y353" s="105"/>
      <c r="Z353" s="105"/>
    </row>
    <row r="354" spans="1:26" ht="35.25" customHeight="1" x14ac:dyDescent="0.2">
      <c r="A354" s="105"/>
      <c r="B354" s="749" t="s">
        <v>1715</v>
      </c>
      <c r="C354" s="750"/>
      <c r="D354" s="751"/>
      <c r="E354" s="105"/>
      <c r="F354" s="105"/>
      <c r="G354" s="749" t="s">
        <v>1716</v>
      </c>
      <c r="H354" s="750"/>
      <c r="I354" s="751"/>
      <c r="J354" s="105"/>
      <c r="K354" s="105"/>
      <c r="L354" s="105"/>
      <c r="M354" s="105"/>
      <c r="N354" s="105"/>
      <c r="O354" s="105"/>
      <c r="P354" s="105"/>
      <c r="Q354" s="105"/>
      <c r="R354" s="105"/>
      <c r="S354" s="105"/>
      <c r="T354" s="67"/>
      <c r="U354" s="67"/>
      <c r="V354" s="67"/>
      <c r="W354" s="67"/>
      <c r="X354" s="67"/>
      <c r="Y354" s="105"/>
      <c r="Z354" s="105"/>
    </row>
    <row r="355" spans="1:26" ht="12.75" customHeight="1" x14ac:dyDescent="0.2">
      <c r="A355" s="105"/>
      <c r="B355" s="105"/>
      <c r="C355" s="105"/>
      <c r="D355" s="105"/>
      <c r="E355" s="105"/>
      <c r="K355" s="67"/>
      <c r="L355" s="67"/>
      <c r="M355" s="67"/>
      <c r="N355" s="67"/>
      <c r="O355" s="67"/>
      <c r="P355" s="67"/>
      <c r="Q355" s="67"/>
      <c r="R355" s="67"/>
      <c r="S355" s="67"/>
      <c r="T355" s="67"/>
      <c r="U355" s="67"/>
      <c r="V355" s="67"/>
      <c r="W355" s="67"/>
      <c r="X355" s="67"/>
    </row>
    <row r="356" spans="1:26" ht="12.75" customHeight="1" x14ac:dyDescent="0.2">
      <c r="A356" s="105"/>
      <c r="B356" s="105"/>
      <c r="C356" s="105"/>
      <c r="D356" s="105"/>
      <c r="E356" s="105"/>
      <c r="T356" s="67"/>
      <c r="U356" s="67"/>
      <c r="V356" s="67"/>
      <c r="W356" s="67"/>
      <c r="X356" s="67"/>
    </row>
    <row r="357" spans="1:26" ht="12.75" customHeight="1" x14ac:dyDescent="0.2">
      <c r="A357" s="105"/>
      <c r="B357" s="105"/>
      <c r="C357" s="105"/>
      <c r="D357" s="105"/>
      <c r="E357" s="105"/>
      <c r="T357" s="67"/>
      <c r="U357" s="67"/>
      <c r="V357" s="67"/>
      <c r="W357" s="67"/>
      <c r="X357" s="67"/>
    </row>
    <row r="358" spans="1:26" ht="12.75" customHeight="1" x14ac:dyDescent="0.2">
      <c r="A358" s="394" t="s">
        <v>1591</v>
      </c>
      <c r="B358" s="752" t="s">
        <v>318</v>
      </c>
      <c r="C358" s="570"/>
      <c r="D358" s="568"/>
      <c r="E358" s="105"/>
      <c r="T358" s="67"/>
      <c r="U358" s="67"/>
      <c r="V358" s="67"/>
      <c r="W358" s="67"/>
      <c r="X358" s="67"/>
    </row>
    <row r="359" spans="1:26" ht="12.75" customHeight="1" x14ac:dyDescent="0.25">
      <c r="A359" s="758" t="s">
        <v>1592</v>
      </c>
      <c r="B359" s="759"/>
      <c r="C359" s="759"/>
      <c r="D359" s="760"/>
      <c r="E359" s="105"/>
      <c r="T359" s="67"/>
      <c r="U359" s="67"/>
      <c r="V359" s="67"/>
      <c r="W359" s="67"/>
      <c r="X359" s="67"/>
    </row>
    <row r="360" spans="1:26" ht="12.75" customHeight="1" x14ac:dyDescent="0.25">
      <c r="A360" s="395"/>
      <c r="B360" s="395"/>
      <c r="C360" s="395"/>
      <c r="D360" s="395"/>
      <c r="E360" s="105"/>
      <c r="T360" s="67"/>
      <c r="U360" s="67"/>
      <c r="V360" s="67"/>
      <c r="W360" s="67"/>
      <c r="X360" s="67"/>
    </row>
    <row r="361" spans="1:26" ht="12.75" customHeight="1" x14ac:dyDescent="0.2">
      <c r="A361" s="407" t="s">
        <v>1717</v>
      </c>
      <c r="B361" s="764" t="s">
        <v>1718</v>
      </c>
      <c r="C361" s="570"/>
      <c r="D361" s="568"/>
      <c r="E361" s="105"/>
      <c r="T361" s="67"/>
      <c r="U361" s="67"/>
      <c r="V361" s="67"/>
      <c r="W361" s="67"/>
      <c r="X361" s="67"/>
    </row>
    <row r="362" spans="1:26" ht="12.75" customHeight="1" x14ac:dyDescent="0.2">
      <c r="A362" s="761"/>
      <c r="B362" s="581"/>
      <c r="C362" s="581"/>
      <c r="D362" s="581"/>
      <c r="E362" s="105"/>
      <c r="T362" s="105"/>
      <c r="U362" s="105"/>
      <c r="V362" s="105"/>
      <c r="W362" s="105"/>
      <c r="X362" s="105"/>
    </row>
    <row r="363" spans="1:26" ht="12.75" customHeight="1" x14ac:dyDescent="0.2">
      <c r="A363" s="762" t="s">
        <v>1595</v>
      </c>
      <c r="B363" s="570"/>
      <c r="C363" s="570"/>
      <c r="D363" s="568"/>
      <c r="E363" s="105"/>
      <c r="T363" s="105"/>
      <c r="U363" s="105"/>
      <c r="V363" s="105"/>
      <c r="W363" s="105"/>
      <c r="X363" s="105"/>
    </row>
    <row r="364" spans="1:26" ht="12.75" customHeight="1" x14ac:dyDescent="0.3">
      <c r="A364" s="397" t="s">
        <v>1596</v>
      </c>
      <c r="B364" s="398" t="s">
        <v>1597</v>
      </c>
      <c r="C364" s="398" t="s">
        <v>1598</v>
      </c>
      <c r="D364" s="398" t="s">
        <v>1599</v>
      </c>
      <c r="E364" s="105"/>
      <c r="T364" s="105"/>
      <c r="U364" s="105"/>
      <c r="V364" s="105"/>
      <c r="W364" s="105"/>
      <c r="X364" s="105"/>
    </row>
    <row r="365" spans="1:26" ht="12.75" customHeight="1" x14ac:dyDescent="0.2">
      <c r="A365" s="399">
        <v>1</v>
      </c>
      <c r="B365" s="247" t="s">
        <v>1600</v>
      </c>
      <c r="C365" s="408">
        <v>1</v>
      </c>
      <c r="D365" s="408"/>
      <c r="E365" s="105"/>
      <c r="T365" s="105"/>
      <c r="U365" s="105"/>
      <c r="V365" s="105"/>
      <c r="W365" s="105"/>
      <c r="X365" s="105"/>
    </row>
    <row r="366" spans="1:26" ht="12.75" customHeight="1" x14ac:dyDescent="0.2">
      <c r="A366" s="399">
        <v>2</v>
      </c>
      <c r="B366" s="247" t="s">
        <v>1601</v>
      </c>
      <c r="C366" s="408"/>
      <c r="D366" s="408">
        <v>1</v>
      </c>
      <c r="E366" s="105"/>
      <c r="T366" s="105"/>
      <c r="U366" s="105"/>
      <c r="V366" s="105"/>
      <c r="W366" s="105"/>
      <c r="X366" s="105"/>
    </row>
    <row r="367" spans="1:26" ht="12.75" customHeight="1" x14ac:dyDescent="0.2">
      <c r="A367" s="399">
        <v>3</v>
      </c>
      <c r="B367" s="247" t="s">
        <v>1602</v>
      </c>
      <c r="C367" s="408">
        <v>1</v>
      </c>
      <c r="D367" s="408"/>
      <c r="E367" s="105"/>
      <c r="T367" s="105"/>
      <c r="U367" s="105"/>
      <c r="V367" s="105"/>
      <c r="W367" s="105"/>
      <c r="X367" s="105"/>
    </row>
    <row r="368" spans="1:26" ht="12.75" customHeight="1" x14ac:dyDescent="0.2">
      <c r="A368" s="399">
        <v>4</v>
      </c>
      <c r="B368" s="247" t="s">
        <v>1603</v>
      </c>
      <c r="C368" s="408"/>
      <c r="D368" s="408">
        <v>1</v>
      </c>
      <c r="E368" s="105"/>
      <c r="T368" s="105"/>
      <c r="U368" s="105"/>
      <c r="V368" s="105"/>
      <c r="W368" s="105"/>
      <c r="X368" s="105"/>
    </row>
    <row r="369" spans="1:24" ht="12.75" customHeight="1" x14ac:dyDescent="0.2">
      <c r="A369" s="399">
        <v>5</v>
      </c>
      <c r="B369" s="247" t="s">
        <v>1604</v>
      </c>
      <c r="C369" s="408">
        <v>1</v>
      </c>
      <c r="D369" s="408"/>
      <c r="E369" s="105"/>
      <c r="T369" s="105"/>
      <c r="U369" s="105"/>
      <c r="V369" s="105"/>
      <c r="W369" s="105"/>
      <c r="X369" s="105"/>
    </row>
    <row r="370" spans="1:24" ht="12.75" customHeight="1" x14ac:dyDescent="0.2">
      <c r="A370" s="399">
        <v>6</v>
      </c>
      <c r="B370" s="247" t="s">
        <v>1605</v>
      </c>
      <c r="C370" s="408">
        <v>1</v>
      </c>
      <c r="D370" s="408"/>
      <c r="E370" s="105"/>
      <c r="T370" s="105"/>
      <c r="U370" s="105"/>
      <c r="V370" s="105"/>
      <c r="W370" s="105"/>
      <c r="X370" s="105"/>
    </row>
    <row r="371" spans="1:24" ht="12.75" customHeight="1" x14ac:dyDescent="0.2">
      <c r="A371" s="399">
        <v>7</v>
      </c>
      <c r="B371" s="247" t="s">
        <v>1606</v>
      </c>
      <c r="C371" s="408">
        <v>1</v>
      </c>
      <c r="D371" s="408"/>
      <c r="E371" s="105"/>
      <c r="T371" s="105"/>
      <c r="U371" s="105"/>
      <c r="V371" s="105"/>
      <c r="W371" s="105"/>
      <c r="X371" s="105"/>
    </row>
    <row r="372" spans="1:24" ht="12.75" customHeight="1" x14ac:dyDescent="0.2">
      <c r="A372" s="399">
        <v>8</v>
      </c>
      <c r="B372" s="247" t="s">
        <v>1607</v>
      </c>
      <c r="C372" s="408"/>
      <c r="D372" s="408">
        <v>1</v>
      </c>
      <c r="E372" s="105"/>
      <c r="T372" s="105"/>
      <c r="U372" s="105"/>
      <c r="V372" s="105"/>
      <c r="W372" s="105"/>
      <c r="X372" s="105"/>
    </row>
    <row r="373" spans="1:24" ht="12.75" customHeight="1" x14ac:dyDescent="0.2">
      <c r="A373" s="399">
        <v>9</v>
      </c>
      <c r="B373" s="247" t="s">
        <v>1608</v>
      </c>
      <c r="C373" s="408"/>
      <c r="D373" s="408">
        <v>1</v>
      </c>
      <c r="E373" s="105"/>
      <c r="T373" s="105"/>
      <c r="U373" s="105"/>
      <c r="V373" s="105"/>
      <c r="W373" s="105"/>
      <c r="X373" s="105"/>
    </row>
    <row r="374" spans="1:24" ht="12.75" customHeight="1" x14ac:dyDescent="0.2">
      <c r="A374" s="399">
        <v>10</v>
      </c>
      <c r="B374" s="247" t="s">
        <v>1609</v>
      </c>
      <c r="C374" s="408">
        <v>1</v>
      </c>
      <c r="D374" s="408"/>
      <c r="E374" s="105"/>
      <c r="T374" s="105"/>
      <c r="U374" s="105"/>
      <c r="V374" s="105"/>
      <c r="W374" s="105"/>
      <c r="X374" s="105"/>
    </row>
    <row r="375" spans="1:24" ht="12.75" customHeight="1" x14ac:dyDescent="0.2">
      <c r="A375" s="399">
        <v>11</v>
      </c>
      <c r="B375" s="247" t="s">
        <v>1610</v>
      </c>
      <c r="C375" s="408">
        <v>1</v>
      </c>
      <c r="D375" s="408"/>
      <c r="E375" s="105"/>
      <c r="T375" s="105"/>
      <c r="U375" s="105"/>
      <c r="V375" s="105"/>
      <c r="W375" s="105"/>
      <c r="X375" s="105"/>
    </row>
    <row r="376" spans="1:24" ht="12.75" customHeight="1" x14ac:dyDescent="0.2">
      <c r="A376" s="399">
        <v>12</v>
      </c>
      <c r="B376" s="247" t="s">
        <v>1611</v>
      </c>
      <c r="C376" s="408">
        <v>1</v>
      </c>
      <c r="D376" s="408"/>
      <c r="E376" s="105"/>
      <c r="T376" s="105"/>
      <c r="U376" s="105"/>
      <c r="V376" s="105"/>
      <c r="W376" s="105"/>
      <c r="X376" s="105"/>
    </row>
    <row r="377" spans="1:24" ht="12.75" customHeight="1" x14ac:dyDescent="0.2">
      <c r="A377" s="399">
        <v>13</v>
      </c>
      <c r="B377" s="247" t="s">
        <v>1612</v>
      </c>
      <c r="C377" s="408">
        <v>1</v>
      </c>
      <c r="D377" s="408"/>
      <c r="E377" s="105"/>
      <c r="T377" s="105"/>
      <c r="U377" s="105"/>
      <c r="V377" s="105"/>
      <c r="W377" s="105"/>
      <c r="X377" s="105"/>
    </row>
    <row r="378" spans="1:24" ht="12.75" customHeight="1" x14ac:dyDescent="0.2">
      <c r="A378" s="399">
        <v>14</v>
      </c>
      <c r="B378" s="247" t="s">
        <v>1613</v>
      </c>
      <c r="C378" s="408">
        <v>1</v>
      </c>
      <c r="D378" s="408"/>
      <c r="E378" s="105"/>
      <c r="T378" s="105"/>
      <c r="U378" s="105"/>
      <c r="V378" s="105"/>
      <c r="W378" s="105"/>
      <c r="X378" s="105"/>
    </row>
    <row r="379" spans="1:24" ht="12.75" customHeight="1" x14ac:dyDescent="0.2">
      <c r="A379" s="399">
        <v>15</v>
      </c>
      <c r="B379" s="247" t="s">
        <v>1614</v>
      </c>
      <c r="C379" s="408">
        <v>1</v>
      </c>
      <c r="D379" s="408"/>
      <c r="E379" s="105"/>
      <c r="T379" s="105"/>
      <c r="U379" s="105"/>
      <c r="V379" s="105"/>
      <c r="W379" s="105"/>
      <c r="X379" s="105"/>
    </row>
    <row r="380" spans="1:24" ht="12.75" customHeight="1" x14ac:dyDescent="0.2">
      <c r="A380" s="399">
        <v>16</v>
      </c>
      <c r="B380" s="247" t="s">
        <v>1615</v>
      </c>
      <c r="C380" s="408"/>
      <c r="D380" s="408">
        <v>1</v>
      </c>
      <c r="E380" s="105"/>
      <c r="T380" s="105"/>
      <c r="U380" s="105"/>
      <c r="V380" s="105"/>
      <c r="W380" s="105"/>
      <c r="X380" s="105"/>
    </row>
    <row r="381" spans="1:24" ht="12.75" customHeight="1" x14ac:dyDescent="0.2">
      <c r="A381" s="399">
        <v>17</v>
      </c>
      <c r="B381" s="247" t="s">
        <v>1616</v>
      </c>
      <c r="C381" s="408"/>
      <c r="D381" s="408">
        <v>1</v>
      </c>
      <c r="E381" s="105"/>
      <c r="T381" s="105"/>
      <c r="U381" s="105"/>
      <c r="V381" s="105"/>
      <c r="W381" s="105"/>
      <c r="X381" s="105"/>
    </row>
    <row r="382" spans="1:24" ht="12.75" customHeight="1" x14ac:dyDescent="0.2">
      <c r="A382" s="399">
        <v>18</v>
      </c>
      <c r="B382" s="247" t="s">
        <v>1617</v>
      </c>
      <c r="C382" s="408">
        <v>1</v>
      </c>
      <c r="D382" s="408"/>
      <c r="E382" s="105"/>
      <c r="T382" s="105"/>
      <c r="U382" s="105"/>
      <c r="V382" s="105"/>
      <c r="W382" s="105"/>
      <c r="X382" s="105"/>
    </row>
    <row r="383" spans="1:24" ht="12.75" customHeight="1" x14ac:dyDescent="0.2">
      <c r="A383" s="399">
        <v>19</v>
      </c>
      <c r="B383" s="247" t="s">
        <v>1618</v>
      </c>
      <c r="C383" s="408">
        <v>1</v>
      </c>
      <c r="D383" s="408"/>
      <c r="E383" s="105"/>
      <c r="T383" s="105"/>
      <c r="U383" s="105"/>
      <c r="V383" s="105"/>
      <c r="W383" s="105"/>
      <c r="X383" s="105"/>
    </row>
    <row r="384" spans="1:24" ht="12.75" customHeight="1" x14ac:dyDescent="0.2">
      <c r="A384" s="105"/>
      <c r="B384" s="404" t="s">
        <v>1619</v>
      </c>
      <c r="C384" s="743">
        <f>SUM(C365:C383)</f>
        <v>13</v>
      </c>
      <c r="D384" s="568"/>
      <c r="E384" s="105"/>
      <c r="T384" s="105"/>
      <c r="U384" s="105"/>
      <c r="V384" s="105"/>
      <c r="W384" s="105"/>
      <c r="X384" s="105"/>
    </row>
    <row r="385" spans="1:30" ht="12.75" customHeight="1" x14ac:dyDescent="0.2">
      <c r="A385" s="105"/>
      <c r="B385" s="404" t="s">
        <v>1620</v>
      </c>
      <c r="C385" s="743">
        <f>SUM(D365:D383)</f>
        <v>6</v>
      </c>
      <c r="D385" s="568"/>
      <c r="E385" s="105"/>
      <c r="T385" s="105"/>
      <c r="U385" s="105"/>
      <c r="V385" s="105"/>
      <c r="W385" s="105"/>
      <c r="X385" s="105"/>
    </row>
    <row r="386" spans="1:30" ht="12.75" customHeight="1" x14ac:dyDescent="0.2">
      <c r="A386" s="105"/>
      <c r="B386" s="405" t="s">
        <v>1621</v>
      </c>
      <c r="C386" s="406">
        <f>C384</f>
        <v>13</v>
      </c>
      <c r="D386" s="406" t="s">
        <v>1622</v>
      </c>
      <c r="E386" s="105"/>
      <c r="T386" s="105"/>
      <c r="U386" s="105"/>
      <c r="V386" s="105"/>
      <c r="W386" s="105"/>
      <c r="X386" s="105"/>
    </row>
    <row r="387" spans="1:30" ht="12.75" customHeight="1" x14ac:dyDescent="0.2">
      <c r="A387" s="105"/>
      <c r="B387" s="105"/>
      <c r="C387" s="105"/>
      <c r="D387" s="105"/>
      <c r="E387" s="105"/>
      <c r="T387" s="105"/>
      <c r="U387" s="105"/>
      <c r="V387" s="105"/>
      <c r="W387" s="105"/>
      <c r="X387" s="105"/>
    </row>
    <row r="388" spans="1:30" ht="12.75" customHeight="1" x14ac:dyDescent="0.2">
      <c r="A388" s="105"/>
      <c r="B388" s="744" t="s">
        <v>1719</v>
      </c>
      <c r="C388" s="745"/>
      <c r="D388" s="746"/>
      <c r="E388" s="105"/>
      <c r="T388" s="105"/>
      <c r="U388" s="105"/>
      <c r="V388" s="105"/>
      <c r="W388" s="105"/>
      <c r="X388" s="105"/>
    </row>
    <row r="389" spans="1:30" ht="12.75" customHeight="1" x14ac:dyDescent="0.2">
      <c r="A389" s="105"/>
      <c r="B389" s="747" t="s">
        <v>1720</v>
      </c>
      <c r="C389" s="570"/>
      <c r="D389" s="748"/>
      <c r="E389" s="105"/>
      <c r="T389" s="105"/>
      <c r="U389" s="105"/>
      <c r="V389" s="105"/>
      <c r="W389" s="105"/>
      <c r="X389" s="105"/>
    </row>
    <row r="390" spans="1:30" ht="12.75" customHeight="1" x14ac:dyDescent="0.2">
      <c r="A390" s="105"/>
      <c r="B390" s="749" t="s">
        <v>1721</v>
      </c>
      <c r="C390" s="750"/>
      <c r="D390" s="751"/>
      <c r="E390" s="105"/>
      <c r="T390" s="105"/>
      <c r="U390" s="105"/>
      <c r="V390" s="105"/>
      <c r="W390" s="105"/>
      <c r="X390" s="105"/>
    </row>
    <row r="391" spans="1:30" ht="12.75" customHeight="1" x14ac:dyDescent="0.2">
      <c r="A391" s="105"/>
      <c r="B391" s="105"/>
      <c r="C391" s="105"/>
      <c r="D391" s="105"/>
      <c r="E391" s="105"/>
      <c r="T391" s="105"/>
      <c r="U391" s="105"/>
      <c r="V391" s="105"/>
      <c r="W391" s="105"/>
      <c r="X391" s="105"/>
    </row>
    <row r="392" spans="1:30" ht="12.75" customHeight="1" x14ac:dyDescent="0.2">
      <c r="A392" s="105"/>
      <c r="B392" s="105"/>
      <c r="C392" s="105"/>
      <c r="D392" s="105"/>
      <c r="E392" s="105"/>
      <c r="T392" s="105"/>
      <c r="U392" s="105"/>
      <c r="V392" s="105"/>
      <c r="W392" s="105"/>
      <c r="X392" s="105"/>
    </row>
    <row r="393" spans="1:30" ht="16.5" customHeight="1" x14ac:dyDescent="0.2">
      <c r="A393" s="394" t="s">
        <v>1591</v>
      </c>
      <c r="B393" s="752" t="s">
        <v>345</v>
      </c>
      <c r="C393" s="570"/>
      <c r="D393" s="568"/>
      <c r="E393" s="105"/>
      <c r="F393" s="394" t="s">
        <v>1591</v>
      </c>
      <c r="G393" s="752" t="s">
        <v>345</v>
      </c>
      <c r="H393" s="570"/>
      <c r="I393" s="568"/>
      <c r="J393" s="105"/>
      <c r="K393" s="105"/>
      <c r="L393" s="105"/>
      <c r="M393" s="105"/>
      <c r="N393" s="105"/>
      <c r="O393" s="105"/>
      <c r="P393" s="105"/>
      <c r="Q393" s="105"/>
      <c r="R393" s="105"/>
      <c r="S393" s="105"/>
      <c r="T393" s="105"/>
      <c r="U393" s="105"/>
      <c r="V393" s="105"/>
      <c r="W393" s="105"/>
      <c r="X393" s="105"/>
      <c r="Y393" s="105"/>
      <c r="Z393" s="105"/>
      <c r="AA393" s="105"/>
      <c r="AB393" s="105"/>
      <c r="AC393" s="105"/>
      <c r="AD393" s="105"/>
    </row>
    <row r="394" spans="1:30" ht="18.75" customHeight="1" x14ac:dyDescent="0.25">
      <c r="A394" s="758" t="s">
        <v>1592</v>
      </c>
      <c r="B394" s="759"/>
      <c r="C394" s="759"/>
      <c r="D394" s="760"/>
      <c r="E394" s="105"/>
      <c r="F394" s="758" t="s">
        <v>1592</v>
      </c>
      <c r="G394" s="759"/>
      <c r="H394" s="759"/>
      <c r="I394" s="760"/>
      <c r="J394" s="105"/>
      <c r="K394" s="105"/>
      <c r="L394" s="105"/>
      <c r="M394" s="105"/>
      <c r="N394" s="105"/>
      <c r="O394" s="105"/>
      <c r="P394" s="105"/>
      <c r="Q394" s="105"/>
      <c r="R394" s="105"/>
      <c r="S394" s="105"/>
      <c r="T394" s="105"/>
      <c r="U394" s="105"/>
      <c r="V394" s="105"/>
      <c r="W394" s="105"/>
      <c r="X394" s="105"/>
      <c r="Y394" s="105"/>
      <c r="Z394" s="105"/>
      <c r="AA394" s="105"/>
      <c r="AB394" s="105"/>
      <c r="AC394" s="105"/>
      <c r="AD394" s="105"/>
    </row>
    <row r="395" spans="1:30" ht="9" customHeight="1" x14ac:dyDescent="0.25">
      <c r="A395" s="395"/>
      <c r="B395" s="395"/>
      <c r="C395" s="395"/>
      <c r="D395" s="395"/>
      <c r="E395" s="105"/>
      <c r="F395" s="395"/>
      <c r="G395" s="395"/>
      <c r="H395" s="395"/>
      <c r="I395" s="395"/>
      <c r="J395" s="105"/>
      <c r="K395" s="105"/>
      <c r="L395" s="105"/>
      <c r="M395" s="105"/>
      <c r="N395" s="105"/>
      <c r="O395" s="105"/>
      <c r="P395" s="105"/>
      <c r="Q395" s="105"/>
      <c r="R395" s="105"/>
      <c r="S395" s="105"/>
      <c r="T395" s="105"/>
      <c r="U395" s="105"/>
      <c r="V395" s="105"/>
      <c r="W395" s="105"/>
      <c r="X395" s="105"/>
      <c r="Y395" s="105"/>
      <c r="Z395" s="105"/>
      <c r="AA395" s="105"/>
      <c r="AB395" s="105"/>
      <c r="AC395" s="105"/>
      <c r="AD395" s="105"/>
    </row>
    <row r="396" spans="1:30" ht="33" customHeight="1" x14ac:dyDescent="0.2">
      <c r="A396" s="407" t="s">
        <v>1722</v>
      </c>
      <c r="B396" s="763" t="s">
        <v>1723</v>
      </c>
      <c r="C396" s="570"/>
      <c r="D396" s="568"/>
      <c r="E396" s="105"/>
      <c r="F396" s="407" t="s">
        <v>1724</v>
      </c>
      <c r="G396" s="763" t="s">
        <v>1725</v>
      </c>
      <c r="H396" s="570"/>
      <c r="I396" s="568"/>
      <c r="J396" s="105"/>
      <c r="K396" s="105"/>
      <c r="L396" s="105"/>
      <c r="M396" s="105"/>
      <c r="N396" s="105"/>
      <c r="O396" s="105"/>
      <c r="P396" s="105"/>
      <c r="Q396" s="105"/>
      <c r="R396" s="105"/>
      <c r="S396" s="105"/>
      <c r="T396" s="105"/>
      <c r="U396" s="105"/>
      <c r="V396" s="105"/>
      <c r="W396" s="105"/>
      <c r="X396" s="105"/>
      <c r="Y396" s="105"/>
      <c r="Z396" s="105"/>
      <c r="AA396" s="105"/>
      <c r="AB396" s="105"/>
      <c r="AC396" s="105"/>
      <c r="AD396" s="105"/>
    </row>
    <row r="397" spans="1:30" ht="13.5" customHeight="1" x14ac:dyDescent="0.2">
      <c r="A397" s="761"/>
      <c r="B397" s="581"/>
      <c r="C397" s="581"/>
      <c r="D397" s="581"/>
      <c r="E397" s="105"/>
      <c r="F397" s="761"/>
      <c r="G397" s="581"/>
      <c r="H397" s="581"/>
      <c r="I397" s="581"/>
      <c r="J397" s="105"/>
      <c r="K397" s="105"/>
      <c r="L397" s="105"/>
      <c r="M397" s="105"/>
      <c r="N397" s="105"/>
      <c r="O397" s="105"/>
      <c r="P397" s="105"/>
      <c r="Q397" s="105"/>
      <c r="R397" s="105"/>
      <c r="S397" s="105"/>
      <c r="T397" s="105"/>
      <c r="U397" s="105"/>
      <c r="V397" s="105"/>
      <c r="W397" s="105"/>
      <c r="X397" s="105"/>
      <c r="Y397" s="105"/>
      <c r="Z397" s="105"/>
      <c r="AA397" s="105"/>
      <c r="AB397" s="105"/>
      <c r="AC397" s="105"/>
      <c r="AD397" s="105"/>
    </row>
    <row r="398" spans="1:30" ht="18" customHeight="1" x14ac:dyDescent="0.2">
      <c r="A398" s="762" t="s">
        <v>1595</v>
      </c>
      <c r="B398" s="570"/>
      <c r="C398" s="570"/>
      <c r="D398" s="568"/>
      <c r="E398" s="105"/>
      <c r="F398" s="762" t="s">
        <v>1595</v>
      </c>
      <c r="G398" s="570"/>
      <c r="H398" s="570"/>
      <c r="I398" s="568"/>
      <c r="J398" s="105"/>
      <c r="K398" s="105"/>
      <c r="L398" s="105"/>
      <c r="M398" s="105"/>
      <c r="N398" s="105"/>
      <c r="O398" s="105"/>
      <c r="P398" s="105"/>
      <c r="Q398" s="105"/>
      <c r="R398" s="105"/>
      <c r="S398" s="105"/>
      <c r="T398" s="105"/>
      <c r="U398" s="105"/>
      <c r="V398" s="105"/>
      <c r="W398" s="105"/>
      <c r="X398" s="105"/>
      <c r="Y398" s="105"/>
      <c r="Z398" s="105"/>
      <c r="AA398" s="105"/>
      <c r="AB398" s="105"/>
      <c r="AC398" s="105"/>
      <c r="AD398" s="105"/>
    </row>
    <row r="399" spans="1:30" ht="18" customHeight="1" x14ac:dyDescent="0.3">
      <c r="A399" s="397" t="s">
        <v>1596</v>
      </c>
      <c r="B399" s="398" t="s">
        <v>1597</v>
      </c>
      <c r="C399" s="398" t="s">
        <v>1598</v>
      </c>
      <c r="D399" s="398" t="s">
        <v>1599</v>
      </c>
      <c r="E399" s="105"/>
      <c r="F399" s="397" t="s">
        <v>1596</v>
      </c>
      <c r="G399" s="398" t="s">
        <v>1597</v>
      </c>
      <c r="H399" s="398" t="s">
        <v>1598</v>
      </c>
      <c r="I399" s="398" t="s">
        <v>1599</v>
      </c>
      <c r="J399" s="105"/>
      <c r="K399" s="105"/>
      <c r="L399" s="105"/>
      <c r="M399" s="105"/>
      <c r="N399" s="105"/>
      <c r="O399" s="105"/>
      <c r="P399" s="105"/>
      <c r="Q399" s="105"/>
      <c r="R399" s="105"/>
      <c r="S399" s="105"/>
      <c r="T399" s="105"/>
      <c r="U399" s="105"/>
      <c r="V399" s="105"/>
      <c r="W399" s="105"/>
      <c r="X399" s="105"/>
      <c r="Y399" s="105"/>
      <c r="Z399" s="105"/>
      <c r="AA399" s="105"/>
      <c r="AB399" s="105"/>
      <c r="AC399" s="105"/>
      <c r="AD399" s="105"/>
    </row>
    <row r="400" spans="1:30" ht="19.5" customHeight="1" x14ac:dyDescent="0.2">
      <c r="A400" s="399">
        <v>1</v>
      </c>
      <c r="B400" s="247" t="s">
        <v>1600</v>
      </c>
      <c r="C400" s="408">
        <v>1</v>
      </c>
      <c r="D400" s="408"/>
      <c r="E400" s="105"/>
      <c r="F400" s="399">
        <v>1</v>
      </c>
      <c r="G400" s="247" t="s">
        <v>1600</v>
      </c>
      <c r="H400" s="403">
        <v>1</v>
      </c>
      <c r="I400" s="403"/>
      <c r="J400" s="105"/>
      <c r="K400" s="105"/>
      <c r="L400" s="105"/>
      <c r="M400" s="105"/>
      <c r="N400" s="105"/>
      <c r="O400" s="105"/>
      <c r="P400" s="105"/>
      <c r="Q400" s="105"/>
      <c r="R400" s="105"/>
      <c r="S400" s="105"/>
      <c r="T400" s="105"/>
      <c r="U400" s="105"/>
      <c r="V400" s="105"/>
      <c r="W400" s="105"/>
      <c r="X400" s="105"/>
      <c r="Y400" s="105"/>
      <c r="Z400" s="105"/>
      <c r="AA400" s="105"/>
      <c r="AB400" s="105"/>
      <c r="AC400" s="105"/>
      <c r="AD400" s="105"/>
    </row>
    <row r="401" spans="1:30" ht="19.5" customHeight="1" x14ac:dyDescent="0.2">
      <c r="A401" s="399">
        <v>2</v>
      </c>
      <c r="B401" s="247" t="s">
        <v>1601</v>
      </c>
      <c r="C401" s="408"/>
      <c r="D401" s="408">
        <v>1</v>
      </c>
      <c r="E401" s="105"/>
      <c r="F401" s="399">
        <v>2</v>
      </c>
      <c r="G401" s="247" t="s">
        <v>1601</v>
      </c>
      <c r="H401" s="403"/>
      <c r="I401" s="403">
        <v>1</v>
      </c>
      <c r="J401" s="105"/>
      <c r="K401" s="105"/>
      <c r="L401" s="105"/>
      <c r="M401" s="105"/>
      <c r="N401" s="105"/>
      <c r="O401" s="105"/>
      <c r="P401" s="105"/>
      <c r="Q401" s="105"/>
      <c r="R401" s="105"/>
      <c r="S401" s="105"/>
      <c r="T401" s="105"/>
      <c r="U401" s="105"/>
      <c r="V401" s="105"/>
      <c r="W401" s="105"/>
      <c r="X401" s="105"/>
      <c r="Y401" s="105"/>
      <c r="Z401" s="105"/>
      <c r="AA401" s="105"/>
      <c r="AB401" s="105"/>
      <c r="AC401" s="105"/>
      <c r="AD401" s="105"/>
    </row>
    <row r="402" spans="1:30" ht="19.5" customHeight="1" x14ac:dyDescent="0.2">
      <c r="A402" s="399">
        <v>3</v>
      </c>
      <c r="B402" s="247" t="s">
        <v>1602</v>
      </c>
      <c r="C402" s="408">
        <v>1</v>
      </c>
      <c r="D402" s="408"/>
      <c r="E402" s="105"/>
      <c r="F402" s="399">
        <v>3</v>
      </c>
      <c r="G402" s="247" t="s">
        <v>1602</v>
      </c>
      <c r="H402" s="403">
        <v>1</v>
      </c>
      <c r="I402" s="403"/>
      <c r="J402" s="105"/>
      <c r="K402" s="105"/>
      <c r="L402" s="105"/>
      <c r="M402" s="105"/>
      <c r="N402" s="105"/>
      <c r="O402" s="105"/>
      <c r="P402" s="105"/>
      <c r="Q402" s="105"/>
      <c r="R402" s="105"/>
      <c r="S402" s="105"/>
      <c r="T402" s="105"/>
      <c r="U402" s="105"/>
      <c r="V402" s="105"/>
      <c r="W402" s="105"/>
      <c r="X402" s="105"/>
      <c r="Y402" s="105"/>
      <c r="Z402" s="105"/>
      <c r="AA402" s="105"/>
      <c r="AB402" s="105"/>
      <c r="AC402" s="105"/>
      <c r="AD402" s="105"/>
    </row>
    <row r="403" spans="1:30" ht="19.5" customHeight="1" x14ac:dyDescent="0.2">
      <c r="A403" s="399">
        <v>4</v>
      </c>
      <c r="B403" s="247" t="s">
        <v>1603</v>
      </c>
      <c r="C403" s="408"/>
      <c r="D403" s="408">
        <v>1</v>
      </c>
      <c r="E403" s="105"/>
      <c r="F403" s="399">
        <v>4</v>
      </c>
      <c r="G403" s="247" t="s">
        <v>1603</v>
      </c>
      <c r="H403" s="403"/>
      <c r="I403" s="403">
        <v>1</v>
      </c>
      <c r="J403" s="105"/>
      <c r="K403" s="105"/>
      <c r="L403" s="105"/>
      <c r="M403" s="105"/>
      <c r="N403" s="105"/>
      <c r="O403" s="105"/>
      <c r="P403" s="105"/>
      <c r="Q403" s="105"/>
      <c r="R403" s="105"/>
      <c r="S403" s="105"/>
      <c r="T403" s="105"/>
      <c r="U403" s="105"/>
      <c r="V403" s="105"/>
      <c r="W403" s="105"/>
      <c r="X403" s="105"/>
      <c r="Y403" s="105"/>
      <c r="Z403" s="105"/>
      <c r="AA403" s="105"/>
      <c r="AB403" s="105"/>
      <c r="AC403" s="105"/>
      <c r="AD403" s="105"/>
    </row>
    <row r="404" spans="1:30" ht="19.5" customHeight="1" x14ac:dyDescent="0.2">
      <c r="A404" s="399">
        <v>5</v>
      </c>
      <c r="B404" s="247" t="s">
        <v>1604</v>
      </c>
      <c r="C404" s="408">
        <v>1</v>
      </c>
      <c r="D404" s="408"/>
      <c r="E404" s="105"/>
      <c r="F404" s="399">
        <v>5</v>
      </c>
      <c r="G404" s="247" t="s">
        <v>1604</v>
      </c>
      <c r="H404" s="403">
        <v>1</v>
      </c>
      <c r="I404" s="403"/>
      <c r="J404" s="105"/>
      <c r="K404" s="105"/>
      <c r="L404" s="105"/>
      <c r="M404" s="105"/>
      <c r="N404" s="105"/>
      <c r="O404" s="105"/>
      <c r="P404" s="105"/>
      <c r="Q404" s="105"/>
      <c r="R404" s="105"/>
      <c r="S404" s="105"/>
      <c r="T404" s="105"/>
      <c r="U404" s="105"/>
      <c r="V404" s="105"/>
      <c r="W404" s="105"/>
      <c r="X404" s="105"/>
      <c r="Y404" s="105"/>
      <c r="Z404" s="105"/>
      <c r="AA404" s="105"/>
      <c r="AB404" s="105"/>
      <c r="AC404" s="105"/>
      <c r="AD404" s="105"/>
    </row>
    <row r="405" spans="1:30" ht="19.5" customHeight="1" x14ac:dyDescent="0.2">
      <c r="A405" s="399">
        <v>6</v>
      </c>
      <c r="B405" s="247" t="s">
        <v>1605</v>
      </c>
      <c r="C405" s="408">
        <v>1</v>
      </c>
      <c r="D405" s="408"/>
      <c r="E405" s="105"/>
      <c r="F405" s="399">
        <v>6</v>
      </c>
      <c r="G405" s="247" t="s">
        <v>1605</v>
      </c>
      <c r="H405" s="403">
        <v>1</v>
      </c>
      <c r="I405" s="403"/>
      <c r="J405" s="105"/>
      <c r="K405" s="105"/>
      <c r="L405" s="105"/>
      <c r="M405" s="105"/>
      <c r="N405" s="105"/>
      <c r="O405" s="105"/>
      <c r="P405" s="105"/>
      <c r="Q405" s="105"/>
      <c r="R405" s="105"/>
      <c r="S405" s="105"/>
      <c r="T405" s="105"/>
      <c r="U405" s="105"/>
      <c r="V405" s="105"/>
      <c r="W405" s="105"/>
      <c r="X405" s="105"/>
      <c r="Y405" s="105"/>
      <c r="Z405" s="105"/>
      <c r="AA405" s="105"/>
      <c r="AB405" s="105"/>
      <c r="AC405" s="105"/>
      <c r="AD405" s="105"/>
    </row>
    <row r="406" spans="1:30" ht="19.5" customHeight="1" x14ac:dyDescent="0.2">
      <c r="A406" s="399">
        <v>7</v>
      </c>
      <c r="B406" s="247" t="s">
        <v>1606</v>
      </c>
      <c r="C406" s="408">
        <v>1</v>
      </c>
      <c r="D406" s="408"/>
      <c r="E406" s="105"/>
      <c r="F406" s="399">
        <v>7</v>
      </c>
      <c r="G406" s="247" t="s">
        <v>1606</v>
      </c>
      <c r="H406" s="403">
        <v>1</v>
      </c>
      <c r="I406" s="403"/>
      <c r="J406" s="105"/>
      <c r="K406" s="105"/>
      <c r="L406" s="105"/>
      <c r="M406" s="105"/>
      <c r="N406" s="105"/>
      <c r="O406" s="105"/>
      <c r="P406" s="105"/>
      <c r="Q406" s="105"/>
      <c r="R406" s="105"/>
      <c r="S406" s="105"/>
      <c r="T406" s="105"/>
      <c r="U406" s="105"/>
      <c r="V406" s="105"/>
      <c r="W406" s="105"/>
      <c r="X406" s="105"/>
      <c r="Y406" s="105"/>
      <c r="Z406" s="105"/>
      <c r="AA406" s="105"/>
      <c r="AB406" s="105"/>
      <c r="AC406" s="105"/>
      <c r="AD406" s="105"/>
    </row>
    <row r="407" spans="1:30" ht="19.5" customHeight="1" x14ac:dyDescent="0.2">
      <c r="A407" s="399">
        <v>8</v>
      </c>
      <c r="B407" s="247" t="s">
        <v>1607</v>
      </c>
      <c r="C407" s="408">
        <v>1</v>
      </c>
      <c r="D407" s="408"/>
      <c r="E407" s="105"/>
      <c r="F407" s="399">
        <v>8</v>
      </c>
      <c r="G407" s="247" t="s">
        <v>1607</v>
      </c>
      <c r="H407" s="403"/>
      <c r="I407" s="403">
        <v>1</v>
      </c>
      <c r="J407" s="105"/>
      <c r="K407" s="105"/>
      <c r="L407" s="105"/>
      <c r="M407" s="105"/>
      <c r="N407" s="105"/>
      <c r="O407" s="105"/>
      <c r="P407" s="105"/>
      <c r="Q407" s="105"/>
      <c r="R407" s="105"/>
      <c r="S407" s="105"/>
      <c r="T407" s="105"/>
      <c r="U407" s="105"/>
      <c r="V407" s="105"/>
      <c r="W407" s="105"/>
      <c r="X407" s="105"/>
      <c r="Y407" s="105"/>
      <c r="Z407" s="105"/>
      <c r="AA407" s="105"/>
      <c r="AB407" s="105"/>
      <c r="AC407" s="105"/>
      <c r="AD407" s="105"/>
    </row>
    <row r="408" spans="1:30" ht="19.5" customHeight="1" x14ac:dyDescent="0.2">
      <c r="A408" s="399">
        <v>9</v>
      </c>
      <c r="B408" s="247" t="s">
        <v>1608</v>
      </c>
      <c r="C408" s="408">
        <v>1</v>
      </c>
      <c r="D408" s="408"/>
      <c r="E408" s="105"/>
      <c r="F408" s="399">
        <v>9</v>
      </c>
      <c r="G408" s="247" t="s">
        <v>1608</v>
      </c>
      <c r="H408" s="403"/>
      <c r="I408" s="403">
        <v>1</v>
      </c>
      <c r="J408" s="105"/>
      <c r="K408" s="105"/>
      <c r="L408" s="105"/>
      <c r="M408" s="105"/>
      <c r="N408" s="105"/>
      <c r="O408" s="105"/>
      <c r="P408" s="105"/>
      <c r="Q408" s="105"/>
      <c r="R408" s="105"/>
      <c r="S408" s="105"/>
      <c r="T408" s="105"/>
      <c r="U408" s="105"/>
      <c r="V408" s="105"/>
      <c r="W408" s="105"/>
      <c r="X408" s="105"/>
      <c r="Y408" s="105"/>
      <c r="Z408" s="105"/>
      <c r="AA408" s="105"/>
      <c r="AB408" s="105"/>
      <c r="AC408" s="105"/>
      <c r="AD408" s="105"/>
    </row>
    <row r="409" spans="1:30" ht="19.5" customHeight="1" x14ac:dyDescent="0.2">
      <c r="A409" s="399">
        <v>10</v>
      </c>
      <c r="B409" s="247" t="s">
        <v>1609</v>
      </c>
      <c r="C409" s="408">
        <v>1</v>
      </c>
      <c r="D409" s="408"/>
      <c r="E409" s="105"/>
      <c r="F409" s="399">
        <v>10</v>
      </c>
      <c r="G409" s="247" t="s">
        <v>1609</v>
      </c>
      <c r="H409" s="403">
        <v>1</v>
      </c>
      <c r="I409" s="403"/>
      <c r="J409" s="105"/>
      <c r="K409" s="105"/>
      <c r="L409" s="105"/>
      <c r="M409" s="105"/>
      <c r="N409" s="105"/>
      <c r="O409" s="105"/>
      <c r="P409" s="105"/>
      <c r="Q409" s="105"/>
      <c r="R409" s="105"/>
      <c r="S409" s="105"/>
      <c r="T409" s="105"/>
      <c r="U409" s="105"/>
      <c r="V409" s="105"/>
      <c r="W409" s="105"/>
      <c r="X409" s="105"/>
      <c r="Y409" s="105"/>
      <c r="Z409" s="105"/>
      <c r="AA409" s="105"/>
      <c r="AB409" s="105"/>
      <c r="AC409" s="105"/>
      <c r="AD409" s="105"/>
    </row>
    <row r="410" spans="1:30" ht="19.5" customHeight="1" x14ac:dyDescent="0.2">
      <c r="A410" s="399">
        <v>11</v>
      </c>
      <c r="B410" s="247" t="s">
        <v>1610</v>
      </c>
      <c r="C410" s="408"/>
      <c r="D410" s="408">
        <v>1</v>
      </c>
      <c r="E410" s="105"/>
      <c r="F410" s="399">
        <v>11</v>
      </c>
      <c r="G410" s="247" t="s">
        <v>1610</v>
      </c>
      <c r="H410" s="403">
        <v>1</v>
      </c>
      <c r="I410" s="403"/>
      <c r="J410" s="105"/>
      <c r="K410" s="105"/>
      <c r="L410" s="105"/>
      <c r="M410" s="105"/>
      <c r="N410" s="105"/>
      <c r="O410" s="105"/>
      <c r="P410" s="105"/>
      <c r="Q410" s="105"/>
      <c r="R410" s="105"/>
      <c r="S410" s="105"/>
      <c r="T410" s="105"/>
      <c r="U410" s="105"/>
      <c r="V410" s="105"/>
      <c r="W410" s="105"/>
      <c r="X410" s="105"/>
      <c r="Y410" s="105"/>
      <c r="Z410" s="105"/>
      <c r="AA410" s="105"/>
      <c r="AB410" s="105"/>
      <c r="AC410" s="105"/>
      <c r="AD410" s="105"/>
    </row>
    <row r="411" spans="1:30" ht="19.5" customHeight="1" x14ac:dyDescent="0.2">
      <c r="A411" s="399">
        <v>12</v>
      </c>
      <c r="B411" s="247" t="s">
        <v>1611</v>
      </c>
      <c r="C411" s="408">
        <v>1</v>
      </c>
      <c r="D411" s="408"/>
      <c r="E411" s="105"/>
      <c r="F411" s="399">
        <v>12</v>
      </c>
      <c r="G411" s="247" t="s">
        <v>1611</v>
      </c>
      <c r="H411" s="403">
        <v>1</v>
      </c>
      <c r="I411" s="403"/>
      <c r="J411" s="105"/>
      <c r="K411" s="105"/>
      <c r="L411" s="105"/>
      <c r="M411" s="105"/>
      <c r="N411" s="105"/>
      <c r="O411" s="105"/>
      <c r="P411" s="105"/>
      <c r="Q411" s="105"/>
      <c r="R411" s="105"/>
      <c r="S411" s="105"/>
      <c r="T411" s="105"/>
      <c r="U411" s="105"/>
      <c r="V411" s="105"/>
      <c r="W411" s="105"/>
      <c r="X411" s="105"/>
      <c r="Y411" s="105"/>
      <c r="Z411" s="105"/>
      <c r="AA411" s="105"/>
      <c r="AB411" s="105"/>
      <c r="AC411" s="105"/>
      <c r="AD411" s="105"/>
    </row>
    <row r="412" spans="1:30" ht="19.5" customHeight="1" x14ac:dyDescent="0.2">
      <c r="A412" s="399">
        <v>13</v>
      </c>
      <c r="B412" s="247" t="s">
        <v>1612</v>
      </c>
      <c r="C412" s="408">
        <v>1</v>
      </c>
      <c r="D412" s="408"/>
      <c r="E412" s="105"/>
      <c r="F412" s="399">
        <v>13</v>
      </c>
      <c r="G412" s="247" t="s">
        <v>1612</v>
      </c>
      <c r="H412" s="403">
        <v>1</v>
      </c>
      <c r="I412" s="403"/>
      <c r="J412" s="105"/>
      <c r="K412" s="105"/>
      <c r="L412" s="105"/>
      <c r="M412" s="105"/>
      <c r="N412" s="105"/>
      <c r="O412" s="105"/>
      <c r="P412" s="105"/>
      <c r="Q412" s="105"/>
      <c r="R412" s="105"/>
      <c r="S412" s="105"/>
      <c r="T412" s="105"/>
      <c r="U412" s="105"/>
      <c r="V412" s="105"/>
      <c r="W412" s="105"/>
      <c r="X412" s="105"/>
      <c r="Y412" s="105"/>
      <c r="Z412" s="105"/>
      <c r="AA412" s="105"/>
      <c r="AB412" s="105"/>
      <c r="AC412" s="105"/>
      <c r="AD412" s="105"/>
    </row>
    <row r="413" spans="1:30" ht="19.5" customHeight="1" x14ac:dyDescent="0.2">
      <c r="A413" s="399">
        <v>14</v>
      </c>
      <c r="B413" s="247" t="s">
        <v>1613</v>
      </c>
      <c r="C413" s="408">
        <v>1</v>
      </c>
      <c r="D413" s="408"/>
      <c r="E413" s="105"/>
      <c r="F413" s="399">
        <v>14</v>
      </c>
      <c r="G413" s="247" t="s">
        <v>1613</v>
      </c>
      <c r="H413" s="403">
        <v>1</v>
      </c>
      <c r="I413" s="403"/>
      <c r="J413" s="105"/>
      <c r="K413" s="105"/>
      <c r="L413" s="105"/>
      <c r="M413" s="105"/>
      <c r="N413" s="105"/>
      <c r="O413" s="105"/>
      <c r="P413" s="105"/>
      <c r="Q413" s="105"/>
      <c r="R413" s="105"/>
      <c r="S413" s="105"/>
      <c r="T413" s="105"/>
      <c r="U413" s="105"/>
      <c r="V413" s="105"/>
      <c r="W413" s="105"/>
      <c r="X413" s="105"/>
      <c r="Y413" s="105"/>
      <c r="Z413" s="105"/>
      <c r="AA413" s="105"/>
      <c r="AB413" s="105"/>
      <c r="AC413" s="105"/>
      <c r="AD413" s="105"/>
    </row>
    <row r="414" spans="1:30" ht="19.5" customHeight="1" x14ac:dyDescent="0.2">
      <c r="A414" s="399">
        <v>15</v>
      </c>
      <c r="B414" s="247" t="s">
        <v>1614</v>
      </c>
      <c r="C414" s="408">
        <v>1</v>
      </c>
      <c r="D414" s="408"/>
      <c r="E414" s="105"/>
      <c r="F414" s="399">
        <v>15</v>
      </c>
      <c r="G414" s="247" t="s">
        <v>1614</v>
      </c>
      <c r="H414" s="403">
        <v>1</v>
      </c>
      <c r="I414" s="403"/>
      <c r="J414" s="105"/>
      <c r="K414" s="105"/>
      <c r="L414" s="105"/>
      <c r="M414" s="105"/>
      <c r="N414" s="105"/>
      <c r="O414" s="105"/>
      <c r="P414" s="105"/>
      <c r="Q414" s="105"/>
      <c r="R414" s="105"/>
      <c r="S414" s="105"/>
      <c r="T414" s="105"/>
      <c r="U414" s="105"/>
      <c r="V414" s="105"/>
      <c r="W414" s="105"/>
      <c r="X414" s="105"/>
      <c r="Y414" s="105"/>
      <c r="Z414" s="105"/>
      <c r="AA414" s="105"/>
      <c r="AB414" s="105"/>
      <c r="AC414" s="105"/>
      <c r="AD414" s="105"/>
    </row>
    <row r="415" spans="1:30" ht="19.5" customHeight="1" x14ac:dyDescent="0.2">
      <c r="A415" s="399">
        <v>16</v>
      </c>
      <c r="B415" s="247" t="s">
        <v>1615</v>
      </c>
      <c r="C415" s="408"/>
      <c r="D415" s="408">
        <v>1</v>
      </c>
      <c r="E415" s="105"/>
      <c r="F415" s="399">
        <v>16</v>
      </c>
      <c r="G415" s="247" t="s">
        <v>1615</v>
      </c>
      <c r="H415" s="403"/>
      <c r="I415" s="403">
        <v>1</v>
      </c>
      <c r="J415" s="105"/>
      <c r="K415" s="105"/>
      <c r="L415" s="105"/>
      <c r="M415" s="105"/>
      <c r="N415" s="105"/>
      <c r="O415" s="105"/>
      <c r="P415" s="105"/>
      <c r="Q415" s="105"/>
      <c r="R415" s="105"/>
      <c r="S415" s="105"/>
      <c r="T415" s="105"/>
      <c r="U415" s="105"/>
      <c r="V415" s="105"/>
      <c r="W415" s="105"/>
      <c r="X415" s="105"/>
      <c r="Y415" s="105"/>
      <c r="Z415" s="105"/>
      <c r="AA415" s="105"/>
      <c r="AB415" s="105"/>
      <c r="AC415" s="105"/>
      <c r="AD415" s="105"/>
    </row>
    <row r="416" spans="1:30" ht="19.5" customHeight="1" x14ac:dyDescent="0.2">
      <c r="A416" s="399">
        <v>17</v>
      </c>
      <c r="B416" s="247" t="s">
        <v>1616</v>
      </c>
      <c r="C416" s="408">
        <v>1</v>
      </c>
      <c r="D416" s="408"/>
      <c r="E416" s="105"/>
      <c r="F416" s="399">
        <v>17</v>
      </c>
      <c r="G416" s="247" t="s">
        <v>1616</v>
      </c>
      <c r="H416" s="403"/>
      <c r="I416" s="403">
        <v>1</v>
      </c>
      <c r="J416" s="105"/>
      <c r="K416" s="105"/>
      <c r="L416" s="105"/>
      <c r="M416" s="105"/>
      <c r="N416" s="105"/>
      <c r="O416" s="105"/>
      <c r="P416" s="105"/>
      <c r="Q416" s="105"/>
      <c r="R416" s="105"/>
      <c r="S416" s="105"/>
      <c r="T416" s="105"/>
      <c r="U416" s="105"/>
      <c r="V416" s="105"/>
      <c r="W416" s="105"/>
      <c r="X416" s="105"/>
      <c r="Y416" s="105"/>
      <c r="Z416" s="105"/>
      <c r="AA416" s="105"/>
      <c r="AB416" s="105"/>
      <c r="AC416" s="105"/>
      <c r="AD416" s="105"/>
    </row>
    <row r="417" spans="1:30" ht="19.5" customHeight="1" x14ac:dyDescent="0.2">
      <c r="A417" s="399">
        <v>18</v>
      </c>
      <c r="B417" s="247" t="s">
        <v>1617</v>
      </c>
      <c r="C417" s="408">
        <v>1</v>
      </c>
      <c r="D417" s="408"/>
      <c r="E417" s="105"/>
      <c r="F417" s="399">
        <v>18</v>
      </c>
      <c r="G417" s="247" t="s">
        <v>1617</v>
      </c>
      <c r="H417" s="403">
        <v>1</v>
      </c>
      <c r="I417" s="403"/>
      <c r="J417" s="105"/>
      <c r="K417" s="105"/>
      <c r="L417" s="105"/>
      <c r="M417" s="105"/>
      <c r="N417" s="105"/>
      <c r="O417" s="105"/>
      <c r="P417" s="105"/>
      <c r="Q417" s="105"/>
      <c r="R417" s="105"/>
      <c r="S417" s="105"/>
      <c r="T417" s="105"/>
      <c r="U417" s="105"/>
      <c r="V417" s="105"/>
      <c r="W417" s="105"/>
      <c r="X417" s="105"/>
      <c r="Y417" s="105"/>
      <c r="Z417" s="105"/>
      <c r="AA417" s="105"/>
      <c r="AB417" s="105"/>
      <c r="AC417" s="105"/>
      <c r="AD417" s="105"/>
    </row>
    <row r="418" spans="1:30" ht="19.5" customHeight="1" x14ac:dyDescent="0.2">
      <c r="A418" s="399">
        <v>19</v>
      </c>
      <c r="B418" s="247" t="s">
        <v>1618</v>
      </c>
      <c r="C418" s="408">
        <v>1</v>
      </c>
      <c r="D418" s="408"/>
      <c r="E418" s="105"/>
      <c r="F418" s="399">
        <v>19</v>
      </c>
      <c r="G418" s="247" t="s">
        <v>1618</v>
      </c>
      <c r="H418" s="403">
        <v>1</v>
      </c>
      <c r="I418" s="403"/>
      <c r="J418" s="105"/>
      <c r="K418" s="105"/>
      <c r="L418" s="105"/>
      <c r="M418" s="105"/>
      <c r="N418" s="105"/>
      <c r="O418" s="105"/>
      <c r="P418" s="105"/>
      <c r="Q418" s="105"/>
      <c r="R418" s="105"/>
      <c r="S418" s="105"/>
      <c r="T418" s="105"/>
      <c r="U418" s="105"/>
      <c r="V418" s="105"/>
      <c r="W418" s="105"/>
      <c r="X418" s="105"/>
      <c r="Y418" s="105"/>
      <c r="Z418" s="105"/>
      <c r="AA418" s="105"/>
      <c r="AB418" s="105"/>
      <c r="AC418" s="105"/>
      <c r="AD418" s="105"/>
    </row>
    <row r="419" spans="1:30" ht="18" customHeight="1" x14ac:dyDescent="0.2">
      <c r="A419" s="105"/>
      <c r="B419" s="404" t="s">
        <v>1619</v>
      </c>
      <c r="C419" s="743">
        <f>SUM(C400:C418)</f>
        <v>15</v>
      </c>
      <c r="D419" s="568"/>
      <c r="E419" s="105"/>
      <c r="F419" s="105"/>
      <c r="G419" s="404" t="s">
        <v>1619</v>
      </c>
      <c r="H419" s="743">
        <f>SUM(H400:H418)</f>
        <v>13</v>
      </c>
      <c r="I419" s="568"/>
      <c r="J419" s="105"/>
      <c r="K419" s="105"/>
      <c r="L419" s="105"/>
      <c r="M419" s="105"/>
      <c r="N419" s="105"/>
      <c r="O419" s="105"/>
      <c r="P419" s="105"/>
      <c r="Q419" s="105"/>
      <c r="R419" s="105"/>
      <c r="S419" s="105"/>
      <c r="T419" s="105"/>
      <c r="U419" s="105"/>
      <c r="V419" s="105"/>
      <c r="W419" s="105"/>
      <c r="X419" s="105"/>
      <c r="Y419" s="105"/>
      <c r="Z419" s="105"/>
      <c r="AA419" s="105"/>
      <c r="AB419" s="105"/>
      <c r="AC419" s="105"/>
      <c r="AD419" s="105"/>
    </row>
    <row r="420" spans="1:30" ht="18" customHeight="1" x14ac:dyDescent="0.2">
      <c r="A420" s="105"/>
      <c r="B420" s="404" t="s">
        <v>1620</v>
      </c>
      <c r="C420" s="743">
        <f>SUM(D400:D418)</f>
        <v>4</v>
      </c>
      <c r="D420" s="568"/>
      <c r="E420" s="105"/>
      <c r="F420" s="105"/>
      <c r="G420" s="404" t="s">
        <v>1620</v>
      </c>
      <c r="H420" s="743">
        <f>SUM(I400:I418)</f>
        <v>6</v>
      </c>
      <c r="I420" s="568"/>
      <c r="J420" s="105"/>
      <c r="K420" s="105"/>
      <c r="L420" s="105"/>
      <c r="M420" s="105"/>
      <c r="N420" s="105"/>
      <c r="O420" s="105"/>
      <c r="P420" s="105"/>
      <c r="Q420" s="105"/>
      <c r="R420" s="105"/>
      <c r="S420" s="105"/>
      <c r="T420" s="105"/>
      <c r="U420" s="105"/>
      <c r="V420" s="105"/>
      <c r="W420" s="105"/>
      <c r="X420" s="105"/>
      <c r="Y420" s="105"/>
      <c r="Z420" s="105"/>
      <c r="AA420" s="105"/>
      <c r="AB420" s="105"/>
      <c r="AC420" s="105"/>
      <c r="AD420" s="105"/>
    </row>
    <row r="421" spans="1:30" ht="16.5" customHeight="1" x14ac:dyDescent="0.2">
      <c r="A421" s="105"/>
      <c r="B421" s="405" t="s">
        <v>1621</v>
      </c>
      <c r="C421" s="406">
        <f>C419</f>
        <v>15</v>
      </c>
      <c r="D421" s="406" t="s">
        <v>1622</v>
      </c>
      <c r="E421" s="105"/>
      <c r="F421" s="105"/>
      <c r="G421" s="405" t="s">
        <v>1621</v>
      </c>
      <c r="H421" s="406">
        <f>H419</f>
        <v>13</v>
      </c>
      <c r="I421" s="406" t="s">
        <v>1622</v>
      </c>
      <c r="J421" s="105"/>
      <c r="K421" s="105"/>
      <c r="L421" s="105"/>
      <c r="M421" s="105"/>
      <c r="N421" s="105"/>
      <c r="O421" s="105"/>
      <c r="P421" s="105"/>
      <c r="Q421" s="105"/>
      <c r="R421" s="105"/>
      <c r="S421" s="105"/>
      <c r="T421" s="105"/>
      <c r="U421" s="105"/>
      <c r="V421" s="105"/>
      <c r="W421" s="105"/>
      <c r="X421" s="105"/>
      <c r="Y421" s="105"/>
      <c r="Z421" s="105"/>
      <c r="AA421" s="105"/>
      <c r="AB421" s="105"/>
      <c r="AC421" s="105"/>
      <c r="AD421" s="105"/>
    </row>
    <row r="422" spans="1:30" ht="15.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row>
    <row r="423" spans="1:30" ht="32.25" customHeight="1" x14ac:dyDescent="0.2">
      <c r="A423" s="105"/>
      <c r="B423" s="744" t="s">
        <v>1726</v>
      </c>
      <c r="C423" s="745"/>
      <c r="D423" s="746"/>
      <c r="E423" s="105"/>
      <c r="F423" s="105"/>
      <c r="G423" s="744" t="s">
        <v>1727</v>
      </c>
      <c r="H423" s="745"/>
      <c r="I423" s="746"/>
      <c r="J423" s="105"/>
      <c r="K423" s="105"/>
      <c r="L423" s="105"/>
      <c r="M423" s="105"/>
      <c r="N423" s="105"/>
      <c r="O423" s="105"/>
      <c r="P423" s="105"/>
      <c r="Q423" s="105"/>
      <c r="R423" s="105"/>
      <c r="S423" s="105"/>
      <c r="T423" s="105"/>
      <c r="U423" s="105"/>
      <c r="V423" s="105"/>
      <c r="W423" s="105"/>
      <c r="X423" s="105"/>
      <c r="Y423" s="105"/>
      <c r="Z423" s="105"/>
      <c r="AA423" s="105"/>
      <c r="AB423" s="105"/>
      <c r="AC423" s="105"/>
      <c r="AD423" s="105"/>
    </row>
    <row r="424" spans="1:30" ht="30.75" customHeight="1" x14ac:dyDescent="0.2">
      <c r="A424" s="105"/>
      <c r="B424" s="747" t="s">
        <v>1728</v>
      </c>
      <c r="C424" s="570"/>
      <c r="D424" s="748"/>
      <c r="E424" s="105"/>
      <c r="F424" s="105"/>
      <c r="G424" s="747" t="s">
        <v>1729</v>
      </c>
      <c r="H424" s="570"/>
      <c r="I424" s="748"/>
      <c r="J424" s="105"/>
      <c r="K424" s="105"/>
      <c r="L424" s="105"/>
      <c r="M424" s="105"/>
      <c r="N424" s="105"/>
      <c r="O424" s="105"/>
      <c r="P424" s="105"/>
      <c r="Q424" s="105"/>
      <c r="R424" s="105"/>
      <c r="S424" s="105"/>
      <c r="T424" s="105"/>
      <c r="U424" s="105"/>
      <c r="V424" s="105"/>
      <c r="W424" s="105"/>
      <c r="X424" s="105"/>
      <c r="Y424" s="105"/>
      <c r="Z424" s="105"/>
      <c r="AA424" s="105"/>
      <c r="AB424" s="105"/>
      <c r="AC424" s="105"/>
      <c r="AD424" s="105"/>
    </row>
    <row r="425" spans="1:30" ht="35.25" customHeight="1" x14ac:dyDescent="0.2">
      <c r="A425" s="105"/>
      <c r="B425" s="749" t="s">
        <v>1730</v>
      </c>
      <c r="C425" s="750"/>
      <c r="D425" s="751"/>
      <c r="E425" s="105"/>
      <c r="F425" s="105"/>
      <c r="G425" s="749" t="s">
        <v>1731</v>
      </c>
      <c r="H425" s="750"/>
      <c r="I425" s="751"/>
      <c r="J425" s="105"/>
      <c r="K425" s="105"/>
      <c r="L425" s="105"/>
      <c r="M425" s="105"/>
      <c r="N425" s="105"/>
      <c r="O425" s="105"/>
      <c r="P425" s="105"/>
      <c r="Q425" s="105"/>
      <c r="R425" s="105"/>
      <c r="S425" s="105"/>
      <c r="T425" s="105"/>
      <c r="U425" s="105"/>
      <c r="V425" s="105"/>
      <c r="W425" s="105"/>
      <c r="X425" s="105"/>
      <c r="Y425" s="105"/>
      <c r="Z425" s="105"/>
      <c r="AA425" s="105"/>
      <c r="AB425" s="105"/>
      <c r="AC425" s="105"/>
      <c r="AD425" s="105"/>
    </row>
    <row r="426" spans="1:30" ht="12.75" customHeight="1" x14ac:dyDescent="0.2">
      <c r="A426" s="105"/>
      <c r="B426" s="105"/>
      <c r="C426" s="105"/>
      <c r="D426" s="105"/>
      <c r="E426" s="105"/>
      <c r="T426" s="105"/>
      <c r="U426" s="105"/>
      <c r="V426" s="105"/>
      <c r="W426" s="105"/>
      <c r="X426" s="105"/>
    </row>
    <row r="427" spans="1:30" ht="12.75" customHeight="1" x14ac:dyDescent="0.2">
      <c r="A427" s="105"/>
      <c r="B427" s="105"/>
      <c r="C427" s="105"/>
      <c r="D427" s="105"/>
      <c r="E427" s="105"/>
      <c r="T427" s="105"/>
      <c r="U427" s="105"/>
      <c r="V427" s="105"/>
      <c r="W427" s="105"/>
      <c r="X427" s="105"/>
    </row>
    <row r="428" spans="1:30" ht="16.5" customHeight="1" x14ac:dyDescent="0.2">
      <c r="A428" s="394" t="s">
        <v>1591</v>
      </c>
      <c r="B428" s="752" t="s">
        <v>370</v>
      </c>
      <c r="C428" s="570"/>
      <c r="D428" s="568"/>
      <c r="E428" s="105"/>
      <c r="F428" s="394" t="s">
        <v>1591</v>
      </c>
      <c r="G428" s="752" t="s">
        <v>370</v>
      </c>
      <c r="H428" s="570"/>
      <c r="I428" s="568"/>
      <c r="J428" s="105"/>
      <c r="K428" s="410"/>
      <c r="L428" s="753"/>
      <c r="M428" s="638"/>
      <c r="N428" s="638"/>
      <c r="O428" s="105"/>
      <c r="P428" s="410"/>
      <c r="Q428" s="753"/>
      <c r="R428" s="638"/>
      <c r="S428" s="638"/>
      <c r="T428" s="105"/>
      <c r="U428" s="410"/>
      <c r="V428" s="753"/>
      <c r="W428" s="638"/>
      <c r="X428" s="638"/>
      <c r="Y428" s="105"/>
      <c r="Z428" s="105"/>
      <c r="AA428" s="105"/>
      <c r="AB428" s="105"/>
      <c r="AC428" s="105"/>
      <c r="AD428" s="105"/>
    </row>
    <row r="429" spans="1:30" ht="18.75" customHeight="1" x14ac:dyDescent="0.25">
      <c r="A429" s="758" t="s">
        <v>1592</v>
      </c>
      <c r="B429" s="759"/>
      <c r="C429" s="759"/>
      <c r="D429" s="760"/>
      <c r="E429" s="105"/>
      <c r="F429" s="758" t="s">
        <v>1592</v>
      </c>
      <c r="G429" s="759"/>
      <c r="H429" s="759"/>
      <c r="I429" s="760"/>
      <c r="J429" s="105"/>
      <c r="K429" s="756"/>
      <c r="L429" s="638"/>
      <c r="M429" s="638"/>
      <c r="N429" s="638"/>
      <c r="O429" s="105"/>
      <c r="P429" s="756"/>
      <c r="Q429" s="638"/>
      <c r="R429" s="638"/>
      <c r="S429" s="638"/>
      <c r="T429" s="105"/>
      <c r="U429" s="756"/>
      <c r="V429" s="638"/>
      <c r="W429" s="638"/>
      <c r="X429" s="638"/>
      <c r="Y429" s="105"/>
      <c r="Z429" s="105"/>
      <c r="AA429" s="105"/>
      <c r="AB429" s="105"/>
      <c r="AC429" s="105"/>
      <c r="AD429" s="105"/>
    </row>
    <row r="430" spans="1:30" ht="9" customHeight="1" x14ac:dyDescent="0.25">
      <c r="A430" s="395"/>
      <c r="B430" s="395"/>
      <c r="C430" s="395"/>
      <c r="D430" s="395"/>
      <c r="E430" s="105"/>
      <c r="F430" s="395"/>
      <c r="G430" s="395"/>
      <c r="H430" s="395"/>
      <c r="I430" s="395"/>
      <c r="J430" s="105"/>
      <c r="K430" s="411"/>
      <c r="L430" s="411"/>
      <c r="M430" s="411"/>
      <c r="N430" s="411"/>
      <c r="O430" s="105"/>
      <c r="P430" s="411"/>
      <c r="Q430" s="411"/>
      <c r="R430" s="411"/>
      <c r="S430" s="411"/>
      <c r="T430" s="105"/>
      <c r="U430" s="411"/>
      <c r="V430" s="411"/>
      <c r="W430" s="411"/>
      <c r="X430" s="411"/>
      <c r="Y430" s="105"/>
      <c r="Z430" s="105"/>
      <c r="AA430" s="105"/>
      <c r="AB430" s="105"/>
      <c r="AC430" s="105"/>
      <c r="AD430" s="105"/>
    </row>
    <row r="431" spans="1:30" ht="33" customHeight="1" x14ac:dyDescent="0.2">
      <c r="A431" s="396" t="s">
        <v>1732</v>
      </c>
      <c r="B431" s="764" t="s">
        <v>1733</v>
      </c>
      <c r="C431" s="570"/>
      <c r="D431" s="568"/>
      <c r="E431" s="105"/>
      <c r="F431" s="396" t="s">
        <v>1734</v>
      </c>
      <c r="G431" s="764" t="s">
        <v>1735</v>
      </c>
      <c r="H431" s="570"/>
      <c r="I431" s="568"/>
      <c r="J431" s="105"/>
      <c r="K431" s="412"/>
      <c r="L431" s="757"/>
      <c r="M431" s="638"/>
      <c r="N431" s="638"/>
      <c r="O431" s="105"/>
      <c r="P431" s="412"/>
      <c r="Q431" s="757"/>
      <c r="R431" s="638"/>
      <c r="S431" s="638"/>
      <c r="T431" s="105"/>
      <c r="U431" s="412"/>
      <c r="V431" s="757"/>
      <c r="W431" s="638"/>
      <c r="X431" s="638"/>
      <c r="Y431" s="105"/>
      <c r="Z431" s="105"/>
      <c r="AA431" s="105"/>
      <c r="AB431" s="105"/>
      <c r="AC431" s="105"/>
      <c r="AD431" s="105"/>
    </row>
    <row r="432" spans="1:30" ht="13.5" customHeight="1" x14ac:dyDescent="0.2">
      <c r="A432" s="761"/>
      <c r="B432" s="581"/>
      <c r="C432" s="581"/>
      <c r="D432" s="581"/>
      <c r="E432" s="105"/>
      <c r="F432" s="761"/>
      <c r="G432" s="581"/>
      <c r="H432" s="581"/>
      <c r="I432" s="581"/>
      <c r="J432" s="105"/>
      <c r="K432" s="754"/>
      <c r="L432" s="638"/>
      <c r="M432" s="638"/>
      <c r="N432" s="638"/>
      <c r="O432" s="105"/>
      <c r="P432" s="754"/>
      <c r="Q432" s="638"/>
      <c r="R432" s="638"/>
      <c r="S432" s="638"/>
      <c r="T432" s="105"/>
      <c r="U432" s="754"/>
      <c r="V432" s="638"/>
      <c r="W432" s="638"/>
      <c r="X432" s="638"/>
      <c r="Y432" s="105"/>
      <c r="Z432" s="105"/>
      <c r="AA432" s="105"/>
      <c r="AB432" s="105"/>
      <c r="AC432" s="105"/>
      <c r="AD432" s="105"/>
    </row>
    <row r="433" spans="1:30" ht="18" customHeight="1" x14ac:dyDescent="0.2">
      <c r="A433" s="762" t="s">
        <v>1595</v>
      </c>
      <c r="B433" s="570"/>
      <c r="C433" s="570"/>
      <c r="D433" s="568"/>
      <c r="E433" s="105"/>
      <c r="F433" s="762" t="s">
        <v>1595</v>
      </c>
      <c r="G433" s="570"/>
      <c r="H433" s="570"/>
      <c r="I433" s="568"/>
      <c r="J433" s="105"/>
      <c r="K433" s="755"/>
      <c r="L433" s="638"/>
      <c r="M433" s="638"/>
      <c r="N433" s="638"/>
      <c r="O433" s="105"/>
      <c r="P433" s="755"/>
      <c r="Q433" s="638"/>
      <c r="R433" s="638"/>
      <c r="S433" s="638"/>
      <c r="T433" s="105"/>
      <c r="U433" s="755"/>
      <c r="V433" s="638"/>
      <c r="W433" s="638"/>
      <c r="X433" s="638"/>
      <c r="Y433" s="105"/>
      <c r="Z433" s="105"/>
      <c r="AA433" s="105"/>
      <c r="AB433" s="105"/>
      <c r="AC433" s="105"/>
      <c r="AD433" s="105"/>
    </row>
    <row r="434" spans="1:30" ht="18" customHeight="1" x14ac:dyDescent="0.3">
      <c r="A434" s="397" t="s">
        <v>1596</v>
      </c>
      <c r="B434" s="398" t="s">
        <v>1597</v>
      </c>
      <c r="C434" s="398" t="s">
        <v>1598</v>
      </c>
      <c r="D434" s="398" t="s">
        <v>1599</v>
      </c>
      <c r="E434" s="105"/>
      <c r="F434" s="397" t="s">
        <v>1596</v>
      </c>
      <c r="G434" s="398" t="s">
        <v>1597</v>
      </c>
      <c r="H434" s="398" t="s">
        <v>1598</v>
      </c>
      <c r="I434" s="398" t="s">
        <v>1599</v>
      </c>
      <c r="J434" s="105"/>
      <c r="K434" s="7"/>
      <c r="L434" s="415"/>
      <c r="M434" s="415"/>
      <c r="N434" s="415"/>
      <c r="O434" s="105"/>
      <c r="P434" s="7"/>
      <c r="Q434" s="415"/>
      <c r="R434" s="415"/>
      <c r="S434" s="415"/>
      <c r="T434" s="105"/>
      <c r="U434" s="7"/>
      <c r="V434" s="415"/>
      <c r="W434" s="415"/>
      <c r="X434" s="415"/>
      <c r="Y434" s="105"/>
      <c r="Z434" s="105"/>
      <c r="AA434" s="105"/>
      <c r="AB434" s="105"/>
      <c r="AC434" s="105"/>
      <c r="AD434" s="105"/>
    </row>
    <row r="435" spans="1:30" ht="19.5" customHeight="1" x14ac:dyDescent="0.2">
      <c r="A435" s="399">
        <v>1</v>
      </c>
      <c r="B435" s="247" t="s">
        <v>1600</v>
      </c>
      <c r="C435" s="408">
        <v>1</v>
      </c>
      <c r="D435" s="408"/>
      <c r="E435" s="105"/>
      <c r="F435" s="399">
        <v>1</v>
      </c>
      <c r="G435" s="247" t="s">
        <v>1600</v>
      </c>
      <c r="H435" s="403">
        <v>1</v>
      </c>
      <c r="I435" s="403"/>
      <c r="J435" s="105"/>
      <c r="K435" s="413"/>
      <c r="L435" s="416"/>
      <c r="M435" s="417"/>
      <c r="N435" s="417"/>
      <c r="O435" s="105"/>
      <c r="P435" s="413"/>
      <c r="Q435" s="416"/>
      <c r="R435" s="417"/>
      <c r="S435" s="417"/>
      <c r="T435" s="105"/>
      <c r="U435" s="413"/>
      <c r="V435" s="416"/>
      <c r="W435" s="418"/>
      <c r="X435" s="418"/>
      <c r="Y435" s="105"/>
      <c r="Z435" s="105"/>
      <c r="AA435" s="105"/>
      <c r="AB435" s="105"/>
      <c r="AC435" s="105"/>
      <c r="AD435" s="105"/>
    </row>
    <row r="436" spans="1:30" ht="19.5" customHeight="1" x14ac:dyDescent="0.2">
      <c r="A436" s="399">
        <v>2</v>
      </c>
      <c r="B436" s="247" t="s">
        <v>1601</v>
      </c>
      <c r="C436" s="408">
        <v>1</v>
      </c>
      <c r="D436" s="408"/>
      <c r="E436" s="105"/>
      <c r="F436" s="399">
        <v>2</v>
      </c>
      <c r="G436" s="247" t="s">
        <v>1601</v>
      </c>
      <c r="H436" s="403"/>
      <c r="I436" s="403">
        <v>1</v>
      </c>
      <c r="J436" s="105"/>
      <c r="K436" s="413"/>
      <c r="L436" s="416"/>
      <c r="M436" s="417"/>
      <c r="N436" s="417"/>
      <c r="O436" s="105"/>
      <c r="P436" s="413"/>
      <c r="Q436" s="416"/>
      <c r="R436" s="417"/>
      <c r="S436" s="417"/>
      <c r="T436" s="105"/>
      <c r="U436" s="413"/>
      <c r="V436" s="416"/>
      <c r="W436" s="418"/>
      <c r="X436" s="418"/>
      <c r="Y436" s="105"/>
      <c r="Z436" s="105"/>
      <c r="AA436" s="105"/>
      <c r="AB436" s="105"/>
      <c r="AC436" s="105"/>
      <c r="AD436" s="105"/>
    </row>
    <row r="437" spans="1:30" ht="19.5" customHeight="1" x14ac:dyDescent="0.2">
      <c r="A437" s="399">
        <v>3</v>
      </c>
      <c r="B437" s="247" t="s">
        <v>1602</v>
      </c>
      <c r="C437" s="408">
        <v>1</v>
      </c>
      <c r="D437" s="408"/>
      <c r="E437" s="105"/>
      <c r="F437" s="399">
        <v>3</v>
      </c>
      <c r="G437" s="247" t="s">
        <v>1602</v>
      </c>
      <c r="H437" s="403">
        <v>1</v>
      </c>
      <c r="I437" s="403"/>
      <c r="J437" s="105"/>
      <c r="K437" s="413"/>
      <c r="L437" s="416"/>
      <c r="M437" s="417"/>
      <c r="N437" s="417"/>
      <c r="O437" s="105"/>
      <c r="P437" s="413"/>
      <c r="Q437" s="416"/>
      <c r="R437" s="417"/>
      <c r="S437" s="417"/>
      <c r="T437" s="105"/>
      <c r="U437" s="413"/>
      <c r="V437" s="416"/>
      <c r="W437" s="418"/>
      <c r="X437" s="418"/>
      <c r="Y437" s="105"/>
      <c r="Z437" s="105"/>
      <c r="AA437" s="105"/>
      <c r="AB437" s="105"/>
      <c r="AC437" s="105"/>
      <c r="AD437" s="105"/>
    </row>
    <row r="438" spans="1:30" ht="19.5" customHeight="1" x14ac:dyDescent="0.2">
      <c r="A438" s="399">
        <v>4</v>
      </c>
      <c r="B438" s="247" t="s">
        <v>1603</v>
      </c>
      <c r="C438" s="408"/>
      <c r="D438" s="408">
        <v>1</v>
      </c>
      <c r="E438" s="105"/>
      <c r="F438" s="399">
        <v>4</v>
      </c>
      <c r="G438" s="247" t="s">
        <v>1603</v>
      </c>
      <c r="H438" s="403"/>
      <c r="I438" s="403">
        <v>1</v>
      </c>
      <c r="J438" s="105"/>
      <c r="K438" s="413"/>
      <c r="L438" s="416"/>
      <c r="M438" s="417"/>
      <c r="N438" s="417"/>
      <c r="O438" s="105"/>
      <c r="P438" s="413"/>
      <c r="Q438" s="416"/>
      <c r="R438" s="417"/>
      <c r="S438" s="417"/>
      <c r="T438" s="105"/>
      <c r="U438" s="413"/>
      <c r="V438" s="416"/>
      <c r="W438" s="418"/>
      <c r="X438" s="418"/>
      <c r="Y438" s="105"/>
      <c r="Z438" s="105"/>
      <c r="AA438" s="105"/>
      <c r="AB438" s="105"/>
      <c r="AC438" s="105"/>
      <c r="AD438" s="105"/>
    </row>
    <row r="439" spans="1:30" ht="19.5" customHeight="1" x14ac:dyDescent="0.2">
      <c r="A439" s="399">
        <v>5</v>
      </c>
      <c r="B439" s="247" t="s">
        <v>1604</v>
      </c>
      <c r="C439" s="408">
        <v>1</v>
      </c>
      <c r="D439" s="408"/>
      <c r="E439" s="105"/>
      <c r="F439" s="399">
        <v>5</v>
      </c>
      <c r="G439" s="247" t="s">
        <v>1604</v>
      </c>
      <c r="H439" s="403">
        <v>1</v>
      </c>
      <c r="I439" s="403"/>
      <c r="J439" s="105"/>
      <c r="K439" s="413"/>
      <c r="L439" s="416"/>
      <c r="M439" s="417"/>
      <c r="N439" s="417"/>
      <c r="O439" s="105"/>
      <c r="P439" s="413"/>
      <c r="Q439" s="416"/>
      <c r="R439" s="417"/>
      <c r="S439" s="417"/>
      <c r="T439" s="105"/>
      <c r="U439" s="413"/>
      <c r="V439" s="416"/>
      <c r="W439" s="418"/>
      <c r="X439" s="418"/>
      <c r="Y439" s="105"/>
      <c r="Z439" s="105"/>
      <c r="AA439" s="105"/>
      <c r="AB439" s="105"/>
      <c r="AC439" s="105"/>
      <c r="AD439" s="105"/>
    </row>
    <row r="440" spans="1:30" ht="19.5" customHeight="1" x14ac:dyDescent="0.2">
      <c r="A440" s="399">
        <v>6</v>
      </c>
      <c r="B440" s="247" t="s">
        <v>1605</v>
      </c>
      <c r="C440" s="408">
        <v>1</v>
      </c>
      <c r="D440" s="408"/>
      <c r="E440" s="105"/>
      <c r="F440" s="399">
        <v>6</v>
      </c>
      <c r="G440" s="247" t="s">
        <v>1605</v>
      </c>
      <c r="H440" s="403">
        <v>1</v>
      </c>
      <c r="I440" s="403"/>
      <c r="J440" s="105"/>
      <c r="K440" s="413"/>
      <c r="L440" s="416"/>
      <c r="M440" s="417"/>
      <c r="N440" s="417"/>
      <c r="O440" s="105"/>
      <c r="P440" s="413"/>
      <c r="Q440" s="416"/>
      <c r="R440" s="417"/>
      <c r="S440" s="417"/>
      <c r="T440" s="105"/>
      <c r="U440" s="413"/>
      <c r="V440" s="416"/>
      <c r="W440" s="418"/>
      <c r="X440" s="418"/>
      <c r="Y440" s="105"/>
      <c r="Z440" s="105"/>
      <c r="AA440" s="105"/>
      <c r="AB440" s="105"/>
      <c r="AC440" s="105"/>
      <c r="AD440" s="105"/>
    </row>
    <row r="441" spans="1:30" ht="19.5" customHeight="1" x14ac:dyDescent="0.2">
      <c r="A441" s="399">
        <v>7</v>
      </c>
      <c r="B441" s="247" t="s">
        <v>1606</v>
      </c>
      <c r="C441" s="408">
        <v>1</v>
      </c>
      <c r="D441" s="408"/>
      <c r="E441" s="105"/>
      <c r="F441" s="399">
        <v>7</v>
      </c>
      <c r="G441" s="247" t="s">
        <v>1606</v>
      </c>
      <c r="H441" s="403">
        <v>1</v>
      </c>
      <c r="I441" s="403"/>
      <c r="J441" s="105"/>
      <c r="K441" s="413"/>
      <c r="L441" s="416"/>
      <c r="M441" s="417"/>
      <c r="N441" s="417"/>
      <c r="O441" s="105"/>
      <c r="P441" s="413"/>
      <c r="Q441" s="416"/>
      <c r="R441" s="417"/>
      <c r="S441" s="417"/>
      <c r="T441" s="105"/>
      <c r="U441" s="413"/>
      <c r="V441" s="416"/>
      <c r="W441" s="418"/>
      <c r="X441" s="418"/>
      <c r="Y441" s="105"/>
      <c r="Z441" s="105"/>
      <c r="AA441" s="105"/>
      <c r="AB441" s="105"/>
      <c r="AC441" s="105"/>
      <c r="AD441" s="105"/>
    </row>
    <row r="442" spans="1:30" ht="19.5" customHeight="1" x14ac:dyDescent="0.2">
      <c r="A442" s="399">
        <v>8</v>
      </c>
      <c r="B442" s="247" t="s">
        <v>1607</v>
      </c>
      <c r="C442" s="408"/>
      <c r="D442" s="408">
        <v>1</v>
      </c>
      <c r="E442" s="105"/>
      <c r="F442" s="399">
        <v>8</v>
      </c>
      <c r="G442" s="247" t="s">
        <v>1607</v>
      </c>
      <c r="H442" s="403"/>
      <c r="I442" s="403">
        <v>1</v>
      </c>
      <c r="J442" s="105"/>
      <c r="K442" s="413"/>
      <c r="L442" s="416"/>
      <c r="M442" s="417"/>
      <c r="N442" s="417"/>
      <c r="O442" s="105"/>
      <c r="P442" s="413"/>
      <c r="Q442" s="416"/>
      <c r="R442" s="417"/>
      <c r="S442" s="417"/>
      <c r="T442" s="105"/>
      <c r="U442" s="413"/>
      <c r="V442" s="416"/>
      <c r="W442" s="418"/>
      <c r="X442" s="418"/>
      <c r="Y442" s="105"/>
      <c r="Z442" s="105"/>
      <c r="AA442" s="105"/>
      <c r="AB442" s="105"/>
      <c r="AC442" s="105"/>
      <c r="AD442" s="105"/>
    </row>
    <row r="443" spans="1:30" ht="19.5" customHeight="1" x14ac:dyDescent="0.2">
      <c r="A443" s="399">
        <v>9</v>
      </c>
      <c r="B443" s="247" t="s">
        <v>1608</v>
      </c>
      <c r="C443" s="408">
        <v>1</v>
      </c>
      <c r="D443" s="408"/>
      <c r="E443" s="105"/>
      <c r="F443" s="399">
        <v>9</v>
      </c>
      <c r="G443" s="247" t="s">
        <v>1608</v>
      </c>
      <c r="H443" s="403"/>
      <c r="I443" s="403">
        <v>1</v>
      </c>
      <c r="J443" s="105"/>
      <c r="K443" s="413"/>
      <c r="L443" s="416"/>
      <c r="M443" s="417"/>
      <c r="N443" s="417"/>
      <c r="O443" s="105"/>
      <c r="P443" s="413"/>
      <c r="Q443" s="416"/>
      <c r="R443" s="417"/>
      <c r="S443" s="417"/>
      <c r="T443" s="105"/>
      <c r="U443" s="413"/>
      <c r="V443" s="416"/>
      <c r="W443" s="418"/>
      <c r="X443" s="418"/>
      <c r="Y443" s="105"/>
      <c r="Z443" s="105"/>
      <c r="AA443" s="105"/>
      <c r="AB443" s="105"/>
      <c r="AC443" s="105"/>
      <c r="AD443" s="105"/>
    </row>
    <row r="444" spans="1:30" ht="19.5" customHeight="1" x14ac:dyDescent="0.2">
      <c r="A444" s="399">
        <v>10</v>
      </c>
      <c r="B444" s="247" t="s">
        <v>1609</v>
      </c>
      <c r="C444" s="408">
        <v>1</v>
      </c>
      <c r="D444" s="408"/>
      <c r="E444" s="105"/>
      <c r="F444" s="399">
        <v>10</v>
      </c>
      <c r="G444" s="247" t="s">
        <v>1609</v>
      </c>
      <c r="H444" s="403">
        <v>1</v>
      </c>
      <c r="I444" s="403"/>
      <c r="J444" s="105"/>
      <c r="K444" s="413"/>
      <c r="L444" s="416"/>
      <c r="M444" s="417"/>
      <c r="N444" s="417"/>
      <c r="O444" s="105"/>
      <c r="P444" s="413"/>
      <c r="Q444" s="416"/>
      <c r="R444" s="417"/>
      <c r="S444" s="417"/>
      <c r="T444" s="105"/>
      <c r="U444" s="413"/>
      <c r="V444" s="416"/>
      <c r="W444" s="418"/>
      <c r="X444" s="418"/>
      <c r="Y444" s="105"/>
      <c r="Z444" s="105"/>
      <c r="AA444" s="105"/>
      <c r="AB444" s="105"/>
      <c r="AC444" s="105"/>
      <c r="AD444" s="105"/>
    </row>
    <row r="445" spans="1:30" ht="19.5" customHeight="1" x14ac:dyDescent="0.2">
      <c r="A445" s="399">
        <v>11</v>
      </c>
      <c r="B445" s="247" t="s">
        <v>1610</v>
      </c>
      <c r="C445" s="408">
        <v>1</v>
      </c>
      <c r="D445" s="408"/>
      <c r="E445" s="105"/>
      <c r="F445" s="399">
        <v>11</v>
      </c>
      <c r="G445" s="247" t="s">
        <v>1610</v>
      </c>
      <c r="H445" s="403">
        <v>1</v>
      </c>
      <c r="I445" s="403"/>
      <c r="J445" s="105"/>
      <c r="K445" s="413"/>
      <c r="L445" s="416"/>
      <c r="M445" s="417"/>
      <c r="N445" s="417"/>
      <c r="O445" s="105"/>
      <c r="P445" s="413"/>
      <c r="Q445" s="416"/>
      <c r="R445" s="417"/>
      <c r="S445" s="417"/>
      <c r="T445" s="105"/>
      <c r="U445" s="413"/>
      <c r="V445" s="416"/>
      <c r="W445" s="418"/>
      <c r="X445" s="418"/>
      <c r="Y445" s="105"/>
      <c r="Z445" s="105"/>
      <c r="AA445" s="105"/>
      <c r="AB445" s="105"/>
      <c r="AC445" s="105"/>
      <c r="AD445" s="105"/>
    </row>
    <row r="446" spans="1:30" ht="19.5" customHeight="1" x14ac:dyDescent="0.2">
      <c r="A446" s="399">
        <v>12</v>
      </c>
      <c r="B446" s="247" t="s">
        <v>1611</v>
      </c>
      <c r="C446" s="408">
        <v>1</v>
      </c>
      <c r="D446" s="408"/>
      <c r="E446" s="105"/>
      <c r="F446" s="399">
        <v>12</v>
      </c>
      <c r="G446" s="247" t="s">
        <v>1611</v>
      </c>
      <c r="H446" s="403">
        <v>1</v>
      </c>
      <c r="I446" s="403"/>
      <c r="J446" s="105"/>
      <c r="K446" s="413"/>
      <c r="L446" s="416"/>
      <c r="M446" s="417"/>
      <c r="N446" s="417"/>
      <c r="O446" s="105"/>
      <c r="P446" s="413"/>
      <c r="Q446" s="416"/>
      <c r="R446" s="417"/>
      <c r="S446" s="417"/>
      <c r="T446" s="105"/>
      <c r="U446" s="413"/>
      <c r="V446" s="416"/>
      <c r="W446" s="418"/>
      <c r="X446" s="418"/>
      <c r="Y446" s="105"/>
      <c r="Z446" s="105"/>
      <c r="AA446" s="105"/>
      <c r="AB446" s="105"/>
      <c r="AC446" s="105"/>
      <c r="AD446" s="105"/>
    </row>
    <row r="447" spans="1:30" ht="19.5" customHeight="1" x14ac:dyDescent="0.2">
      <c r="A447" s="399">
        <v>13</v>
      </c>
      <c r="B447" s="247" t="s">
        <v>1612</v>
      </c>
      <c r="C447" s="408">
        <v>1</v>
      </c>
      <c r="D447" s="408"/>
      <c r="E447" s="105"/>
      <c r="F447" s="399">
        <v>13</v>
      </c>
      <c r="G447" s="247" t="s">
        <v>1612</v>
      </c>
      <c r="H447" s="403">
        <v>1</v>
      </c>
      <c r="I447" s="403"/>
      <c r="J447" s="105"/>
      <c r="K447" s="413"/>
      <c r="L447" s="416"/>
      <c r="M447" s="417"/>
      <c r="N447" s="417"/>
      <c r="O447" s="105"/>
      <c r="P447" s="413"/>
      <c r="Q447" s="416"/>
      <c r="R447" s="417"/>
      <c r="S447" s="417"/>
      <c r="T447" s="105"/>
      <c r="U447" s="413"/>
      <c r="V447" s="416"/>
      <c r="W447" s="418"/>
      <c r="X447" s="418"/>
      <c r="Y447" s="105"/>
      <c r="Z447" s="105"/>
      <c r="AA447" s="105"/>
      <c r="AB447" s="105"/>
      <c r="AC447" s="105"/>
      <c r="AD447" s="105"/>
    </row>
    <row r="448" spans="1:30" ht="19.5" customHeight="1" x14ac:dyDescent="0.2">
      <c r="A448" s="399">
        <v>14</v>
      </c>
      <c r="B448" s="247" t="s">
        <v>1613</v>
      </c>
      <c r="C448" s="408">
        <v>1</v>
      </c>
      <c r="D448" s="408"/>
      <c r="E448" s="105"/>
      <c r="F448" s="399">
        <v>14</v>
      </c>
      <c r="G448" s="247" t="s">
        <v>1613</v>
      </c>
      <c r="H448" s="403">
        <v>1</v>
      </c>
      <c r="I448" s="403"/>
      <c r="J448" s="105"/>
      <c r="K448" s="413"/>
      <c r="L448" s="416"/>
      <c r="M448" s="417"/>
      <c r="N448" s="417"/>
      <c r="O448" s="105"/>
      <c r="P448" s="413"/>
      <c r="Q448" s="416"/>
      <c r="R448" s="417"/>
      <c r="S448" s="417"/>
      <c r="T448" s="105"/>
      <c r="U448" s="413"/>
      <c r="V448" s="416"/>
      <c r="W448" s="418"/>
      <c r="X448" s="418"/>
      <c r="Y448" s="105"/>
      <c r="Z448" s="105"/>
      <c r="AA448" s="105"/>
      <c r="AB448" s="105"/>
      <c r="AC448" s="105"/>
      <c r="AD448" s="105"/>
    </row>
    <row r="449" spans="1:30" ht="19.5" customHeight="1" x14ac:dyDescent="0.2">
      <c r="A449" s="399">
        <v>15</v>
      </c>
      <c r="B449" s="247" t="s">
        <v>1614</v>
      </c>
      <c r="C449" s="408"/>
      <c r="D449" s="408">
        <v>1</v>
      </c>
      <c r="E449" s="105"/>
      <c r="F449" s="399">
        <v>15</v>
      </c>
      <c r="G449" s="247" t="s">
        <v>1614</v>
      </c>
      <c r="H449" s="403">
        <v>1</v>
      </c>
      <c r="I449" s="403"/>
      <c r="J449" s="105"/>
      <c r="K449" s="413"/>
      <c r="L449" s="416"/>
      <c r="M449" s="417"/>
      <c r="N449" s="417"/>
      <c r="O449" s="105"/>
      <c r="P449" s="413"/>
      <c r="Q449" s="416"/>
      <c r="R449" s="417"/>
      <c r="S449" s="417"/>
      <c r="T449" s="105"/>
      <c r="U449" s="413"/>
      <c r="V449" s="416"/>
      <c r="W449" s="418"/>
      <c r="X449" s="418"/>
      <c r="Y449" s="105"/>
      <c r="Z449" s="105"/>
      <c r="AA449" s="105"/>
      <c r="AB449" s="105"/>
      <c r="AC449" s="105"/>
      <c r="AD449" s="105"/>
    </row>
    <row r="450" spans="1:30" ht="19.5" customHeight="1" x14ac:dyDescent="0.2">
      <c r="A450" s="399">
        <v>16</v>
      </c>
      <c r="B450" s="247" t="s">
        <v>1615</v>
      </c>
      <c r="C450" s="408"/>
      <c r="D450" s="408">
        <v>1</v>
      </c>
      <c r="E450" s="105"/>
      <c r="F450" s="399">
        <v>16</v>
      </c>
      <c r="G450" s="247" t="s">
        <v>1615</v>
      </c>
      <c r="H450" s="403"/>
      <c r="I450" s="403">
        <v>1</v>
      </c>
      <c r="J450" s="105"/>
      <c r="K450" s="413"/>
      <c r="L450" s="416"/>
      <c r="M450" s="417"/>
      <c r="N450" s="417"/>
      <c r="O450" s="105"/>
      <c r="P450" s="413"/>
      <c r="Q450" s="416"/>
      <c r="R450" s="417"/>
      <c r="S450" s="417"/>
      <c r="T450" s="105"/>
      <c r="U450" s="413"/>
      <c r="V450" s="416"/>
      <c r="W450" s="418"/>
      <c r="X450" s="418"/>
      <c r="Y450" s="105"/>
      <c r="Z450" s="105"/>
      <c r="AA450" s="105"/>
      <c r="AB450" s="105"/>
      <c r="AC450" s="105"/>
      <c r="AD450" s="105"/>
    </row>
    <row r="451" spans="1:30" ht="19.5" customHeight="1" x14ac:dyDescent="0.2">
      <c r="A451" s="399">
        <v>17</v>
      </c>
      <c r="B451" s="247" t="s">
        <v>1616</v>
      </c>
      <c r="C451" s="408">
        <v>1</v>
      </c>
      <c r="D451" s="408"/>
      <c r="E451" s="105"/>
      <c r="F451" s="399">
        <v>17</v>
      </c>
      <c r="G451" s="247" t="s">
        <v>1616</v>
      </c>
      <c r="H451" s="403"/>
      <c r="I451" s="403">
        <v>1</v>
      </c>
      <c r="J451" s="105"/>
      <c r="K451" s="413"/>
      <c r="L451" s="416"/>
      <c r="M451" s="417"/>
      <c r="N451" s="417"/>
      <c r="O451" s="105"/>
      <c r="P451" s="413"/>
      <c r="Q451" s="416"/>
      <c r="R451" s="417"/>
      <c r="S451" s="417"/>
      <c r="T451" s="105"/>
      <c r="U451" s="413"/>
      <c r="V451" s="416"/>
      <c r="W451" s="418"/>
      <c r="X451" s="418"/>
      <c r="Y451" s="105"/>
      <c r="Z451" s="105"/>
      <c r="AA451" s="105"/>
      <c r="AB451" s="105"/>
      <c r="AC451" s="105"/>
      <c r="AD451" s="105"/>
    </row>
    <row r="452" spans="1:30" ht="19.5" customHeight="1" x14ac:dyDescent="0.2">
      <c r="A452" s="399">
        <v>18</v>
      </c>
      <c r="B452" s="247" t="s">
        <v>1617</v>
      </c>
      <c r="C452" s="408"/>
      <c r="D452" s="408">
        <v>1</v>
      </c>
      <c r="E452" s="105"/>
      <c r="F452" s="399">
        <v>18</v>
      </c>
      <c r="G452" s="247" t="s">
        <v>1617</v>
      </c>
      <c r="H452" s="403">
        <v>1</v>
      </c>
      <c r="I452" s="403"/>
      <c r="J452" s="105"/>
      <c r="K452" s="413"/>
      <c r="L452" s="416"/>
      <c r="M452" s="417"/>
      <c r="N452" s="417"/>
      <c r="O452" s="105"/>
      <c r="P452" s="413"/>
      <c r="Q452" s="416"/>
      <c r="R452" s="417"/>
      <c r="S452" s="417"/>
      <c r="T452" s="105"/>
      <c r="U452" s="413"/>
      <c r="V452" s="416"/>
      <c r="W452" s="418"/>
      <c r="X452" s="418"/>
      <c r="Y452" s="105"/>
      <c r="Z452" s="105"/>
      <c r="AA452" s="105"/>
      <c r="AB452" s="105"/>
      <c r="AC452" s="105"/>
      <c r="AD452" s="105"/>
    </row>
    <row r="453" spans="1:30" ht="19.5" customHeight="1" x14ac:dyDescent="0.2">
      <c r="A453" s="399">
        <v>19</v>
      </c>
      <c r="B453" s="247" t="s">
        <v>1618</v>
      </c>
      <c r="C453" s="408">
        <v>1</v>
      </c>
      <c r="D453" s="408"/>
      <c r="E453" s="105"/>
      <c r="F453" s="399">
        <v>19</v>
      </c>
      <c r="G453" s="247" t="s">
        <v>1618</v>
      </c>
      <c r="H453" s="403">
        <v>1</v>
      </c>
      <c r="I453" s="403"/>
      <c r="J453" s="105"/>
      <c r="K453" s="413"/>
      <c r="L453" s="416"/>
      <c r="M453" s="417"/>
      <c r="N453" s="417"/>
      <c r="O453" s="105"/>
      <c r="P453" s="413"/>
      <c r="Q453" s="416"/>
      <c r="R453" s="417"/>
      <c r="S453" s="417"/>
      <c r="T453" s="105"/>
      <c r="U453" s="413"/>
      <c r="V453" s="416"/>
      <c r="W453" s="418"/>
      <c r="X453" s="418"/>
      <c r="Y453" s="105"/>
      <c r="Z453" s="105"/>
      <c r="AA453" s="105"/>
      <c r="AB453" s="105"/>
      <c r="AC453" s="105"/>
      <c r="AD453" s="105"/>
    </row>
    <row r="454" spans="1:30" ht="18" customHeight="1" x14ac:dyDescent="0.2">
      <c r="A454" s="105"/>
      <c r="B454" s="404" t="s">
        <v>1619</v>
      </c>
      <c r="C454" s="743">
        <f>SUM(C435:C453)</f>
        <v>14</v>
      </c>
      <c r="D454" s="568"/>
      <c r="E454" s="105"/>
      <c r="F454" s="105"/>
      <c r="G454" s="404" t="s">
        <v>1619</v>
      </c>
      <c r="H454" s="743">
        <f>SUM(H435:H453)</f>
        <v>13</v>
      </c>
      <c r="I454" s="568"/>
      <c r="J454" s="105"/>
      <c r="K454" s="105"/>
      <c r="L454" s="41"/>
      <c r="M454" s="766"/>
      <c r="N454" s="638"/>
      <c r="O454" s="105"/>
      <c r="P454" s="105"/>
      <c r="Q454" s="41"/>
      <c r="R454" s="766"/>
      <c r="S454" s="638"/>
      <c r="T454" s="105"/>
      <c r="U454" s="105"/>
      <c r="V454" s="41"/>
      <c r="W454" s="766"/>
      <c r="X454" s="638"/>
      <c r="Y454" s="105"/>
      <c r="Z454" s="105"/>
      <c r="AA454" s="105"/>
      <c r="AB454" s="105"/>
      <c r="AC454" s="105"/>
      <c r="AD454" s="105"/>
    </row>
    <row r="455" spans="1:30" ht="18" customHeight="1" x14ac:dyDescent="0.2">
      <c r="A455" s="105"/>
      <c r="B455" s="404" t="s">
        <v>1620</v>
      </c>
      <c r="C455" s="743">
        <f>SUM(D435:D453)</f>
        <v>5</v>
      </c>
      <c r="D455" s="568"/>
      <c r="E455" s="105"/>
      <c r="F455" s="105"/>
      <c r="G455" s="404" t="s">
        <v>1620</v>
      </c>
      <c r="H455" s="743">
        <f>SUM(I435:I453)</f>
        <v>6</v>
      </c>
      <c r="I455" s="568"/>
      <c r="J455" s="105"/>
      <c r="K455" s="105"/>
      <c r="L455" s="41"/>
      <c r="M455" s="766"/>
      <c r="N455" s="638"/>
      <c r="O455" s="105"/>
      <c r="P455" s="105"/>
      <c r="Q455" s="41"/>
      <c r="R455" s="766"/>
      <c r="S455" s="638"/>
      <c r="T455" s="105"/>
      <c r="U455" s="105"/>
      <c r="V455" s="41"/>
      <c r="W455" s="766"/>
      <c r="X455" s="638"/>
      <c r="Y455" s="105"/>
      <c r="Z455" s="105"/>
      <c r="AA455" s="105"/>
      <c r="AB455" s="105"/>
      <c r="AC455" s="105"/>
      <c r="AD455" s="105"/>
    </row>
    <row r="456" spans="1:30" ht="16.5" customHeight="1" x14ac:dyDescent="0.2">
      <c r="A456" s="105"/>
      <c r="B456" s="405" t="s">
        <v>1621</v>
      </c>
      <c r="C456" s="406">
        <f>C454</f>
        <v>14</v>
      </c>
      <c r="D456" s="406" t="s">
        <v>1622</v>
      </c>
      <c r="E456" s="105"/>
      <c r="F456" s="105"/>
      <c r="G456" s="405" t="s">
        <v>1621</v>
      </c>
      <c r="H456" s="406">
        <f>H454</f>
        <v>13</v>
      </c>
      <c r="I456" s="406" t="s">
        <v>1622</v>
      </c>
      <c r="J456" s="105"/>
      <c r="K456" s="105"/>
      <c r="L456" s="41"/>
      <c r="M456" s="414"/>
      <c r="N456" s="414"/>
      <c r="O456" s="105"/>
      <c r="P456" s="105"/>
      <c r="Q456" s="41"/>
      <c r="R456" s="414"/>
      <c r="S456" s="414"/>
      <c r="T456" s="105"/>
      <c r="U456" s="105"/>
      <c r="V456" s="41"/>
      <c r="W456" s="414"/>
      <c r="X456" s="414"/>
      <c r="Y456" s="105"/>
      <c r="Z456" s="105"/>
      <c r="AA456" s="105"/>
      <c r="AB456" s="105"/>
      <c r="AC456" s="105"/>
      <c r="AD456" s="105"/>
    </row>
    <row r="457" spans="1:30" ht="15.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row>
    <row r="458" spans="1:30" ht="32.25" customHeight="1" x14ac:dyDescent="0.2">
      <c r="A458" s="105"/>
      <c r="B458" s="744" t="s">
        <v>1736</v>
      </c>
      <c r="C458" s="745"/>
      <c r="D458" s="746"/>
      <c r="E458" s="105"/>
      <c r="F458" s="105"/>
      <c r="G458" s="744" t="s">
        <v>1737</v>
      </c>
      <c r="H458" s="745"/>
      <c r="I458" s="746"/>
      <c r="J458" s="105"/>
      <c r="K458" s="105"/>
      <c r="L458" s="765"/>
      <c r="M458" s="638"/>
      <c r="N458" s="638"/>
      <c r="O458" s="105"/>
      <c r="P458" s="105"/>
      <c r="Q458" s="765"/>
      <c r="R458" s="638"/>
      <c r="S458" s="638"/>
      <c r="T458" s="105"/>
      <c r="U458" s="105"/>
      <c r="V458" s="765"/>
      <c r="W458" s="638"/>
      <c r="X458" s="638"/>
      <c r="Y458" s="105"/>
      <c r="Z458" s="105"/>
      <c r="AA458" s="105"/>
      <c r="AB458" s="105"/>
      <c r="AC458" s="105"/>
      <c r="AD458" s="105"/>
    </row>
    <row r="459" spans="1:30" ht="30.75" customHeight="1" x14ac:dyDescent="0.2">
      <c r="A459" s="105"/>
      <c r="B459" s="747" t="s">
        <v>1738</v>
      </c>
      <c r="C459" s="570"/>
      <c r="D459" s="748"/>
      <c r="E459" s="105"/>
      <c r="F459" s="105"/>
      <c r="G459" s="747" t="s">
        <v>1739</v>
      </c>
      <c r="H459" s="570"/>
      <c r="I459" s="748"/>
      <c r="J459" s="105"/>
      <c r="K459" s="105"/>
      <c r="L459" s="765"/>
      <c r="M459" s="638"/>
      <c r="N459" s="638"/>
      <c r="O459" s="105"/>
      <c r="P459" s="105"/>
      <c r="Q459" s="765"/>
      <c r="R459" s="638"/>
      <c r="S459" s="638"/>
      <c r="T459" s="105"/>
      <c r="U459" s="105"/>
      <c r="V459" s="765"/>
      <c r="W459" s="638"/>
      <c r="X459" s="638"/>
      <c r="Y459" s="105"/>
      <c r="Z459" s="105"/>
      <c r="AA459" s="105"/>
      <c r="AB459" s="105"/>
      <c r="AC459" s="105"/>
      <c r="AD459" s="105"/>
    </row>
    <row r="460" spans="1:30" ht="35.25" customHeight="1" x14ac:dyDescent="0.2">
      <c r="A460" s="105"/>
      <c r="B460" s="749" t="s">
        <v>1740</v>
      </c>
      <c r="C460" s="750"/>
      <c r="D460" s="751"/>
      <c r="E460" s="105"/>
      <c r="F460" s="105"/>
      <c r="G460" s="749" t="s">
        <v>1741</v>
      </c>
      <c r="H460" s="750"/>
      <c r="I460" s="751"/>
      <c r="J460" s="105"/>
      <c r="K460" s="105"/>
      <c r="L460" s="765"/>
      <c r="M460" s="638"/>
      <c r="N460" s="638"/>
      <c r="O460" s="105"/>
      <c r="P460" s="105"/>
      <c r="Q460" s="765"/>
      <c r="R460" s="638"/>
      <c r="S460" s="638"/>
      <c r="T460" s="105"/>
      <c r="U460" s="105"/>
      <c r="V460" s="765"/>
      <c r="W460" s="638"/>
      <c r="X460" s="638"/>
      <c r="Y460" s="105"/>
      <c r="Z460" s="105"/>
      <c r="AA460" s="105"/>
      <c r="AB460" s="105"/>
      <c r="AC460" s="105"/>
      <c r="AD460" s="105"/>
    </row>
    <row r="461" spans="1:30"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row>
    <row r="462" spans="1:30"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row>
    <row r="463" spans="1:30"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row>
    <row r="464" spans="1:30" ht="16.5" customHeight="1" x14ac:dyDescent="0.2">
      <c r="A464" s="394" t="s">
        <v>1591</v>
      </c>
      <c r="B464" s="752" t="s">
        <v>398</v>
      </c>
      <c r="C464" s="570"/>
      <c r="D464" s="568"/>
      <c r="E464" s="105"/>
      <c r="F464" s="394" t="s">
        <v>1591</v>
      </c>
      <c r="G464" s="752" t="s">
        <v>398</v>
      </c>
      <c r="H464" s="570"/>
      <c r="I464" s="568"/>
      <c r="J464" s="105"/>
      <c r="K464" s="105"/>
      <c r="L464" s="105"/>
      <c r="M464" s="105"/>
      <c r="N464" s="105"/>
      <c r="O464" s="105"/>
      <c r="P464" s="105"/>
      <c r="Q464" s="105"/>
      <c r="R464" s="105"/>
      <c r="S464" s="105"/>
      <c r="T464" s="105"/>
      <c r="U464" s="105"/>
      <c r="V464" s="105"/>
      <c r="W464" s="105"/>
      <c r="X464" s="105"/>
      <c r="Y464" s="105"/>
      <c r="Z464" s="105"/>
      <c r="AA464" s="105"/>
      <c r="AB464" s="105"/>
      <c r="AC464" s="105"/>
      <c r="AD464" s="105"/>
    </row>
    <row r="465" spans="1:30" ht="18.75" customHeight="1" x14ac:dyDescent="0.25">
      <c r="A465" s="758" t="s">
        <v>1592</v>
      </c>
      <c r="B465" s="759"/>
      <c r="C465" s="759"/>
      <c r="D465" s="760"/>
      <c r="E465" s="105"/>
      <c r="F465" s="758" t="s">
        <v>1592</v>
      </c>
      <c r="G465" s="759"/>
      <c r="H465" s="759"/>
      <c r="I465" s="760"/>
      <c r="J465" s="105"/>
      <c r="K465" s="105"/>
      <c r="L465" s="105"/>
      <c r="M465" s="105"/>
      <c r="N465" s="105"/>
      <c r="O465" s="105"/>
      <c r="P465" s="105"/>
      <c r="Q465" s="105"/>
      <c r="R465" s="105"/>
      <c r="S465" s="105"/>
      <c r="T465" s="105"/>
      <c r="U465" s="105"/>
      <c r="V465" s="105"/>
      <c r="W465" s="105"/>
      <c r="X465" s="105"/>
      <c r="Y465" s="105"/>
      <c r="Z465" s="105"/>
      <c r="AA465" s="105"/>
      <c r="AB465" s="105"/>
      <c r="AC465" s="105"/>
      <c r="AD465" s="105"/>
    </row>
    <row r="466" spans="1:30" ht="9" customHeight="1" x14ac:dyDescent="0.25">
      <c r="A466" s="395"/>
      <c r="B466" s="395"/>
      <c r="C466" s="395"/>
      <c r="D466" s="395"/>
      <c r="E466" s="105"/>
      <c r="F466" s="395"/>
      <c r="G466" s="395"/>
      <c r="H466" s="395"/>
      <c r="I466" s="395"/>
      <c r="J466" s="105"/>
      <c r="K466" s="105"/>
      <c r="L466" s="105"/>
      <c r="M466" s="105"/>
      <c r="N466" s="105"/>
      <c r="O466" s="105"/>
      <c r="P466" s="105"/>
      <c r="Q466" s="105"/>
      <c r="R466" s="105"/>
      <c r="S466" s="105"/>
      <c r="T466" s="105"/>
      <c r="U466" s="105"/>
      <c r="V466" s="105"/>
      <c r="W466" s="105"/>
      <c r="X466" s="105"/>
      <c r="Y466" s="105"/>
      <c r="Z466" s="105"/>
      <c r="AA466" s="105"/>
      <c r="AB466" s="105"/>
      <c r="AC466" s="105"/>
      <c r="AD466" s="105"/>
    </row>
    <row r="467" spans="1:30" ht="33" customHeight="1" x14ac:dyDescent="0.2">
      <c r="A467" s="396" t="s">
        <v>1742</v>
      </c>
      <c r="B467" s="764" t="s">
        <v>1743</v>
      </c>
      <c r="C467" s="570"/>
      <c r="D467" s="568"/>
      <c r="E467" s="105"/>
      <c r="F467" s="396" t="s">
        <v>1744</v>
      </c>
      <c r="G467" s="764" t="s">
        <v>1745</v>
      </c>
      <c r="H467" s="570"/>
      <c r="I467" s="568"/>
      <c r="J467" s="105"/>
      <c r="K467" s="105"/>
      <c r="L467" s="105"/>
      <c r="M467" s="105"/>
      <c r="N467" s="105"/>
      <c r="O467" s="105"/>
      <c r="P467" s="105"/>
      <c r="Q467" s="105"/>
      <c r="R467" s="105"/>
      <c r="S467" s="105"/>
      <c r="T467" s="105"/>
      <c r="U467" s="105"/>
      <c r="V467" s="105"/>
      <c r="W467" s="105"/>
      <c r="X467" s="105"/>
      <c r="Y467" s="105"/>
      <c r="Z467" s="105"/>
      <c r="AA467" s="105"/>
      <c r="AB467" s="105"/>
      <c r="AC467" s="105"/>
      <c r="AD467" s="105"/>
    </row>
    <row r="468" spans="1:30" ht="13.5" customHeight="1" x14ac:dyDescent="0.2">
      <c r="A468" s="761"/>
      <c r="B468" s="581"/>
      <c r="C468" s="581"/>
      <c r="D468" s="581"/>
      <c r="E468" s="105"/>
      <c r="F468" s="761"/>
      <c r="G468" s="581"/>
      <c r="H468" s="581"/>
      <c r="I468" s="581"/>
      <c r="J468" s="105"/>
      <c r="K468" s="105"/>
      <c r="L468" s="105"/>
      <c r="M468" s="105"/>
      <c r="N468" s="105"/>
      <c r="O468" s="105"/>
      <c r="P468" s="105"/>
      <c r="Q468" s="105"/>
      <c r="R468" s="105"/>
      <c r="S468" s="105"/>
      <c r="T468" s="105"/>
      <c r="U468" s="105"/>
      <c r="V468" s="105"/>
      <c r="W468" s="105"/>
      <c r="X468" s="105"/>
      <c r="Y468" s="105"/>
      <c r="Z468" s="105"/>
      <c r="AA468" s="105"/>
      <c r="AB468" s="105"/>
      <c r="AC468" s="105"/>
      <c r="AD468" s="105"/>
    </row>
    <row r="469" spans="1:30" ht="18" customHeight="1" x14ac:dyDescent="0.2">
      <c r="A469" s="762" t="s">
        <v>1595</v>
      </c>
      <c r="B469" s="570"/>
      <c r="C469" s="570"/>
      <c r="D469" s="568"/>
      <c r="E469" s="105"/>
      <c r="F469" s="762" t="s">
        <v>1595</v>
      </c>
      <c r="G469" s="570"/>
      <c r="H469" s="570"/>
      <c r="I469" s="568"/>
      <c r="J469" s="105"/>
      <c r="K469" s="105"/>
      <c r="L469" s="105"/>
      <c r="M469" s="105"/>
      <c r="N469" s="105"/>
      <c r="O469" s="105"/>
      <c r="P469" s="105"/>
      <c r="Q469" s="105"/>
      <c r="R469" s="105"/>
      <c r="S469" s="105"/>
      <c r="T469" s="105"/>
      <c r="U469" s="105"/>
      <c r="V469" s="105"/>
      <c r="W469" s="105"/>
      <c r="X469" s="105"/>
      <c r="Y469" s="105"/>
      <c r="Z469" s="105"/>
      <c r="AA469" s="105"/>
      <c r="AB469" s="105"/>
      <c r="AC469" s="105"/>
      <c r="AD469" s="105"/>
    </row>
    <row r="470" spans="1:30" ht="18" customHeight="1" x14ac:dyDescent="0.3">
      <c r="A470" s="397" t="s">
        <v>1596</v>
      </c>
      <c r="B470" s="398" t="s">
        <v>1597</v>
      </c>
      <c r="C470" s="398" t="s">
        <v>1598</v>
      </c>
      <c r="D470" s="398" t="s">
        <v>1599</v>
      </c>
      <c r="E470" s="105"/>
      <c r="F470" s="397" t="s">
        <v>1596</v>
      </c>
      <c r="G470" s="398" t="s">
        <v>1597</v>
      </c>
      <c r="H470" s="398" t="s">
        <v>1598</v>
      </c>
      <c r="I470" s="398" t="s">
        <v>1599</v>
      </c>
      <c r="J470" s="105"/>
      <c r="K470" s="105"/>
      <c r="L470" s="105"/>
      <c r="M470" s="105"/>
      <c r="N470" s="105"/>
      <c r="O470" s="105"/>
      <c r="P470" s="105"/>
      <c r="Q470" s="105"/>
      <c r="R470" s="105"/>
      <c r="S470" s="105"/>
      <c r="T470" s="105"/>
      <c r="U470" s="105"/>
      <c r="V470" s="105"/>
      <c r="W470" s="105"/>
      <c r="X470" s="105"/>
      <c r="Y470" s="105"/>
      <c r="Z470" s="105"/>
      <c r="AA470" s="105"/>
      <c r="AB470" s="105"/>
      <c r="AC470" s="105"/>
      <c r="AD470" s="105"/>
    </row>
    <row r="471" spans="1:30" ht="19.5" customHeight="1" x14ac:dyDescent="0.2">
      <c r="A471" s="399">
        <v>1</v>
      </c>
      <c r="B471" s="247" t="s">
        <v>1600</v>
      </c>
      <c r="C471" s="408">
        <v>1</v>
      </c>
      <c r="D471" s="408"/>
      <c r="E471" s="105"/>
      <c r="F471" s="399">
        <v>1</v>
      </c>
      <c r="G471" s="247" t="s">
        <v>1600</v>
      </c>
      <c r="H471" s="408">
        <v>1</v>
      </c>
      <c r="I471" s="408"/>
      <c r="J471" s="105"/>
      <c r="K471" s="105"/>
      <c r="L471" s="105"/>
      <c r="M471" s="105"/>
      <c r="N471" s="105"/>
      <c r="O471" s="105"/>
      <c r="P471" s="105"/>
      <c r="Q471" s="105"/>
      <c r="R471" s="105"/>
      <c r="S471" s="105"/>
      <c r="T471" s="105"/>
      <c r="U471" s="105"/>
      <c r="V471" s="105"/>
      <c r="W471" s="105"/>
      <c r="X471" s="105"/>
      <c r="Y471" s="105"/>
      <c r="Z471" s="105"/>
      <c r="AA471" s="105"/>
      <c r="AB471" s="105"/>
      <c r="AC471" s="105"/>
      <c r="AD471" s="105"/>
    </row>
    <row r="472" spans="1:30" ht="19.5" customHeight="1" x14ac:dyDescent="0.2">
      <c r="A472" s="399">
        <v>2</v>
      </c>
      <c r="B472" s="247" t="s">
        <v>1601</v>
      </c>
      <c r="C472" s="408">
        <v>1</v>
      </c>
      <c r="D472" s="408"/>
      <c r="E472" s="105"/>
      <c r="F472" s="399">
        <v>2</v>
      </c>
      <c r="G472" s="247" t="s">
        <v>1601</v>
      </c>
      <c r="H472" s="408"/>
      <c r="I472" s="408">
        <v>1</v>
      </c>
      <c r="J472" s="105"/>
      <c r="K472" s="105"/>
      <c r="L472" s="105"/>
      <c r="M472" s="105"/>
      <c r="N472" s="105"/>
      <c r="O472" s="105"/>
      <c r="P472" s="105"/>
      <c r="Q472" s="105"/>
      <c r="R472" s="105"/>
      <c r="S472" s="105"/>
      <c r="T472" s="105"/>
      <c r="U472" s="105"/>
      <c r="V472" s="105"/>
      <c r="W472" s="105"/>
      <c r="X472" s="105"/>
      <c r="Y472" s="105"/>
      <c r="Z472" s="105"/>
      <c r="AA472" s="105"/>
      <c r="AB472" s="105"/>
      <c r="AC472" s="105"/>
      <c r="AD472" s="105"/>
    </row>
    <row r="473" spans="1:30" ht="19.5" customHeight="1" x14ac:dyDescent="0.2">
      <c r="A473" s="399">
        <v>3</v>
      </c>
      <c r="B473" s="247" t="s">
        <v>1602</v>
      </c>
      <c r="C473" s="408"/>
      <c r="D473" s="408">
        <v>1</v>
      </c>
      <c r="E473" s="105"/>
      <c r="F473" s="399">
        <v>3</v>
      </c>
      <c r="G473" s="247" t="s">
        <v>1602</v>
      </c>
      <c r="H473" s="408">
        <v>1</v>
      </c>
      <c r="I473" s="408"/>
      <c r="J473" s="105"/>
      <c r="K473" s="105"/>
      <c r="L473" s="105"/>
      <c r="M473" s="105"/>
      <c r="N473" s="105"/>
      <c r="O473" s="105"/>
      <c r="P473" s="105"/>
      <c r="Q473" s="105"/>
      <c r="R473" s="105"/>
      <c r="S473" s="105"/>
      <c r="T473" s="105"/>
      <c r="U473" s="105"/>
      <c r="V473" s="105"/>
      <c r="W473" s="105"/>
      <c r="X473" s="105"/>
      <c r="Y473" s="105"/>
      <c r="Z473" s="105"/>
      <c r="AA473" s="105"/>
      <c r="AB473" s="105"/>
      <c r="AC473" s="105"/>
      <c r="AD473" s="105"/>
    </row>
    <row r="474" spans="1:30" ht="19.5" customHeight="1" x14ac:dyDescent="0.2">
      <c r="A474" s="399">
        <v>4</v>
      </c>
      <c r="B474" s="247" t="s">
        <v>1603</v>
      </c>
      <c r="C474" s="408"/>
      <c r="D474" s="408">
        <v>1</v>
      </c>
      <c r="E474" s="105"/>
      <c r="F474" s="399">
        <v>4</v>
      </c>
      <c r="G474" s="247" t="s">
        <v>1603</v>
      </c>
      <c r="H474" s="408"/>
      <c r="I474" s="408">
        <v>1</v>
      </c>
      <c r="J474" s="105"/>
      <c r="K474" s="105"/>
      <c r="L474" s="105"/>
      <c r="M474" s="105"/>
      <c r="N474" s="105"/>
      <c r="O474" s="105"/>
      <c r="P474" s="105"/>
      <c r="Q474" s="105"/>
      <c r="R474" s="105"/>
      <c r="S474" s="105"/>
      <c r="T474" s="105"/>
      <c r="U474" s="105"/>
      <c r="V474" s="105"/>
      <c r="W474" s="105"/>
      <c r="X474" s="105"/>
      <c r="Y474" s="105"/>
      <c r="Z474" s="105"/>
      <c r="AA474" s="105"/>
      <c r="AB474" s="105"/>
      <c r="AC474" s="105"/>
      <c r="AD474" s="105"/>
    </row>
    <row r="475" spans="1:30" ht="19.5" customHeight="1" x14ac:dyDescent="0.2">
      <c r="A475" s="399">
        <v>5</v>
      </c>
      <c r="B475" s="247" t="s">
        <v>1604</v>
      </c>
      <c r="C475" s="408"/>
      <c r="D475" s="408">
        <v>1</v>
      </c>
      <c r="E475" s="105"/>
      <c r="F475" s="399">
        <v>5</v>
      </c>
      <c r="G475" s="247" t="s">
        <v>1604</v>
      </c>
      <c r="H475" s="408">
        <v>1</v>
      </c>
      <c r="I475" s="408"/>
      <c r="J475" s="105"/>
      <c r="K475" s="105"/>
      <c r="L475" s="105"/>
      <c r="M475" s="105"/>
      <c r="N475" s="105"/>
      <c r="O475" s="105"/>
      <c r="P475" s="105"/>
      <c r="Q475" s="105"/>
      <c r="R475" s="105"/>
      <c r="S475" s="105"/>
      <c r="T475" s="105"/>
      <c r="U475" s="105"/>
      <c r="V475" s="105"/>
      <c r="W475" s="105"/>
      <c r="X475" s="105"/>
      <c r="Y475" s="105"/>
      <c r="Z475" s="105"/>
      <c r="AA475" s="105"/>
      <c r="AB475" s="105"/>
      <c r="AC475" s="105"/>
      <c r="AD475" s="105"/>
    </row>
    <row r="476" spans="1:30" ht="19.5" customHeight="1" x14ac:dyDescent="0.2">
      <c r="A476" s="399">
        <v>6</v>
      </c>
      <c r="B476" s="247" t="s">
        <v>1605</v>
      </c>
      <c r="C476" s="408">
        <v>1</v>
      </c>
      <c r="D476" s="408"/>
      <c r="E476" s="105"/>
      <c r="F476" s="399">
        <v>6</v>
      </c>
      <c r="G476" s="247" t="s">
        <v>1605</v>
      </c>
      <c r="H476" s="408">
        <v>1</v>
      </c>
      <c r="I476" s="408"/>
      <c r="J476" s="105"/>
      <c r="K476" s="105"/>
      <c r="L476" s="105"/>
      <c r="M476" s="105"/>
      <c r="N476" s="105"/>
      <c r="O476" s="105"/>
      <c r="P476" s="105"/>
      <c r="Q476" s="105"/>
      <c r="R476" s="105"/>
      <c r="S476" s="105"/>
      <c r="T476" s="105"/>
      <c r="U476" s="105"/>
      <c r="V476" s="105"/>
      <c r="W476" s="105"/>
      <c r="X476" s="105"/>
      <c r="Y476" s="105"/>
      <c r="Z476" s="105"/>
      <c r="AA476" s="105"/>
      <c r="AB476" s="105"/>
      <c r="AC476" s="105"/>
      <c r="AD476" s="105"/>
    </row>
    <row r="477" spans="1:30" ht="19.5" customHeight="1" x14ac:dyDescent="0.2">
      <c r="A477" s="399">
        <v>7</v>
      </c>
      <c r="B477" s="247" t="s">
        <v>1606</v>
      </c>
      <c r="C477" s="408">
        <v>1</v>
      </c>
      <c r="D477" s="408"/>
      <c r="E477" s="105"/>
      <c r="F477" s="399">
        <v>7</v>
      </c>
      <c r="G477" s="247" t="s">
        <v>1606</v>
      </c>
      <c r="H477" s="408">
        <v>1</v>
      </c>
      <c r="I477" s="408"/>
      <c r="J477" s="105"/>
      <c r="K477" s="105"/>
      <c r="L477" s="105"/>
      <c r="M477" s="105"/>
      <c r="N477" s="105"/>
      <c r="O477" s="105"/>
      <c r="P477" s="105"/>
      <c r="Q477" s="105"/>
      <c r="R477" s="105"/>
      <c r="S477" s="105"/>
      <c r="T477" s="105"/>
      <c r="U477" s="105"/>
      <c r="V477" s="105"/>
      <c r="W477" s="105"/>
      <c r="X477" s="105"/>
      <c r="Y477" s="105"/>
      <c r="Z477" s="105"/>
      <c r="AA477" s="105"/>
      <c r="AB477" s="105"/>
      <c r="AC477" s="105"/>
      <c r="AD477" s="105"/>
    </row>
    <row r="478" spans="1:30" ht="19.5" customHeight="1" x14ac:dyDescent="0.2">
      <c r="A478" s="399">
        <v>8</v>
      </c>
      <c r="B478" s="247" t="s">
        <v>1607</v>
      </c>
      <c r="C478" s="408"/>
      <c r="D478" s="408">
        <v>1</v>
      </c>
      <c r="E478" s="105"/>
      <c r="F478" s="399">
        <v>8</v>
      </c>
      <c r="G478" s="247" t="s">
        <v>1607</v>
      </c>
      <c r="H478" s="408"/>
      <c r="I478" s="408">
        <v>1</v>
      </c>
      <c r="J478" s="105"/>
      <c r="K478" s="105"/>
      <c r="L478" s="105"/>
      <c r="M478" s="105"/>
      <c r="N478" s="105"/>
      <c r="O478" s="105"/>
      <c r="P478" s="105"/>
      <c r="Q478" s="105"/>
      <c r="R478" s="105"/>
      <c r="S478" s="105"/>
      <c r="T478" s="105"/>
      <c r="U478" s="105"/>
      <c r="V478" s="105"/>
      <c r="W478" s="105"/>
      <c r="X478" s="105"/>
      <c r="Y478" s="105"/>
      <c r="Z478" s="105"/>
      <c r="AA478" s="105"/>
      <c r="AB478" s="105"/>
      <c r="AC478" s="105"/>
      <c r="AD478" s="105"/>
    </row>
    <row r="479" spans="1:30" ht="19.5" customHeight="1" x14ac:dyDescent="0.2">
      <c r="A479" s="399">
        <v>9</v>
      </c>
      <c r="B479" s="247" t="s">
        <v>1608</v>
      </c>
      <c r="C479" s="408"/>
      <c r="D479" s="408">
        <v>1</v>
      </c>
      <c r="E479" s="105"/>
      <c r="F479" s="399">
        <v>9</v>
      </c>
      <c r="G479" s="247" t="s">
        <v>1608</v>
      </c>
      <c r="H479" s="408"/>
      <c r="I479" s="408">
        <v>1</v>
      </c>
      <c r="J479" s="105"/>
      <c r="K479" s="105"/>
      <c r="L479" s="105"/>
      <c r="M479" s="105"/>
      <c r="N479" s="105"/>
      <c r="O479" s="105"/>
      <c r="P479" s="105"/>
      <c r="Q479" s="105"/>
      <c r="R479" s="105"/>
      <c r="S479" s="105"/>
      <c r="T479" s="105"/>
      <c r="U479" s="105"/>
      <c r="V479" s="105"/>
      <c r="W479" s="105"/>
      <c r="X479" s="105"/>
      <c r="Y479" s="105"/>
      <c r="Z479" s="105"/>
      <c r="AA479" s="105"/>
      <c r="AB479" s="105"/>
      <c r="AC479" s="105"/>
      <c r="AD479" s="105"/>
    </row>
    <row r="480" spans="1:30" ht="19.5" customHeight="1" x14ac:dyDescent="0.2">
      <c r="A480" s="399">
        <v>10</v>
      </c>
      <c r="B480" s="247" t="s">
        <v>1609</v>
      </c>
      <c r="C480" s="408"/>
      <c r="D480" s="408">
        <v>1</v>
      </c>
      <c r="E480" s="105"/>
      <c r="F480" s="399">
        <v>10</v>
      </c>
      <c r="G480" s="247" t="s">
        <v>1609</v>
      </c>
      <c r="H480" s="408">
        <v>1</v>
      </c>
      <c r="I480" s="408"/>
      <c r="J480" s="105"/>
      <c r="K480" s="105"/>
      <c r="L480" s="105"/>
      <c r="M480" s="105"/>
      <c r="N480" s="105"/>
      <c r="O480" s="105"/>
      <c r="P480" s="105"/>
      <c r="Q480" s="105"/>
      <c r="R480" s="105"/>
      <c r="S480" s="105"/>
      <c r="T480" s="105"/>
      <c r="U480" s="105"/>
      <c r="V480" s="105"/>
      <c r="W480" s="105"/>
      <c r="X480" s="105"/>
      <c r="Y480" s="105"/>
      <c r="Z480" s="105"/>
      <c r="AA480" s="105"/>
      <c r="AB480" s="105"/>
      <c r="AC480" s="105"/>
      <c r="AD480" s="105"/>
    </row>
    <row r="481" spans="1:30" ht="19.5" customHeight="1" x14ac:dyDescent="0.2">
      <c r="A481" s="399">
        <v>11</v>
      </c>
      <c r="B481" s="247" t="s">
        <v>1610</v>
      </c>
      <c r="C481" s="408"/>
      <c r="D481" s="408">
        <v>1</v>
      </c>
      <c r="E481" s="105"/>
      <c r="F481" s="399">
        <v>11</v>
      </c>
      <c r="G481" s="247" t="s">
        <v>1610</v>
      </c>
      <c r="H481" s="408">
        <v>1</v>
      </c>
      <c r="I481" s="408"/>
      <c r="J481" s="105"/>
      <c r="K481" s="105"/>
      <c r="L481" s="105"/>
      <c r="M481" s="105"/>
      <c r="N481" s="105"/>
      <c r="O481" s="105"/>
      <c r="P481" s="105"/>
      <c r="Q481" s="105"/>
      <c r="R481" s="105"/>
      <c r="S481" s="105"/>
      <c r="T481" s="105"/>
      <c r="U481" s="105"/>
      <c r="V481" s="105"/>
      <c r="W481" s="105"/>
      <c r="X481" s="105"/>
      <c r="Y481" s="105"/>
      <c r="Z481" s="105"/>
      <c r="AA481" s="105"/>
      <c r="AB481" s="105"/>
      <c r="AC481" s="105"/>
      <c r="AD481" s="105"/>
    </row>
    <row r="482" spans="1:30" ht="19.5" customHeight="1" x14ac:dyDescent="0.2">
      <c r="A482" s="399">
        <v>12</v>
      </c>
      <c r="B482" s="247" t="s">
        <v>1611</v>
      </c>
      <c r="C482" s="408"/>
      <c r="D482" s="408">
        <v>1</v>
      </c>
      <c r="E482" s="105"/>
      <c r="F482" s="399">
        <v>12</v>
      </c>
      <c r="G482" s="247" t="s">
        <v>1611</v>
      </c>
      <c r="H482" s="408">
        <v>1</v>
      </c>
      <c r="I482" s="408"/>
      <c r="J482" s="105"/>
      <c r="K482" s="105"/>
      <c r="L482" s="105"/>
      <c r="M482" s="105"/>
      <c r="N482" s="105"/>
      <c r="O482" s="105"/>
      <c r="P482" s="105"/>
      <c r="Q482" s="105"/>
      <c r="R482" s="105"/>
      <c r="S482" s="105"/>
      <c r="T482" s="105"/>
      <c r="U482" s="105"/>
      <c r="V482" s="105"/>
      <c r="W482" s="105"/>
      <c r="X482" s="105"/>
      <c r="Y482" s="105"/>
      <c r="Z482" s="105"/>
      <c r="AA482" s="105"/>
      <c r="AB482" s="105"/>
      <c r="AC482" s="105"/>
      <c r="AD482" s="105"/>
    </row>
    <row r="483" spans="1:30" ht="19.5" customHeight="1" x14ac:dyDescent="0.2">
      <c r="A483" s="399">
        <v>13</v>
      </c>
      <c r="B483" s="247" t="s">
        <v>1612</v>
      </c>
      <c r="C483" s="408"/>
      <c r="D483" s="408">
        <v>1</v>
      </c>
      <c r="E483" s="105"/>
      <c r="F483" s="399">
        <v>13</v>
      </c>
      <c r="G483" s="247" t="s">
        <v>1612</v>
      </c>
      <c r="H483" s="408">
        <v>1</v>
      </c>
      <c r="I483" s="408"/>
      <c r="J483" s="105"/>
      <c r="K483" s="105"/>
      <c r="L483" s="105"/>
      <c r="M483" s="105"/>
      <c r="N483" s="105"/>
      <c r="O483" s="105"/>
      <c r="P483" s="105"/>
      <c r="Q483" s="105"/>
      <c r="R483" s="105"/>
      <c r="S483" s="105"/>
      <c r="T483" s="105"/>
      <c r="U483" s="105"/>
      <c r="V483" s="105"/>
      <c r="W483" s="105"/>
      <c r="X483" s="105"/>
      <c r="Y483" s="105"/>
      <c r="Z483" s="105"/>
      <c r="AA483" s="105"/>
      <c r="AB483" s="105"/>
      <c r="AC483" s="105"/>
      <c r="AD483" s="105"/>
    </row>
    <row r="484" spans="1:30" ht="19.5" customHeight="1" x14ac:dyDescent="0.2">
      <c r="A484" s="399">
        <v>14</v>
      </c>
      <c r="B484" s="247" t="s">
        <v>1613</v>
      </c>
      <c r="C484" s="408"/>
      <c r="D484" s="408">
        <v>1</v>
      </c>
      <c r="E484" s="105"/>
      <c r="F484" s="399">
        <v>14</v>
      </c>
      <c r="G484" s="247" t="s">
        <v>1613</v>
      </c>
      <c r="H484" s="408">
        <v>1</v>
      </c>
      <c r="I484" s="408"/>
      <c r="J484" s="105"/>
      <c r="K484" s="105"/>
      <c r="L484" s="105"/>
      <c r="M484" s="105"/>
      <c r="N484" s="105"/>
      <c r="O484" s="105"/>
      <c r="P484" s="105"/>
      <c r="Q484" s="105"/>
      <c r="R484" s="105"/>
      <c r="S484" s="105"/>
      <c r="T484" s="105"/>
      <c r="U484" s="105"/>
      <c r="V484" s="105"/>
      <c r="W484" s="105"/>
      <c r="X484" s="105"/>
      <c r="Y484" s="105"/>
      <c r="Z484" s="105"/>
      <c r="AA484" s="105"/>
      <c r="AB484" s="105"/>
      <c r="AC484" s="105"/>
      <c r="AD484" s="105"/>
    </row>
    <row r="485" spans="1:30" ht="19.5" customHeight="1" x14ac:dyDescent="0.2">
      <c r="A485" s="399">
        <v>15</v>
      </c>
      <c r="B485" s="247" t="s">
        <v>1614</v>
      </c>
      <c r="C485" s="408"/>
      <c r="D485" s="408">
        <v>1</v>
      </c>
      <c r="E485" s="105"/>
      <c r="F485" s="399">
        <v>15</v>
      </c>
      <c r="G485" s="247" t="s">
        <v>1614</v>
      </c>
      <c r="H485" s="408">
        <v>1</v>
      </c>
      <c r="I485" s="408"/>
      <c r="J485" s="105"/>
      <c r="K485" s="105"/>
      <c r="L485" s="105"/>
      <c r="M485" s="105"/>
      <c r="N485" s="105"/>
      <c r="O485" s="105"/>
      <c r="P485" s="105"/>
      <c r="Q485" s="105"/>
      <c r="R485" s="105"/>
      <c r="S485" s="105"/>
      <c r="T485" s="105"/>
      <c r="U485" s="105"/>
      <c r="V485" s="105"/>
      <c r="W485" s="105"/>
      <c r="X485" s="105"/>
      <c r="Y485" s="105"/>
      <c r="Z485" s="105"/>
      <c r="AA485" s="105"/>
      <c r="AB485" s="105"/>
      <c r="AC485" s="105"/>
      <c r="AD485" s="105"/>
    </row>
    <row r="486" spans="1:30" ht="19.5" customHeight="1" x14ac:dyDescent="0.2">
      <c r="A486" s="399">
        <v>16</v>
      </c>
      <c r="B486" s="247" t="s">
        <v>1615</v>
      </c>
      <c r="C486" s="408"/>
      <c r="D486" s="408">
        <v>1</v>
      </c>
      <c r="E486" s="105"/>
      <c r="F486" s="399">
        <v>16</v>
      </c>
      <c r="G486" s="247" t="s">
        <v>1615</v>
      </c>
      <c r="H486" s="408"/>
      <c r="I486" s="408">
        <v>1</v>
      </c>
      <c r="J486" s="105"/>
      <c r="K486" s="105"/>
      <c r="L486" s="105"/>
      <c r="M486" s="105"/>
      <c r="N486" s="105"/>
      <c r="O486" s="105"/>
      <c r="P486" s="105"/>
      <c r="Q486" s="105"/>
      <c r="R486" s="105"/>
      <c r="S486" s="105"/>
      <c r="T486" s="105"/>
      <c r="U486" s="105"/>
      <c r="V486" s="105"/>
      <c r="W486" s="105"/>
      <c r="X486" s="105"/>
      <c r="Y486" s="105"/>
      <c r="Z486" s="105"/>
      <c r="AA486" s="105"/>
      <c r="AB486" s="105"/>
      <c r="AC486" s="105"/>
      <c r="AD486" s="105"/>
    </row>
    <row r="487" spans="1:30" ht="19.5" customHeight="1" x14ac:dyDescent="0.2">
      <c r="A487" s="399">
        <v>17</v>
      </c>
      <c r="B487" s="247" t="s">
        <v>1616</v>
      </c>
      <c r="C487" s="408"/>
      <c r="D487" s="408">
        <v>1</v>
      </c>
      <c r="E487" s="105"/>
      <c r="F487" s="399">
        <v>17</v>
      </c>
      <c r="G487" s="247" t="s">
        <v>1616</v>
      </c>
      <c r="H487" s="408"/>
      <c r="I487" s="408">
        <v>1</v>
      </c>
      <c r="J487" s="105"/>
      <c r="K487" s="105"/>
      <c r="L487" s="105"/>
      <c r="M487" s="105"/>
      <c r="N487" s="105"/>
      <c r="O487" s="105"/>
      <c r="P487" s="105"/>
      <c r="Q487" s="105"/>
      <c r="R487" s="105"/>
      <c r="S487" s="105"/>
      <c r="T487" s="105"/>
      <c r="U487" s="105"/>
      <c r="V487" s="105"/>
      <c r="W487" s="105"/>
      <c r="X487" s="105"/>
      <c r="Y487" s="105"/>
      <c r="Z487" s="105"/>
      <c r="AA487" s="105"/>
      <c r="AB487" s="105"/>
      <c r="AC487" s="105"/>
      <c r="AD487" s="105"/>
    </row>
    <row r="488" spans="1:30" ht="19.5" customHeight="1" x14ac:dyDescent="0.2">
      <c r="A488" s="399">
        <v>18</v>
      </c>
      <c r="B488" s="247" t="s">
        <v>1617</v>
      </c>
      <c r="C488" s="408"/>
      <c r="D488" s="408">
        <v>1</v>
      </c>
      <c r="E488" s="105"/>
      <c r="F488" s="399">
        <v>18</v>
      </c>
      <c r="G488" s="247" t="s">
        <v>1617</v>
      </c>
      <c r="H488" s="408">
        <v>1</v>
      </c>
      <c r="I488" s="408"/>
      <c r="J488" s="105"/>
      <c r="K488" s="105"/>
      <c r="L488" s="105"/>
      <c r="M488" s="105"/>
      <c r="N488" s="105"/>
      <c r="O488" s="105"/>
      <c r="P488" s="105"/>
      <c r="Q488" s="105"/>
      <c r="R488" s="105"/>
      <c r="S488" s="105"/>
      <c r="T488" s="105"/>
      <c r="U488" s="105"/>
      <c r="V488" s="105"/>
      <c r="W488" s="105"/>
      <c r="X488" s="105"/>
      <c r="Y488" s="105"/>
      <c r="Z488" s="105"/>
      <c r="AA488" s="105"/>
      <c r="AB488" s="105"/>
      <c r="AC488" s="105"/>
      <c r="AD488" s="105"/>
    </row>
    <row r="489" spans="1:30" ht="19.5" customHeight="1" x14ac:dyDescent="0.2">
      <c r="A489" s="399">
        <v>19</v>
      </c>
      <c r="B489" s="247" t="s">
        <v>1618</v>
      </c>
      <c r="C489" s="408"/>
      <c r="D489" s="408">
        <v>1</v>
      </c>
      <c r="E489" s="105"/>
      <c r="F489" s="399">
        <v>19</v>
      </c>
      <c r="G489" s="247" t="s">
        <v>1618</v>
      </c>
      <c r="H489" s="408">
        <v>1</v>
      </c>
      <c r="I489" s="408"/>
      <c r="J489" s="105"/>
      <c r="K489" s="105"/>
      <c r="L489" s="105"/>
      <c r="M489" s="105"/>
      <c r="N489" s="105"/>
      <c r="O489" s="105"/>
      <c r="P489" s="105"/>
      <c r="Q489" s="105"/>
      <c r="R489" s="105"/>
      <c r="S489" s="105"/>
      <c r="T489" s="105"/>
      <c r="U489" s="105"/>
      <c r="V489" s="105"/>
      <c r="W489" s="105"/>
      <c r="X489" s="105"/>
      <c r="Y489" s="105"/>
      <c r="Z489" s="105"/>
      <c r="AA489" s="105"/>
      <c r="AB489" s="105"/>
      <c r="AC489" s="105"/>
      <c r="AD489" s="105"/>
    </row>
    <row r="490" spans="1:30" ht="18" customHeight="1" x14ac:dyDescent="0.2">
      <c r="A490" s="105"/>
      <c r="B490" s="404" t="s">
        <v>1619</v>
      </c>
      <c r="C490" s="743">
        <f>SUM(C471:C489)</f>
        <v>4</v>
      </c>
      <c r="D490" s="568"/>
      <c r="E490" s="105"/>
      <c r="F490" s="105"/>
      <c r="G490" s="404" t="s">
        <v>1619</v>
      </c>
      <c r="H490" s="743">
        <f>SUM(H471:H489)</f>
        <v>13</v>
      </c>
      <c r="I490" s="568"/>
      <c r="J490" s="105"/>
      <c r="K490" s="105"/>
      <c r="L490" s="105"/>
      <c r="M490" s="105"/>
      <c r="N490" s="105"/>
      <c r="O490" s="105"/>
      <c r="P490" s="105"/>
      <c r="Q490" s="105"/>
      <c r="R490" s="105"/>
      <c r="S490" s="105"/>
      <c r="T490" s="105"/>
      <c r="U490" s="105"/>
      <c r="V490" s="105"/>
      <c r="W490" s="105"/>
      <c r="X490" s="105"/>
      <c r="Y490" s="105"/>
      <c r="Z490" s="105"/>
      <c r="AA490" s="105"/>
      <c r="AB490" s="105"/>
      <c r="AC490" s="105"/>
      <c r="AD490" s="105"/>
    </row>
    <row r="491" spans="1:30" ht="18" customHeight="1" x14ac:dyDescent="0.2">
      <c r="A491" s="105"/>
      <c r="B491" s="404" t="s">
        <v>1620</v>
      </c>
      <c r="C491" s="743">
        <f>SUM(D471:D489)</f>
        <v>15</v>
      </c>
      <c r="D491" s="568"/>
      <c r="E491" s="105"/>
      <c r="F491" s="105"/>
      <c r="G491" s="404" t="s">
        <v>1620</v>
      </c>
      <c r="H491" s="743">
        <f>SUM(I471:I489)</f>
        <v>6</v>
      </c>
      <c r="I491" s="568"/>
      <c r="J491" s="105"/>
      <c r="K491" s="105"/>
      <c r="L491" s="105"/>
      <c r="M491" s="105"/>
      <c r="N491" s="105"/>
      <c r="O491" s="105"/>
      <c r="P491" s="105"/>
      <c r="Q491" s="105"/>
      <c r="R491" s="105"/>
      <c r="S491" s="105"/>
      <c r="T491" s="105"/>
      <c r="U491" s="105"/>
      <c r="V491" s="105"/>
      <c r="W491" s="105"/>
      <c r="X491" s="105"/>
      <c r="Y491" s="105"/>
      <c r="Z491" s="105"/>
      <c r="AA491" s="105"/>
      <c r="AB491" s="105"/>
      <c r="AC491" s="105"/>
      <c r="AD491" s="105"/>
    </row>
    <row r="492" spans="1:30" ht="16.5" customHeight="1" x14ac:dyDescent="0.2">
      <c r="A492" s="105"/>
      <c r="B492" s="405" t="s">
        <v>1621</v>
      </c>
      <c r="C492" s="406">
        <f>C490</f>
        <v>4</v>
      </c>
      <c r="D492" s="406" t="s">
        <v>1344</v>
      </c>
      <c r="E492" s="105"/>
      <c r="F492" s="105"/>
      <c r="G492" s="405" t="s">
        <v>1621</v>
      </c>
      <c r="H492" s="406">
        <f>H490</f>
        <v>13</v>
      </c>
      <c r="I492" s="406" t="s">
        <v>1622</v>
      </c>
      <c r="J492" s="105"/>
      <c r="K492" s="105"/>
      <c r="L492" s="105"/>
      <c r="M492" s="105"/>
      <c r="N492" s="105"/>
      <c r="O492" s="105"/>
      <c r="P492" s="105"/>
      <c r="Q492" s="105"/>
      <c r="R492" s="105"/>
      <c r="S492" s="105"/>
      <c r="T492" s="105"/>
      <c r="U492" s="105"/>
      <c r="V492" s="105"/>
      <c r="W492" s="105"/>
      <c r="X492" s="105"/>
      <c r="Y492" s="105"/>
      <c r="Z492" s="105"/>
      <c r="AA492" s="105"/>
      <c r="AB492" s="105"/>
      <c r="AC492" s="105"/>
      <c r="AD492" s="105"/>
    </row>
    <row r="493" spans="1:30" ht="15.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row>
    <row r="494" spans="1:30" ht="32.25" customHeight="1" x14ac:dyDescent="0.2">
      <c r="A494" s="105"/>
      <c r="B494" s="744" t="s">
        <v>1746</v>
      </c>
      <c r="C494" s="745"/>
      <c r="D494" s="746"/>
      <c r="E494" s="105"/>
      <c r="F494" s="105"/>
      <c r="G494" s="744" t="s">
        <v>1747</v>
      </c>
      <c r="H494" s="745"/>
      <c r="I494" s="746"/>
      <c r="J494" s="105"/>
      <c r="K494" s="105"/>
      <c r="L494" s="105"/>
      <c r="M494" s="105"/>
      <c r="N494" s="105"/>
      <c r="O494" s="105"/>
      <c r="P494" s="105"/>
      <c r="Q494" s="105"/>
      <c r="R494" s="105"/>
      <c r="S494" s="105"/>
      <c r="T494" s="105"/>
      <c r="U494" s="105"/>
      <c r="V494" s="105"/>
      <c r="W494" s="105"/>
      <c r="X494" s="105"/>
      <c r="Y494" s="105"/>
      <c r="Z494" s="105"/>
      <c r="AA494" s="105"/>
      <c r="AB494" s="105"/>
      <c r="AC494" s="105"/>
      <c r="AD494" s="105"/>
    </row>
    <row r="495" spans="1:30" ht="30.75" customHeight="1" x14ac:dyDescent="0.2">
      <c r="A495" s="105"/>
      <c r="B495" s="747" t="s">
        <v>1748</v>
      </c>
      <c r="C495" s="570"/>
      <c r="D495" s="748"/>
      <c r="E495" s="105"/>
      <c r="F495" s="105"/>
      <c r="G495" s="747" t="s">
        <v>1749</v>
      </c>
      <c r="H495" s="570"/>
      <c r="I495" s="748"/>
      <c r="J495" s="105"/>
      <c r="K495" s="105"/>
      <c r="L495" s="105"/>
      <c r="M495" s="105"/>
      <c r="N495" s="105"/>
      <c r="O495" s="105"/>
      <c r="P495" s="105"/>
      <c r="Q495" s="105"/>
      <c r="R495" s="105"/>
      <c r="S495" s="105"/>
      <c r="T495" s="105"/>
      <c r="U495" s="105"/>
      <c r="V495" s="105"/>
      <c r="W495" s="105"/>
      <c r="X495" s="105"/>
      <c r="Y495" s="105"/>
      <c r="Z495" s="105"/>
      <c r="AA495" s="105"/>
      <c r="AB495" s="105"/>
      <c r="AC495" s="105"/>
      <c r="AD495" s="105"/>
    </row>
    <row r="496" spans="1:30" ht="35.25" customHeight="1" x14ac:dyDescent="0.2">
      <c r="A496" s="105"/>
      <c r="B496" s="749" t="s">
        <v>1750</v>
      </c>
      <c r="C496" s="750"/>
      <c r="D496" s="751"/>
      <c r="E496" s="105"/>
      <c r="F496" s="105"/>
      <c r="G496" s="749" t="s">
        <v>1751</v>
      </c>
      <c r="H496" s="750"/>
      <c r="I496" s="751"/>
      <c r="J496" s="105"/>
      <c r="K496" s="105"/>
      <c r="L496" s="105"/>
      <c r="M496" s="105"/>
      <c r="N496" s="105"/>
      <c r="O496" s="105"/>
      <c r="P496" s="105"/>
      <c r="Q496" s="105"/>
      <c r="R496" s="105"/>
      <c r="S496" s="105"/>
      <c r="T496" s="105"/>
      <c r="U496" s="105"/>
      <c r="V496" s="105"/>
      <c r="W496" s="105"/>
      <c r="X496" s="105"/>
      <c r="Y496" s="105"/>
      <c r="Z496" s="105"/>
      <c r="AA496" s="105"/>
      <c r="AB496" s="105"/>
      <c r="AC496" s="105"/>
      <c r="AD496" s="105"/>
    </row>
    <row r="497" spans="1:30"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row>
    <row r="498" spans="1:30" ht="15.75" customHeight="1" x14ac:dyDescent="0.2">
      <c r="A498" s="105"/>
      <c r="B498" s="105"/>
      <c r="C498" s="105"/>
      <c r="D498" s="105"/>
      <c r="E498" s="105"/>
      <c r="K498" s="67"/>
      <c r="L498" s="67"/>
      <c r="M498" s="67"/>
      <c r="N498" s="67"/>
      <c r="O498" s="67"/>
      <c r="P498" s="67"/>
      <c r="Q498" s="67"/>
      <c r="R498" s="67"/>
      <c r="S498" s="67"/>
      <c r="U498" s="67"/>
      <c r="V498" s="67"/>
      <c r="W498" s="67"/>
      <c r="X498" s="67"/>
    </row>
    <row r="499" spans="1:30" ht="15.75" customHeight="1" x14ac:dyDescent="0.2">
      <c r="A499" s="105"/>
      <c r="B499" s="105"/>
      <c r="C499" s="105"/>
      <c r="D499" s="105"/>
      <c r="E499" s="105"/>
      <c r="U499" s="67"/>
      <c r="V499" s="67"/>
      <c r="W499" s="67"/>
      <c r="X499" s="67"/>
    </row>
    <row r="500" spans="1:30" ht="16.5" customHeight="1" x14ac:dyDescent="0.2">
      <c r="A500" s="394" t="s">
        <v>1591</v>
      </c>
      <c r="B500" s="752" t="s">
        <v>250</v>
      </c>
      <c r="C500" s="570"/>
      <c r="D500" s="568"/>
      <c r="E500" s="105"/>
      <c r="F500" s="394" t="s">
        <v>1591</v>
      </c>
      <c r="G500" s="752" t="s">
        <v>250</v>
      </c>
      <c r="H500" s="570"/>
      <c r="I500" s="568"/>
      <c r="J500" s="105"/>
      <c r="K500" s="105"/>
      <c r="L500" s="105"/>
      <c r="M500" s="105"/>
      <c r="N500" s="105"/>
      <c r="O500" s="105"/>
      <c r="P500" s="105"/>
      <c r="Q500" s="105"/>
      <c r="R500" s="105"/>
      <c r="S500" s="105"/>
      <c r="T500" s="105"/>
      <c r="U500" s="105"/>
      <c r="V500" s="105"/>
      <c r="W500" s="105"/>
      <c r="X500" s="105"/>
      <c r="Y500" s="105"/>
      <c r="Z500" s="105"/>
      <c r="AA500" s="105"/>
      <c r="AB500" s="105"/>
      <c r="AC500" s="105"/>
      <c r="AD500" s="105"/>
    </row>
    <row r="501" spans="1:30" ht="18.75" customHeight="1" x14ac:dyDescent="0.25">
      <c r="A501" s="758" t="s">
        <v>1592</v>
      </c>
      <c r="B501" s="759"/>
      <c r="C501" s="759"/>
      <c r="D501" s="760"/>
      <c r="E501" s="105"/>
      <c r="F501" s="758" t="s">
        <v>1592</v>
      </c>
      <c r="G501" s="759"/>
      <c r="H501" s="759"/>
      <c r="I501" s="760"/>
      <c r="J501" s="105"/>
      <c r="K501" s="105"/>
      <c r="L501" s="105"/>
      <c r="M501" s="105"/>
      <c r="N501" s="105"/>
      <c r="O501" s="105"/>
      <c r="P501" s="105"/>
      <c r="Q501" s="105"/>
      <c r="R501" s="105"/>
      <c r="S501" s="105"/>
      <c r="T501" s="105"/>
      <c r="U501" s="105"/>
      <c r="V501" s="105"/>
      <c r="W501" s="105"/>
      <c r="X501" s="105"/>
      <c r="Y501" s="105"/>
      <c r="Z501" s="105"/>
      <c r="AA501" s="105"/>
      <c r="AB501" s="105"/>
      <c r="AC501" s="105"/>
      <c r="AD501" s="105"/>
    </row>
    <row r="502" spans="1:30" ht="9" customHeight="1" x14ac:dyDescent="0.25">
      <c r="A502" s="395"/>
      <c r="B502" s="395"/>
      <c r="C502" s="395"/>
      <c r="D502" s="395"/>
      <c r="E502" s="105"/>
      <c r="F502" s="395"/>
      <c r="G502" s="395"/>
      <c r="H502" s="395"/>
      <c r="I502" s="395"/>
      <c r="J502" s="105"/>
      <c r="K502" s="105"/>
      <c r="L502" s="105"/>
      <c r="M502" s="105"/>
      <c r="N502" s="105"/>
      <c r="O502" s="105"/>
      <c r="P502" s="105"/>
      <c r="Q502" s="105"/>
      <c r="R502" s="105"/>
      <c r="S502" s="105"/>
      <c r="T502" s="105"/>
      <c r="U502" s="105"/>
      <c r="V502" s="105"/>
      <c r="W502" s="105"/>
      <c r="X502" s="105"/>
      <c r="Y502" s="105"/>
      <c r="Z502" s="105"/>
      <c r="AA502" s="105"/>
      <c r="AB502" s="105"/>
      <c r="AC502" s="105"/>
      <c r="AD502" s="105"/>
    </row>
    <row r="503" spans="1:30" ht="33" customHeight="1" x14ac:dyDescent="0.2">
      <c r="A503" s="396" t="s">
        <v>1752</v>
      </c>
      <c r="B503" s="763" t="s">
        <v>1753</v>
      </c>
      <c r="C503" s="570"/>
      <c r="D503" s="568"/>
      <c r="E503" s="105"/>
      <c r="F503" s="396" t="s">
        <v>1754</v>
      </c>
      <c r="G503" s="764" t="s">
        <v>1755</v>
      </c>
      <c r="H503" s="570"/>
      <c r="I503" s="568"/>
      <c r="J503" s="105"/>
      <c r="K503" s="105"/>
      <c r="L503" s="105"/>
      <c r="M503" s="105"/>
      <c r="N503" s="105"/>
      <c r="O503" s="105"/>
      <c r="P503" s="105"/>
      <c r="Q503" s="105"/>
      <c r="R503" s="105"/>
      <c r="S503" s="105"/>
      <c r="T503" s="105"/>
      <c r="U503" s="105"/>
      <c r="V503" s="105"/>
      <c r="W503" s="105"/>
      <c r="X503" s="105"/>
      <c r="Y503" s="105"/>
      <c r="Z503" s="105"/>
      <c r="AA503" s="105"/>
      <c r="AB503" s="105"/>
      <c r="AC503" s="105"/>
      <c r="AD503" s="105"/>
    </row>
    <row r="504" spans="1:30" ht="13.5" customHeight="1" x14ac:dyDescent="0.2">
      <c r="A504" s="761"/>
      <c r="B504" s="581"/>
      <c r="C504" s="581"/>
      <c r="D504" s="581"/>
      <c r="E504" s="105"/>
      <c r="F504" s="761"/>
      <c r="G504" s="581"/>
      <c r="H504" s="581"/>
      <c r="I504" s="581"/>
      <c r="J504" s="105"/>
      <c r="K504" s="105"/>
      <c r="L504" s="105"/>
      <c r="M504" s="105"/>
      <c r="N504" s="105"/>
      <c r="O504" s="105"/>
      <c r="P504" s="105"/>
      <c r="Q504" s="105"/>
      <c r="R504" s="105"/>
      <c r="S504" s="105"/>
      <c r="T504" s="105"/>
      <c r="U504" s="105"/>
      <c r="V504" s="105"/>
      <c r="W504" s="105"/>
      <c r="X504" s="105"/>
      <c r="Y504" s="105"/>
      <c r="Z504" s="105"/>
      <c r="AA504" s="105"/>
      <c r="AB504" s="105"/>
      <c r="AC504" s="105"/>
      <c r="AD504" s="105"/>
    </row>
    <row r="505" spans="1:30" ht="18" customHeight="1" x14ac:dyDescent="0.2">
      <c r="A505" s="762" t="s">
        <v>1595</v>
      </c>
      <c r="B505" s="570"/>
      <c r="C505" s="570"/>
      <c r="D505" s="568"/>
      <c r="E505" s="105"/>
      <c r="F505" s="762" t="s">
        <v>1595</v>
      </c>
      <c r="G505" s="570"/>
      <c r="H505" s="570"/>
      <c r="I505" s="568"/>
      <c r="J505" s="105"/>
      <c r="K505" s="105"/>
      <c r="L505" s="105"/>
      <c r="M505" s="105"/>
      <c r="N505" s="105"/>
      <c r="O505" s="105"/>
      <c r="P505" s="105"/>
      <c r="Q505" s="105"/>
      <c r="R505" s="105"/>
      <c r="S505" s="105"/>
      <c r="T505" s="105"/>
      <c r="U505" s="105"/>
      <c r="V505" s="105"/>
      <c r="W505" s="105"/>
      <c r="X505" s="105"/>
      <c r="Y505" s="105"/>
      <c r="Z505" s="105"/>
      <c r="AA505" s="105"/>
      <c r="AB505" s="105"/>
      <c r="AC505" s="105"/>
      <c r="AD505" s="105"/>
    </row>
    <row r="506" spans="1:30" ht="18" customHeight="1" x14ac:dyDescent="0.3">
      <c r="A506" s="397" t="s">
        <v>1596</v>
      </c>
      <c r="B506" s="398" t="s">
        <v>1597</v>
      </c>
      <c r="C506" s="398" t="s">
        <v>1598</v>
      </c>
      <c r="D506" s="398" t="s">
        <v>1599</v>
      </c>
      <c r="E506" s="105"/>
      <c r="F506" s="397" t="s">
        <v>1596</v>
      </c>
      <c r="G506" s="398" t="s">
        <v>1597</v>
      </c>
      <c r="H506" s="398" t="s">
        <v>1598</v>
      </c>
      <c r="I506" s="398" t="s">
        <v>1599</v>
      </c>
      <c r="J506" s="105"/>
      <c r="K506" s="105"/>
      <c r="L506" s="105"/>
      <c r="M506" s="105"/>
      <c r="N506" s="105"/>
      <c r="O506" s="105"/>
      <c r="P506" s="105"/>
      <c r="Q506" s="105"/>
      <c r="R506" s="105"/>
      <c r="S506" s="105"/>
      <c r="T506" s="105"/>
      <c r="U506" s="105"/>
      <c r="V506" s="105"/>
      <c r="W506" s="105"/>
      <c r="X506" s="105"/>
      <c r="Y506" s="105"/>
      <c r="Z506" s="105"/>
      <c r="AA506" s="105"/>
      <c r="AB506" s="105"/>
      <c r="AC506" s="105"/>
      <c r="AD506" s="105"/>
    </row>
    <row r="507" spans="1:30" ht="19.5" customHeight="1" x14ac:dyDescent="0.2">
      <c r="A507" s="399">
        <v>1</v>
      </c>
      <c r="B507" s="247" t="s">
        <v>1600</v>
      </c>
      <c r="C507" s="408">
        <v>1</v>
      </c>
      <c r="D507" s="408"/>
      <c r="E507" s="105"/>
      <c r="F507" s="399">
        <v>1</v>
      </c>
      <c r="G507" s="247" t="s">
        <v>1600</v>
      </c>
      <c r="H507" s="400">
        <v>1</v>
      </c>
      <c r="I507" s="401"/>
      <c r="J507" s="105"/>
      <c r="K507" s="105"/>
      <c r="L507" s="105"/>
      <c r="M507" s="105"/>
      <c r="N507" s="105"/>
      <c r="O507" s="105"/>
      <c r="P507" s="105"/>
      <c r="Q507" s="105"/>
      <c r="R507" s="105"/>
      <c r="S507" s="105"/>
      <c r="T507" s="105"/>
      <c r="U507" s="105"/>
      <c r="V507" s="105"/>
      <c r="W507" s="105"/>
      <c r="X507" s="105"/>
      <c r="Y507" s="105"/>
      <c r="Z507" s="105"/>
      <c r="AA507" s="105"/>
      <c r="AB507" s="105"/>
      <c r="AC507" s="105"/>
      <c r="AD507" s="105"/>
    </row>
    <row r="508" spans="1:30" ht="19.5" customHeight="1" x14ac:dyDescent="0.2">
      <c r="A508" s="399">
        <v>2</v>
      </c>
      <c r="B508" s="247" t="s">
        <v>1601</v>
      </c>
      <c r="C508" s="408">
        <v>1</v>
      </c>
      <c r="D508" s="408"/>
      <c r="E508" s="105"/>
      <c r="F508" s="399">
        <v>2</v>
      </c>
      <c r="G508" s="247" t="s">
        <v>1601</v>
      </c>
      <c r="H508" s="402"/>
      <c r="I508" s="403">
        <v>1</v>
      </c>
      <c r="J508" s="105"/>
      <c r="K508" s="105"/>
      <c r="L508" s="105"/>
      <c r="M508" s="105"/>
      <c r="N508" s="105"/>
      <c r="O508" s="105"/>
      <c r="P508" s="105"/>
      <c r="Q508" s="105"/>
      <c r="R508" s="105"/>
      <c r="S508" s="105"/>
      <c r="T508" s="105"/>
      <c r="U508" s="105"/>
      <c r="V508" s="105"/>
      <c r="W508" s="105"/>
      <c r="X508" s="105"/>
      <c r="Y508" s="105"/>
      <c r="Z508" s="105"/>
      <c r="AA508" s="105"/>
      <c r="AB508" s="105"/>
      <c r="AC508" s="105"/>
      <c r="AD508" s="105"/>
    </row>
    <row r="509" spans="1:30" ht="19.5" customHeight="1" x14ac:dyDescent="0.2">
      <c r="A509" s="399">
        <v>3</v>
      </c>
      <c r="B509" s="247" t="s">
        <v>1602</v>
      </c>
      <c r="C509" s="408"/>
      <c r="D509" s="408">
        <v>1</v>
      </c>
      <c r="E509" s="105"/>
      <c r="F509" s="399">
        <v>3</v>
      </c>
      <c r="G509" s="247" t="s">
        <v>1602</v>
      </c>
      <c r="H509" s="402">
        <v>1</v>
      </c>
      <c r="I509" s="403"/>
      <c r="J509" s="105"/>
      <c r="K509" s="105"/>
      <c r="L509" s="105"/>
      <c r="M509" s="105"/>
      <c r="N509" s="105"/>
      <c r="O509" s="105"/>
      <c r="P509" s="105"/>
      <c r="Q509" s="105"/>
      <c r="R509" s="105"/>
      <c r="S509" s="105"/>
      <c r="T509" s="105"/>
      <c r="U509" s="105"/>
      <c r="V509" s="105"/>
      <c r="W509" s="105"/>
      <c r="X509" s="105"/>
      <c r="Y509" s="105"/>
      <c r="Z509" s="105"/>
      <c r="AA509" s="105"/>
      <c r="AB509" s="105"/>
      <c r="AC509" s="105"/>
      <c r="AD509" s="105"/>
    </row>
    <row r="510" spans="1:30" ht="19.5" customHeight="1" x14ac:dyDescent="0.2">
      <c r="A510" s="399">
        <v>4</v>
      </c>
      <c r="B510" s="247" t="s">
        <v>1603</v>
      </c>
      <c r="C510" s="408"/>
      <c r="D510" s="408">
        <v>1</v>
      </c>
      <c r="E510" s="105"/>
      <c r="F510" s="399">
        <v>4</v>
      </c>
      <c r="G510" s="247" t="s">
        <v>1603</v>
      </c>
      <c r="H510" s="402"/>
      <c r="I510" s="403">
        <v>1</v>
      </c>
      <c r="J510" s="105"/>
      <c r="K510" s="105"/>
      <c r="L510" s="105"/>
      <c r="M510" s="105"/>
      <c r="N510" s="105"/>
      <c r="O510" s="105"/>
      <c r="P510" s="105"/>
      <c r="Q510" s="105"/>
      <c r="R510" s="105"/>
      <c r="S510" s="105"/>
      <c r="T510" s="105"/>
      <c r="U510" s="105"/>
      <c r="V510" s="105"/>
      <c r="W510" s="105"/>
      <c r="X510" s="105"/>
      <c r="Y510" s="105"/>
      <c r="Z510" s="105"/>
      <c r="AA510" s="105"/>
      <c r="AB510" s="105"/>
      <c r="AC510" s="105"/>
      <c r="AD510" s="105"/>
    </row>
    <row r="511" spans="1:30" ht="19.5" customHeight="1" x14ac:dyDescent="0.2">
      <c r="A511" s="399">
        <v>5</v>
      </c>
      <c r="B511" s="247" t="s">
        <v>1604</v>
      </c>
      <c r="C511" s="408">
        <v>1</v>
      </c>
      <c r="D511" s="408"/>
      <c r="E511" s="105"/>
      <c r="F511" s="399">
        <v>5</v>
      </c>
      <c r="G511" s="247" t="s">
        <v>1604</v>
      </c>
      <c r="H511" s="402">
        <v>1</v>
      </c>
      <c r="I511" s="403"/>
      <c r="J511" s="105"/>
      <c r="K511" s="105"/>
      <c r="L511" s="105"/>
      <c r="M511" s="105"/>
      <c r="N511" s="105"/>
      <c r="O511" s="105"/>
      <c r="P511" s="105"/>
      <c r="Q511" s="105"/>
      <c r="R511" s="105"/>
      <c r="S511" s="105"/>
      <c r="T511" s="105"/>
      <c r="U511" s="105"/>
      <c r="V511" s="105"/>
      <c r="W511" s="105"/>
      <c r="X511" s="105"/>
      <c r="Y511" s="105"/>
      <c r="Z511" s="105"/>
      <c r="AA511" s="105"/>
      <c r="AB511" s="105"/>
      <c r="AC511" s="105"/>
      <c r="AD511" s="105"/>
    </row>
    <row r="512" spans="1:30" ht="19.5" customHeight="1" x14ac:dyDescent="0.2">
      <c r="A512" s="399">
        <v>6</v>
      </c>
      <c r="B512" s="247" t="s">
        <v>1605</v>
      </c>
      <c r="C512" s="408"/>
      <c r="D512" s="408">
        <v>1</v>
      </c>
      <c r="E512" s="105"/>
      <c r="F512" s="399">
        <v>6</v>
      </c>
      <c r="G512" s="247" t="s">
        <v>1605</v>
      </c>
      <c r="H512" s="402">
        <v>1</v>
      </c>
      <c r="I512" s="403"/>
      <c r="J512" s="105"/>
      <c r="K512" s="105"/>
      <c r="L512" s="105"/>
      <c r="M512" s="105"/>
      <c r="N512" s="105"/>
      <c r="O512" s="105"/>
      <c r="P512" s="105"/>
      <c r="Q512" s="105"/>
      <c r="R512" s="105"/>
      <c r="S512" s="105"/>
      <c r="T512" s="105"/>
      <c r="U512" s="105"/>
      <c r="V512" s="105"/>
      <c r="W512" s="105"/>
      <c r="X512" s="105"/>
      <c r="Y512" s="105"/>
      <c r="Z512" s="105"/>
      <c r="AA512" s="105"/>
      <c r="AB512" s="105"/>
      <c r="AC512" s="105"/>
      <c r="AD512" s="105"/>
    </row>
    <row r="513" spans="1:30" ht="19.5" customHeight="1" x14ac:dyDescent="0.2">
      <c r="A513" s="399">
        <v>7</v>
      </c>
      <c r="B513" s="247" t="s">
        <v>1606</v>
      </c>
      <c r="C513" s="408"/>
      <c r="D513" s="408">
        <v>1</v>
      </c>
      <c r="E513" s="105"/>
      <c r="F513" s="399">
        <v>7</v>
      </c>
      <c r="G513" s="247" t="s">
        <v>1606</v>
      </c>
      <c r="H513" s="402">
        <v>1</v>
      </c>
      <c r="I513" s="403"/>
      <c r="J513" s="105"/>
      <c r="K513" s="105"/>
      <c r="L513" s="105"/>
      <c r="M513" s="105"/>
      <c r="N513" s="105"/>
      <c r="O513" s="105"/>
      <c r="P513" s="105"/>
      <c r="Q513" s="105"/>
      <c r="R513" s="105"/>
      <c r="S513" s="105"/>
      <c r="T513" s="105"/>
      <c r="U513" s="105"/>
      <c r="V513" s="105"/>
      <c r="W513" s="105"/>
      <c r="X513" s="105"/>
      <c r="Y513" s="105"/>
      <c r="Z513" s="105"/>
      <c r="AA513" s="105"/>
      <c r="AB513" s="105"/>
      <c r="AC513" s="105"/>
      <c r="AD513" s="105"/>
    </row>
    <row r="514" spans="1:30" ht="19.5" customHeight="1" x14ac:dyDescent="0.2">
      <c r="A514" s="399">
        <v>8</v>
      </c>
      <c r="B514" s="247" t="s">
        <v>1607</v>
      </c>
      <c r="C514" s="408"/>
      <c r="D514" s="408">
        <v>1</v>
      </c>
      <c r="E514" s="105"/>
      <c r="F514" s="399">
        <v>8</v>
      </c>
      <c r="G514" s="247" t="s">
        <v>1607</v>
      </c>
      <c r="H514" s="402"/>
      <c r="I514" s="403">
        <v>1</v>
      </c>
      <c r="J514" s="105"/>
      <c r="K514" s="105"/>
      <c r="L514" s="105"/>
      <c r="M514" s="105"/>
      <c r="N514" s="105"/>
      <c r="O514" s="105"/>
      <c r="P514" s="105"/>
      <c r="Q514" s="105"/>
      <c r="R514" s="105"/>
      <c r="S514" s="105"/>
      <c r="T514" s="105"/>
      <c r="U514" s="105"/>
      <c r="V514" s="105"/>
      <c r="W514" s="105"/>
      <c r="X514" s="105"/>
      <c r="Y514" s="105"/>
      <c r="Z514" s="105"/>
      <c r="AA514" s="105"/>
      <c r="AB514" s="105"/>
      <c r="AC514" s="105"/>
      <c r="AD514" s="105"/>
    </row>
    <row r="515" spans="1:30" ht="19.5" customHeight="1" x14ac:dyDescent="0.2">
      <c r="A515" s="399">
        <v>9</v>
      </c>
      <c r="B515" s="247" t="s">
        <v>1608</v>
      </c>
      <c r="C515" s="408">
        <v>1</v>
      </c>
      <c r="D515" s="408"/>
      <c r="E515" s="105"/>
      <c r="F515" s="399">
        <v>9</v>
      </c>
      <c r="G515" s="247" t="s">
        <v>1608</v>
      </c>
      <c r="H515" s="402"/>
      <c r="I515" s="403">
        <v>1</v>
      </c>
      <c r="J515" s="105"/>
      <c r="K515" s="105"/>
      <c r="L515" s="105"/>
      <c r="M515" s="105"/>
      <c r="N515" s="105"/>
      <c r="O515" s="105"/>
      <c r="P515" s="105"/>
      <c r="Q515" s="105"/>
      <c r="R515" s="105"/>
      <c r="S515" s="105"/>
      <c r="T515" s="105"/>
      <c r="U515" s="105"/>
      <c r="V515" s="105"/>
      <c r="W515" s="105"/>
      <c r="X515" s="105"/>
      <c r="Y515" s="105"/>
      <c r="Z515" s="105"/>
      <c r="AA515" s="105"/>
      <c r="AB515" s="105"/>
      <c r="AC515" s="105"/>
      <c r="AD515" s="105"/>
    </row>
    <row r="516" spans="1:30" ht="19.5" customHeight="1" x14ac:dyDescent="0.2">
      <c r="A516" s="399">
        <v>10</v>
      </c>
      <c r="B516" s="247" t="s">
        <v>1609</v>
      </c>
      <c r="C516" s="408">
        <v>1</v>
      </c>
      <c r="D516" s="408"/>
      <c r="E516" s="105"/>
      <c r="F516" s="399">
        <v>10</v>
      </c>
      <c r="G516" s="247" t="s">
        <v>1609</v>
      </c>
      <c r="H516" s="402">
        <v>1</v>
      </c>
      <c r="I516" s="403"/>
      <c r="J516" s="105"/>
      <c r="K516" s="105"/>
      <c r="L516" s="105"/>
      <c r="M516" s="105"/>
      <c r="N516" s="105"/>
      <c r="O516" s="105"/>
      <c r="P516" s="105"/>
      <c r="Q516" s="105"/>
      <c r="R516" s="105"/>
      <c r="S516" s="105"/>
      <c r="T516" s="105"/>
      <c r="U516" s="105"/>
      <c r="V516" s="105"/>
      <c r="W516" s="105"/>
      <c r="X516" s="105"/>
      <c r="Y516" s="105"/>
      <c r="Z516" s="105"/>
      <c r="AA516" s="105"/>
      <c r="AB516" s="105"/>
      <c r="AC516" s="105"/>
      <c r="AD516" s="105"/>
    </row>
    <row r="517" spans="1:30" ht="19.5" customHeight="1" x14ac:dyDescent="0.2">
      <c r="A517" s="399">
        <v>11</v>
      </c>
      <c r="B517" s="247" t="s">
        <v>1610</v>
      </c>
      <c r="C517" s="408"/>
      <c r="D517" s="408">
        <v>1</v>
      </c>
      <c r="E517" s="105"/>
      <c r="F517" s="399">
        <v>11</v>
      </c>
      <c r="G517" s="247" t="s">
        <v>1610</v>
      </c>
      <c r="H517" s="402">
        <v>1</v>
      </c>
      <c r="I517" s="403"/>
      <c r="J517" s="105"/>
      <c r="K517" s="105"/>
      <c r="L517" s="105"/>
      <c r="M517" s="105"/>
      <c r="N517" s="105"/>
      <c r="O517" s="105"/>
      <c r="P517" s="105"/>
      <c r="Q517" s="105"/>
      <c r="R517" s="105"/>
      <c r="S517" s="105"/>
      <c r="T517" s="105"/>
      <c r="U517" s="105"/>
      <c r="V517" s="105"/>
      <c r="W517" s="105"/>
      <c r="X517" s="105"/>
      <c r="Y517" s="105"/>
      <c r="Z517" s="105"/>
      <c r="AA517" s="105"/>
      <c r="AB517" s="105"/>
      <c r="AC517" s="105"/>
      <c r="AD517" s="105"/>
    </row>
    <row r="518" spans="1:30" ht="19.5" customHeight="1" x14ac:dyDescent="0.2">
      <c r="A518" s="399">
        <v>12</v>
      </c>
      <c r="B518" s="247" t="s">
        <v>1611</v>
      </c>
      <c r="C518" s="408"/>
      <c r="D518" s="408">
        <v>1</v>
      </c>
      <c r="E518" s="105"/>
      <c r="F518" s="399">
        <v>12</v>
      </c>
      <c r="G518" s="247" t="s">
        <v>1611</v>
      </c>
      <c r="H518" s="402">
        <v>1</v>
      </c>
      <c r="I518" s="403"/>
      <c r="J518" s="105"/>
      <c r="K518" s="105"/>
      <c r="L518" s="105"/>
      <c r="M518" s="105"/>
      <c r="N518" s="105"/>
      <c r="O518" s="105"/>
      <c r="P518" s="105"/>
      <c r="Q518" s="105"/>
      <c r="R518" s="105"/>
      <c r="S518" s="105"/>
      <c r="T518" s="105"/>
      <c r="U518" s="105"/>
      <c r="V518" s="105"/>
      <c r="W518" s="105"/>
      <c r="X518" s="105"/>
      <c r="Y518" s="105"/>
      <c r="Z518" s="105"/>
      <c r="AA518" s="105"/>
      <c r="AB518" s="105"/>
      <c r="AC518" s="105"/>
      <c r="AD518" s="105"/>
    </row>
    <row r="519" spans="1:30" ht="19.5" customHeight="1" x14ac:dyDescent="0.2">
      <c r="A519" s="399">
        <v>13</v>
      </c>
      <c r="B519" s="247" t="s">
        <v>1612</v>
      </c>
      <c r="C519" s="408"/>
      <c r="D519" s="408">
        <v>1</v>
      </c>
      <c r="E519" s="105"/>
      <c r="F519" s="399">
        <v>13</v>
      </c>
      <c r="G519" s="247" t="s">
        <v>1612</v>
      </c>
      <c r="H519" s="402">
        <v>1</v>
      </c>
      <c r="I519" s="403"/>
      <c r="J519" s="105"/>
      <c r="K519" s="105"/>
      <c r="L519" s="105"/>
      <c r="M519" s="105"/>
      <c r="N519" s="105"/>
      <c r="O519" s="105"/>
      <c r="P519" s="105"/>
      <c r="Q519" s="105"/>
      <c r="R519" s="105"/>
      <c r="S519" s="105"/>
      <c r="T519" s="105"/>
      <c r="U519" s="105"/>
      <c r="V519" s="105"/>
      <c r="W519" s="105"/>
      <c r="X519" s="105"/>
      <c r="Y519" s="105"/>
      <c r="Z519" s="105"/>
      <c r="AA519" s="105"/>
      <c r="AB519" s="105"/>
      <c r="AC519" s="105"/>
      <c r="AD519" s="105"/>
    </row>
    <row r="520" spans="1:30" ht="19.5" customHeight="1" x14ac:dyDescent="0.2">
      <c r="A520" s="399">
        <v>14</v>
      </c>
      <c r="B520" s="247" t="s">
        <v>1613</v>
      </c>
      <c r="C520" s="408"/>
      <c r="D520" s="408">
        <v>1</v>
      </c>
      <c r="E520" s="105"/>
      <c r="F520" s="399">
        <v>14</v>
      </c>
      <c r="G520" s="247" t="s">
        <v>1613</v>
      </c>
      <c r="H520" s="402">
        <v>1</v>
      </c>
      <c r="I520" s="403"/>
      <c r="J520" s="105"/>
      <c r="K520" s="105"/>
      <c r="L520" s="105"/>
      <c r="M520" s="105"/>
      <c r="N520" s="105"/>
      <c r="O520" s="105"/>
      <c r="P520" s="105"/>
      <c r="Q520" s="105"/>
      <c r="R520" s="105"/>
      <c r="S520" s="105"/>
      <c r="T520" s="105"/>
      <c r="U520" s="105"/>
      <c r="V520" s="105"/>
      <c r="W520" s="105"/>
      <c r="X520" s="105"/>
      <c r="Y520" s="105"/>
      <c r="Z520" s="105"/>
      <c r="AA520" s="105"/>
      <c r="AB520" s="105"/>
      <c r="AC520" s="105"/>
      <c r="AD520" s="105"/>
    </row>
    <row r="521" spans="1:30" ht="19.5" customHeight="1" x14ac:dyDescent="0.2">
      <c r="A521" s="399">
        <v>15</v>
      </c>
      <c r="B521" s="247" t="s">
        <v>1614</v>
      </c>
      <c r="C521" s="408">
        <v>1</v>
      </c>
      <c r="D521" s="408"/>
      <c r="E521" s="105"/>
      <c r="F521" s="399">
        <v>15</v>
      </c>
      <c r="G521" s="247" t="s">
        <v>1614</v>
      </c>
      <c r="H521" s="402">
        <v>1</v>
      </c>
      <c r="I521" s="403"/>
      <c r="J521" s="105"/>
      <c r="K521" s="105"/>
      <c r="L521" s="105"/>
      <c r="M521" s="105"/>
      <c r="N521" s="105"/>
      <c r="O521" s="105"/>
      <c r="P521" s="105"/>
      <c r="Q521" s="105"/>
      <c r="R521" s="105"/>
      <c r="S521" s="105"/>
      <c r="T521" s="105"/>
      <c r="U521" s="105"/>
      <c r="V521" s="105"/>
      <c r="W521" s="105"/>
      <c r="X521" s="105"/>
      <c r="Y521" s="105"/>
      <c r="Z521" s="105"/>
      <c r="AA521" s="105"/>
      <c r="AB521" s="105"/>
      <c r="AC521" s="105"/>
      <c r="AD521" s="105"/>
    </row>
    <row r="522" spans="1:30" ht="19.5" customHeight="1" x14ac:dyDescent="0.2">
      <c r="A522" s="399">
        <v>16</v>
      </c>
      <c r="B522" s="247" t="s">
        <v>1615</v>
      </c>
      <c r="C522" s="408"/>
      <c r="D522" s="408">
        <v>1</v>
      </c>
      <c r="E522" s="105"/>
      <c r="F522" s="399">
        <v>16</v>
      </c>
      <c r="G522" s="247" t="s">
        <v>1615</v>
      </c>
      <c r="H522" s="402"/>
      <c r="I522" s="403">
        <v>1</v>
      </c>
      <c r="J522" s="105"/>
      <c r="K522" s="105"/>
      <c r="L522" s="105"/>
      <c r="M522" s="105"/>
      <c r="N522" s="105"/>
      <c r="O522" s="105"/>
      <c r="P522" s="105"/>
      <c r="Q522" s="105"/>
      <c r="R522" s="105"/>
      <c r="S522" s="105"/>
      <c r="T522" s="105"/>
      <c r="U522" s="105"/>
      <c r="V522" s="105"/>
      <c r="W522" s="105"/>
      <c r="X522" s="105"/>
      <c r="Y522" s="105"/>
      <c r="Z522" s="105"/>
      <c r="AA522" s="105"/>
      <c r="AB522" s="105"/>
      <c r="AC522" s="105"/>
      <c r="AD522" s="105"/>
    </row>
    <row r="523" spans="1:30" ht="19.5" customHeight="1" x14ac:dyDescent="0.2">
      <c r="A523" s="399">
        <v>17</v>
      </c>
      <c r="B523" s="247" t="s">
        <v>1616</v>
      </c>
      <c r="C523" s="408"/>
      <c r="D523" s="408">
        <v>1</v>
      </c>
      <c r="E523" s="105"/>
      <c r="F523" s="399">
        <v>17</v>
      </c>
      <c r="G523" s="247" t="s">
        <v>1616</v>
      </c>
      <c r="H523" s="402"/>
      <c r="I523" s="403">
        <v>1</v>
      </c>
      <c r="J523" s="105"/>
      <c r="K523" s="105"/>
      <c r="L523" s="105"/>
      <c r="M523" s="105"/>
      <c r="N523" s="105"/>
      <c r="O523" s="105"/>
      <c r="P523" s="105"/>
      <c r="Q523" s="105"/>
      <c r="R523" s="105"/>
      <c r="S523" s="105"/>
      <c r="T523" s="105"/>
      <c r="U523" s="105"/>
      <c r="V523" s="105"/>
      <c r="W523" s="105"/>
      <c r="X523" s="105"/>
      <c r="Y523" s="105"/>
      <c r="Z523" s="105"/>
      <c r="AA523" s="105"/>
      <c r="AB523" s="105"/>
      <c r="AC523" s="105"/>
      <c r="AD523" s="105"/>
    </row>
    <row r="524" spans="1:30" ht="19.5" customHeight="1" x14ac:dyDescent="0.2">
      <c r="A524" s="399">
        <v>18</v>
      </c>
      <c r="B524" s="247" t="s">
        <v>1617</v>
      </c>
      <c r="C524" s="408"/>
      <c r="D524" s="408">
        <v>1</v>
      </c>
      <c r="E524" s="105"/>
      <c r="F524" s="399">
        <v>18</v>
      </c>
      <c r="G524" s="247" t="s">
        <v>1617</v>
      </c>
      <c r="H524" s="402">
        <v>1</v>
      </c>
      <c r="I524" s="403"/>
      <c r="J524" s="105"/>
      <c r="K524" s="105"/>
      <c r="L524" s="105"/>
      <c r="M524" s="105"/>
      <c r="N524" s="105"/>
      <c r="O524" s="105"/>
      <c r="P524" s="105"/>
      <c r="Q524" s="105"/>
      <c r="R524" s="105"/>
      <c r="S524" s="105"/>
      <c r="T524" s="105"/>
      <c r="U524" s="105"/>
      <c r="V524" s="105"/>
      <c r="W524" s="105"/>
      <c r="X524" s="105"/>
      <c r="Y524" s="105"/>
      <c r="Z524" s="105"/>
      <c r="AA524" s="105"/>
      <c r="AB524" s="105"/>
      <c r="AC524" s="105"/>
      <c r="AD524" s="105"/>
    </row>
    <row r="525" spans="1:30" ht="19.5" customHeight="1" x14ac:dyDescent="0.2">
      <c r="A525" s="399">
        <v>19</v>
      </c>
      <c r="B525" s="247" t="s">
        <v>1618</v>
      </c>
      <c r="C525" s="408"/>
      <c r="D525" s="408">
        <v>1</v>
      </c>
      <c r="E525" s="105"/>
      <c r="F525" s="399">
        <v>19</v>
      </c>
      <c r="G525" s="247" t="s">
        <v>1618</v>
      </c>
      <c r="H525" s="402">
        <v>1</v>
      </c>
      <c r="I525" s="403"/>
      <c r="J525" s="105"/>
      <c r="K525" s="105"/>
      <c r="L525" s="105"/>
      <c r="M525" s="105"/>
      <c r="N525" s="105"/>
      <c r="O525" s="105"/>
      <c r="P525" s="105"/>
      <c r="Q525" s="105"/>
      <c r="R525" s="105"/>
      <c r="S525" s="105"/>
      <c r="T525" s="105"/>
      <c r="U525" s="105"/>
      <c r="V525" s="105"/>
      <c r="W525" s="105"/>
      <c r="X525" s="105"/>
      <c r="Y525" s="105"/>
      <c r="Z525" s="105"/>
      <c r="AA525" s="105"/>
      <c r="AB525" s="105"/>
      <c r="AC525" s="105"/>
      <c r="AD525" s="105"/>
    </row>
    <row r="526" spans="1:30" ht="18" customHeight="1" x14ac:dyDescent="0.2">
      <c r="A526" s="105"/>
      <c r="B526" s="404" t="s">
        <v>1619</v>
      </c>
      <c r="C526" s="743">
        <f>SUM(C507:C525)</f>
        <v>6</v>
      </c>
      <c r="D526" s="568"/>
      <c r="E526" s="105"/>
      <c r="F526" s="105"/>
      <c r="G526" s="404" t="s">
        <v>1619</v>
      </c>
      <c r="H526" s="743">
        <f>SUM(H507:H525)</f>
        <v>13</v>
      </c>
      <c r="I526" s="568"/>
      <c r="J526" s="105"/>
      <c r="K526" s="105"/>
      <c r="L526" s="105"/>
      <c r="M526" s="105"/>
      <c r="N526" s="105"/>
      <c r="O526" s="105"/>
      <c r="P526" s="105"/>
      <c r="Q526" s="105"/>
      <c r="R526" s="105"/>
      <c r="S526" s="105"/>
      <c r="T526" s="105"/>
      <c r="U526" s="105"/>
      <c r="V526" s="105"/>
      <c r="W526" s="105"/>
      <c r="X526" s="105"/>
      <c r="Y526" s="105"/>
      <c r="Z526" s="105"/>
      <c r="AA526" s="105"/>
      <c r="AB526" s="105"/>
      <c r="AC526" s="105"/>
      <c r="AD526" s="105"/>
    </row>
    <row r="527" spans="1:30" ht="18" customHeight="1" x14ac:dyDescent="0.2">
      <c r="A527" s="105"/>
      <c r="B527" s="404" t="s">
        <v>1620</v>
      </c>
      <c r="C527" s="743">
        <f>SUM(D507:D525)</f>
        <v>13</v>
      </c>
      <c r="D527" s="568"/>
      <c r="E527" s="105"/>
      <c r="F527" s="105"/>
      <c r="G527" s="404" t="s">
        <v>1620</v>
      </c>
      <c r="H527" s="743">
        <f>SUM(I507:I525)</f>
        <v>6</v>
      </c>
      <c r="I527" s="568"/>
      <c r="J527" s="105"/>
      <c r="K527" s="105"/>
      <c r="L527" s="105"/>
      <c r="M527" s="105"/>
      <c r="N527" s="105"/>
      <c r="O527" s="105"/>
      <c r="P527" s="105"/>
      <c r="Q527" s="105"/>
      <c r="R527" s="105"/>
      <c r="S527" s="105"/>
      <c r="T527" s="105"/>
      <c r="U527" s="105"/>
      <c r="V527" s="105"/>
      <c r="W527" s="105"/>
      <c r="X527" s="105"/>
      <c r="Y527" s="105"/>
      <c r="Z527" s="105"/>
      <c r="AA527" s="105"/>
      <c r="AB527" s="105"/>
      <c r="AC527" s="105"/>
      <c r="AD527" s="105"/>
    </row>
    <row r="528" spans="1:30" ht="16.5" customHeight="1" x14ac:dyDescent="0.2">
      <c r="A528" s="105"/>
      <c r="B528" s="405" t="s">
        <v>1621</v>
      </c>
      <c r="C528" s="406">
        <f>C526</f>
        <v>6</v>
      </c>
      <c r="D528" s="406" t="s">
        <v>1630</v>
      </c>
      <c r="E528" s="105"/>
      <c r="F528" s="105"/>
      <c r="G528" s="405" t="s">
        <v>1621</v>
      </c>
      <c r="H528" s="406">
        <f>H526</f>
        <v>13</v>
      </c>
      <c r="I528" s="406" t="s">
        <v>1622</v>
      </c>
      <c r="J528" s="105"/>
      <c r="K528" s="105"/>
      <c r="L528" s="105"/>
      <c r="M528" s="105"/>
      <c r="N528" s="105"/>
      <c r="O528" s="105"/>
      <c r="P528" s="105"/>
      <c r="Q528" s="105"/>
      <c r="R528" s="105"/>
      <c r="S528" s="105"/>
      <c r="T528" s="105"/>
      <c r="U528" s="105"/>
      <c r="V528" s="105"/>
      <c r="W528" s="105"/>
      <c r="X528" s="105"/>
      <c r="Y528" s="105"/>
      <c r="Z528" s="105"/>
      <c r="AA528" s="105"/>
      <c r="AB528" s="105"/>
      <c r="AC528" s="105"/>
      <c r="AD528" s="105"/>
    </row>
    <row r="529" spans="1:30" ht="15.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row>
    <row r="530" spans="1:30" ht="32.25" customHeight="1" x14ac:dyDescent="0.2">
      <c r="A530" s="105"/>
      <c r="B530" s="744" t="s">
        <v>1756</v>
      </c>
      <c r="C530" s="745"/>
      <c r="D530" s="746"/>
      <c r="E530" s="105"/>
      <c r="F530" s="105"/>
      <c r="G530" s="744" t="s">
        <v>1757</v>
      </c>
      <c r="H530" s="745"/>
      <c r="I530" s="746"/>
      <c r="J530" s="105"/>
      <c r="K530" s="105"/>
      <c r="L530" s="105"/>
      <c r="M530" s="105"/>
      <c r="N530" s="105"/>
      <c r="O530" s="105"/>
      <c r="P530" s="105"/>
      <c r="Q530" s="105"/>
      <c r="R530" s="105"/>
      <c r="S530" s="105"/>
      <c r="T530" s="105"/>
      <c r="U530" s="105"/>
      <c r="V530" s="105"/>
      <c r="W530" s="105"/>
      <c r="X530" s="105"/>
      <c r="Y530" s="105"/>
      <c r="Z530" s="105"/>
      <c r="AA530" s="105"/>
      <c r="AB530" s="105"/>
      <c r="AC530" s="105"/>
      <c r="AD530" s="105"/>
    </row>
    <row r="531" spans="1:30" ht="30.75" customHeight="1" x14ac:dyDescent="0.2">
      <c r="A531" s="105"/>
      <c r="B531" s="747" t="s">
        <v>1758</v>
      </c>
      <c r="C531" s="570"/>
      <c r="D531" s="748"/>
      <c r="E531" s="105"/>
      <c r="F531" s="105"/>
      <c r="G531" s="747" t="s">
        <v>1759</v>
      </c>
      <c r="H531" s="570"/>
      <c r="I531" s="748"/>
      <c r="J531" s="105"/>
      <c r="K531" s="105"/>
      <c r="L531" s="105"/>
      <c r="M531" s="105"/>
      <c r="N531" s="105"/>
      <c r="O531" s="105"/>
      <c r="P531" s="105"/>
      <c r="Q531" s="105"/>
      <c r="R531" s="105"/>
      <c r="S531" s="105"/>
      <c r="T531" s="105"/>
      <c r="U531" s="105"/>
      <c r="V531" s="105"/>
      <c r="W531" s="105"/>
      <c r="X531" s="105"/>
      <c r="Y531" s="105"/>
      <c r="Z531" s="105"/>
      <c r="AA531" s="105"/>
      <c r="AB531" s="105"/>
      <c r="AC531" s="105"/>
      <c r="AD531" s="105"/>
    </row>
    <row r="532" spans="1:30" ht="35.25" customHeight="1" x14ac:dyDescent="0.2">
      <c r="A532" s="105"/>
      <c r="B532" s="749" t="s">
        <v>1760</v>
      </c>
      <c r="C532" s="750"/>
      <c r="D532" s="751"/>
      <c r="E532" s="105"/>
      <c r="F532" s="105"/>
      <c r="G532" s="749" t="s">
        <v>1761</v>
      </c>
      <c r="H532" s="750"/>
      <c r="I532" s="751"/>
      <c r="J532" s="105"/>
      <c r="K532" s="105"/>
      <c r="L532" s="105"/>
      <c r="M532" s="105"/>
      <c r="N532" s="105"/>
      <c r="O532" s="105"/>
      <c r="P532" s="105"/>
      <c r="Q532" s="105"/>
      <c r="R532" s="105"/>
      <c r="S532" s="105"/>
      <c r="T532" s="105"/>
      <c r="U532" s="105"/>
      <c r="V532" s="105"/>
      <c r="W532" s="105"/>
      <c r="X532" s="105"/>
      <c r="Y532" s="105"/>
      <c r="Z532" s="105"/>
      <c r="AA532" s="105"/>
      <c r="AB532" s="105"/>
      <c r="AC532" s="105"/>
      <c r="AD532" s="105"/>
    </row>
    <row r="533" spans="1:30"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row>
    <row r="534" spans="1:30" ht="15.75" customHeight="1" x14ac:dyDescent="0.2">
      <c r="A534" s="105"/>
      <c r="B534" s="105"/>
      <c r="C534" s="105"/>
      <c r="D534" s="105"/>
      <c r="E534" s="105"/>
    </row>
    <row r="535" spans="1:30" ht="15.75" customHeight="1" x14ac:dyDescent="0.2">
      <c r="A535" s="105"/>
      <c r="B535" s="105"/>
      <c r="C535" s="105"/>
      <c r="D535" s="105"/>
      <c r="E535" s="105"/>
    </row>
    <row r="536" spans="1:30" ht="16.5" customHeight="1" x14ac:dyDescent="0.2">
      <c r="A536" s="394" t="s">
        <v>1591</v>
      </c>
      <c r="B536" s="752" t="s">
        <v>1477</v>
      </c>
      <c r="C536" s="570"/>
      <c r="D536" s="568"/>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row>
    <row r="537" spans="1:30" ht="18.75" customHeight="1" x14ac:dyDescent="0.25">
      <c r="A537" s="758" t="s">
        <v>1592</v>
      </c>
      <c r="B537" s="759"/>
      <c r="C537" s="759"/>
      <c r="D537" s="760"/>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row>
    <row r="538" spans="1:30" ht="9" customHeight="1" x14ac:dyDescent="0.25">
      <c r="A538" s="395"/>
      <c r="B538" s="395"/>
      <c r="C538" s="395"/>
      <c r="D538" s="39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row>
    <row r="539" spans="1:30" ht="33" customHeight="1" x14ac:dyDescent="0.2">
      <c r="A539" s="396" t="s">
        <v>1762</v>
      </c>
      <c r="B539" s="764" t="s">
        <v>1763</v>
      </c>
      <c r="C539" s="570"/>
      <c r="D539" s="568"/>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row>
    <row r="540" spans="1:30" ht="13.5" customHeight="1" x14ac:dyDescent="0.2">
      <c r="A540" s="761"/>
      <c r="B540" s="581"/>
      <c r="C540" s="581"/>
      <c r="D540" s="581"/>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row>
    <row r="541" spans="1:30" ht="18" customHeight="1" x14ac:dyDescent="0.2">
      <c r="A541" s="762" t="s">
        <v>1595</v>
      </c>
      <c r="B541" s="570"/>
      <c r="C541" s="570"/>
      <c r="D541" s="568"/>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row>
    <row r="542" spans="1:30" ht="18" customHeight="1" x14ac:dyDescent="0.3">
      <c r="A542" s="397" t="s">
        <v>1596</v>
      </c>
      <c r="B542" s="398" t="s">
        <v>1597</v>
      </c>
      <c r="C542" s="398" t="s">
        <v>1598</v>
      </c>
      <c r="D542" s="398" t="s">
        <v>1599</v>
      </c>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row>
    <row r="543" spans="1:30" ht="19.5" customHeight="1" x14ac:dyDescent="0.2">
      <c r="A543" s="399">
        <v>1</v>
      </c>
      <c r="B543" s="247" t="s">
        <v>1600</v>
      </c>
      <c r="C543" s="400">
        <v>1</v>
      </c>
      <c r="D543" s="401"/>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row>
    <row r="544" spans="1:30" ht="19.5" customHeight="1" x14ac:dyDescent="0.2">
      <c r="A544" s="399">
        <v>2</v>
      </c>
      <c r="B544" s="247" t="s">
        <v>1601</v>
      </c>
      <c r="C544" s="402"/>
      <c r="D544" s="403">
        <v>1</v>
      </c>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row>
    <row r="545" spans="1:30" ht="19.5" customHeight="1" x14ac:dyDescent="0.2">
      <c r="A545" s="399">
        <v>3</v>
      </c>
      <c r="B545" s="247" t="s">
        <v>1602</v>
      </c>
      <c r="C545" s="402">
        <v>1</v>
      </c>
      <c r="D545" s="403"/>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row>
    <row r="546" spans="1:30" ht="19.5" customHeight="1" x14ac:dyDescent="0.2">
      <c r="A546" s="399">
        <v>4</v>
      </c>
      <c r="B546" s="247" t="s">
        <v>1603</v>
      </c>
      <c r="C546" s="402"/>
      <c r="D546" s="403">
        <v>1</v>
      </c>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row>
    <row r="547" spans="1:30" ht="19.5" customHeight="1" x14ac:dyDescent="0.2">
      <c r="A547" s="399">
        <v>5</v>
      </c>
      <c r="B547" s="247" t="s">
        <v>1604</v>
      </c>
      <c r="C547" s="402">
        <v>1</v>
      </c>
      <c r="D547" s="403"/>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c r="AD547" s="105"/>
    </row>
    <row r="548" spans="1:30" ht="19.5" customHeight="1" x14ac:dyDescent="0.2">
      <c r="A548" s="399">
        <v>6</v>
      </c>
      <c r="B548" s="247" t="s">
        <v>1605</v>
      </c>
      <c r="C548" s="402">
        <v>1</v>
      </c>
      <c r="D548" s="403"/>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c r="AD548" s="105"/>
    </row>
    <row r="549" spans="1:30" ht="19.5" customHeight="1" x14ac:dyDescent="0.2">
      <c r="A549" s="399">
        <v>7</v>
      </c>
      <c r="B549" s="247" t="s">
        <v>1606</v>
      </c>
      <c r="C549" s="402">
        <v>1</v>
      </c>
      <c r="D549" s="403"/>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c r="AD549" s="105"/>
    </row>
    <row r="550" spans="1:30" ht="19.5" customHeight="1" x14ac:dyDescent="0.2">
      <c r="A550" s="399">
        <v>8</v>
      </c>
      <c r="B550" s="247" t="s">
        <v>1607</v>
      </c>
      <c r="C550" s="402"/>
      <c r="D550" s="403">
        <v>1</v>
      </c>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c r="AD550" s="105"/>
    </row>
    <row r="551" spans="1:30" ht="19.5" customHeight="1" x14ac:dyDescent="0.2">
      <c r="A551" s="399">
        <v>9</v>
      </c>
      <c r="B551" s="247" t="s">
        <v>1608</v>
      </c>
      <c r="C551" s="402"/>
      <c r="D551" s="403">
        <v>1</v>
      </c>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row>
    <row r="552" spans="1:30" ht="19.5" customHeight="1" x14ac:dyDescent="0.2">
      <c r="A552" s="399">
        <v>10</v>
      </c>
      <c r="B552" s="247" t="s">
        <v>1609</v>
      </c>
      <c r="C552" s="402">
        <v>1</v>
      </c>
      <c r="D552" s="403"/>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c r="AD552" s="105"/>
    </row>
    <row r="553" spans="1:30" ht="19.5" customHeight="1" x14ac:dyDescent="0.2">
      <c r="A553" s="399">
        <v>11</v>
      </c>
      <c r="B553" s="247" t="s">
        <v>1610</v>
      </c>
      <c r="C553" s="402">
        <v>1</v>
      </c>
      <c r="D553" s="403"/>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c r="AD553" s="105"/>
    </row>
    <row r="554" spans="1:30" ht="19.5" customHeight="1" x14ac:dyDescent="0.2">
      <c r="A554" s="399">
        <v>12</v>
      </c>
      <c r="B554" s="247" t="s">
        <v>1611</v>
      </c>
      <c r="C554" s="402">
        <v>1</v>
      </c>
      <c r="D554" s="403"/>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c r="AD554" s="105"/>
    </row>
    <row r="555" spans="1:30" ht="19.5" customHeight="1" x14ac:dyDescent="0.2">
      <c r="A555" s="399">
        <v>13</v>
      </c>
      <c r="B555" s="247" t="s">
        <v>1612</v>
      </c>
      <c r="C555" s="402">
        <v>1</v>
      </c>
      <c r="D555" s="403"/>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c r="AD555" s="105"/>
    </row>
    <row r="556" spans="1:30" ht="19.5" customHeight="1" x14ac:dyDescent="0.2">
      <c r="A556" s="399">
        <v>14</v>
      </c>
      <c r="B556" s="247" t="s">
        <v>1613</v>
      </c>
      <c r="C556" s="402">
        <v>1</v>
      </c>
      <c r="D556" s="403"/>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c r="AC556" s="105"/>
      <c r="AD556" s="105"/>
    </row>
    <row r="557" spans="1:30" ht="19.5" customHeight="1" x14ac:dyDescent="0.2">
      <c r="A557" s="399">
        <v>15</v>
      </c>
      <c r="B557" s="247" t="s">
        <v>1614</v>
      </c>
      <c r="C557" s="402">
        <v>1</v>
      </c>
      <c r="D557" s="403"/>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c r="AD557" s="105"/>
    </row>
    <row r="558" spans="1:30" ht="19.5" customHeight="1" x14ac:dyDescent="0.2">
      <c r="A558" s="399">
        <v>16</v>
      </c>
      <c r="B558" s="247" t="s">
        <v>1615</v>
      </c>
      <c r="C558" s="402"/>
      <c r="D558" s="403">
        <v>1</v>
      </c>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c r="AC558" s="105"/>
      <c r="AD558" s="105"/>
    </row>
    <row r="559" spans="1:30" ht="19.5" customHeight="1" x14ac:dyDescent="0.2">
      <c r="A559" s="399">
        <v>17</v>
      </c>
      <c r="B559" s="247" t="s">
        <v>1616</v>
      </c>
      <c r="C559" s="402"/>
      <c r="D559" s="403">
        <v>1</v>
      </c>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c r="AD559" s="105"/>
    </row>
    <row r="560" spans="1:30" ht="19.5" customHeight="1" x14ac:dyDescent="0.2">
      <c r="A560" s="399">
        <v>18</v>
      </c>
      <c r="B560" s="247" t="s">
        <v>1617</v>
      </c>
      <c r="C560" s="402">
        <v>1</v>
      </c>
      <c r="D560" s="403"/>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row>
    <row r="561" spans="1:30" ht="19.5" customHeight="1" x14ac:dyDescent="0.2">
      <c r="A561" s="399">
        <v>19</v>
      </c>
      <c r="B561" s="247" t="s">
        <v>1618</v>
      </c>
      <c r="C561" s="402">
        <v>1</v>
      </c>
      <c r="D561" s="403"/>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c r="AD561" s="105"/>
    </row>
    <row r="562" spans="1:30" ht="18" customHeight="1" x14ac:dyDescent="0.2">
      <c r="A562" s="105"/>
      <c r="B562" s="404" t="s">
        <v>1619</v>
      </c>
      <c r="C562" s="743">
        <f>SUM(C543:C561)</f>
        <v>13</v>
      </c>
      <c r="D562" s="568"/>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row>
    <row r="563" spans="1:30" ht="18" customHeight="1" x14ac:dyDescent="0.2">
      <c r="A563" s="105"/>
      <c r="B563" s="404" t="s">
        <v>1620</v>
      </c>
      <c r="C563" s="743">
        <f>SUM(D543:D561)</f>
        <v>6</v>
      </c>
      <c r="D563" s="568"/>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c r="AC563" s="105"/>
      <c r="AD563" s="105"/>
    </row>
    <row r="564" spans="1:30" ht="16.5" customHeight="1" x14ac:dyDescent="0.2">
      <c r="A564" s="105"/>
      <c r="B564" s="405" t="s">
        <v>1621</v>
      </c>
      <c r="C564" s="406">
        <f>C562</f>
        <v>13</v>
      </c>
      <c r="D564" s="406" t="s">
        <v>1622</v>
      </c>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c r="AC564" s="105"/>
      <c r="AD564" s="105"/>
    </row>
    <row r="565" spans="1:30" ht="15.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c r="AD565" s="105"/>
    </row>
    <row r="566" spans="1:30" ht="32.25" customHeight="1" x14ac:dyDescent="0.2">
      <c r="A566" s="105"/>
      <c r="B566" s="744" t="s">
        <v>1764</v>
      </c>
      <c r="C566" s="745"/>
      <c r="D566" s="746"/>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c r="AC566" s="105"/>
      <c r="AD566" s="105"/>
    </row>
    <row r="567" spans="1:30" ht="30.75" customHeight="1" x14ac:dyDescent="0.2">
      <c r="A567" s="105"/>
      <c r="B567" s="747" t="s">
        <v>1765</v>
      </c>
      <c r="C567" s="570"/>
      <c r="D567" s="748"/>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c r="AC567" s="105"/>
      <c r="AD567" s="105"/>
    </row>
    <row r="568" spans="1:30" ht="35.25" customHeight="1" x14ac:dyDescent="0.2">
      <c r="A568" s="105"/>
      <c r="B568" s="749" t="s">
        <v>1766</v>
      </c>
      <c r="C568" s="750"/>
      <c r="D568" s="751"/>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c r="AD568" s="105"/>
    </row>
    <row r="569" spans="1:30"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c r="AC569" s="105"/>
      <c r="AD569" s="105"/>
    </row>
    <row r="570" spans="1:30"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c r="AC570" s="105"/>
      <c r="AD570" s="105"/>
    </row>
    <row r="571" spans="1:30" ht="15.75" customHeight="1" x14ac:dyDescent="0.2">
      <c r="A571" s="394" t="s">
        <v>1591</v>
      </c>
      <c r="B571" s="752" t="s">
        <v>615</v>
      </c>
      <c r="C571" s="570"/>
      <c r="D571" s="568"/>
      <c r="E571" s="105"/>
      <c r="F571" s="394" t="s">
        <v>1591</v>
      </c>
      <c r="G571" s="752" t="s">
        <v>615</v>
      </c>
      <c r="H571" s="570"/>
      <c r="I571" s="568"/>
      <c r="J571" s="105"/>
      <c r="K571" s="394" t="s">
        <v>1591</v>
      </c>
      <c r="L571" s="752" t="s">
        <v>615</v>
      </c>
      <c r="M571" s="570"/>
      <c r="N571" s="568"/>
      <c r="O571" s="105"/>
      <c r="P571" s="394" t="s">
        <v>1591</v>
      </c>
      <c r="Q571" s="752" t="s">
        <v>615</v>
      </c>
      <c r="R571" s="570"/>
      <c r="S571" s="568"/>
      <c r="T571" s="105"/>
      <c r="U571" s="394" t="s">
        <v>1591</v>
      </c>
      <c r="V571" s="752" t="s">
        <v>615</v>
      </c>
      <c r="W571" s="570"/>
      <c r="X571" s="568"/>
      <c r="Y571" s="105"/>
      <c r="Z571" s="394" t="s">
        <v>1591</v>
      </c>
      <c r="AA571" s="752" t="s">
        <v>615</v>
      </c>
      <c r="AB571" s="570"/>
      <c r="AC571" s="568"/>
      <c r="AD571" s="105"/>
    </row>
    <row r="572" spans="1:30" ht="15.75" customHeight="1" x14ac:dyDescent="0.25">
      <c r="A572" s="758" t="s">
        <v>1592</v>
      </c>
      <c r="B572" s="759"/>
      <c r="C572" s="759"/>
      <c r="D572" s="760"/>
      <c r="E572" s="105"/>
      <c r="F572" s="758" t="s">
        <v>1592</v>
      </c>
      <c r="G572" s="759"/>
      <c r="H572" s="759"/>
      <c r="I572" s="760"/>
      <c r="J572" s="105"/>
      <c r="K572" s="758" t="s">
        <v>1592</v>
      </c>
      <c r="L572" s="759"/>
      <c r="M572" s="759"/>
      <c r="N572" s="760"/>
      <c r="O572" s="105"/>
      <c r="P572" s="758" t="s">
        <v>1592</v>
      </c>
      <c r="Q572" s="759"/>
      <c r="R572" s="759"/>
      <c r="S572" s="760"/>
      <c r="T572" s="105"/>
      <c r="U572" s="758" t="s">
        <v>1592</v>
      </c>
      <c r="V572" s="759"/>
      <c r="W572" s="759"/>
      <c r="X572" s="760"/>
      <c r="Y572" s="105"/>
      <c r="Z572" s="758" t="s">
        <v>1592</v>
      </c>
      <c r="AA572" s="759"/>
      <c r="AB572" s="759"/>
      <c r="AC572" s="760"/>
      <c r="AD572" s="105"/>
    </row>
    <row r="573" spans="1:30" ht="15.75" customHeight="1" x14ac:dyDescent="0.25">
      <c r="A573" s="395"/>
      <c r="B573" s="395"/>
      <c r="C573" s="395"/>
      <c r="D573" s="395"/>
      <c r="E573" s="105"/>
      <c r="F573" s="395"/>
      <c r="G573" s="395"/>
      <c r="H573" s="395"/>
      <c r="I573" s="395"/>
      <c r="J573" s="105"/>
      <c r="K573" s="395"/>
      <c r="L573" s="395"/>
      <c r="M573" s="395"/>
      <c r="N573" s="395"/>
      <c r="O573" s="105"/>
      <c r="P573" s="395"/>
      <c r="Q573" s="395"/>
      <c r="R573" s="395"/>
      <c r="S573" s="395"/>
      <c r="T573" s="105"/>
      <c r="U573" s="395"/>
      <c r="V573" s="395"/>
      <c r="W573" s="395"/>
      <c r="X573" s="395"/>
      <c r="Y573" s="105"/>
      <c r="Z573" s="395"/>
      <c r="AA573" s="395"/>
      <c r="AB573" s="395"/>
      <c r="AC573" s="395"/>
      <c r="AD573" s="105"/>
    </row>
    <row r="574" spans="1:30" ht="31.5" customHeight="1" x14ac:dyDescent="0.2">
      <c r="A574" s="407" t="s">
        <v>1767</v>
      </c>
      <c r="B574" s="764" t="s">
        <v>1768</v>
      </c>
      <c r="C574" s="570"/>
      <c r="D574" s="568"/>
      <c r="E574" s="105"/>
      <c r="F574" s="407" t="s">
        <v>1769</v>
      </c>
      <c r="G574" s="764" t="s">
        <v>1770</v>
      </c>
      <c r="H574" s="570"/>
      <c r="I574" s="568"/>
      <c r="J574" s="105"/>
      <c r="K574" s="407" t="s">
        <v>1771</v>
      </c>
      <c r="L574" s="764" t="s">
        <v>1772</v>
      </c>
      <c r="M574" s="570"/>
      <c r="N574" s="568"/>
      <c r="O574" s="105"/>
      <c r="P574" s="407" t="s">
        <v>1773</v>
      </c>
      <c r="Q574" s="764" t="s">
        <v>1774</v>
      </c>
      <c r="R574" s="570"/>
      <c r="S574" s="568"/>
      <c r="T574" s="105"/>
      <c r="U574" s="407" t="s">
        <v>1775</v>
      </c>
      <c r="V574" s="764" t="s">
        <v>1776</v>
      </c>
      <c r="W574" s="570"/>
      <c r="X574" s="568"/>
      <c r="Y574" s="105"/>
      <c r="Z574" s="407" t="s">
        <v>1777</v>
      </c>
      <c r="AA574" s="764" t="s">
        <v>1778</v>
      </c>
      <c r="AB574" s="570"/>
      <c r="AC574" s="568"/>
      <c r="AD574" s="105"/>
    </row>
    <row r="575" spans="1:30" ht="15.75" customHeight="1" x14ac:dyDescent="0.2">
      <c r="A575" s="761"/>
      <c r="B575" s="581"/>
      <c r="C575" s="581"/>
      <c r="D575" s="581"/>
      <c r="E575" s="105"/>
      <c r="F575" s="761"/>
      <c r="G575" s="581"/>
      <c r="H575" s="581"/>
      <c r="I575" s="581"/>
      <c r="J575" s="105"/>
      <c r="K575" s="761"/>
      <c r="L575" s="581"/>
      <c r="M575" s="581"/>
      <c r="N575" s="581"/>
      <c r="O575" s="105"/>
      <c r="P575" s="761"/>
      <c r="Q575" s="581"/>
      <c r="R575" s="581"/>
      <c r="S575" s="581"/>
      <c r="T575" s="105"/>
      <c r="U575" s="761"/>
      <c r="V575" s="581"/>
      <c r="W575" s="581"/>
      <c r="X575" s="581"/>
      <c r="Y575" s="105"/>
      <c r="Z575" s="761"/>
      <c r="AA575" s="581"/>
      <c r="AB575" s="581"/>
      <c r="AC575" s="581"/>
      <c r="AD575" s="105"/>
    </row>
    <row r="576" spans="1:30" ht="15.75" customHeight="1" x14ac:dyDescent="0.2">
      <c r="A576" s="762" t="s">
        <v>1595</v>
      </c>
      <c r="B576" s="570"/>
      <c r="C576" s="570"/>
      <c r="D576" s="568"/>
      <c r="E576" s="105"/>
      <c r="F576" s="762" t="s">
        <v>1595</v>
      </c>
      <c r="G576" s="570"/>
      <c r="H576" s="570"/>
      <c r="I576" s="568"/>
      <c r="J576" s="105"/>
      <c r="K576" s="762" t="s">
        <v>1595</v>
      </c>
      <c r="L576" s="570"/>
      <c r="M576" s="570"/>
      <c r="N576" s="568"/>
      <c r="O576" s="105"/>
      <c r="P576" s="762" t="s">
        <v>1595</v>
      </c>
      <c r="Q576" s="570"/>
      <c r="R576" s="570"/>
      <c r="S576" s="568"/>
      <c r="T576" s="105"/>
      <c r="U576" s="762" t="s">
        <v>1595</v>
      </c>
      <c r="V576" s="570"/>
      <c r="W576" s="570"/>
      <c r="X576" s="568"/>
      <c r="Y576" s="105"/>
      <c r="Z576" s="762" t="s">
        <v>1595</v>
      </c>
      <c r="AA576" s="570"/>
      <c r="AB576" s="570"/>
      <c r="AC576" s="568"/>
      <c r="AD576" s="105"/>
    </row>
    <row r="577" spans="1:30" ht="15.75" customHeight="1" x14ac:dyDescent="0.3">
      <c r="A577" s="397" t="s">
        <v>1596</v>
      </c>
      <c r="B577" s="398" t="s">
        <v>1597</v>
      </c>
      <c r="C577" s="398" t="s">
        <v>1598</v>
      </c>
      <c r="D577" s="398" t="s">
        <v>1599</v>
      </c>
      <c r="E577" s="105"/>
      <c r="F577" s="397" t="s">
        <v>1596</v>
      </c>
      <c r="G577" s="398" t="s">
        <v>1597</v>
      </c>
      <c r="H577" s="398" t="s">
        <v>1598</v>
      </c>
      <c r="I577" s="398" t="s">
        <v>1599</v>
      </c>
      <c r="J577" s="105"/>
      <c r="K577" s="397" t="s">
        <v>1596</v>
      </c>
      <c r="L577" s="398" t="s">
        <v>1597</v>
      </c>
      <c r="M577" s="398" t="s">
        <v>1598</v>
      </c>
      <c r="N577" s="398" t="s">
        <v>1599</v>
      </c>
      <c r="O577" s="105"/>
      <c r="P577" s="397" t="s">
        <v>1596</v>
      </c>
      <c r="Q577" s="398" t="s">
        <v>1597</v>
      </c>
      <c r="R577" s="398" t="s">
        <v>1598</v>
      </c>
      <c r="S577" s="398" t="s">
        <v>1599</v>
      </c>
      <c r="T577" s="105"/>
      <c r="U577" s="397" t="s">
        <v>1596</v>
      </c>
      <c r="V577" s="398" t="s">
        <v>1597</v>
      </c>
      <c r="W577" s="398" t="s">
        <v>1598</v>
      </c>
      <c r="X577" s="398" t="s">
        <v>1599</v>
      </c>
      <c r="Y577" s="105"/>
      <c r="Z577" s="397" t="s">
        <v>1596</v>
      </c>
      <c r="AA577" s="398" t="s">
        <v>1597</v>
      </c>
      <c r="AB577" s="398" t="s">
        <v>1598</v>
      </c>
      <c r="AC577" s="398" t="s">
        <v>1599</v>
      </c>
      <c r="AD577" s="105"/>
    </row>
    <row r="578" spans="1:30" ht="15.75" customHeight="1" x14ac:dyDescent="0.3">
      <c r="A578" s="399">
        <v>1</v>
      </c>
      <c r="B578" s="247" t="s">
        <v>1600</v>
      </c>
      <c r="C578" s="419">
        <v>1</v>
      </c>
      <c r="D578" s="419"/>
      <c r="E578" s="105"/>
      <c r="F578" s="399">
        <v>1</v>
      </c>
      <c r="G578" s="247" t="s">
        <v>1600</v>
      </c>
      <c r="H578" s="419">
        <v>1</v>
      </c>
      <c r="I578" s="419"/>
      <c r="J578" s="105"/>
      <c r="K578" s="399">
        <v>1</v>
      </c>
      <c r="L578" s="247" t="s">
        <v>1600</v>
      </c>
      <c r="M578" s="419">
        <v>1</v>
      </c>
      <c r="N578" s="419"/>
      <c r="O578" s="105"/>
      <c r="P578" s="399">
        <v>1</v>
      </c>
      <c r="Q578" s="247" t="s">
        <v>1600</v>
      </c>
      <c r="R578" s="420">
        <v>1</v>
      </c>
      <c r="S578" s="420"/>
      <c r="T578" s="105"/>
      <c r="U578" s="399">
        <v>1</v>
      </c>
      <c r="V578" s="247" t="s">
        <v>1600</v>
      </c>
      <c r="W578" s="400">
        <v>1</v>
      </c>
      <c r="X578" s="401"/>
      <c r="Y578" s="105"/>
      <c r="Z578" s="399">
        <v>1</v>
      </c>
      <c r="AA578" s="247" t="s">
        <v>1600</v>
      </c>
      <c r="AB578" s="400">
        <v>1</v>
      </c>
      <c r="AC578" s="401"/>
      <c r="AD578" s="105"/>
    </row>
    <row r="579" spans="1:30" ht="15.75" customHeight="1" x14ac:dyDescent="0.3">
      <c r="A579" s="399">
        <v>2</v>
      </c>
      <c r="B579" s="247" t="s">
        <v>1601</v>
      </c>
      <c r="C579" s="419"/>
      <c r="D579" s="419">
        <v>1</v>
      </c>
      <c r="E579" s="105"/>
      <c r="F579" s="399">
        <v>2</v>
      </c>
      <c r="G579" s="247" t="s">
        <v>1601</v>
      </c>
      <c r="H579" s="419"/>
      <c r="I579" s="419">
        <v>1</v>
      </c>
      <c r="J579" s="105"/>
      <c r="K579" s="399">
        <v>2</v>
      </c>
      <c r="L579" s="247" t="s">
        <v>1601</v>
      </c>
      <c r="M579" s="419"/>
      <c r="N579" s="419">
        <v>1</v>
      </c>
      <c r="O579" s="105"/>
      <c r="P579" s="399">
        <v>2</v>
      </c>
      <c r="Q579" s="247" t="s">
        <v>1601</v>
      </c>
      <c r="R579" s="420"/>
      <c r="S579" s="420">
        <v>1</v>
      </c>
      <c r="T579" s="105"/>
      <c r="U579" s="399">
        <v>2</v>
      </c>
      <c r="V579" s="247" t="s">
        <v>1601</v>
      </c>
      <c r="W579" s="402"/>
      <c r="X579" s="403">
        <v>1</v>
      </c>
      <c r="Y579" s="105"/>
      <c r="Z579" s="399">
        <v>2</v>
      </c>
      <c r="AA579" s="247" t="s">
        <v>1601</v>
      </c>
      <c r="AB579" s="402">
        <v>1</v>
      </c>
      <c r="AC579" s="403"/>
      <c r="AD579" s="105"/>
    </row>
    <row r="580" spans="1:30" ht="15.75" customHeight="1" x14ac:dyDescent="0.3">
      <c r="A580" s="399">
        <v>3</v>
      </c>
      <c r="B580" s="247" t="s">
        <v>1602</v>
      </c>
      <c r="C580" s="419"/>
      <c r="D580" s="419">
        <v>1</v>
      </c>
      <c r="E580" s="105"/>
      <c r="F580" s="399">
        <v>3</v>
      </c>
      <c r="G580" s="247" t="s">
        <v>1602</v>
      </c>
      <c r="H580" s="419"/>
      <c r="I580" s="419">
        <v>1</v>
      </c>
      <c r="J580" s="105"/>
      <c r="K580" s="399">
        <v>3</v>
      </c>
      <c r="L580" s="247" t="s">
        <v>1602</v>
      </c>
      <c r="M580" s="419"/>
      <c r="N580" s="419">
        <v>1</v>
      </c>
      <c r="O580" s="105"/>
      <c r="P580" s="399">
        <v>3</v>
      </c>
      <c r="Q580" s="247" t="s">
        <v>1602</v>
      </c>
      <c r="R580" s="420"/>
      <c r="S580" s="420">
        <v>1</v>
      </c>
      <c r="T580" s="105"/>
      <c r="U580" s="399">
        <v>3</v>
      </c>
      <c r="V580" s="247" t="s">
        <v>1602</v>
      </c>
      <c r="W580" s="402">
        <v>1</v>
      </c>
      <c r="X580" s="403"/>
      <c r="Y580" s="105"/>
      <c r="Z580" s="399">
        <v>3</v>
      </c>
      <c r="AA580" s="247" t="s">
        <v>1602</v>
      </c>
      <c r="AB580" s="402">
        <v>1</v>
      </c>
      <c r="AC580" s="403"/>
      <c r="AD580" s="105"/>
    </row>
    <row r="581" spans="1:30" ht="15.75" customHeight="1" x14ac:dyDescent="0.3">
      <c r="A581" s="399">
        <v>4</v>
      </c>
      <c r="B581" s="247" t="s">
        <v>1603</v>
      </c>
      <c r="C581" s="419"/>
      <c r="D581" s="419">
        <v>1</v>
      </c>
      <c r="E581" s="105"/>
      <c r="F581" s="399">
        <v>4</v>
      </c>
      <c r="G581" s="247" t="s">
        <v>1603</v>
      </c>
      <c r="H581" s="419"/>
      <c r="I581" s="419">
        <v>1</v>
      </c>
      <c r="J581" s="105"/>
      <c r="K581" s="399">
        <v>4</v>
      </c>
      <c r="L581" s="247" t="s">
        <v>1603</v>
      </c>
      <c r="M581" s="419"/>
      <c r="N581" s="419">
        <v>1</v>
      </c>
      <c r="O581" s="105"/>
      <c r="P581" s="399">
        <v>4</v>
      </c>
      <c r="Q581" s="247" t="s">
        <v>1603</v>
      </c>
      <c r="R581" s="420"/>
      <c r="S581" s="420">
        <v>1</v>
      </c>
      <c r="T581" s="105"/>
      <c r="U581" s="399">
        <v>4</v>
      </c>
      <c r="V581" s="247" t="s">
        <v>1603</v>
      </c>
      <c r="W581" s="402"/>
      <c r="X581" s="403">
        <v>1</v>
      </c>
      <c r="Y581" s="105"/>
      <c r="Z581" s="399">
        <v>4</v>
      </c>
      <c r="AA581" s="247" t="s">
        <v>1603</v>
      </c>
      <c r="AB581" s="402">
        <v>1</v>
      </c>
      <c r="AC581" s="403"/>
      <c r="AD581" s="105"/>
    </row>
    <row r="582" spans="1:30" ht="15.75" customHeight="1" x14ac:dyDescent="0.3">
      <c r="A582" s="399">
        <v>5</v>
      </c>
      <c r="B582" s="247" t="s">
        <v>1604</v>
      </c>
      <c r="C582" s="419">
        <v>1</v>
      </c>
      <c r="D582" s="419"/>
      <c r="E582" s="105"/>
      <c r="F582" s="399">
        <v>5</v>
      </c>
      <c r="G582" s="247" t="s">
        <v>1604</v>
      </c>
      <c r="H582" s="419">
        <v>1</v>
      </c>
      <c r="I582" s="419"/>
      <c r="J582" s="105"/>
      <c r="K582" s="399">
        <v>5</v>
      </c>
      <c r="L582" s="247" t="s">
        <v>1604</v>
      </c>
      <c r="M582" s="419">
        <v>1</v>
      </c>
      <c r="N582" s="419"/>
      <c r="O582" s="105"/>
      <c r="P582" s="399">
        <v>5</v>
      </c>
      <c r="Q582" s="247" t="s">
        <v>1604</v>
      </c>
      <c r="R582" s="420">
        <v>1</v>
      </c>
      <c r="S582" s="420"/>
      <c r="T582" s="105"/>
      <c r="U582" s="399">
        <v>5</v>
      </c>
      <c r="V582" s="247" t="s">
        <v>1604</v>
      </c>
      <c r="W582" s="402">
        <v>1</v>
      </c>
      <c r="X582" s="403"/>
      <c r="Y582" s="105"/>
      <c r="Z582" s="399">
        <v>5</v>
      </c>
      <c r="AA582" s="247" t="s">
        <v>1604</v>
      </c>
      <c r="AB582" s="402">
        <v>1</v>
      </c>
      <c r="AC582" s="403"/>
      <c r="AD582" s="105"/>
    </row>
    <row r="583" spans="1:30" ht="15.75" customHeight="1" x14ac:dyDescent="0.3">
      <c r="A583" s="399">
        <v>6</v>
      </c>
      <c r="B583" s="247" t="s">
        <v>1605</v>
      </c>
      <c r="C583" s="419">
        <v>1</v>
      </c>
      <c r="D583" s="419"/>
      <c r="E583" s="105"/>
      <c r="F583" s="399">
        <v>6</v>
      </c>
      <c r="G583" s="247" t="s">
        <v>1605</v>
      </c>
      <c r="H583" s="419">
        <v>1</v>
      </c>
      <c r="I583" s="419"/>
      <c r="J583" s="105"/>
      <c r="K583" s="399">
        <v>6</v>
      </c>
      <c r="L583" s="247" t="s">
        <v>1605</v>
      </c>
      <c r="M583" s="419">
        <v>1</v>
      </c>
      <c r="N583" s="419"/>
      <c r="O583" s="105"/>
      <c r="P583" s="399">
        <v>6</v>
      </c>
      <c r="Q583" s="247" t="s">
        <v>1605</v>
      </c>
      <c r="R583" s="420">
        <v>1</v>
      </c>
      <c r="S583" s="420"/>
      <c r="T583" s="105"/>
      <c r="U583" s="399">
        <v>6</v>
      </c>
      <c r="V583" s="247" t="s">
        <v>1605</v>
      </c>
      <c r="W583" s="402">
        <v>1</v>
      </c>
      <c r="X583" s="403"/>
      <c r="Y583" s="105"/>
      <c r="Z583" s="399">
        <v>6</v>
      </c>
      <c r="AA583" s="247" t="s">
        <v>1605</v>
      </c>
      <c r="AB583" s="402">
        <v>1</v>
      </c>
      <c r="AC583" s="403"/>
      <c r="AD583" s="105"/>
    </row>
    <row r="584" spans="1:30" ht="15.75" customHeight="1" x14ac:dyDescent="0.3">
      <c r="A584" s="399">
        <v>7</v>
      </c>
      <c r="B584" s="247" t="s">
        <v>1606</v>
      </c>
      <c r="C584" s="419"/>
      <c r="D584" s="419">
        <v>1</v>
      </c>
      <c r="E584" s="105"/>
      <c r="F584" s="399">
        <v>7</v>
      </c>
      <c r="G584" s="247" t="s">
        <v>1606</v>
      </c>
      <c r="H584" s="419"/>
      <c r="I584" s="419">
        <v>1</v>
      </c>
      <c r="J584" s="105"/>
      <c r="K584" s="399">
        <v>7</v>
      </c>
      <c r="L584" s="247" t="s">
        <v>1606</v>
      </c>
      <c r="M584" s="419"/>
      <c r="N584" s="419">
        <v>1</v>
      </c>
      <c r="O584" s="105"/>
      <c r="P584" s="399">
        <v>7</v>
      </c>
      <c r="Q584" s="247" t="s">
        <v>1606</v>
      </c>
      <c r="R584" s="420"/>
      <c r="S584" s="420">
        <v>1</v>
      </c>
      <c r="T584" s="105"/>
      <c r="U584" s="399">
        <v>7</v>
      </c>
      <c r="V584" s="247" t="s">
        <v>1606</v>
      </c>
      <c r="W584" s="402">
        <v>1</v>
      </c>
      <c r="X584" s="403"/>
      <c r="Y584" s="105"/>
      <c r="Z584" s="399">
        <v>7</v>
      </c>
      <c r="AA584" s="247" t="s">
        <v>1606</v>
      </c>
      <c r="AB584" s="402">
        <v>1</v>
      </c>
      <c r="AC584" s="403"/>
      <c r="AD584" s="105"/>
    </row>
    <row r="585" spans="1:30" ht="15.75" customHeight="1" x14ac:dyDescent="0.3">
      <c r="A585" s="399">
        <v>8</v>
      </c>
      <c r="B585" s="247" t="s">
        <v>1607</v>
      </c>
      <c r="C585" s="419">
        <v>1</v>
      </c>
      <c r="D585" s="419"/>
      <c r="E585" s="105"/>
      <c r="F585" s="399">
        <v>8</v>
      </c>
      <c r="G585" s="247" t="s">
        <v>1607</v>
      </c>
      <c r="H585" s="419">
        <v>1</v>
      </c>
      <c r="I585" s="419"/>
      <c r="J585" s="105"/>
      <c r="K585" s="399">
        <v>8</v>
      </c>
      <c r="L585" s="247" t="s">
        <v>1607</v>
      </c>
      <c r="M585" s="419">
        <v>1</v>
      </c>
      <c r="N585" s="419"/>
      <c r="O585" s="105"/>
      <c r="P585" s="399">
        <v>8</v>
      </c>
      <c r="Q585" s="247" t="s">
        <v>1607</v>
      </c>
      <c r="R585" s="420">
        <v>1</v>
      </c>
      <c r="S585" s="420"/>
      <c r="T585" s="105"/>
      <c r="U585" s="399">
        <v>8</v>
      </c>
      <c r="V585" s="247" t="s">
        <v>1607</v>
      </c>
      <c r="W585" s="402"/>
      <c r="X585" s="403">
        <v>1</v>
      </c>
      <c r="Y585" s="105"/>
      <c r="Z585" s="399">
        <v>8</v>
      </c>
      <c r="AA585" s="247" t="s">
        <v>1607</v>
      </c>
      <c r="AB585" s="402">
        <v>1</v>
      </c>
      <c r="AC585" s="403"/>
      <c r="AD585" s="105"/>
    </row>
    <row r="586" spans="1:30" ht="15.75" customHeight="1" x14ac:dyDescent="0.3">
      <c r="A586" s="399">
        <v>9</v>
      </c>
      <c r="B586" s="247" t="s">
        <v>1608</v>
      </c>
      <c r="C586" s="419">
        <v>1</v>
      </c>
      <c r="D586" s="419"/>
      <c r="E586" s="105"/>
      <c r="F586" s="399">
        <v>9</v>
      </c>
      <c r="G586" s="247" t="s">
        <v>1608</v>
      </c>
      <c r="H586" s="419">
        <v>1</v>
      </c>
      <c r="I586" s="419"/>
      <c r="J586" s="105"/>
      <c r="K586" s="399">
        <v>9</v>
      </c>
      <c r="L586" s="247" t="s">
        <v>1608</v>
      </c>
      <c r="M586" s="419">
        <v>1</v>
      </c>
      <c r="N586" s="419"/>
      <c r="O586" s="105"/>
      <c r="P586" s="399">
        <v>9</v>
      </c>
      <c r="Q586" s="247" t="s">
        <v>1608</v>
      </c>
      <c r="R586" s="420">
        <v>1</v>
      </c>
      <c r="S586" s="420"/>
      <c r="T586" s="105"/>
      <c r="U586" s="399">
        <v>9</v>
      </c>
      <c r="V586" s="247" t="s">
        <v>1608</v>
      </c>
      <c r="W586" s="402"/>
      <c r="X586" s="403">
        <v>1</v>
      </c>
      <c r="Y586" s="105"/>
      <c r="Z586" s="399">
        <v>9</v>
      </c>
      <c r="AA586" s="247" t="s">
        <v>1608</v>
      </c>
      <c r="AB586" s="402">
        <v>1</v>
      </c>
      <c r="AC586" s="403"/>
      <c r="AD586" s="105"/>
    </row>
    <row r="587" spans="1:30" ht="15.75" customHeight="1" x14ac:dyDescent="0.3">
      <c r="A587" s="399">
        <v>10</v>
      </c>
      <c r="B587" s="247" t="s">
        <v>1609</v>
      </c>
      <c r="C587" s="419">
        <v>1</v>
      </c>
      <c r="D587" s="419"/>
      <c r="E587" s="105"/>
      <c r="F587" s="399">
        <v>10</v>
      </c>
      <c r="G587" s="247" t="s">
        <v>1609</v>
      </c>
      <c r="H587" s="419">
        <v>1</v>
      </c>
      <c r="I587" s="419"/>
      <c r="J587" s="105"/>
      <c r="K587" s="399">
        <v>10</v>
      </c>
      <c r="L587" s="247" t="s">
        <v>1609</v>
      </c>
      <c r="M587" s="419">
        <v>1</v>
      </c>
      <c r="N587" s="419"/>
      <c r="O587" s="105"/>
      <c r="P587" s="399">
        <v>10</v>
      </c>
      <c r="Q587" s="247" t="s">
        <v>1609</v>
      </c>
      <c r="R587" s="420">
        <v>1</v>
      </c>
      <c r="S587" s="420"/>
      <c r="T587" s="105"/>
      <c r="U587" s="399">
        <v>10</v>
      </c>
      <c r="V587" s="247" t="s">
        <v>1609</v>
      </c>
      <c r="W587" s="402">
        <v>1</v>
      </c>
      <c r="X587" s="403"/>
      <c r="Y587" s="105"/>
      <c r="Z587" s="399">
        <v>10</v>
      </c>
      <c r="AA587" s="247" t="s">
        <v>1609</v>
      </c>
      <c r="AB587" s="402">
        <v>1</v>
      </c>
      <c r="AC587" s="403"/>
      <c r="AD587" s="105"/>
    </row>
    <row r="588" spans="1:30" ht="15.75" customHeight="1" x14ac:dyDescent="0.3">
      <c r="A588" s="399">
        <v>11</v>
      </c>
      <c r="B588" s="247" t="s">
        <v>1610</v>
      </c>
      <c r="C588" s="419"/>
      <c r="D588" s="419">
        <v>1</v>
      </c>
      <c r="E588" s="105"/>
      <c r="F588" s="399">
        <v>11</v>
      </c>
      <c r="G588" s="247" t="s">
        <v>1610</v>
      </c>
      <c r="H588" s="419"/>
      <c r="I588" s="419">
        <v>1</v>
      </c>
      <c r="J588" s="105"/>
      <c r="K588" s="399">
        <v>11</v>
      </c>
      <c r="L588" s="247" t="s">
        <v>1610</v>
      </c>
      <c r="M588" s="419"/>
      <c r="N588" s="419">
        <v>1</v>
      </c>
      <c r="O588" s="105"/>
      <c r="P588" s="399">
        <v>11</v>
      </c>
      <c r="Q588" s="247" t="s">
        <v>1610</v>
      </c>
      <c r="R588" s="420"/>
      <c r="S588" s="420">
        <v>1</v>
      </c>
      <c r="T588" s="105"/>
      <c r="U588" s="399">
        <v>11</v>
      </c>
      <c r="V588" s="247" t="s">
        <v>1610</v>
      </c>
      <c r="W588" s="402">
        <v>1</v>
      </c>
      <c r="X588" s="403"/>
      <c r="Y588" s="105"/>
      <c r="Z588" s="399">
        <v>11</v>
      </c>
      <c r="AA588" s="247" t="s">
        <v>1610</v>
      </c>
      <c r="AB588" s="402">
        <v>1</v>
      </c>
      <c r="AC588" s="403"/>
      <c r="AD588" s="105"/>
    </row>
    <row r="589" spans="1:30" ht="15.75" customHeight="1" x14ac:dyDescent="0.3">
      <c r="A589" s="399">
        <v>12</v>
      </c>
      <c r="B589" s="247" t="s">
        <v>1611</v>
      </c>
      <c r="C589" s="419">
        <v>1</v>
      </c>
      <c r="D589" s="419"/>
      <c r="E589" s="105"/>
      <c r="F589" s="399">
        <v>12</v>
      </c>
      <c r="G589" s="247" t="s">
        <v>1611</v>
      </c>
      <c r="H589" s="419">
        <v>1</v>
      </c>
      <c r="I589" s="419"/>
      <c r="J589" s="105"/>
      <c r="K589" s="399">
        <v>12</v>
      </c>
      <c r="L589" s="247" t="s">
        <v>1611</v>
      </c>
      <c r="M589" s="419">
        <v>1</v>
      </c>
      <c r="N589" s="419"/>
      <c r="O589" s="105"/>
      <c r="P589" s="399">
        <v>12</v>
      </c>
      <c r="Q589" s="247" t="s">
        <v>1611</v>
      </c>
      <c r="R589" s="420">
        <v>1</v>
      </c>
      <c r="S589" s="420"/>
      <c r="T589" s="105"/>
      <c r="U589" s="399">
        <v>12</v>
      </c>
      <c r="V589" s="247" t="s">
        <v>1611</v>
      </c>
      <c r="W589" s="402">
        <v>1</v>
      </c>
      <c r="X589" s="403"/>
      <c r="Y589" s="105"/>
      <c r="Z589" s="399">
        <v>12</v>
      </c>
      <c r="AA589" s="247" t="s">
        <v>1611</v>
      </c>
      <c r="AB589" s="402">
        <v>1</v>
      </c>
      <c r="AC589" s="403"/>
      <c r="AD589" s="105"/>
    </row>
    <row r="590" spans="1:30" ht="15.75" customHeight="1" x14ac:dyDescent="0.3">
      <c r="A590" s="399">
        <v>13</v>
      </c>
      <c r="B590" s="247" t="s">
        <v>1612</v>
      </c>
      <c r="C590" s="419">
        <v>1</v>
      </c>
      <c r="D590" s="419"/>
      <c r="E590" s="105"/>
      <c r="F590" s="399">
        <v>13</v>
      </c>
      <c r="G590" s="247" t="s">
        <v>1612</v>
      </c>
      <c r="H590" s="419">
        <v>1</v>
      </c>
      <c r="I590" s="419"/>
      <c r="J590" s="105"/>
      <c r="K590" s="399">
        <v>13</v>
      </c>
      <c r="L590" s="247" t="s">
        <v>1612</v>
      </c>
      <c r="M590" s="419">
        <v>1</v>
      </c>
      <c r="N590" s="419"/>
      <c r="O590" s="105"/>
      <c r="P590" s="399">
        <v>13</v>
      </c>
      <c r="Q590" s="247" t="s">
        <v>1612</v>
      </c>
      <c r="R590" s="420">
        <v>1</v>
      </c>
      <c r="S590" s="420"/>
      <c r="T590" s="105"/>
      <c r="U590" s="399">
        <v>13</v>
      </c>
      <c r="V590" s="247" t="s">
        <v>1612</v>
      </c>
      <c r="W590" s="402">
        <v>1</v>
      </c>
      <c r="X590" s="403"/>
      <c r="Y590" s="105"/>
      <c r="Z590" s="399">
        <v>13</v>
      </c>
      <c r="AA590" s="247" t="s">
        <v>1612</v>
      </c>
      <c r="AB590" s="402">
        <v>1</v>
      </c>
      <c r="AC590" s="403"/>
      <c r="AD590" s="105"/>
    </row>
    <row r="591" spans="1:30" ht="15.75" customHeight="1" x14ac:dyDescent="0.3">
      <c r="A591" s="399">
        <v>14</v>
      </c>
      <c r="B591" s="247" t="s">
        <v>1613</v>
      </c>
      <c r="C591" s="419"/>
      <c r="D591" s="419">
        <v>1</v>
      </c>
      <c r="E591" s="105"/>
      <c r="F591" s="399">
        <v>14</v>
      </c>
      <c r="G591" s="247" t="s">
        <v>1613</v>
      </c>
      <c r="H591" s="419"/>
      <c r="I591" s="419">
        <v>1</v>
      </c>
      <c r="J591" s="105"/>
      <c r="K591" s="399">
        <v>14</v>
      </c>
      <c r="L591" s="247" t="s">
        <v>1613</v>
      </c>
      <c r="M591" s="419"/>
      <c r="N591" s="419">
        <v>1</v>
      </c>
      <c r="O591" s="105"/>
      <c r="P591" s="399">
        <v>14</v>
      </c>
      <c r="Q591" s="247" t="s">
        <v>1613</v>
      </c>
      <c r="R591" s="420"/>
      <c r="S591" s="420">
        <v>1</v>
      </c>
      <c r="T591" s="105"/>
      <c r="U591" s="399">
        <v>14</v>
      </c>
      <c r="V591" s="247" t="s">
        <v>1613</v>
      </c>
      <c r="W591" s="402">
        <v>1</v>
      </c>
      <c r="X591" s="403"/>
      <c r="Y591" s="105"/>
      <c r="Z591" s="399">
        <v>14</v>
      </c>
      <c r="AA591" s="247" t="s">
        <v>1613</v>
      </c>
      <c r="AB591" s="402">
        <v>1</v>
      </c>
      <c r="AC591" s="403"/>
      <c r="AD591" s="105"/>
    </row>
    <row r="592" spans="1:30" ht="15.75" customHeight="1" x14ac:dyDescent="0.3">
      <c r="A592" s="399">
        <v>15</v>
      </c>
      <c r="B592" s="247" t="s">
        <v>1614</v>
      </c>
      <c r="C592" s="419">
        <v>1</v>
      </c>
      <c r="D592" s="419"/>
      <c r="E592" s="105"/>
      <c r="F592" s="399">
        <v>15</v>
      </c>
      <c r="G592" s="247" t="s">
        <v>1614</v>
      </c>
      <c r="H592" s="419">
        <v>1</v>
      </c>
      <c r="I592" s="419"/>
      <c r="J592" s="105"/>
      <c r="K592" s="399">
        <v>15</v>
      </c>
      <c r="L592" s="247" t="s">
        <v>1614</v>
      </c>
      <c r="M592" s="419">
        <v>1</v>
      </c>
      <c r="N592" s="419"/>
      <c r="O592" s="105"/>
      <c r="P592" s="399">
        <v>15</v>
      </c>
      <c r="Q592" s="247" t="s">
        <v>1614</v>
      </c>
      <c r="R592" s="420">
        <v>1</v>
      </c>
      <c r="S592" s="420"/>
      <c r="T592" s="105"/>
      <c r="U592" s="399">
        <v>15</v>
      </c>
      <c r="V592" s="247" t="s">
        <v>1614</v>
      </c>
      <c r="W592" s="402">
        <v>1</v>
      </c>
      <c r="X592" s="403"/>
      <c r="Y592" s="105"/>
      <c r="Z592" s="399">
        <v>15</v>
      </c>
      <c r="AA592" s="247" t="s">
        <v>1614</v>
      </c>
      <c r="AB592" s="402">
        <v>1</v>
      </c>
      <c r="AC592" s="403"/>
      <c r="AD592" s="105"/>
    </row>
    <row r="593" spans="1:30" ht="15.75" customHeight="1" x14ac:dyDescent="0.3">
      <c r="A593" s="399">
        <v>16</v>
      </c>
      <c r="B593" s="247" t="s">
        <v>1615</v>
      </c>
      <c r="C593" s="419"/>
      <c r="D593" s="419">
        <v>1</v>
      </c>
      <c r="E593" s="105"/>
      <c r="F593" s="399">
        <v>16</v>
      </c>
      <c r="G593" s="247" t="s">
        <v>1615</v>
      </c>
      <c r="H593" s="419"/>
      <c r="I593" s="419">
        <v>1</v>
      </c>
      <c r="J593" s="105"/>
      <c r="K593" s="399">
        <v>16</v>
      </c>
      <c r="L593" s="247" t="s">
        <v>1615</v>
      </c>
      <c r="M593" s="419"/>
      <c r="N593" s="419">
        <v>1</v>
      </c>
      <c r="O593" s="105"/>
      <c r="P593" s="399">
        <v>16</v>
      </c>
      <c r="Q593" s="247" t="s">
        <v>1615</v>
      </c>
      <c r="R593" s="420"/>
      <c r="S593" s="420">
        <v>1</v>
      </c>
      <c r="T593" s="105"/>
      <c r="U593" s="399">
        <v>16</v>
      </c>
      <c r="V593" s="247" t="s">
        <v>1615</v>
      </c>
      <c r="W593" s="402"/>
      <c r="X593" s="403">
        <v>1</v>
      </c>
      <c r="Y593" s="105"/>
      <c r="Z593" s="399">
        <v>16</v>
      </c>
      <c r="AA593" s="247" t="s">
        <v>1615</v>
      </c>
      <c r="AB593" s="402"/>
      <c r="AC593" s="403">
        <v>1</v>
      </c>
      <c r="AD593" s="105"/>
    </row>
    <row r="594" spans="1:30" ht="15.75" customHeight="1" x14ac:dyDescent="0.3">
      <c r="A594" s="399">
        <v>17</v>
      </c>
      <c r="B594" s="247" t="s">
        <v>1616</v>
      </c>
      <c r="C594" s="419">
        <v>1</v>
      </c>
      <c r="D594" s="419"/>
      <c r="E594" s="105"/>
      <c r="F594" s="399">
        <v>17</v>
      </c>
      <c r="G594" s="247" t="s">
        <v>1616</v>
      </c>
      <c r="H594" s="419">
        <v>1</v>
      </c>
      <c r="I594" s="419"/>
      <c r="J594" s="105"/>
      <c r="K594" s="399">
        <v>17</v>
      </c>
      <c r="L594" s="247" t="s">
        <v>1616</v>
      </c>
      <c r="M594" s="419">
        <v>1</v>
      </c>
      <c r="N594" s="419"/>
      <c r="O594" s="105"/>
      <c r="P594" s="399">
        <v>17</v>
      </c>
      <c r="Q594" s="247" t="s">
        <v>1616</v>
      </c>
      <c r="R594" s="420">
        <v>1</v>
      </c>
      <c r="S594" s="420"/>
      <c r="T594" s="105"/>
      <c r="U594" s="399">
        <v>17</v>
      </c>
      <c r="V594" s="247" t="s">
        <v>1616</v>
      </c>
      <c r="W594" s="402"/>
      <c r="X594" s="403">
        <v>1</v>
      </c>
      <c r="Y594" s="105"/>
      <c r="Z594" s="399">
        <v>17</v>
      </c>
      <c r="AA594" s="247" t="s">
        <v>1616</v>
      </c>
      <c r="AB594" s="402">
        <v>1</v>
      </c>
      <c r="AC594" s="403"/>
      <c r="AD594" s="105"/>
    </row>
    <row r="595" spans="1:30" ht="15.75" customHeight="1" x14ac:dyDescent="0.3">
      <c r="A595" s="399">
        <v>18</v>
      </c>
      <c r="B595" s="247" t="s">
        <v>1617</v>
      </c>
      <c r="C595" s="419">
        <v>1</v>
      </c>
      <c r="D595" s="419"/>
      <c r="E595" s="105"/>
      <c r="F595" s="399">
        <v>18</v>
      </c>
      <c r="G595" s="247" t="s">
        <v>1617</v>
      </c>
      <c r="H595" s="419">
        <v>1</v>
      </c>
      <c r="I595" s="419"/>
      <c r="J595" s="105"/>
      <c r="K595" s="399">
        <v>18</v>
      </c>
      <c r="L595" s="247" t="s">
        <v>1617</v>
      </c>
      <c r="M595" s="419">
        <v>1</v>
      </c>
      <c r="N595" s="419"/>
      <c r="O595" s="105"/>
      <c r="P595" s="399">
        <v>18</v>
      </c>
      <c r="Q595" s="247" t="s">
        <v>1617</v>
      </c>
      <c r="R595" s="420">
        <v>1</v>
      </c>
      <c r="S595" s="420"/>
      <c r="T595" s="105"/>
      <c r="U595" s="399">
        <v>18</v>
      </c>
      <c r="V595" s="247" t="s">
        <v>1617</v>
      </c>
      <c r="W595" s="402">
        <v>1</v>
      </c>
      <c r="X595" s="403"/>
      <c r="Y595" s="105"/>
      <c r="Z595" s="399">
        <v>18</v>
      </c>
      <c r="AA595" s="247" t="s">
        <v>1617</v>
      </c>
      <c r="AB595" s="402">
        <v>1</v>
      </c>
      <c r="AC595" s="403"/>
      <c r="AD595" s="105"/>
    </row>
    <row r="596" spans="1:30" ht="15.75" customHeight="1" x14ac:dyDescent="0.3">
      <c r="A596" s="399">
        <v>19</v>
      </c>
      <c r="B596" s="247" t="s">
        <v>1618</v>
      </c>
      <c r="C596" s="419"/>
      <c r="D596" s="419">
        <v>1</v>
      </c>
      <c r="E596" s="105"/>
      <c r="F596" s="399">
        <v>19</v>
      </c>
      <c r="G596" s="247" t="s">
        <v>1618</v>
      </c>
      <c r="H596" s="419"/>
      <c r="I596" s="419">
        <v>1</v>
      </c>
      <c r="J596" s="105"/>
      <c r="K596" s="399">
        <v>19</v>
      </c>
      <c r="L596" s="247" t="s">
        <v>1618</v>
      </c>
      <c r="M596" s="419"/>
      <c r="N596" s="419">
        <v>1</v>
      </c>
      <c r="O596" s="105"/>
      <c r="P596" s="399">
        <v>19</v>
      </c>
      <c r="Q596" s="247" t="s">
        <v>1618</v>
      </c>
      <c r="R596" s="420"/>
      <c r="S596" s="420">
        <v>1</v>
      </c>
      <c r="T596" s="105"/>
      <c r="U596" s="399">
        <v>19</v>
      </c>
      <c r="V596" s="247" t="s">
        <v>1618</v>
      </c>
      <c r="W596" s="402">
        <v>1</v>
      </c>
      <c r="X596" s="403"/>
      <c r="Y596" s="105"/>
      <c r="Z596" s="399">
        <v>19</v>
      </c>
      <c r="AA596" s="247" t="s">
        <v>1618</v>
      </c>
      <c r="AB596" s="402">
        <v>1</v>
      </c>
      <c r="AC596" s="403"/>
      <c r="AD596" s="105"/>
    </row>
    <row r="597" spans="1:30" ht="15.75" customHeight="1" x14ac:dyDescent="0.2">
      <c r="A597" s="105"/>
      <c r="B597" s="404" t="s">
        <v>1619</v>
      </c>
      <c r="C597" s="743">
        <f>SUM(C578:C596)</f>
        <v>11</v>
      </c>
      <c r="D597" s="568"/>
      <c r="E597" s="105"/>
      <c r="F597" s="105"/>
      <c r="G597" s="404" t="s">
        <v>1619</v>
      </c>
      <c r="H597" s="743">
        <f>SUM(H578:H596)</f>
        <v>11</v>
      </c>
      <c r="I597" s="568"/>
      <c r="J597" s="105"/>
      <c r="K597" s="105"/>
      <c r="L597" s="404" t="s">
        <v>1619</v>
      </c>
      <c r="M597" s="743">
        <f>SUM(M578:M596)</f>
        <v>11</v>
      </c>
      <c r="N597" s="568"/>
      <c r="O597" s="105"/>
      <c r="P597" s="105"/>
      <c r="Q597" s="404" t="s">
        <v>1619</v>
      </c>
      <c r="R597" s="743">
        <f>SUM(R578:R596)</f>
        <v>11</v>
      </c>
      <c r="S597" s="568"/>
      <c r="T597" s="105"/>
      <c r="U597" s="105"/>
      <c r="V597" s="404" t="s">
        <v>1619</v>
      </c>
      <c r="W597" s="743">
        <f>SUM(W578:W596)</f>
        <v>13</v>
      </c>
      <c r="X597" s="568"/>
      <c r="Y597" s="105"/>
      <c r="Z597" s="105"/>
      <c r="AA597" s="404" t="s">
        <v>1619</v>
      </c>
      <c r="AB597" s="743">
        <f>SUM(AB578:AB596)</f>
        <v>18</v>
      </c>
      <c r="AC597" s="568"/>
      <c r="AD597" s="105"/>
    </row>
    <row r="598" spans="1:30" ht="15.75" customHeight="1" x14ac:dyDescent="0.2">
      <c r="A598" s="105"/>
      <c r="B598" s="404" t="s">
        <v>1620</v>
      </c>
      <c r="C598" s="743">
        <f>SUM(D578:D596)</f>
        <v>8</v>
      </c>
      <c r="D598" s="568"/>
      <c r="E598" s="105"/>
      <c r="F598" s="105"/>
      <c r="G598" s="404" t="s">
        <v>1620</v>
      </c>
      <c r="H598" s="743">
        <f>SUM(I578:I596)</f>
        <v>8</v>
      </c>
      <c r="I598" s="568"/>
      <c r="J598" s="105"/>
      <c r="K598" s="105"/>
      <c r="L598" s="404" t="s">
        <v>1620</v>
      </c>
      <c r="M598" s="743">
        <f>SUM(N578:N596)</f>
        <v>8</v>
      </c>
      <c r="N598" s="568"/>
      <c r="O598" s="105"/>
      <c r="P598" s="105"/>
      <c r="Q598" s="404" t="s">
        <v>1620</v>
      </c>
      <c r="R598" s="743">
        <f>SUM(S578:S596)</f>
        <v>8</v>
      </c>
      <c r="S598" s="568"/>
      <c r="T598" s="105"/>
      <c r="U598" s="105"/>
      <c r="V598" s="404" t="s">
        <v>1620</v>
      </c>
      <c r="W598" s="743">
        <f>SUM(X578:X596)</f>
        <v>6</v>
      </c>
      <c r="X598" s="568"/>
      <c r="Y598" s="105"/>
      <c r="Z598" s="105"/>
      <c r="AA598" s="404" t="s">
        <v>1620</v>
      </c>
      <c r="AB598" s="743">
        <f>SUM(AC578:AC596)</f>
        <v>1</v>
      </c>
      <c r="AC598" s="568"/>
      <c r="AD598" s="105"/>
    </row>
    <row r="599" spans="1:30" ht="15.75" customHeight="1" x14ac:dyDescent="0.2">
      <c r="A599" s="105"/>
      <c r="B599" s="405" t="s">
        <v>1621</v>
      </c>
      <c r="C599" s="406">
        <f>C597</f>
        <v>11</v>
      </c>
      <c r="D599" s="406" t="s">
        <v>1630</v>
      </c>
      <c r="E599" s="105"/>
      <c r="F599" s="105"/>
      <c r="G599" s="405" t="s">
        <v>1621</v>
      </c>
      <c r="H599" s="406">
        <f>H597</f>
        <v>11</v>
      </c>
      <c r="I599" s="406" t="s">
        <v>1630</v>
      </c>
      <c r="J599" s="105"/>
      <c r="K599" s="105"/>
      <c r="L599" s="405" t="s">
        <v>1621</v>
      </c>
      <c r="M599" s="406">
        <f>M597</f>
        <v>11</v>
      </c>
      <c r="N599" s="406" t="s">
        <v>1630</v>
      </c>
      <c r="O599" s="105"/>
      <c r="P599" s="105"/>
      <c r="Q599" s="405" t="s">
        <v>1621</v>
      </c>
      <c r="R599" s="406">
        <f>R597</f>
        <v>11</v>
      </c>
      <c r="S599" s="406" t="s">
        <v>1630</v>
      </c>
      <c r="T599" s="105"/>
      <c r="U599" s="105"/>
      <c r="V599" s="405" t="s">
        <v>1621</v>
      </c>
      <c r="W599" s="406">
        <f>W597</f>
        <v>13</v>
      </c>
      <c r="X599" s="406" t="s">
        <v>1622</v>
      </c>
      <c r="Y599" s="105"/>
      <c r="Z599" s="105"/>
      <c r="AA599" s="405" t="s">
        <v>1621</v>
      </c>
      <c r="AB599" s="406">
        <f>AB597</f>
        <v>18</v>
      </c>
      <c r="AC599" s="406" t="s">
        <v>1622</v>
      </c>
      <c r="AD599" s="105"/>
    </row>
    <row r="600" spans="1:30" ht="15.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c r="AA600" s="105"/>
      <c r="AB600" s="105"/>
      <c r="AC600" s="105"/>
      <c r="AD600" s="105"/>
    </row>
    <row r="601" spans="1:30" ht="15.75" customHeight="1" x14ac:dyDescent="0.2">
      <c r="A601" s="105"/>
      <c r="B601" s="744" t="s">
        <v>1779</v>
      </c>
      <c r="C601" s="745"/>
      <c r="D601" s="746"/>
      <c r="E601" s="105"/>
      <c r="F601" s="105"/>
      <c r="G601" s="744" t="s">
        <v>1780</v>
      </c>
      <c r="H601" s="745"/>
      <c r="I601" s="746"/>
      <c r="J601" s="105"/>
      <c r="K601" s="105"/>
      <c r="L601" s="744" t="s">
        <v>1781</v>
      </c>
      <c r="M601" s="745"/>
      <c r="N601" s="746"/>
      <c r="O601" s="105"/>
      <c r="P601" s="105"/>
      <c r="Q601" s="744" t="s">
        <v>1782</v>
      </c>
      <c r="R601" s="745"/>
      <c r="S601" s="746"/>
      <c r="T601" s="105"/>
      <c r="U601" s="105"/>
      <c r="V601" s="744" t="s">
        <v>1783</v>
      </c>
      <c r="W601" s="745"/>
      <c r="X601" s="746"/>
      <c r="Y601" s="105"/>
      <c r="Z601" s="105"/>
      <c r="AA601" s="744" t="s">
        <v>1784</v>
      </c>
      <c r="AB601" s="745"/>
      <c r="AC601" s="746"/>
      <c r="AD601" s="105"/>
    </row>
    <row r="602" spans="1:30" ht="15.75" customHeight="1" x14ac:dyDescent="0.2">
      <c r="A602" s="105"/>
      <c r="B602" s="747" t="s">
        <v>1785</v>
      </c>
      <c r="C602" s="570"/>
      <c r="D602" s="748"/>
      <c r="E602" s="105"/>
      <c r="F602" s="105"/>
      <c r="G602" s="747" t="s">
        <v>1786</v>
      </c>
      <c r="H602" s="570"/>
      <c r="I602" s="748"/>
      <c r="J602" s="105"/>
      <c r="K602" s="105"/>
      <c r="L602" s="747" t="s">
        <v>1787</v>
      </c>
      <c r="M602" s="570"/>
      <c r="N602" s="748"/>
      <c r="O602" s="105"/>
      <c r="P602" s="105"/>
      <c r="Q602" s="747" t="s">
        <v>1788</v>
      </c>
      <c r="R602" s="570"/>
      <c r="S602" s="748"/>
      <c r="T602" s="105"/>
      <c r="U602" s="105"/>
      <c r="V602" s="747" t="s">
        <v>1789</v>
      </c>
      <c r="W602" s="570"/>
      <c r="X602" s="748"/>
      <c r="Y602" s="105"/>
      <c r="Z602" s="105"/>
      <c r="AA602" s="747" t="s">
        <v>1790</v>
      </c>
      <c r="AB602" s="570"/>
      <c r="AC602" s="748"/>
      <c r="AD602" s="105"/>
    </row>
    <row r="603" spans="1:30" ht="15.75" customHeight="1" x14ac:dyDescent="0.2">
      <c r="A603" s="105"/>
      <c r="B603" s="749" t="s">
        <v>1791</v>
      </c>
      <c r="C603" s="750"/>
      <c r="D603" s="751"/>
      <c r="E603" s="105"/>
      <c r="F603" s="105"/>
      <c r="G603" s="749" t="s">
        <v>1792</v>
      </c>
      <c r="H603" s="750"/>
      <c r="I603" s="751"/>
      <c r="J603" s="105"/>
      <c r="K603" s="105"/>
      <c r="L603" s="749" t="s">
        <v>1793</v>
      </c>
      <c r="M603" s="750"/>
      <c r="N603" s="751"/>
      <c r="O603" s="105"/>
      <c r="P603" s="105"/>
      <c r="Q603" s="749" t="s">
        <v>1794</v>
      </c>
      <c r="R603" s="750"/>
      <c r="S603" s="751"/>
      <c r="T603" s="105"/>
      <c r="U603" s="105"/>
      <c r="V603" s="749" t="s">
        <v>1795</v>
      </c>
      <c r="W603" s="750"/>
      <c r="X603" s="751"/>
      <c r="Y603" s="105"/>
      <c r="Z603" s="105"/>
      <c r="AA603" s="749" t="s">
        <v>1796</v>
      </c>
      <c r="AB603" s="750"/>
      <c r="AC603" s="751"/>
      <c r="AD603" s="105"/>
    </row>
    <row r="604" spans="1:30" ht="15.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c r="AA604" s="105"/>
      <c r="AB604" s="105"/>
      <c r="AC604" s="105"/>
      <c r="AD604" s="105"/>
    </row>
    <row r="605" spans="1:30" ht="15.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c r="AA605" s="105"/>
      <c r="AB605" s="105"/>
      <c r="AC605" s="105"/>
      <c r="AD605" s="105"/>
    </row>
    <row r="606" spans="1:30" ht="21" customHeight="1" x14ac:dyDescent="0.2">
      <c r="A606" s="394" t="s">
        <v>1591</v>
      </c>
      <c r="B606" s="752" t="s">
        <v>647</v>
      </c>
      <c r="C606" s="570"/>
      <c r="D606" s="568"/>
      <c r="E606" s="105"/>
      <c r="F606" s="394" t="s">
        <v>1591</v>
      </c>
      <c r="G606" s="752" t="s">
        <v>647</v>
      </c>
      <c r="H606" s="570"/>
      <c r="I606" s="568"/>
      <c r="J606" s="105"/>
      <c r="K606" s="394" t="s">
        <v>1591</v>
      </c>
      <c r="L606" s="752" t="s">
        <v>647</v>
      </c>
      <c r="M606" s="570"/>
      <c r="N606" s="568"/>
      <c r="O606" s="105"/>
      <c r="P606" s="105"/>
      <c r="Q606" s="105"/>
      <c r="R606" s="105"/>
      <c r="S606" s="105"/>
      <c r="T606" s="105"/>
      <c r="U606" s="105"/>
      <c r="V606" s="105"/>
      <c r="W606" s="105"/>
      <c r="X606" s="105"/>
      <c r="Y606" s="105"/>
      <c r="Z606" s="105"/>
      <c r="AA606" s="105"/>
      <c r="AB606" s="105"/>
      <c r="AC606" s="105"/>
      <c r="AD606" s="105"/>
    </row>
    <row r="607" spans="1:30" ht="24.75" customHeight="1" x14ac:dyDescent="0.25">
      <c r="A607" s="758" t="s">
        <v>1592</v>
      </c>
      <c r="B607" s="759"/>
      <c r="C607" s="759"/>
      <c r="D607" s="760"/>
      <c r="E607" s="105"/>
      <c r="F607" s="758" t="s">
        <v>1592</v>
      </c>
      <c r="G607" s="759"/>
      <c r="H607" s="759"/>
      <c r="I607" s="760"/>
      <c r="J607" s="105"/>
      <c r="K607" s="758" t="s">
        <v>1592</v>
      </c>
      <c r="L607" s="759"/>
      <c r="M607" s="759"/>
      <c r="N607" s="760"/>
      <c r="O607" s="105"/>
    </row>
    <row r="608" spans="1:30" ht="15.75" customHeight="1" x14ac:dyDescent="0.25">
      <c r="A608" s="395"/>
      <c r="B608" s="395"/>
      <c r="C608" s="395"/>
      <c r="D608" s="395"/>
      <c r="E608" s="105"/>
      <c r="F608" s="395"/>
      <c r="G608" s="395"/>
      <c r="H608" s="395"/>
      <c r="I608" s="395"/>
      <c r="J608" s="105"/>
      <c r="K608" s="395"/>
      <c r="L608" s="395"/>
      <c r="M608" s="395"/>
      <c r="N608" s="395"/>
      <c r="O608" s="105"/>
    </row>
    <row r="609" spans="1:15" ht="30" customHeight="1" x14ac:dyDescent="0.2">
      <c r="A609" s="407" t="s">
        <v>1797</v>
      </c>
      <c r="B609" s="763" t="s">
        <v>1798</v>
      </c>
      <c r="C609" s="570"/>
      <c r="D609" s="568"/>
      <c r="E609" s="105"/>
      <c r="F609" s="407" t="s">
        <v>1799</v>
      </c>
      <c r="G609" s="763" t="s">
        <v>1800</v>
      </c>
      <c r="H609" s="570"/>
      <c r="I609" s="568"/>
      <c r="J609" s="105"/>
      <c r="K609" s="407" t="s">
        <v>1801</v>
      </c>
      <c r="L609" s="764" t="s">
        <v>1802</v>
      </c>
      <c r="M609" s="570"/>
      <c r="N609" s="568"/>
      <c r="O609" s="105"/>
    </row>
    <row r="610" spans="1:15" ht="15.75" customHeight="1" x14ac:dyDescent="0.2">
      <c r="A610" s="761"/>
      <c r="B610" s="581"/>
      <c r="C610" s="581"/>
      <c r="D610" s="581"/>
      <c r="E610" s="105"/>
      <c r="F610" s="761"/>
      <c r="G610" s="581"/>
      <c r="H610" s="581"/>
      <c r="I610" s="581"/>
      <c r="J610" s="105"/>
      <c r="K610" s="761"/>
      <c r="L610" s="581"/>
      <c r="M610" s="581"/>
      <c r="N610" s="581"/>
      <c r="O610" s="105"/>
    </row>
    <row r="611" spans="1:15" ht="15.75" customHeight="1" x14ac:dyDescent="0.2">
      <c r="A611" s="762" t="s">
        <v>1595</v>
      </c>
      <c r="B611" s="570"/>
      <c r="C611" s="570"/>
      <c r="D611" s="568"/>
      <c r="E611" s="105"/>
      <c r="F611" s="762" t="s">
        <v>1595</v>
      </c>
      <c r="G611" s="570"/>
      <c r="H611" s="570"/>
      <c r="I611" s="568"/>
      <c r="J611" s="105"/>
      <c r="K611" s="762" t="s">
        <v>1595</v>
      </c>
      <c r="L611" s="570"/>
      <c r="M611" s="570"/>
      <c r="N611" s="568"/>
      <c r="O611" s="105"/>
    </row>
    <row r="612" spans="1:15" ht="15.75" customHeight="1" x14ac:dyDescent="0.3">
      <c r="A612" s="397" t="s">
        <v>1596</v>
      </c>
      <c r="B612" s="398" t="s">
        <v>1597</v>
      </c>
      <c r="C612" s="398" t="s">
        <v>1598</v>
      </c>
      <c r="D612" s="398" t="s">
        <v>1599</v>
      </c>
      <c r="E612" s="105"/>
      <c r="F612" s="397" t="s">
        <v>1596</v>
      </c>
      <c r="G612" s="398" t="s">
        <v>1597</v>
      </c>
      <c r="H612" s="398" t="s">
        <v>1598</v>
      </c>
      <c r="I612" s="398" t="s">
        <v>1599</v>
      </c>
      <c r="J612" s="105"/>
      <c r="K612" s="397" t="s">
        <v>1596</v>
      </c>
      <c r="L612" s="398" t="s">
        <v>1597</v>
      </c>
      <c r="M612" s="398" t="s">
        <v>1598</v>
      </c>
      <c r="N612" s="398" t="s">
        <v>1599</v>
      </c>
      <c r="O612" s="105"/>
    </row>
    <row r="613" spans="1:15" ht="15.75" customHeight="1" x14ac:dyDescent="0.2">
      <c r="A613" s="399">
        <v>1</v>
      </c>
      <c r="B613" s="247" t="s">
        <v>1600</v>
      </c>
      <c r="C613" s="408">
        <v>1</v>
      </c>
      <c r="D613" s="408"/>
      <c r="E613" s="105"/>
      <c r="F613" s="399">
        <v>1</v>
      </c>
      <c r="G613" s="247" t="s">
        <v>1600</v>
      </c>
      <c r="H613" s="408">
        <v>1</v>
      </c>
      <c r="I613" s="408"/>
      <c r="J613" s="105"/>
      <c r="K613" s="399">
        <v>1</v>
      </c>
      <c r="L613" s="247" t="s">
        <v>1600</v>
      </c>
      <c r="M613" s="400">
        <v>1</v>
      </c>
      <c r="N613" s="401"/>
      <c r="O613" s="105"/>
    </row>
    <row r="614" spans="1:15" ht="15.75" customHeight="1" x14ac:dyDescent="0.2">
      <c r="A614" s="399">
        <v>2</v>
      </c>
      <c r="B614" s="247" t="s">
        <v>1601</v>
      </c>
      <c r="C614" s="408"/>
      <c r="D614" s="408">
        <v>1</v>
      </c>
      <c r="E614" s="105"/>
      <c r="F614" s="399">
        <v>2</v>
      </c>
      <c r="G614" s="247" t="s">
        <v>1601</v>
      </c>
      <c r="H614" s="408"/>
      <c r="I614" s="408">
        <v>1</v>
      </c>
      <c r="J614" s="105"/>
      <c r="K614" s="399">
        <v>2</v>
      </c>
      <c r="L614" s="247" t="s">
        <v>1601</v>
      </c>
      <c r="M614" s="402"/>
      <c r="N614" s="403">
        <v>1</v>
      </c>
      <c r="O614" s="105"/>
    </row>
    <row r="615" spans="1:15" ht="15.75" customHeight="1" x14ac:dyDescent="0.2">
      <c r="A615" s="399">
        <v>3</v>
      </c>
      <c r="B615" s="247" t="s">
        <v>1602</v>
      </c>
      <c r="C615" s="408"/>
      <c r="D615" s="408">
        <v>1</v>
      </c>
      <c r="E615" s="105"/>
      <c r="F615" s="399">
        <v>3</v>
      </c>
      <c r="G615" s="247" t="s">
        <v>1602</v>
      </c>
      <c r="H615" s="408"/>
      <c r="I615" s="408">
        <v>1</v>
      </c>
      <c r="J615" s="105"/>
      <c r="K615" s="399">
        <v>3</v>
      </c>
      <c r="L615" s="247" t="s">
        <v>1602</v>
      </c>
      <c r="M615" s="402">
        <v>1</v>
      </c>
      <c r="N615" s="403"/>
      <c r="O615" s="105"/>
    </row>
    <row r="616" spans="1:15" ht="15.75" customHeight="1" x14ac:dyDescent="0.2">
      <c r="A616" s="399">
        <v>4</v>
      </c>
      <c r="B616" s="247" t="s">
        <v>1603</v>
      </c>
      <c r="C616" s="408"/>
      <c r="D616" s="408">
        <v>1</v>
      </c>
      <c r="E616" s="105"/>
      <c r="F616" s="399">
        <v>4</v>
      </c>
      <c r="G616" s="247" t="s">
        <v>1603</v>
      </c>
      <c r="H616" s="408"/>
      <c r="I616" s="408">
        <v>1</v>
      </c>
      <c r="J616" s="105"/>
      <c r="K616" s="399">
        <v>4</v>
      </c>
      <c r="L616" s="247" t="s">
        <v>1603</v>
      </c>
      <c r="M616" s="402"/>
      <c r="N616" s="403">
        <v>1</v>
      </c>
      <c r="O616" s="105"/>
    </row>
    <row r="617" spans="1:15" ht="15.75" customHeight="1" x14ac:dyDescent="0.2">
      <c r="A617" s="399">
        <v>5</v>
      </c>
      <c r="B617" s="247" t="s">
        <v>1604</v>
      </c>
      <c r="C617" s="408">
        <v>1</v>
      </c>
      <c r="D617" s="408"/>
      <c r="E617" s="105"/>
      <c r="F617" s="399">
        <v>5</v>
      </c>
      <c r="G617" s="247" t="s">
        <v>1604</v>
      </c>
      <c r="H617" s="408">
        <v>1</v>
      </c>
      <c r="I617" s="408"/>
      <c r="J617" s="105"/>
      <c r="K617" s="399">
        <v>5</v>
      </c>
      <c r="L617" s="247" t="s">
        <v>1604</v>
      </c>
      <c r="M617" s="402">
        <v>1</v>
      </c>
      <c r="N617" s="403"/>
      <c r="O617" s="105"/>
    </row>
    <row r="618" spans="1:15" ht="15.75" customHeight="1" x14ac:dyDescent="0.2">
      <c r="A618" s="399">
        <v>6</v>
      </c>
      <c r="B618" s="247" t="s">
        <v>1605</v>
      </c>
      <c r="C618" s="408">
        <v>1</v>
      </c>
      <c r="D618" s="408"/>
      <c r="E618" s="105"/>
      <c r="F618" s="399">
        <v>6</v>
      </c>
      <c r="G618" s="247" t="s">
        <v>1605</v>
      </c>
      <c r="H618" s="408"/>
      <c r="I618" s="408">
        <v>1</v>
      </c>
      <c r="J618" s="105"/>
      <c r="K618" s="399">
        <v>6</v>
      </c>
      <c r="L618" s="247" t="s">
        <v>1605</v>
      </c>
      <c r="M618" s="402">
        <v>1</v>
      </c>
      <c r="N618" s="403"/>
      <c r="O618" s="105"/>
    </row>
    <row r="619" spans="1:15" ht="15.75" customHeight="1" x14ac:dyDescent="0.2">
      <c r="A619" s="399">
        <v>7</v>
      </c>
      <c r="B619" s="247" t="s">
        <v>1606</v>
      </c>
      <c r="C619" s="408"/>
      <c r="D619" s="408">
        <v>1</v>
      </c>
      <c r="E619" s="105"/>
      <c r="F619" s="399">
        <v>7</v>
      </c>
      <c r="G619" s="247" t="s">
        <v>1606</v>
      </c>
      <c r="H619" s="408"/>
      <c r="I619" s="408">
        <v>1</v>
      </c>
      <c r="J619" s="105"/>
      <c r="K619" s="399">
        <v>7</v>
      </c>
      <c r="L619" s="247" t="s">
        <v>1606</v>
      </c>
      <c r="M619" s="402">
        <v>1</v>
      </c>
      <c r="N619" s="403"/>
      <c r="O619" s="105"/>
    </row>
    <row r="620" spans="1:15" ht="15.75" customHeight="1" x14ac:dyDescent="0.2">
      <c r="A620" s="399">
        <v>8</v>
      </c>
      <c r="B620" s="247" t="s">
        <v>1607</v>
      </c>
      <c r="C620" s="408"/>
      <c r="D620" s="408">
        <v>1</v>
      </c>
      <c r="E620" s="105"/>
      <c r="F620" s="399">
        <v>8</v>
      </c>
      <c r="G620" s="247" t="s">
        <v>1607</v>
      </c>
      <c r="H620" s="408"/>
      <c r="I620" s="408">
        <v>1</v>
      </c>
      <c r="J620" s="105"/>
      <c r="K620" s="399">
        <v>8</v>
      </c>
      <c r="L620" s="247" t="s">
        <v>1607</v>
      </c>
      <c r="M620" s="402"/>
      <c r="N620" s="403">
        <v>1</v>
      </c>
      <c r="O620" s="105"/>
    </row>
    <row r="621" spans="1:15" ht="15.75" customHeight="1" x14ac:dyDescent="0.2">
      <c r="A621" s="399">
        <v>9</v>
      </c>
      <c r="B621" s="247" t="s">
        <v>1608</v>
      </c>
      <c r="C621" s="408"/>
      <c r="D621" s="408">
        <v>1</v>
      </c>
      <c r="E621" s="105"/>
      <c r="F621" s="399">
        <v>9</v>
      </c>
      <c r="G621" s="247" t="s">
        <v>1608</v>
      </c>
      <c r="H621" s="408"/>
      <c r="I621" s="408">
        <v>1</v>
      </c>
      <c r="J621" s="105"/>
      <c r="K621" s="399">
        <v>9</v>
      </c>
      <c r="L621" s="247" t="s">
        <v>1608</v>
      </c>
      <c r="M621" s="402"/>
      <c r="N621" s="403">
        <v>1</v>
      </c>
      <c r="O621" s="105"/>
    </row>
    <row r="622" spans="1:15" ht="15.75" customHeight="1" x14ac:dyDescent="0.2">
      <c r="A622" s="399">
        <v>10</v>
      </c>
      <c r="B622" s="247" t="s">
        <v>1609</v>
      </c>
      <c r="C622" s="408">
        <v>1</v>
      </c>
      <c r="D622" s="408"/>
      <c r="E622" s="105"/>
      <c r="F622" s="399">
        <v>10</v>
      </c>
      <c r="G622" s="247" t="s">
        <v>1609</v>
      </c>
      <c r="H622" s="408">
        <v>1</v>
      </c>
      <c r="I622" s="408"/>
      <c r="J622" s="105"/>
      <c r="K622" s="399">
        <v>10</v>
      </c>
      <c r="L622" s="247" t="s">
        <v>1609</v>
      </c>
      <c r="M622" s="402">
        <v>1</v>
      </c>
      <c r="N622" s="403"/>
      <c r="O622" s="105"/>
    </row>
    <row r="623" spans="1:15" ht="15.75" customHeight="1" x14ac:dyDescent="0.2">
      <c r="A623" s="399">
        <v>11</v>
      </c>
      <c r="B623" s="247" t="s">
        <v>1610</v>
      </c>
      <c r="C623" s="408">
        <v>1</v>
      </c>
      <c r="D623" s="408"/>
      <c r="E623" s="105"/>
      <c r="F623" s="399">
        <v>11</v>
      </c>
      <c r="G623" s="247" t="s">
        <v>1610</v>
      </c>
      <c r="H623" s="408">
        <v>1</v>
      </c>
      <c r="I623" s="408"/>
      <c r="J623" s="105"/>
      <c r="K623" s="399">
        <v>11</v>
      </c>
      <c r="L623" s="247" t="s">
        <v>1610</v>
      </c>
      <c r="M623" s="402">
        <v>1</v>
      </c>
      <c r="N623" s="403"/>
      <c r="O623" s="105"/>
    </row>
    <row r="624" spans="1:15" ht="15.75" customHeight="1" x14ac:dyDescent="0.2">
      <c r="A624" s="399">
        <v>12</v>
      </c>
      <c r="B624" s="247" t="s">
        <v>1611</v>
      </c>
      <c r="C624" s="408">
        <v>1</v>
      </c>
      <c r="D624" s="408"/>
      <c r="E624" s="105"/>
      <c r="F624" s="399">
        <v>12</v>
      </c>
      <c r="G624" s="247" t="s">
        <v>1611</v>
      </c>
      <c r="H624" s="408">
        <v>1</v>
      </c>
      <c r="I624" s="408"/>
      <c r="J624" s="105"/>
      <c r="K624" s="399">
        <v>12</v>
      </c>
      <c r="L624" s="247" t="s">
        <v>1611</v>
      </c>
      <c r="M624" s="402">
        <v>1</v>
      </c>
      <c r="N624" s="403"/>
      <c r="O624" s="105"/>
    </row>
    <row r="625" spans="1:15" ht="15.75" customHeight="1" x14ac:dyDescent="0.2">
      <c r="A625" s="399">
        <v>13</v>
      </c>
      <c r="B625" s="247" t="s">
        <v>1612</v>
      </c>
      <c r="C625" s="408">
        <v>1</v>
      </c>
      <c r="D625" s="408"/>
      <c r="E625" s="105"/>
      <c r="F625" s="399">
        <v>13</v>
      </c>
      <c r="G625" s="247" t="s">
        <v>1612</v>
      </c>
      <c r="H625" s="408">
        <v>1</v>
      </c>
      <c r="I625" s="408"/>
      <c r="J625" s="105"/>
      <c r="K625" s="399">
        <v>13</v>
      </c>
      <c r="L625" s="247" t="s">
        <v>1612</v>
      </c>
      <c r="M625" s="402">
        <v>1</v>
      </c>
      <c r="N625" s="403"/>
      <c r="O625" s="105"/>
    </row>
    <row r="626" spans="1:15" ht="15.75" customHeight="1" x14ac:dyDescent="0.2">
      <c r="A626" s="399">
        <v>14</v>
      </c>
      <c r="B626" s="247" t="s">
        <v>1613</v>
      </c>
      <c r="C626" s="408">
        <v>1</v>
      </c>
      <c r="D626" s="408"/>
      <c r="E626" s="105"/>
      <c r="F626" s="399">
        <v>14</v>
      </c>
      <c r="G626" s="247" t="s">
        <v>1613</v>
      </c>
      <c r="H626" s="408">
        <v>1</v>
      </c>
      <c r="I626" s="408"/>
      <c r="J626" s="105"/>
      <c r="K626" s="399">
        <v>14</v>
      </c>
      <c r="L626" s="247" t="s">
        <v>1613</v>
      </c>
      <c r="M626" s="402">
        <v>1</v>
      </c>
      <c r="N626" s="403"/>
      <c r="O626" s="105"/>
    </row>
    <row r="627" spans="1:15" ht="15.75" customHeight="1" x14ac:dyDescent="0.2">
      <c r="A627" s="399">
        <v>15</v>
      </c>
      <c r="B627" s="247" t="s">
        <v>1614</v>
      </c>
      <c r="C627" s="408"/>
      <c r="D627" s="408">
        <v>1</v>
      </c>
      <c r="E627" s="105"/>
      <c r="F627" s="399">
        <v>15</v>
      </c>
      <c r="G627" s="247" t="s">
        <v>1614</v>
      </c>
      <c r="H627" s="408"/>
      <c r="I627" s="408">
        <v>1</v>
      </c>
      <c r="J627" s="105"/>
      <c r="K627" s="399">
        <v>15</v>
      </c>
      <c r="L627" s="247" t="s">
        <v>1614</v>
      </c>
      <c r="M627" s="402">
        <v>1</v>
      </c>
      <c r="N627" s="403"/>
      <c r="O627" s="105"/>
    </row>
    <row r="628" spans="1:15" ht="15.75" customHeight="1" x14ac:dyDescent="0.2">
      <c r="A628" s="399">
        <v>16</v>
      </c>
      <c r="B628" s="247" t="s">
        <v>1615</v>
      </c>
      <c r="C628" s="408"/>
      <c r="D628" s="408">
        <v>1</v>
      </c>
      <c r="E628" s="105"/>
      <c r="F628" s="399">
        <v>16</v>
      </c>
      <c r="G628" s="247" t="s">
        <v>1615</v>
      </c>
      <c r="H628" s="408"/>
      <c r="I628" s="408">
        <v>1</v>
      </c>
      <c r="J628" s="105"/>
      <c r="K628" s="399">
        <v>16</v>
      </c>
      <c r="L628" s="247" t="s">
        <v>1615</v>
      </c>
      <c r="M628" s="402"/>
      <c r="N628" s="403">
        <v>1</v>
      </c>
      <c r="O628" s="105"/>
    </row>
    <row r="629" spans="1:15" ht="15.75" customHeight="1" x14ac:dyDescent="0.2">
      <c r="A629" s="399">
        <v>17</v>
      </c>
      <c r="B629" s="247" t="s">
        <v>1616</v>
      </c>
      <c r="C629" s="408"/>
      <c r="D629" s="408">
        <v>1</v>
      </c>
      <c r="E629" s="105"/>
      <c r="F629" s="399">
        <v>17</v>
      </c>
      <c r="G629" s="247" t="s">
        <v>1616</v>
      </c>
      <c r="H629" s="408"/>
      <c r="I629" s="408">
        <v>1</v>
      </c>
      <c r="J629" s="105"/>
      <c r="K629" s="399">
        <v>17</v>
      </c>
      <c r="L629" s="247" t="s">
        <v>1616</v>
      </c>
      <c r="M629" s="402"/>
      <c r="N629" s="403">
        <v>1</v>
      </c>
      <c r="O629" s="105"/>
    </row>
    <row r="630" spans="1:15" ht="15.75" customHeight="1" x14ac:dyDescent="0.2">
      <c r="A630" s="399">
        <v>18</v>
      </c>
      <c r="B630" s="247" t="s">
        <v>1617</v>
      </c>
      <c r="C630" s="408"/>
      <c r="D630" s="408">
        <v>1</v>
      </c>
      <c r="E630" s="105"/>
      <c r="F630" s="399">
        <v>18</v>
      </c>
      <c r="G630" s="247" t="s">
        <v>1617</v>
      </c>
      <c r="H630" s="408"/>
      <c r="I630" s="408">
        <v>1</v>
      </c>
      <c r="J630" s="105"/>
      <c r="K630" s="399">
        <v>18</v>
      </c>
      <c r="L630" s="247" t="s">
        <v>1617</v>
      </c>
      <c r="M630" s="402">
        <v>1</v>
      </c>
      <c r="N630" s="403"/>
      <c r="O630" s="105"/>
    </row>
    <row r="631" spans="1:15" ht="15.75" customHeight="1" x14ac:dyDescent="0.2">
      <c r="A631" s="399">
        <v>19</v>
      </c>
      <c r="B631" s="247" t="s">
        <v>1618</v>
      </c>
      <c r="C631" s="408"/>
      <c r="D631" s="408">
        <v>1</v>
      </c>
      <c r="E631" s="105"/>
      <c r="F631" s="399">
        <v>19</v>
      </c>
      <c r="G631" s="247" t="s">
        <v>1618</v>
      </c>
      <c r="H631" s="408"/>
      <c r="I631" s="408">
        <v>1</v>
      </c>
      <c r="J631" s="105"/>
      <c r="K631" s="399">
        <v>19</v>
      </c>
      <c r="L631" s="247" t="s">
        <v>1618</v>
      </c>
      <c r="M631" s="402">
        <v>1</v>
      </c>
      <c r="N631" s="403"/>
      <c r="O631" s="105"/>
    </row>
    <row r="632" spans="1:15" ht="15.75" customHeight="1" x14ac:dyDescent="0.2">
      <c r="A632" s="105"/>
      <c r="B632" s="404" t="s">
        <v>1619</v>
      </c>
      <c r="C632" s="743">
        <f>SUM(C613:C631)</f>
        <v>8</v>
      </c>
      <c r="D632" s="568"/>
      <c r="E632" s="105"/>
      <c r="F632" s="105"/>
      <c r="G632" s="404" t="s">
        <v>1619</v>
      </c>
      <c r="H632" s="743">
        <f>SUM(H613:H631)</f>
        <v>7</v>
      </c>
      <c r="I632" s="568"/>
      <c r="J632" s="105"/>
      <c r="K632" s="105"/>
      <c r="L632" s="404" t="s">
        <v>1619</v>
      </c>
      <c r="M632" s="743">
        <f>SUM(M613:M631)</f>
        <v>13</v>
      </c>
      <c r="N632" s="568"/>
      <c r="O632" s="105"/>
    </row>
    <row r="633" spans="1:15" ht="15.75" customHeight="1" x14ac:dyDescent="0.2">
      <c r="A633" s="105"/>
      <c r="B633" s="404" t="s">
        <v>1620</v>
      </c>
      <c r="C633" s="743">
        <f>SUM(D613:D631)</f>
        <v>11</v>
      </c>
      <c r="D633" s="568"/>
      <c r="E633" s="105"/>
      <c r="F633" s="105"/>
      <c r="G633" s="404" t="s">
        <v>1620</v>
      </c>
      <c r="H633" s="743">
        <f>SUM(I613:I631)</f>
        <v>12</v>
      </c>
      <c r="I633" s="568"/>
      <c r="J633" s="105"/>
      <c r="K633" s="105"/>
      <c r="L633" s="404" t="s">
        <v>1620</v>
      </c>
      <c r="M633" s="743">
        <f>SUM(N613:N631)</f>
        <v>6</v>
      </c>
      <c r="N633" s="568"/>
      <c r="O633" s="105"/>
    </row>
    <row r="634" spans="1:15" ht="15.75" customHeight="1" x14ac:dyDescent="0.2">
      <c r="A634" s="105"/>
      <c r="B634" s="405" t="s">
        <v>1621</v>
      </c>
      <c r="C634" s="406">
        <f>C632</f>
        <v>8</v>
      </c>
      <c r="D634" s="406" t="s">
        <v>1630</v>
      </c>
      <c r="E634" s="105"/>
      <c r="F634" s="105"/>
      <c r="G634" s="405" t="s">
        <v>1621</v>
      </c>
      <c r="H634" s="406">
        <f>H632</f>
        <v>7</v>
      </c>
      <c r="I634" s="406" t="s">
        <v>1630</v>
      </c>
      <c r="J634" s="105"/>
      <c r="K634" s="105"/>
      <c r="L634" s="405" t="s">
        <v>1621</v>
      </c>
      <c r="M634" s="406">
        <f>M632</f>
        <v>13</v>
      </c>
      <c r="N634" s="406" t="s">
        <v>1622</v>
      </c>
      <c r="O634" s="105"/>
    </row>
    <row r="635" spans="1:15" ht="15.75" customHeight="1" x14ac:dyDescent="0.2">
      <c r="A635" s="105"/>
      <c r="B635" s="105"/>
      <c r="C635" s="105"/>
      <c r="D635" s="105"/>
      <c r="E635" s="105"/>
      <c r="F635" s="105"/>
      <c r="G635" s="105"/>
      <c r="H635" s="105"/>
      <c r="I635" s="105"/>
      <c r="J635" s="105"/>
      <c r="K635" s="105"/>
      <c r="L635" s="105"/>
      <c r="M635" s="105"/>
      <c r="N635" s="105"/>
      <c r="O635" s="105"/>
    </row>
    <row r="636" spans="1:15" ht="15.75" customHeight="1" x14ac:dyDescent="0.2">
      <c r="A636" s="105"/>
      <c r="B636" s="744" t="s">
        <v>1803</v>
      </c>
      <c r="C636" s="745"/>
      <c r="D636" s="746"/>
      <c r="E636" s="105"/>
      <c r="F636" s="105"/>
      <c r="G636" s="744" t="s">
        <v>1804</v>
      </c>
      <c r="H636" s="745"/>
      <c r="I636" s="746"/>
      <c r="J636" s="105"/>
      <c r="K636" s="105"/>
      <c r="L636" s="744" t="s">
        <v>1805</v>
      </c>
      <c r="M636" s="745"/>
      <c r="N636" s="746"/>
      <c r="O636" s="105"/>
    </row>
    <row r="637" spans="1:15" ht="15.75" customHeight="1" x14ac:dyDescent="0.2">
      <c r="A637" s="105"/>
      <c r="B637" s="747" t="s">
        <v>1806</v>
      </c>
      <c r="C637" s="570"/>
      <c r="D637" s="748"/>
      <c r="E637" s="105"/>
      <c r="F637" s="105"/>
      <c r="G637" s="747" t="s">
        <v>1807</v>
      </c>
      <c r="H637" s="570"/>
      <c r="I637" s="748"/>
      <c r="J637" s="105"/>
      <c r="K637" s="105"/>
      <c r="L637" s="747" t="s">
        <v>1808</v>
      </c>
      <c r="M637" s="570"/>
      <c r="N637" s="748"/>
      <c r="O637" s="105"/>
    </row>
    <row r="638" spans="1:15" ht="15.75" customHeight="1" x14ac:dyDescent="0.2">
      <c r="A638" s="105"/>
      <c r="B638" s="749" t="s">
        <v>1809</v>
      </c>
      <c r="C638" s="750"/>
      <c r="D638" s="751"/>
      <c r="E638" s="105"/>
      <c r="F638" s="105"/>
      <c r="G638" s="749" t="s">
        <v>1810</v>
      </c>
      <c r="H638" s="750"/>
      <c r="I638" s="751"/>
      <c r="J638" s="105"/>
      <c r="K638" s="105"/>
      <c r="L638" s="749" t="s">
        <v>1811</v>
      </c>
      <c r="M638" s="750"/>
      <c r="N638" s="751"/>
      <c r="O638" s="105"/>
    </row>
    <row r="639" spans="1:15" ht="15.75" customHeight="1" x14ac:dyDescent="0.2">
      <c r="A639" s="105"/>
      <c r="B639" s="105"/>
      <c r="C639" s="105"/>
      <c r="D639" s="105"/>
      <c r="E639" s="105"/>
    </row>
    <row r="640" spans="1:15" ht="15.75" customHeight="1" x14ac:dyDescent="0.2">
      <c r="A640" s="105"/>
      <c r="B640" s="105"/>
      <c r="C640" s="105"/>
      <c r="D640" s="105"/>
      <c r="E640" s="105"/>
    </row>
    <row r="641" spans="1:24" ht="15.75" customHeight="1" x14ac:dyDescent="0.2">
      <c r="A641" s="394" t="s">
        <v>1591</v>
      </c>
      <c r="B641" s="752" t="s">
        <v>661</v>
      </c>
      <c r="C641" s="570"/>
      <c r="D641" s="568"/>
      <c r="E641" s="105"/>
      <c r="F641" s="394" t="s">
        <v>1591</v>
      </c>
      <c r="G641" s="752" t="s">
        <v>661</v>
      </c>
      <c r="H641" s="570"/>
      <c r="I641" s="568"/>
      <c r="J641" s="105"/>
      <c r="K641" s="394" t="s">
        <v>1591</v>
      </c>
      <c r="L641" s="752" t="s">
        <v>661</v>
      </c>
      <c r="M641" s="570"/>
      <c r="N641" s="568"/>
      <c r="O641" s="105"/>
      <c r="P641" s="394" t="s">
        <v>1591</v>
      </c>
      <c r="Q641" s="752" t="s">
        <v>661</v>
      </c>
      <c r="R641" s="570"/>
      <c r="S641" s="568"/>
      <c r="T641" s="105"/>
      <c r="U641" s="394" t="s">
        <v>1591</v>
      </c>
      <c r="V641" s="752" t="s">
        <v>661</v>
      </c>
      <c r="W641" s="570"/>
      <c r="X641" s="568"/>
    </row>
    <row r="642" spans="1:24" ht="15.75" customHeight="1" x14ac:dyDescent="0.25">
      <c r="A642" s="758" t="s">
        <v>1592</v>
      </c>
      <c r="B642" s="759"/>
      <c r="C642" s="759"/>
      <c r="D642" s="760"/>
      <c r="E642" s="105"/>
      <c r="F642" s="758" t="s">
        <v>1592</v>
      </c>
      <c r="G642" s="759"/>
      <c r="H642" s="759"/>
      <c r="I642" s="760"/>
      <c r="J642" s="105"/>
      <c r="K642" s="758" t="s">
        <v>1592</v>
      </c>
      <c r="L642" s="759"/>
      <c r="M642" s="759"/>
      <c r="N642" s="760"/>
      <c r="O642" s="105"/>
      <c r="P642" s="758" t="s">
        <v>1592</v>
      </c>
      <c r="Q642" s="759"/>
      <c r="R642" s="759"/>
      <c r="S642" s="760"/>
      <c r="T642" s="105"/>
      <c r="U642" s="758" t="s">
        <v>1592</v>
      </c>
      <c r="V642" s="759"/>
      <c r="W642" s="759"/>
      <c r="X642" s="760"/>
    </row>
    <row r="643" spans="1:24" ht="15.75" customHeight="1" x14ac:dyDescent="0.25">
      <c r="A643" s="395"/>
      <c r="B643" s="395"/>
      <c r="C643" s="395"/>
      <c r="D643" s="395"/>
      <c r="E643" s="105"/>
      <c r="F643" s="395"/>
      <c r="G643" s="395"/>
      <c r="H643" s="395"/>
      <c r="I643" s="395"/>
      <c r="J643" s="105"/>
      <c r="K643" s="395"/>
      <c r="L643" s="395"/>
      <c r="M643" s="395"/>
      <c r="N643" s="395"/>
      <c r="O643" s="105"/>
      <c r="P643" s="395"/>
      <c r="Q643" s="395"/>
      <c r="R643" s="395"/>
      <c r="S643" s="395"/>
      <c r="T643" s="105"/>
      <c r="U643" s="395"/>
      <c r="V643" s="395"/>
      <c r="W643" s="395"/>
      <c r="X643" s="395"/>
    </row>
    <row r="644" spans="1:24" ht="30.75" customHeight="1" x14ac:dyDescent="0.2">
      <c r="A644" s="407" t="s">
        <v>1812</v>
      </c>
      <c r="B644" s="764" t="s">
        <v>1813</v>
      </c>
      <c r="C644" s="570"/>
      <c r="D644" s="568"/>
      <c r="E644" s="105"/>
      <c r="F644" s="407" t="s">
        <v>1814</v>
      </c>
      <c r="G644" s="764" t="s">
        <v>1815</v>
      </c>
      <c r="H644" s="570"/>
      <c r="I644" s="568"/>
      <c r="J644" s="105"/>
      <c r="K644" s="407" t="s">
        <v>1816</v>
      </c>
      <c r="L644" s="764" t="s">
        <v>1817</v>
      </c>
      <c r="M644" s="570"/>
      <c r="N644" s="568"/>
      <c r="O644" s="105"/>
      <c r="P644" s="407" t="s">
        <v>1818</v>
      </c>
      <c r="Q644" s="764" t="s">
        <v>1819</v>
      </c>
      <c r="R644" s="570"/>
      <c r="S644" s="568"/>
      <c r="T644" s="105"/>
      <c r="U644" s="407" t="s">
        <v>1820</v>
      </c>
      <c r="V644" s="764" t="s">
        <v>1821</v>
      </c>
      <c r="W644" s="570"/>
      <c r="X644" s="568"/>
    </row>
    <row r="645" spans="1:24" ht="15.75" customHeight="1" x14ac:dyDescent="0.2">
      <c r="A645" s="761"/>
      <c r="B645" s="581"/>
      <c r="C645" s="581"/>
      <c r="D645" s="581"/>
      <c r="E645" s="105"/>
      <c r="F645" s="761"/>
      <c r="G645" s="581"/>
      <c r="H645" s="581"/>
      <c r="I645" s="581"/>
      <c r="J645" s="105"/>
      <c r="K645" s="761"/>
      <c r="L645" s="581"/>
      <c r="M645" s="581"/>
      <c r="N645" s="581"/>
      <c r="O645" s="105"/>
      <c r="P645" s="761"/>
      <c r="Q645" s="581"/>
      <c r="R645" s="581"/>
      <c r="S645" s="581"/>
      <c r="T645" s="105"/>
      <c r="U645" s="761"/>
      <c r="V645" s="581"/>
      <c r="W645" s="581"/>
      <c r="X645" s="581"/>
    </row>
    <row r="646" spans="1:24" ht="15.75" customHeight="1" x14ac:dyDescent="0.2">
      <c r="A646" s="762" t="s">
        <v>1595</v>
      </c>
      <c r="B646" s="570"/>
      <c r="C646" s="570"/>
      <c r="D646" s="568"/>
      <c r="E646" s="105"/>
      <c r="F646" s="762" t="s">
        <v>1595</v>
      </c>
      <c r="G646" s="570"/>
      <c r="H646" s="570"/>
      <c r="I646" s="568"/>
      <c r="J646" s="105"/>
      <c r="K646" s="762" t="s">
        <v>1595</v>
      </c>
      <c r="L646" s="570"/>
      <c r="M646" s="570"/>
      <c r="N646" s="568"/>
      <c r="O646" s="105"/>
      <c r="P646" s="762" t="s">
        <v>1595</v>
      </c>
      <c r="Q646" s="570"/>
      <c r="R646" s="570"/>
      <c r="S646" s="568"/>
      <c r="T646" s="105"/>
      <c r="U646" s="762" t="s">
        <v>1595</v>
      </c>
      <c r="V646" s="570"/>
      <c r="W646" s="570"/>
      <c r="X646" s="568"/>
    </row>
    <row r="647" spans="1:24" ht="15.75" customHeight="1" x14ac:dyDescent="0.3">
      <c r="A647" s="397" t="s">
        <v>1596</v>
      </c>
      <c r="B647" s="398" t="s">
        <v>1597</v>
      </c>
      <c r="C647" s="398" t="s">
        <v>1598</v>
      </c>
      <c r="D647" s="398" t="s">
        <v>1599</v>
      </c>
      <c r="E647" s="105"/>
      <c r="F647" s="397" t="s">
        <v>1596</v>
      </c>
      <c r="G647" s="398" t="s">
        <v>1597</v>
      </c>
      <c r="H647" s="398" t="s">
        <v>1598</v>
      </c>
      <c r="I647" s="398" t="s">
        <v>1599</v>
      </c>
      <c r="J647" s="105"/>
      <c r="K647" s="397" t="s">
        <v>1596</v>
      </c>
      <c r="L647" s="398" t="s">
        <v>1597</v>
      </c>
      <c r="M647" s="398" t="s">
        <v>1598</v>
      </c>
      <c r="N647" s="398" t="s">
        <v>1599</v>
      </c>
      <c r="O647" s="105"/>
      <c r="P647" s="397" t="s">
        <v>1596</v>
      </c>
      <c r="Q647" s="398" t="s">
        <v>1597</v>
      </c>
      <c r="R647" s="398" t="s">
        <v>1598</v>
      </c>
      <c r="S647" s="398" t="s">
        <v>1599</v>
      </c>
      <c r="T647" s="105"/>
      <c r="U647" s="397" t="s">
        <v>1596</v>
      </c>
      <c r="V647" s="398" t="s">
        <v>1597</v>
      </c>
      <c r="W647" s="398" t="s">
        <v>1598</v>
      </c>
      <c r="X647" s="398" t="s">
        <v>1599</v>
      </c>
    </row>
    <row r="648" spans="1:24" ht="15.75" customHeight="1" x14ac:dyDescent="0.2">
      <c r="A648" s="399">
        <v>1</v>
      </c>
      <c r="B648" s="247" t="s">
        <v>1600</v>
      </c>
      <c r="C648" s="408">
        <v>1</v>
      </c>
      <c r="D648" s="408"/>
      <c r="E648" s="105"/>
      <c r="F648" s="399">
        <v>1</v>
      </c>
      <c r="G648" s="247" t="s">
        <v>1600</v>
      </c>
      <c r="H648" s="408">
        <v>1</v>
      </c>
      <c r="I648" s="408"/>
      <c r="J648" s="105"/>
      <c r="K648" s="399">
        <v>1</v>
      </c>
      <c r="L648" s="247" t="s">
        <v>1600</v>
      </c>
      <c r="M648" s="408">
        <v>1</v>
      </c>
      <c r="N648" s="408"/>
      <c r="O648" s="105"/>
      <c r="P648" s="399">
        <v>1</v>
      </c>
      <c r="Q648" s="247" t="s">
        <v>1600</v>
      </c>
      <c r="R648" s="408">
        <v>1</v>
      </c>
      <c r="S648" s="408"/>
      <c r="T648" s="105"/>
      <c r="U648" s="399">
        <v>1</v>
      </c>
      <c r="V648" s="247" t="s">
        <v>1600</v>
      </c>
      <c r="W648" s="400">
        <v>1</v>
      </c>
      <c r="X648" s="401"/>
    </row>
    <row r="649" spans="1:24" ht="15.75" customHeight="1" x14ac:dyDescent="0.2">
      <c r="A649" s="399">
        <v>2</v>
      </c>
      <c r="B649" s="247" t="s">
        <v>1601</v>
      </c>
      <c r="C649" s="408">
        <v>1</v>
      </c>
      <c r="D649" s="408"/>
      <c r="E649" s="105"/>
      <c r="F649" s="399">
        <v>2</v>
      </c>
      <c r="G649" s="247" t="s">
        <v>1601</v>
      </c>
      <c r="H649" s="408">
        <v>1</v>
      </c>
      <c r="I649" s="408"/>
      <c r="J649" s="105"/>
      <c r="K649" s="399">
        <v>2</v>
      </c>
      <c r="L649" s="247" t="s">
        <v>1601</v>
      </c>
      <c r="M649" s="408">
        <v>1</v>
      </c>
      <c r="N649" s="408"/>
      <c r="O649" s="105"/>
      <c r="P649" s="399">
        <v>2</v>
      </c>
      <c r="Q649" s="247" t="s">
        <v>1601</v>
      </c>
      <c r="R649" s="408">
        <v>1</v>
      </c>
      <c r="S649" s="408"/>
      <c r="T649" s="105"/>
      <c r="U649" s="399">
        <v>2</v>
      </c>
      <c r="V649" s="247" t="s">
        <v>1601</v>
      </c>
      <c r="W649" s="402"/>
      <c r="X649" s="403">
        <v>1</v>
      </c>
    </row>
    <row r="650" spans="1:24" ht="15.75" customHeight="1" x14ac:dyDescent="0.2">
      <c r="A650" s="399">
        <v>3</v>
      </c>
      <c r="B650" s="247" t="s">
        <v>1602</v>
      </c>
      <c r="C650" s="408"/>
      <c r="D650" s="408">
        <v>1</v>
      </c>
      <c r="E650" s="105"/>
      <c r="F650" s="399">
        <v>3</v>
      </c>
      <c r="G650" s="247" t="s">
        <v>1602</v>
      </c>
      <c r="H650" s="408"/>
      <c r="I650" s="408">
        <v>1</v>
      </c>
      <c r="J650" s="105"/>
      <c r="K650" s="399">
        <v>3</v>
      </c>
      <c r="L650" s="247" t="s">
        <v>1602</v>
      </c>
      <c r="M650" s="408"/>
      <c r="N650" s="408">
        <v>1</v>
      </c>
      <c r="O650" s="105"/>
      <c r="P650" s="399">
        <v>3</v>
      </c>
      <c r="Q650" s="247" t="s">
        <v>1602</v>
      </c>
      <c r="R650" s="408"/>
      <c r="S650" s="408">
        <v>1</v>
      </c>
      <c r="T650" s="105"/>
      <c r="U650" s="399">
        <v>3</v>
      </c>
      <c r="V650" s="247" t="s">
        <v>1602</v>
      </c>
      <c r="W650" s="402">
        <v>1</v>
      </c>
      <c r="X650" s="403"/>
    </row>
    <row r="651" spans="1:24" ht="15.75" customHeight="1" x14ac:dyDescent="0.2">
      <c r="A651" s="399">
        <v>4</v>
      </c>
      <c r="B651" s="247" t="s">
        <v>1603</v>
      </c>
      <c r="C651" s="408"/>
      <c r="D651" s="408">
        <v>1</v>
      </c>
      <c r="E651" s="105"/>
      <c r="F651" s="399">
        <v>4</v>
      </c>
      <c r="G651" s="247" t="s">
        <v>1603</v>
      </c>
      <c r="H651" s="408"/>
      <c r="I651" s="408">
        <v>1</v>
      </c>
      <c r="J651" s="105"/>
      <c r="K651" s="399">
        <v>4</v>
      </c>
      <c r="L651" s="247" t="s">
        <v>1603</v>
      </c>
      <c r="M651" s="408"/>
      <c r="N651" s="408">
        <v>1</v>
      </c>
      <c r="O651" s="105"/>
      <c r="P651" s="399">
        <v>4</v>
      </c>
      <c r="Q651" s="247" t="s">
        <v>1603</v>
      </c>
      <c r="R651" s="408"/>
      <c r="S651" s="408">
        <v>1</v>
      </c>
      <c r="T651" s="105"/>
      <c r="U651" s="399">
        <v>4</v>
      </c>
      <c r="V651" s="247" t="s">
        <v>1603</v>
      </c>
      <c r="W651" s="402"/>
      <c r="X651" s="403">
        <v>1</v>
      </c>
    </row>
    <row r="652" spans="1:24" ht="15.75" customHeight="1" x14ac:dyDescent="0.2">
      <c r="A652" s="399">
        <v>5</v>
      </c>
      <c r="B652" s="247" t="s">
        <v>1604</v>
      </c>
      <c r="C652" s="408">
        <v>1</v>
      </c>
      <c r="D652" s="408"/>
      <c r="E652" s="105"/>
      <c r="F652" s="399">
        <v>5</v>
      </c>
      <c r="G652" s="247" t="s">
        <v>1604</v>
      </c>
      <c r="H652" s="408">
        <v>1</v>
      </c>
      <c r="I652" s="408"/>
      <c r="J652" s="105"/>
      <c r="K652" s="399">
        <v>5</v>
      </c>
      <c r="L652" s="247" t="s">
        <v>1604</v>
      </c>
      <c r="M652" s="408">
        <v>1</v>
      </c>
      <c r="N652" s="408"/>
      <c r="O652" s="105"/>
      <c r="P652" s="399">
        <v>5</v>
      </c>
      <c r="Q652" s="247" t="s">
        <v>1604</v>
      </c>
      <c r="R652" s="408"/>
      <c r="S652" s="408">
        <v>1</v>
      </c>
      <c r="T652" s="105"/>
      <c r="U652" s="399">
        <v>5</v>
      </c>
      <c r="V652" s="247" t="s">
        <v>1604</v>
      </c>
      <c r="W652" s="402">
        <v>1</v>
      </c>
      <c r="X652" s="403"/>
    </row>
    <row r="653" spans="1:24" ht="15.75" customHeight="1" x14ac:dyDescent="0.2">
      <c r="A653" s="399">
        <v>6</v>
      </c>
      <c r="B653" s="247" t="s">
        <v>1605</v>
      </c>
      <c r="C653" s="408">
        <v>1</v>
      </c>
      <c r="D653" s="408"/>
      <c r="E653" s="105"/>
      <c r="F653" s="399">
        <v>6</v>
      </c>
      <c r="G653" s="247" t="s">
        <v>1605</v>
      </c>
      <c r="H653" s="408">
        <v>1</v>
      </c>
      <c r="I653" s="408"/>
      <c r="J653" s="105"/>
      <c r="K653" s="399">
        <v>6</v>
      </c>
      <c r="L653" s="247" t="s">
        <v>1605</v>
      </c>
      <c r="M653" s="408">
        <v>1</v>
      </c>
      <c r="N653" s="408"/>
      <c r="O653" s="105"/>
      <c r="P653" s="399">
        <v>6</v>
      </c>
      <c r="Q653" s="247" t="s">
        <v>1605</v>
      </c>
      <c r="R653" s="408">
        <v>1</v>
      </c>
      <c r="S653" s="408"/>
      <c r="T653" s="105"/>
      <c r="U653" s="399">
        <v>6</v>
      </c>
      <c r="V653" s="247" t="s">
        <v>1605</v>
      </c>
      <c r="W653" s="402">
        <v>1</v>
      </c>
      <c r="X653" s="403"/>
    </row>
    <row r="654" spans="1:24" ht="15.75" customHeight="1" x14ac:dyDescent="0.2">
      <c r="A654" s="399">
        <v>7</v>
      </c>
      <c r="B654" s="247" t="s">
        <v>1606</v>
      </c>
      <c r="C654" s="408"/>
      <c r="D654" s="408">
        <v>1</v>
      </c>
      <c r="E654" s="105"/>
      <c r="F654" s="399">
        <v>7</v>
      </c>
      <c r="G654" s="247" t="s">
        <v>1606</v>
      </c>
      <c r="H654" s="408"/>
      <c r="I654" s="408">
        <v>1</v>
      </c>
      <c r="J654" s="105"/>
      <c r="K654" s="399">
        <v>7</v>
      </c>
      <c r="L654" s="247" t="s">
        <v>1606</v>
      </c>
      <c r="M654" s="408"/>
      <c r="N654" s="408">
        <v>1</v>
      </c>
      <c r="O654" s="105"/>
      <c r="P654" s="399">
        <v>7</v>
      </c>
      <c r="Q654" s="247" t="s">
        <v>1606</v>
      </c>
      <c r="R654" s="408"/>
      <c r="S654" s="408">
        <v>1</v>
      </c>
      <c r="T654" s="105"/>
      <c r="U654" s="399">
        <v>7</v>
      </c>
      <c r="V654" s="247" t="s">
        <v>1606</v>
      </c>
      <c r="W654" s="402">
        <v>1</v>
      </c>
      <c r="X654" s="403"/>
    </row>
    <row r="655" spans="1:24" ht="15.75" customHeight="1" x14ac:dyDescent="0.2">
      <c r="A655" s="399">
        <v>8</v>
      </c>
      <c r="B655" s="247" t="s">
        <v>1607</v>
      </c>
      <c r="C655" s="408"/>
      <c r="D655" s="408">
        <v>1</v>
      </c>
      <c r="E655" s="105"/>
      <c r="F655" s="399">
        <v>8</v>
      </c>
      <c r="G655" s="247" t="s">
        <v>1607</v>
      </c>
      <c r="H655" s="408"/>
      <c r="I655" s="408">
        <v>1</v>
      </c>
      <c r="J655" s="105"/>
      <c r="K655" s="399">
        <v>8</v>
      </c>
      <c r="L655" s="247" t="s">
        <v>1607</v>
      </c>
      <c r="M655" s="408"/>
      <c r="N655" s="408">
        <v>1</v>
      </c>
      <c r="O655" s="105"/>
      <c r="P655" s="399">
        <v>8</v>
      </c>
      <c r="Q655" s="247" t="s">
        <v>1607</v>
      </c>
      <c r="R655" s="408"/>
      <c r="S655" s="408">
        <v>1</v>
      </c>
      <c r="T655" s="105"/>
      <c r="U655" s="399">
        <v>8</v>
      </c>
      <c r="V655" s="247" t="s">
        <v>1607</v>
      </c>
      <c r="W655" s="402"/>
      <c r="X655" s="403">
        <v>1</v>
      </c>
    </row>
    <row r="656" spans="1:24" ht="15.75" customHeight="1" x14ac:dyDescent="0.2">
      <c r="A656" s="399">
        <v>9</v>
      </c>
      <c r="B656" s="247" t="s">
        <v>1608</v>
      </c>
      <c r="C656" s="408"/>
      <c r="D656" s="408">
        <v>1</v>
      </c>
      <c r="E656" s="105"/>
      <c r="F656" s="399">
        <v>9</v>
      </c>
      <c r="G656" s="247" t="s">
        <v>1608</v>
      </c>
      <c r="H656" s="408">
        <v>1</v>
      </c>
      <c r="I656" s="408"/>
      <c r="J656" s="105"/>
      <c r="K656" s="399">
        <v>9</v>
      </c>
      <c r="L656" s="247" t="s">
        <v>1608</v>
      </c>
      <c r="M656" s="408">
        <v>1</v>
      </c>
      <c r="N656" s="408"/>
      <c r="O656" s="105"/>
      <c r="P656" s="399">
        <v>9</v>
      </c>
      <c r="Q656" s="247" t="s">
        <v>1608</v>
      </c>
      <c r="R656" s="408"/>
      <c r="S656" s="408">
        <v>1</v>
      </c>
      <c r="T656" s="105"/>
      <c r="U656" s="399">
        <v>9</v>
      </c>
      <c r="V656" s="247" t="s">
        <v>1608</v>
      </c>
      <c r="W656" s="402"/>
      <c r="X656" s="403">
        <v>1</v>
      </c>
    </row>
    <row r="657" spans="1:24" ht="15.75" customHeight="1" x14ac:dyDescent="0.2">
      <c r="A657" s="399">
        <v>10</v>
      </c>
      <c r="B657" s="247" t="s">
        <v>1609</v>
      </c>
      <c r="C657" s="408">
        <v>1</v>
      </c>
      <c r="D657" s="408"/>
      <c r="E657" s="105"/>
      <c r="F657" s="399">
        <v>10</v>
      </c>
      <c r="G657" s="247" t="s">
        <v>1609</v>
      </c>
      <c r="H657" s="408">
        <v>1</v>
      </c>
      <c r="I657" s="408"/>
      <c r="J657" s="105"/>
      <c r="K657" s="399">
        <v>10</v>
      </c>
      <c r="L657" s="247" t="s">
        <v>1609</v>
      </c>
      <c r="M657" s="408">
        <v>1</v>
      </c>
      <c r="N657" s="408"/>
      <c r="O657" s="105"/>
      <c r="P657" s="399">
        <v>10</v>
      </c>
      <c r="Q657" s="247" t="s">
        <v>1609</v>
      </c>
      <c r="R657" s="408"/>
      <c r="S657" s="408">
        <v>1</v>
      </c>
      <c r="T657" s="105"/>
      <c r="U657" s="399">
        <v>10</v>
      </c>
      <c r="V657" s="247" t="s">
        <v>1609</v>
      </c>
      <c r="W657" s="402">
        <v>1</v>
      </c>
      <c r="X657" s="403"/>
    </row>
    <row r="658" spans="1:24" ht="15.75" customHeight="1" x14ac:dyDescent="0.2">
      <c r="A658" s="399">
        <v>11</v>
      </c>
      <c r="B658" s="247" t="s">
        <v>1610</v>
      </c>
      <c r="C658" s="408">
        <v>1</v>
      </c>
      <c r="D658" s="408"/>
      <c r="E658" s="105"/>
      <c r="F658" s="399">
        <v>11</v>
      </c>
      <c r="G658" s="247" t="s">
        <v>1610</v>
      </c>
      <c r="H658" s="408">
        <v>1</v>
      </c>
      <c r="I658" s="408"/>
      <c r="J658" s="105"/>
      <c r="K658" s="399">
        <v>11</v>
      </c>
      <c r="L658" s="247" t="s">
        <v>1610</v>
      </c>
      <c r="M658" s="408">
        <v>1</v>
      </c>
      <c r="N658" s="408"/>
      <c r="O658" s="105"/>
      <c r="P658" s="399">
        <v>11</v>
      </c>
      <c r="Q658" s="247" t="s">
        <v>1610</v>
      </c>
      <c r="R658" s="408"/>
      <c r="S658" s="408">
        <v>1</v>
      </c>
      <c r="T658" s="105"/>
      <c r="U658" s="399">
        <v>11</v>
      </c>
      <c r="V658" s="247" t="s">
        <v>1610</v>
      </c>
      <c r="W658" s="402">
        <v>1</v>
      </c>
      <c r="X658" s="403"/>
    </row>
    <row r="659" spans="1:24" ht="15.75" customHeight="1" x14ac:dyDescent="0.2">
      <c r="A659" s="399">
        <v>12</v>
      </c>
      <c r="B659" s="247" t="s">
        <v>1611</v>
      </c>
      <c r="C659" s="408">
        <v>1</v>
      </c>
      <c r="D659" s="408"/>
      <c r="E659" s="105"/>
      <c r="F659" s="399">
        <v>12</v>
      </c>
      <c r="G659" s="247" t="s">
        <v>1611</v>
      </c>
      <c r="H659" s="408">
        <v>1</v>
      </c>
      <c r="I659" s="408"/>
      <c r="J659" s="105"/>
      <c r="K659" s="399">
        <v>12</v>
      </c>
      <c r="L659" s="247" t="s">
        <v>1611</v>
      </c>
      <c r="M659" s="408">
        <v>1</v>
      </c>
      <c r="N659" s="408"/>
      <c r="O659" s="105"/>
      <c r="P659" s="399">
        <v>12</v>
      </c>
      <c r="Q659" s="247" t="s">
        <v>1611</v>
      </c>
      <c r="R659" s="408"/>
      <c r="S659" s="408">
        <v>1</v>
      </c>
      <c r="T659" s="105"/>
      <c r="U659" s="399">
        <v>12</v>
      </c>
      <c r="V659" s="247" t="s">
        <v>1611</v>
      </c>
      <c r="W659" s="402">
        <v>1</v>
      </c>
      <c r="X659" s="403"/>
    </row>
    <row r="660" spans="1:24" ht="15.75" customHeight="1" x14ac:dyDescent="0.2">
      <c r="A660" s="399">
        <v>13</v>
      </c>
      <c r="B660" s="247" t="s">
        <v>1612</v>
      </c>
      <c r="C660" s="408">
        <v>1</v>
      </c>
      <c r="D660" s="408"/>
      <c r="E660" s="105"/>
      <c r="F660" s="399">
        <v>13</v>
      </c>
      <c r="G660" s="247" t="s">
        <v>1612</v>
      </c>
      <c r="H660" s="408">
        <v>1</v>
      </c>
      <c r="I660" s="408"/>
      <c r="J660" s="105"/>
      <c r="K660" s="399">
        <v>13</v>
      </c>
      <c r="L660" s="247" t="s">
        <v>1612</v>
      </c>
      <c r="M660" s="408">
        <v>1</v>
      </c>
      <c r="N660" s="408"/>
      <c r="O660" s="105"/>
      <c r="P660" s="399">
        <v>13</v>
      </c>
      <c r="Q660" s="247" t="s">
        <v>1612</v>
      </c>
      <c r="R660" s="408"/>
      <c r="S660" s="408">
        <v>1</v>
      </c>
      <c r="T660" s="105"/>
      <c r="U660" s="399">
        <v>13</v>
      </c>
      <c r="V660" s="247" t="s">
        <v>1612</v>
      </c>
      <c r="W660" s="402">
        <v>1</v>
      </c>
      <c r="X660" s="403"/>
    </row>
    <row r="661" spans="1:24" ht="15.75" customHeight="1" x14ac:dyDescent="0.2">
      <c r="A661" s="399">
        <v>14</v>
      </c>
      <c r="B661" s="247" t="s">
        <v>1613</v>
      </c>
      <c r="C661" s="408">
        <v>1</v>
      </c>
      <c r="D661" s="408"/>
      <c r="E661" s="105"/>
      <c r="F661" s="399">
        <v>14</v>
      </c>
      <c r="G661" s="247" t="s">
        <v>1613</v>
      </c>
      <c r="H661" s="408">
        <v>1</v>
      </c>
      <c r="I661" s="408"/>
      <c r="J661" s="105"/>
      <c r="K661" s="399">
        <v>14</v>
      </c>
      <c r="L661" s="247" t="s">
        <v>1613</v>
      </c>
      <c r="M661" s="408">
        <v>1</v>
      </c>
      <c r="N661" s="408"/>
      <c r="O661" s="105"/>
      <c r="P661" s="399">
        <v>14</v>
      </c>
      <c r="Q661" s="247" t="s">
        <v>1613</v>
      </c>
      <c r="R661" s="408"/>
      <c r="S661" s="408">
        <v>1</v>
      </c>
      <c r="T661" s="105"/>
      <c r="U661" s="399">
        <v>14</v>
      </c>
      <c r="V661" s="247" t="s">
        <v>1613</v>
      </c>
      <c r="W661" s="402">
        <v>1</v>
      </c>
      <c r="X661" s="403"/>
    </row>
    <row r="662" spans="1:24" ht="15.75" customHeight="1" x14ac:dyDescent="0.2">
      <c r="A662" s="399">
        <v>15</v>
      </c>
      <c r="B662" s="247" t="s">
        <v>1614</v>
      </c>
      <c r="C662" s="408"/>
      <c r="D662" s="408">
        <v>1</v>
      </c>
      <c r="E662" s="105"/>
      <c r="F662" s="399">
        <v>15</v>
      </c>
      <c r="G662" s="247" t="s">
        <v>1614</v>
      </c>
      <c r="H662" s="408"/>
      <c r="I662" s="408">
        <v>1</v>
      </c>
      <c r="J662" s="105"/>
      <c r="K662" s="399">
        <v>15</v>
      </c>
      <c r="L662" s="247" t="s">
        <v>1614</v>
      </c>
      <c r="M662" s="408"/>
      <c r="N662" s="408">
        <v>1</v>
      </c>
      <c r="O662" s="105"/>
      <c r="P662" s="399">
        <v>15</v>
      </c>
      <c r="Q662" s="247" t="s">
        <v>1614</v>
      </c>
      <c r="R662" s="408"/>
      <c r="S662" s="408">
        <v>1</v>
      </c>
      <c r="T662" s="105"/>
      <c r="U662" s="399">
        <v>15</v>
      </c>
      <c r="V662" s="247" t="s">
        <v>1614</v>
      </c>
      <c r="W662" s="402">
        <v>1</v>
      </c>
      <c r="X662" s="403"/>
    </row>
    <row r="663" spans="1:24" ht="15.75" customHeight="1" x14ac:dyDescent="0.2">
      <c r="A663" s="399">
        <v>16</v>
      </c>
      <c r="B663" s="247" t="s">
        <v>1615</v>
      </c>
      <c r="C663" s="408"/>
      <c r="D663" s="408">
        <v>1</v>
      </c>
      <c r="E663" s="105"/>
      <c r="F663" s="399">
        <v>16</v>
      </c>
      <c r="G663" s="247" t="s">
        <v>1615</v>
      </c>
      <c r="H663" s="408"/>
      <c r="I663" s="408">
        <v>1</v>
      </c>
      <c r="J663" s="105"/>
      <c r="K663" s="399">
        <v>16</v>
      </c>
      <c r="L663" s="247" t="s">
        <v>1615</v>
      </c>
      <c r="M663" s="408"/>
      <c r="N663" s="408">
        <v>1</v>
      </c>
      <c r="O663" s="105"/>
      <c r="P663" s="399">
        <v>16</v>
      </c>
      <c r="Q663" s="247" t="s">
        <v>1615</v>
      </c>
      <c r="R663" s="408"/>
      <c r="S663" s="408">
        <v>1</v>
      </c>
      <c r="T663" s="105"/>
      <c r="U663" s="399">
        <v>16</v>
      </c>
      <c r="V663" s="247" t="s">
        <v>1615</v>
      </c>
      <c r="W663" s="402"/>
      <c r="X663" s="403">
        <v>1</v>
      </c>
    </row>
    <row r="664" spans="1:24" ht="15.75" customHeight="1" x14ac:dyDescent="0.2">
      <c r="A664" s="399">
        <v>17</v>
      </c>
      <c r="B664" s="247" t="s">
        <v>1616</v>
      </c>
      <c r="C664" s="408"/>
      <c r="D664" s="408">
        <v>1</v>
      </c>
      <c r="E664" s="105"/>
      <c r="F664" s="399">
        <v>17</v>
      </c>
      <c r="G664" s="247" t="s">
        <v>1616</v>
      </c>
      <c r="H664" s="408"/>
      <c r="I664" s="408">
        <v>1</v>
      </c>
      <c r="J664" s="105"/>
      <c r="K664" s="399">
        <v>17</v>
      </c>
      <c r="L664" s="247" t="s">
        <v>1616</v>
      </c>
      <c r="M664" s="408">
        <v>1</v>
      </c>
      <c r="N664" s="408"/>
      <c r="O664" s="105"/>
      <c r="P664" s="399">
        <v>17</v>
      </c>
      <c r="Q664" s="247" t="s">
        <v>1616</v>
      </c>
      <c r="R664" s="408"/>
      <c r="S664" s="408">
        <v>1</v>
      </c>
      <c r="T664" s="105"/>
      <c r="U664" s="399">
        <v>17</v>
      </c>
      <c r="V664" s="247" t="s">
        <v>1616</v>
      </c>
      <c r="W664" s="402"/>
      <c r="X664" s="403">
        <v>1</v>
      </c>
    </row>
    <row r="665" spans="1:24" ht="15.75" customHeight="1" x14ac:dyDescent="0.2">
      <c r="A665" s="399">
        <v>18</v>
      </c>
      <c r="B665" s="247" t="s">
        <v>1617</v>
      </c>
      <c r="C665" s="408"/>
      <c r="D665" s="408">
        <v>1</v>
      </c>
      <c r="E665" s="105"/>
      <c r="F665" s="399">
        <v>18</v>
      </c>
      <c r="G665" s="247" t="s">
        <v>1617</v>
      </c>
      <c r="H665" s="408"/>
      <c r="I665" s="408">
        <v>1</v>
      </c>
      <c r="J665" s="105"/>
      <c r="K665" s="399">
        <v>18</v>
      </c>
      <c r="L665" s="247" t="s">
        <v>1617</v>
      </c>
      <c r="M665" s="408"/>
      <c r="N665" s="408">
        <v>1</v>
      </c>
      <c r="O665" s="105"/>
      <c r="P665" s="399">
        <v>18</v>
      </c>
      <c r="Q665" s="247" t="s">
        <v>1617</v>
      </c>
      <c r="R665" s="408"/>
      <c r="S665" s="408">
        <v>1</v>
      </c>
      <c r="T665" s="105"/>
      <c r="U665" s="399">
        <v>18</v>
      </c>
      <c r="V665" s="247" t="s">
        <v>1617</v>
      </c>
      <c r="W665" s="402">
        <v>1</v>
      </c>
      <c r="X665" s="403"/>
    </row>
    <row r="666" spans="1:24" ht="15.75" customHeight="1" x14ac:dyDescent="0.2">
      <c r="A666" s="399">
        <v>19</v>
      </c>
      <c r="B666" s="247" t="s">
        <v>1618</v>
      </c>
      <c r="C666" s="408"/>
      <c r="D666" s="408">
        <v>1</v>
      </c>
      <c r="E666" s="105"/>
      <c r="F666" s="399">
        <v>19</v>
      </c>
      <c r="G666" s="247" t="s">
        <v>1618</v>
      </c>
      <c r="H666" s="408"/>
      <c r="I666" s="408">
        <v>1</v>
      </c>
      <c r="J666" s="105"/>
      <c r="K666" s="399">
        <v>19</v>
      </c>
      <c r="L666" s="247" t="s">
        <v>1618</v>
      </c>
      <c r="M666" s="408"/>
      <c r="N666" s="408">
        <v>1</v>
      </c>
      <c r="O666" s="105"/>
      <c r="P666" s="399">
        <v>19</v>
      </c>
      <c r="Q666" s="247" t="s">
        <v>1618</v>
      </c>
      <c r="R666" s="408"/>
      <c r="S666" s="408">
        <v>1</v>
      </c>
      <c r="T666" s="105"/>
      <c r="U666" s="399">
        <v>19</v>
      </c>
      <c r="V666" s="247" t="s">
        <v>1618</v>
      </c>
      <c r="W666" s="402">
        <v>1</v>
      </c>
      <c r="X666" s="403"/>
    </row>
    <row r="667" spans="1:24" ht="15.75" customHeight="1" x14ac:dyDescent="0.2">
      <c r="A667" s="105"/>
      <c r="B667" s="404" t="s">
        <v>1619</v>
      </c>
      <c r="C667" s="743">
        <f>SUM(C648:C666)</f>
        <v>9</v>
      </c>
      <c r="D667" s="568"/>
      <c r="E667" s="105"/>
      <c r="F667" s="105"/>
      <c r="G667" s="404" t="s">
        <v>1619</v>
      </c>
      <c r="H667" s="743">
        <f>SUM(H648:H666)</f>
        <v>10</v>
      </c>
      <c r="I667" s="568"/>
      <c r="J667" s="105"/>
      <c r="K667" s="105"/>
      <c r="L667" s="404" t="s">
        <v>1619</v>
      </c>
      <c r="M667" s="743">
        <f>SUM(M648:M666)</f>
        <v>11</v>
      </c>
      <c r="N667" s="568"/>
      <c r="O667" s="105"/>
      <c r="P667" s="105"/>
      <c r="Q667" s="404" t="s">
        <v>1619</v>
      </c>
      <c r="R667" s="743">
        <f>SUM(R648:R666)</f>
        <v>3</v>
      </c>
      <c r="S667" s="568"/>
      <c r="T667" s="105"/>
      <c r="U667" s="105"/>
      <c r="V667" s="404" t="s">
        <v>1619</v>
      </c>
      <c r="W667" s="743">
        <f>SUM(W648:W666)</f>
        <v>13</v>
      </c>
      <c r="X667" s="568"/>
    </row>
    <row r="668" spans="1:24" ht="15.75" customHeight="1" x14ac:dyDescent="0.2">
      <c r="A668" s="105"/>
      <c r="B668" s="404" t="s">
        <v>1620</v>
      </c>
      <c r="C668" s="743">
        <f>SUM(D648:D666)</f>
        <v>10</v>
      </c>
      <c r="D668" s="568"/>
      <c r="E668" s="105"/>
      <c r="F668" s="105"/>
      <c r="G668" s="404" t="s">
        <v>1620</v>
      </c>
      <c r="H668" s="743">
        <f>SUM(I648:I666)</f>
        <v>9</v>
      </c>
      <c r="I668" s="568"/>
      <c r="J668" s="105"/>
      <c r="K668" s="105"/>
      <c r="L668" s="404" t="s">
        <v>1620</v>
      </c>
      <c r="M668" s="743">
        <f>SUM(N648:N666)</f>
        <v>8</v>
      </c>
      <c r="N668" s="568"/>
      <c r="O668" s="105"/>
      <c r="P668" s="105"/>
      <c r="Q668" s="404" t="s">
        <v>1620</v>
      </c>
      <c r="R668" s="743">
        <f>SUM(S648:S666)</f>
        <v>16</v>
      </c>
      <c r="S668" s="568"/>
      <c r="T668" s="105"/>
      <c r="U668" s="105"/>
      <c r="V668" s="404" t="s">
        <v>1620</v>
      </c>
      <c r="W668" s="743">
        <f>SUM(X648:X666)</f>
        <v>6</v>
      </c>
      <c r="X668" s="568"/>
    </row>
    <row r="669" spans="1:24" ht="15.75" customHeight="1" x14ac:dyDescent="0.2">
      <c r="A669" s="105"/>
      <c r="B669" s="405" t="s">
        <v>1621</v>
      </c>
      <c r="C669" s="406">
        <f>C667</f>
        <v>9</v>
      </c>
      <c r="D669" s="406" t="s">
        <v>1630</v>
      </c>
      <c r="E669" s="105"/>
      <c r="F669" s="105"/>
      <c r="G669" s="405" t="s">
        <v>1621</v>
      </c>
      <c r="H669" s="406">
        <f>H667</f>
        <v>10</v>
      </c>
      <c r="I669" s="406" t="s">
        <v>1630</v>
      </c>
      <c r="J669" s="105"/>
      <c r="K669" s="105"/>
      <c r="L669" s="405" t="s">
        <v>1621</v>
      </c>
      <c r="M669" s="406">
        <f>M667</f>
        <v>11</v>
      </c>
      <c r="N669" s="406" t="s">
        <v>1630</v>
      </c>
      <c r="O669" s="105"/>
      <c r="P669" s="105"/>
      <c r="Q669" s="405" t="s">
        <v>1621</v>
      </c>
      <c r="R669" s="406">
        <f>R667</f>
        <v>3</v>
      </c>
      <c r="S669" s="406" t="s">
        <v>1344</v>
      </c>
      <c r="T669" s="105"/>
      <c r="U669" s="105"/>
      <c r="V669" s="405" t="s">
        <v>1621</v>
      </c>
      <c r="W669" s="406">
        <f>W667</f>
        <v>13</v>
      </c>
      <c r="X669" s="406" t="s">
        <v>1622</v>
      </c>
    </row>
    <row r="670" spans="1:24" ht="15.75" customHeight="1" x14ac:dyDescent="0.2">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row>
    <row r="671" spans="1:24" ht="15.75" customHeight="1" x14ac:dyDescent="0.2">
      <c r="A671" s="105"/>
      <c r="B671" s="744" t="s">
        <v>1822</v>
      </c>
      <c r="C671" s="745"/>
      <c r="D671" s="746"/>
      <c r="E671" s="105"/>
      <c r="F671" s="105"/>
      <c r="G671" s="744" t="s">
        <v>1823</v>
      </c>
      <c r="H671" s="745"/>
      <c r="I671" s="746"/>
      <c r="J671" s="105"/>
      <c r="K671" s="105"/>
      <c r="L671" s="744" t="s">
        <v>1824</v>
      </c>
      <c r="M671" s="745"/>
      <c r="N671" s="746"/>
      <c r="O671" s="105"/>
      <c r="P671" s="105"/>
      <c r="Q671" s="744" t="s">
        <v>1825</v>
      </c>
      <c r="R671" s="745"/>
      <c r="S671" s="746"/>
      <c r="T671" s="105"/>
      <c r="U671" s="105"/>
      <c r="V671" s="744" t="s">
        <v>1826</v>
      </c>
      <c r="W671" s="745"/>
      <c r="X671" s="746"/>
    </row>
    <row r="672" spans="1:24" ht="15.75" customHeight="1" x14ac:dyDescent="0.2">
      <c r="A672" s="105"/>
      <c r="B672" s="747" t="s">
        <v>1827</v>
      </c>
      <c r="C672" s="570"/>
      <c r="D672" s="748"/>
      <c r="E672" s="105"/>
      <c r="F672" s="105"/>
      <c r="G672" s="747" t="s">
        <v>1828</v>
      </c>
      <c r="H672" s="570"/>
      <c r="I672" s="748"/>
      <c r="J672" s="105"/>
      <c r="K672" s="105"/>
      <c r="L672" s="747" t="s">
        <v>1829</v>
      </c>
      <c r="M672" s="570"/>
      <c r="N672" s="748"/>
      <c r="O672" s="105"/>
      <c r="P672" s="105"/>
      <c r="Q672" s="747" t="s">
        <v>1830</v>
      </c>
      <c r="R672" s="570"/>
      <c r="S672" s="748"/>
      <c r="T672" s="105"/>
      <c r="U672" s="105"/>
      <c r="V672" s="747" t="s">
        <v>1831</v>
      </c>
      <c r="W672" s="570"/>
      <c r="X672" s="748"/>
    </row>
    <row r="673" spans="1:24" ht="15.75" customHeight="1" x14ac:dyDescent="0.2">
      <c r="A673" s="105"/>
      <c r="B673" s="749" t="s">
        <v>1832</v>
      </c>
      <c r="C673" s="750"/>
      <c r="D673" s="751"/>
      <c r="E673" s="105"/>
      <c r="F673" s="105"/>
      <c r="G673" s="749" t="s">
        <v>1833</v>
      </c>
      <c r="H673" s="750"/>
      <c r="I673" s="751"/>
      <c r="J673" s="105"/>
      <c r="K673" s="105"/>
      <c r="L673" s="749" t="s">
        <v>1834</v>
      </c>
      <c r="M673" s="750"/>
      <c r="N673" s="751"/>
      <c r="O673" s="105"/>
      <c r="P673" s="105"/>
      <c r="Q673" s="749" t="s">
        <v>1835</v>
      </c>
      <c r="R673" s="750"/>
      <c r="S673" s="751"/>
      <c r="T673" s="105"/>
      <c r="U673" s="105"/>
      <c r="V673" s="749" t="s">
        <v>1836</v>
      </c>
      <c r="W673" s="750"/>
      <c r="X673" s="751"/>
    </row>
    <row r="674" spans="1:24" ht="15.75" customHeight="1" x14ac:dyDescent="0.2">
      <c r="A674" s="105"/>
      <c r="B674" s="105"/>
      <c r="C674" s="105"/>
      <c r="D674" s="105"/>
      <c r="E674" s="105"/>
    </row>
    <row r="675" spans="1:24" ht="15.75" customHeight="1" x14ac:dyDescent="0.2">
      <c r="A675" s="105"/>
      <c r="B675" s="105"/>
      <c r="C675" s="105"/>
      <c r="D675" s="105"/>
      <c r="E675" s="105"/>
    </row>
    <row r="676" spans="1:24" ht="15.75" customHeight="1" x14ac:dyDescent="0.2">
      <c r="A676" s="105"/>
      <c r="B676" s="105"/>
      <c r="C676" s="105"/>
      <c r="D676" s="105"/>
      <c r="E676" s="105"/>
    </row>
    <row r="677" spans="1:24" ht="15.75" customHeight="1" x14ac:dyDescent="0.2">
      <c r="A677" s="105"/>
      <c r="B677" s="105"/>
      <c r="C677" s="105"/>
      <c r="D677" s="105"/>
      <c r="E677" s="105"/>
    </row>
    <row r="678" spans="1:24" ht="15.75" customHeight="1" x14ac:dyDescent="0.2">
      <c r="A678" s="105"/>
      <c r="B678" s="105"/>
      <c r="C678" s="105"/>
      <c r="D678" s="105"/>
      <c r="E678" s="105"/>
    </row>
    <row r="679" spans="1:24" ht="15.75" customHeight="1" x14ac:dyDescent="0.2">
      <c r="A679" s="105"/>
      <c r="B679" s="105"/>
      <c r="C679" s="105"/>
      <c r="D679" s="105"/>
      <c r="E679" s="105"/>
    </row>
    <row r="680" spans="1:24" ht="15.75" customHeight="1" x14ac:dyDescent="0.2">
      <c r="A680" s="105"/>
      <c r="B680" s="105"/>
      <c r="C680" s="105"/>
      <c r="D680" s="105"/>
      <c r="E680" s="105"/>
    </row>
    <row r="681" spans="1:24" ht="15.75" customHeight="1" x14ac:dyDescent="0.2">
      <c r="A681" s="105"/>
      <c r="B681" s="105"/>
      <c r="C681" s="105"/>
      <c r="D681" s="105"/>
      <c r="E681" s="105"/>
    </row>
    <row r="682" spans="1:24" ht="15.75" customHeight="1" x14ac:dyDescent="0.2">
      <c r="A682" s="105"/>
      <c r="B682" s="105"/>
      <c r="C682" s="105"/>
      <c r="D682" s="105"/>
      <c r="E682" s="105"/>
    </row>
    <row r="683" spans="1:24" ht="15.75" customHeight="1" x14ac:dyDescent="0.2">
      <c r="A683" s="105"/>
      <c r="B683" s="105"/>
      <c r="C683" s="105"/>
      <c r="D683" s="105"/>
      <c r="E683" s="105"/>
    </row>
    <row r="684" spans="1:24" ht="15.75" customHeight="1" x14ac:dyDescent="0.2">
      <c r="A684" s="105"/>
      <c r="B684" s="105"/>
      <c r="C684" s="105"/>
      <c r="D684" s="105"/>
      <c r="E684" s="105"/>
    </row>
    <row r="685" spans="1:24" ht="15.75" customHeight="1" x14ac:dyDescent="0.2">
      <c r="A685" s="105"/>
      <c r="B685" s="105"/>
      <c r="C685" s="105"/>
      <c r="D685" s="105"/>
      <c r="E685" s="105"/>
    </row>
    <row r="686" spans="1:24" ht="15.75" customHeight="1" x14ac:dyDescent="0.2">
      <c r="A686" s="105"/>
      <c r="B686" s="105"/>
      <c r="C686" s="105"/>
      <c r="D686" s="105"/>
      <c r="E686" s="105"/>
    </row>
    <row r="687" spans="1:24" ht="15.75" customHeight="1" x14ac:dyDescent="0.2">
      <c r="A687" s="105"/>
      <c r="B687" s="105"/>
      <c r="C687" s="105"/>
      <c r="D687" s="105"/>
      <c r="E687" s="105"/>
    </row>
    <row r="688" spans="1:24" ht="15.75" customHeight="1" x14ac:dyDescent="0.2">
      <c r="A688" s="105"/>
      <c r="B688" s="105"/>
      <c r="C688" s="105"/>
      <c r="D688" s="105"/>
      <c r="E688" s="105"/>
    </row>
    <row r="689" spans="1:5" ht="15.75" customHeight="1" x14ac:dyDescent="0.2">
      <c r="A689" s="105"/>
      <c r="B689" s="105"/>
      <c r="C689" s="105"/>
      <c r="D689" s="105"/>
      <c r="E689" s="105"/>
    </row>
    <row r="690" spans="1:5" ht="15.75" customHeight="1" x14ac:dyDescent="0.2">
      <c r="A690" s="105"/>
      <c r="B690" s="105"/>
      <c r="C690" s="105"/>
      <c r="D690" s="105"/>
      <c r="E690" s="105"/>
    </row>
    <row r="691" spans="1:5" ht="15.75" customHeight="1" x14ac:dyDescent="0.2">
      <c r="A691" s="105"/>
      <c r="B691" s="105"/>
      <c r="C691" s="105"/>
      <c r="D691" s="105"/>
      <c r="E691" s="105"/>
    </row>
    <row r="692" spans="1:5" ht="15.75" customHeight="1" x14ac:dyDescent="0.2">
      <c r="A692" s="105"/>
      <c r="B692" s="105"/>
      <c r="C692" s="105"/>
      <c r="D692" s="105"/>
      <c r="E692" s="105"/>
    </row>
    <row r="693" spans="1:5" ht="15.75" customHeight="1" x14ac:dyDescent="0.2">
      <c r="A693" s="105"/>
      <c r="B693" s="105"/>
      <c r="C693" s="105"/>
      <c r="D693" s="105"/>
      <c r="E693" s="105"/>
    </row>
    <row r="694" spans="1:5" ht="15.75" customHeight="1" x14ac:dyDescent="0.2">
      <c r="A694" s="105"/>
      <c r="B694" s="105"/>
      <c r="C694" s="105"/>
      <c r="D694" s="105"/>
      <c r="E694" s="105"/>
    </row>
    <row r="695" spans="1:5" ht="15.75" customHeight="1" x14ac:dyDescent="0.2">
      <c r="A695" s="105"/>
      <c r="B695" s="105"/>
      <c r="C695" s="105"/>
      <c r="D695" s="105"/>
      <c r="E695" s="105"/>
    </row>
    <row r="696" spans="1:5" ht="15.75" customHeight="1" x14ac:dyDescent="0.2">
      <c r="A696" s="105"/>
      <c r="B696" s="105"/>
      <c r="C696" s="105"/>
      <c r="D696" s="105"/>
      <c r="E696" s="105"/>
    </row>
    <row r="697" spans="1:5" ht="15.75" customHeight="1" x14ac:dyDescent="0.2">
      <c r="A697" s="105"/>
      <c r="B697" s="105"/>
      <c r="C697" s="105"/>
      <c r="D697" s="105"/>
      <c r="E697" s="105"/>
    </row>
    <row r="698" spans="1:5" ht="15.75" customHeight="1" x14ac:dyDescent="0.2">
      <c r="A698" s="105"/>
      <c r="B698" s="105"/>
      <c r="C698" s="105"/>
      <c r="D698" s="105"/>
      <c r="E698" s="105"/>
    </row>
    <row r="699" spans="1:5" ht="15.75" customHeight="1" x14ac:dyDescent="0.2">
      <c r="A699" s="105"/>
      <c r="B699" s="105"/>
      <c r="C699" s="105"/>
      <c r="D699" s="105"/>
      <c r="E699" s="105"/>
    </row>
    <row r="700" spans="1:5" ht="15.75" customHeight="1" x14ac:dyDescent="0.2">
      <c r="A700" s="105"/>
      <c r="B700" s="105"/>
      <c r="C700" s="105"/>
      <c r="D700" s="105"/>
      <c r="E700" s="105"/>
    </row>
    <row r="701" spans="1:5" ht="15.75" customHeight="1" x14ac:dyDescent="0.2">
      <c r="A701" s="105"/>
      <c r="B701" s="105"/>
      <c r="C701" s="105"/>
      <c r="D701" s="105"/>
      <c r="E701" s="105"/>
    </row>
    <row r="702" spans="1:5" ht="15.75" customHeight="1" x14ac:dyDescent="0.2">
      <c r="A702" s="105"/>
      <c r="B702" s="105"/>
      <c r="C702" s="105"/>
      <c r="D702" s="105"/>
      <c r="E702" s="105"/>
    </row>
    <row r="703" spans="1:5" ht="15.75" customHeight="1" x14ac:dyDescent="0.2">
      <c r="A703" s="105"/>
      <c r="B703" s="105"/>
      <c r="C703" s="105"/>
      <c r="D703" s="105"/>
      <c r="E703" s="105"/>
    </row>
    <row r="704" spans="1:5" ht="15.75" customHeight="1" x14ac:dyDescent="0.2">
      <c r="A704" s="105"/>
      <c r="B704" s="105"/>
      <c r="C704" s="105"/>
      <c r="D704" s="105"/>
      <c r="E704" s="105"/>
    </row>
    <row r="705" spans="1:5" ht="15.75" customHeight="1" x14ac:dyDescent="0.2">
      <c r="A705" s="105"/>
      <c r="B705" s="105"/>
      <c r="C705" s="105"/>
      <c r="D705" s="105"/>
      <c r="E705" s="105"/>
    </row>
    <row r="706" spans="1:5" ht="15.75" customHeight="1" x14ac:dyDescent="0.2">
      <c r="A706" s="105"/>
      <c r="B706" s="105"/>
      <c r="C706" s="105"/>
      <c r="D706" s="105"/>
      <c r="E706" s="105"/>
    </row>
    <row r="707" spans="1:5" ht="15.75" customHeight="1" x14ac:dyDescent="0.2">
      <c r="A707" s="105"/>
      <c r="B707" s="105"/>
      <c r="C707" s="105"/>
      <c r="D707" s="105"/>
      <c r="E707" s="105"/>
    </row>
    <row r="708" spans="1:5" ht="15.75" customHeight="1" x14ac:dyDescent="0.2">
      <c r="A708" s="105"/>
      <c r="B708" s="105"/>
      <c r="C708" s="105"/>
      <c r="D708" s="105"/>
      <c r="E708" s="105"/>
    </row>
    <row r="709" spans="1:5" ht="15.75" customHeight="1" x14ac:dyDescent="0.2">
      <c r="A709" s="105"/>
      <c r="B709" s="105"/>
      <c r="C709" s="105"/>
      <c r="D709" s="105"/>
      <c r="E709" s="105"/>
    </row>
    <row r="710" spans="1:5" ht="15.75" customHeight="1" x14ac:dyDescent="0.2">
      <c r="A710" s="105"/>
      <c r="B710" s="105"/>
      <c r="C710" s="105"/>
      <c r="D710" s="105"/>
      <c r="E710" s="105"/>
    </row>
    <row r="711" spans="1:5" ht="15.75" customHeight="1" x14ac:dyDescent="0.2">
      <c r="A711" s="105"/>
      <c r="B711" s="105"/>
      <c r="C711" s="105"/>
      <c r="D711" s="105"/>
      <c r="E711" s="105"/>
    </row>
    <row r="712" spans="1:5" ht="15.75" customHeight="1" x14ac:dyDescent="0.2">
      <c r="A712" s="105"/>
      <c r="B712" s="105"/>
      <c r="C712" s="105"/>
      <c r="D712" s="105"/>
      <c r="E712" s="105"/>
    </row>
    <row r="713" spans="1:5" ht="15.75" customHeight="1" x14ac:dyDescent="0.2">
      <c r="A713" s="105"/>
      <c r="B713" s="105"/>
      <c r="C713" s="105"/>
      <c r="D713" s="105"/>
      <c r="E713" s="105"/>
    </row>
    <row r="714" spans="1:5" ht="15.75" customHeight="1" x14ac:dyDescent="0.2">
      <c r="A714" s="105"/>
      <c r="B714" s="105"/>
      <c r="C714" s="105"/>
      <c r="D714" s="105"/>
      <c r="E714" s="105"/>
    </row>
    <row r="715" spans="1:5" ht="15.75" customHeight="1" x14ac:dyDescent="0.2">
      <c r="A715" s="105"/>
      <c r="B715" s="105"/>
      <c r="C715" s="105"/>
      <c r="D715" s="105"/>
      <c r="E715" s="105"/>
    </row>
    <row r="716" spans="1:5" ht="15.75" customHeight="1" x14ac:dyDescent="0.2">
      <c r="A716" s="105"/>
      <c r="B716" s="105"/>
      <c r="C716" s="105"/>
      <c r="D716" s="105"/>
      <c r="E716" s="105"/>
    </row>
    <row r="717" spans="1:5" ht="15.75" customHeight="1" x14ac:dyDescent="0.2">
      <c r="A717" s="105"/>
      <c r="B717" s="105"/>
      <c r="C717" s="105"/>
      <c r="D717" s="105"/>
      <c r="E717" s="105"/>
    </row>
    <row r="718" spans="1:5" ht="15.75" customHeight="1" x14ac:dyDescent="0.2">
      <c r="A718" s="105"/>
      <c r="B718" s="105"/>
      <c r="C718" s="105"/>
      <c r="D718" s="105"/>
      <c r="E718" s="105"/>
    </row>
    <row r="719" spans="1:5" ht="15.75" customHeight="1" x14ac:dyDescent="0.2">
      <c r="A719" s="105"/>
      <c r="B719" s="105"/>
      <c r="C719" s="105"/>
      <c r="D719" s="105"/>
      <c r="E719" s="105"/>
    </row>
    <row r="720" spans="1:5" ht="15.75" customHeight="1" x14ac:dyDescent="0.2">
      <c r="A720" s="105"/>
      <c r="B720" s="105"/>
      <c r="C720" s="105"/>
      <c r="D720" s="105"/>
      <c r="E720" s="105"/>
    </row>
    <row r="721" spans="1:5" ht="15.75" customHeight="1" x14ac:dyDescent="0.2">
      <c r="A721" s="105"/>
      <c r="B721" s="105"/>
      <c r="C721" s="105"/>
      <c r="D721" s="105"/>
      <c r="E721" s="105"/>
    </row>
    <row r="722" spans="1:5" ht="15.75" customHeight="1" x14ac:dyDescent="0.2">
      <c r="A722" s="105"/>
      <c r="B722" s="105"/>
      <c r="C722" s="105"/>
      <c r="D722" s="105"/>
      <c r="E722" s="105"/>
    </row>
    <row r="723" spans="1:5" ht="15.75" customHeight="1" x14ac:dyDescent="0.2">
      <c r="A723" s="105"/>
      <c r="B723" s="105"/>
      <c r="C723" s="105"/>
      <c r="D723" s="105"/>
      <c r="E723" s="105"/>
    </row>
    <row r="724" spans="1:5" ht="15.75" customHeight="1" x14ac:dyDescent="0.2">
      <c r="A724" s="105"/>
      <c r="B724" s="105"/>
      <c r="C724" s="105"/>
      <c r="D724" s="105"/>
      <c r="E724" s="105"/>
    </row>
    <row r="725" spans="1:5" ht="15.75" customHeight="1" x14ac:dyDescent="0.2">
      <c r="A725" s="105"/>
      <c r="B725" s="105"/>
      <c r="C725" s="105"/>
      <c r="D725" s="105"/>
      <c r="E725" s="105"/>
    </row>
    <row r="726" spans="1:5" ht="15.75" customHeight="1" x14ac:dyDescent="0.2">
      <c r="A726" s="105"/>
      <c r="B726" s="105"/>
      <c r="C726" s="105"/>
      <c r="D726" s="105"/>
      <c r="E726" s="105"/>
    </row>
    <row r="727" spans="1:5" ht="15.75" customHeight="1" x14ac:dyDescent="0.2">
      <c r="A727" s="105"/>
      <c r="B727" s="105"/>
      <c r="C727" s="105"/>
      <c r="D727" s="105"/>
      <c r="E727" s="105"/>
    </row>
    <row r="728" spans="1:5" ht="15.75" customHeight="1" x14ac:dyDescent="0.2">
      <c r="A728" s="105"/>
      <c r="B728" s="105"/>
      <c r="C728" s="105"/>
      <c r="D728" s="105"/>
      <c r="E728" s="105"/>
    </row>
    <row r="729" spans="1:5" ht="15.75" customHeight="1" x14ac:dyDescent="0.2">
      <c r="A729" s="105"/>
      <c r="B729" s="105"/>
      <c r="C729" s="105"/>
      <c r="D729" s="105"/>
      <c r="E729" s="105"/>
    </row>
    <row r="730" spans="1:5" ht="15.75" customHeight="1" x14ac:dyDescent="0.2">
      <c r="A730" s="105"/>
      <c r="B730" s="105"/>
      <c r="C730" s="105"/>
      <c r="D730" s="105"/>
      <c r="E730" s="105"/>
    </row>
    <row r="731" spans="1:5" ht="15.75" customHeight="1" x14ac:dyDescent="0.2">
      <c r="A731" s="105"/>
      <c r="B731" s="105"/>
      <c r="C731" s="105"/>
      <c r="D731" s="105"/>
      <c r="E731" s="105"/>
    </row>
    <row r="732" spans="1:5" ht="15.75" customHeight="1" x14ac:dyDescent="0.2">
      <c r="A732" s="105"/>
      <c r="B732" s="105"/>
      <c r="C732" s="105"/>
      <c r="D732" s="105"/>
      <c r="E732" s="105"/>
    </row>
    <row r="733" spans="1:5" ht="15.75" customHeight="1" x14ac:dyDescent="0.2">
      <c r="A733" s="105"/>
      <c r="B733" s="105"/>
      <c r="C733" s="105"/>
      <c r="D733" s="105"/>
      <c r="E733" s="105"/>
    </row>
    <row r="734" spans="1:5" ht="15.75" customHeight="1" x14ac:dyDescent="0.2">
      <c r="A734" s="105"/>
      <c r="B734" s="105"/>
      <c r="C734" s="105"/>
      <c r="D734" s="105"/>
      <c r="E734" s="105"/>
    </row>
    <row r="735" spans="1:5" ht="15.75" customHeight="1" x14ac:dyDescent="0.2">
      <c r="A735" s="105"/>
      <c r="B735" s="105"/>
      <c r="C735" s="105"/>
      <c r="D735" s="105"/>
      <c r="E735" s="105"/>
    </row>
    <row r="736" spans="1:5" ht="15.75" customHeight="1" x14ac:dyDescent="0.2">
      <c r="A736" s="105"/>
      <c r="B736" s="105"/>
      <c r="C736" s="105"/>
      <c r="D736" s="105"/>
      <c r="E736" s="105"/>
    </row>
    <row r="737" spans="1:5" ht="15.75" customHeight="1" x14ac:dyDescent="0.2">
      <c r="A737" s="105"/>
      <c r="B737" s="105"/>
      <c r="C737" s="105"/>
      <c r="D737" s="105"/>
      <c r="E737" s="105"/>
    </row>
    <row r="738" spans="1:5" ht="15.75" customHeight="1" x14ac:dyDescent="0.2">
      <c r="A738" s="105"/>
      <c r="B738" s="105"/>
      <c r="C738" s="105"/>
      <c r="D738" s="105"/>
      <c r="E738" s="105"/>
    </row>
    <row r="739" spans="1:5" ht="15.75" customHeight="1" x14ac:dyDescent="0.2">
      <c r="A739" s="105"/>
      <c r="B739" s="105"/>
      <c r="C739" s="105"/>
      <c r="D739" s="105"/>
      <c r="E739" s="105"/>
    </row>
    <row r="740" spans="1:5" ht="15.75" customHeight="1" x14ac:dyDescent="0.2">
      <c r="A740" s="105"/>
      <c r="B740" s="105"/>
      <c r="C740" s="105"/>
      <c r="D740" s="105"/>
      <c r="E740" s="105"/>
    </row>
    <row r="741" spans="1:5" ht="15.75" customHeight="1" x14ac:dyDescent="0.2">
      <c r="A741" s="105"/>
      <c r="B741" s="105"/>
      <c r="C741" s="105"/>
      <c r="D741" s="105"/>
      <c r="E741" s="105"/>
    </row>
    <row r="742" spans="1:5" ht="15.75" customHeight="1" x14ac:dyDescent="0.2">
      <c r="A742" s="105"/>
      <c r="B742" s="105"/>
      <c r="C742" s="105"/>
      <c r="D742" s="105"/>
      <c r="E742" s="105"/>
    </row>
    <row r="743" spans="1:5" ht="15.75" customHeight="1" x14ac:dyDescent="0.2">
      <c r="A743" s="105"/>
      <c r="B743" s="105"/>
      <c r="C743" s="105"/>
      <c r="D743" s="105"/>
      <c r="E743" s="105"/>
    </row>
    <row r="744" spans="1:5" ht="15.75" customHeight="1" x14ac:dyDescent="0.2">
      <c r="A744" s="105"/>
      <c r="B744" s="105"/>
      <c r="C744" s="105"/>
      <c r="D744" s="105"/>
      <c r="E744" s="105"/>
    </row>
    <row r="745" spans="1:5" ht="15.75" customHeight="1" x14ac:dyDescent="0.2">
      <c r="A745" s="105"/>
      <c r="B745" s="105"/>
      <c r="C745" s="105"/>
      <c r="D745" s="105"/>
      <c r="E745" s="105"/>
    </row>
    <row r="746" spans="1:5" ht="15.75" customHeight="1" x14ac:dyDescent="0.2">
      <c r="A746" s="105"/>
      <c r="B746" s="105"/>
      <c r="C746" s="105"/>
      <c r="D746" s="105"/>
      <c r="E746" s="105"/>
    </row>
    <row r="747" spans="1:5" ht="15.75" customHeight="1" x14ac:dyDescent="0.2">
      <c r="A747" s="105"/>
      <c r="B747" s="105"/>
      <c r="C747" s="105"/>
      <c r="D747" s="105"/>
      <c r="E747" s="105"/>
    </row>
    <row r="748" spans="1:5" ht="15.75" customHeight="1" x14ac:dyDescent="0.2">
      <c r="A748" s="105"/>
      <c r="B748" s="105"/>
      <c r="C748" s="105"/>
      <c r="D748" s="105"/>
      <c r="E748" s="105"/>
    </row>
    <row r="749" spans="1:5" ht="15.75" customHeight="1" x14ac:dyDescent="0.2">
      <c r="A749" s="105"/>
      <c r="B749" s="105"/>
      <c r="C749" s="105"/>
      <c r="D749" s="105"/>
      <c r="E749" s="105"/>
    </row>
    <row r="750" spans="1:5" ht="15.75" customHeight="1" x14ac:dyDescent="0.2">
      <c r="A750" s="105"/>
      <c r="B750" s="105"/>
      <c r="C750" s="105"/>
      <c r="D750" s="105"/>
      <c r="E750" s="105"/>
    </row>
    <row r="751" spans="1:5" ht="15.75" customHeight="1" x14ac:dyDescent="0.2">
      <c r="A751" s="105"/>
      <c r="B751" s="105"/>
      <c r="C751" s="105"/>
      <c r="D751" s="105"/>
      <c r="E751" s="105"/>
    </row>
    <row r="752" spans="1:5" ht="15.75" customHeight="1" x14ac:dyDescent="0.2">
      <c r="A752" s="105"/>
      <c r="B752" s="105"/>
      <c r="C752" s="105"/>
      <c r="D752" s="105"/>
      <c r="E752" s="105"/>
    </row>
    <row r="753" spans="1:5" ht="15.75" customHeight="1" x14ac:dyDescent="0.2">
      <c r="A753" s="105"/>
      <c r="B753" s="105"/>
      <c r="C753" s="105"/>
      <c r="D753" s="105"/>
      <c r="E753" s="105"/>
    </row>
    <row r="754" spans="1:5" ht="15.75" customHeight="1" x14ac:dyDescent="0.2">
      <c r="A754" s="105"/>
      <c r="B754" s="105"/>
      <c r="C754" s="105"/>
      <c r="D754" s="105"/>
      <c r="E754" s="105"/>
    </row>
    <row r="755" spans="1:5" ht="15.75" customHeight="1" x14ac:dyDescent="0.2">
      <c r="A755" s="105"/>
      <c r="B755" s="105"/>
      <c r="C755" s="105"/>
      <c r="D755" s="105"/>
      <c r="E755" s="105"/>
    </row>
    <row r="756" spans="1:5" ht="15.75" customHeight="1" x14ac:dyDescent="0.2">
      <c r="A756" s="105"/>
      <c r="B756" s="105"/>
      <c r="C756" s="105"/>
      <c r="D756" s="105"/>
      <c r="E756" s="105"/>
    </row>
    <row r="757" spans="1:5" ht="15.75" customHeight="1" x14ac:dyDescent="0.2">
      <c r="A757" s="105"/>
      <c r="B757" s="105"/>
      <c r="C757" s="105"/>
      <c r="D757" s="105"/>
      <c r="E757" s="105"/>
    </row>
    <row r="758" spans="1:5" ht="15.75" customHeight="1" x14ac:dyDescent="0.2">
      <c r="A758" s="105"/>
      <c r="B758" s="105"/>
      <c r="C758" s="105"/>
      <c r="D758" s="105"/>
      <c r="E758" s="105"/>
    </row>
    <row r="759" spans="1:5" ht="15.75" customHeight="1" x14ac:dyDescent="0.2">
      <c r="A759" s="105"/>
      <c r="B759" s="105"/>
      <c r="C759" s="105"/>
      <c r="D759" s="105"/>
      <c r="E759" s="105"/>
    </row>
    <row r="760" spans="1:5" ht="15.75" customHeight="1" x14ac:dyDescent="0.2">
      <c r="A760" s="105"/>
      <c r="B760" s="105"/>
      <c r="C760" s="105"/>
      <c r="D760" s="105"/>
      <c r="E760" s="105"/>
    </row>
    <row r="761" spans="1:5" ht="15.75" customHeight="1" x14ac:dyDescent="0.2">
      <c r="A761" s="105"/>
      <c r="B761" s="105"/>
      <c r="C761" s="105"/>
      <c r="D761" s="105"/>
      <c r="E761" s="105"/>
    </row>
    <row r="762" spans="1:5" ht="15.75" customHeight="1" x14ac:dyDescent="0.2">
      <c r="A762" s="105"/>
      <c r="B762" s="105"/>
      <c r="C762" s="105"/>
      <c r="D762" s="105"/>
      <c r="E762" s="105"/>
    </row>
    <row r="763" spans="1:5" ht="15.75" customHeight="1" x14ac:dyDescent="0.2">
      <c r="A763" s="105"/>
      <c r="B763" s="105"/>
      <c r="C763" s="105"/>
      <c r="D763" s="105"/>
      <c r="E763" s="105"/>
    </row>
    <row r="764" spans="1:5" ht="15.75" customHeight="1" x14ac:dyDescent="0.2">
      <c r="A764" s="105"/>
      <c r="B764" s="105"/>
      <c r="C764" s="105"/>
      <c r="D764" s="105"/>
      <c r="E764" s="105"/>
    </row>
    <row r="765" spans="1:5" ht="15.75" customHeight="1" x14ac:dyDescent="0.2">
      <c r="A765" s="105"/>
      <c r="B765" s="105"/>
      <c r="C765" s="105"/>
      <c r="D765" s="105"/>
      <c r="E765" s="105"/>
    </row>
    <row r="766" spans="1:5" ht="15.75" customHeight="1" x14ac:dyDescent="0.2">
      <c r="A766" s="105"/>
      <c r="B766" s="105"/>
      <c r="C766" s="105"/>
      <c r="D766" s="105"/>
      <c r="E766" s="105"/>
    </row>
    <row r="767" spans="1:5" ht="15.75" customHeight="1" x14ac:dyDescent="0.2">
      <c r="A767" s="105"/>
      <c r="B767" s="105"/>
      <c r="C767" s="105"/>
      <c r="D767" s="105"/>
      <c r="E767" s="105"/>
    </row>
    <row r="768" spans="1:5" ht="15.75" customHeight="1" x14ac:dyDescent="0.2">
      <c r="A768" s="105"/>
      <c r="B768" s="105"/>
      <c r="C768" s="105"/>
      <c r="D768" s="105"/>
      <c r="E768" s="105"/>
    </row>
    <row r="769" spans="1:5" ht="15.75" customHeight="1" x14ac:dyDescent="0.2">
      <c r="A769" s="105"/>
      <c r="B769" s="105"/>
      <c r="C769" s="105"/>
      <c r="D769" s="105"/>
      <c r="E769" s="105"/>
    </row>
    <row r="770" spans="1:5" ht="15.75" customHeight="1" x14ac:dyDescent="0.2">
      <c r="A770" s="105"/>
      <c r="B770" s="105"/>
      <c r="C770" s="105"/>
      <c r="D770" s="105"/>
      <c r="E770" s="105"/>
    </row>
    <row r="771" spans="1:5" ht="15.75" customHeight="1" x14ac:dyDescent="0.2">
      <c r="A771" s="105"/>
      <c r="B771" s="105"/>
      <c r="C771" s="105"/>
      <c r="D771" s="105"/>
      <c r="E771" s="105"/>
    </row>
    <row r="772" spans="1:5" ht="15.75" customHeight="1" x14ac:dyDescent="0.2">
      <c r="A772" s="105"/>
      <c r="B772" s="105"/>
      <c r="C772" s="105"/>
      <c r="D772" s="105"/>
      <c r="E772" s="105"/>
    </row>
    <row r="773" spans="1:5" ht="15.75" customHeight="1" x14ac:dyDescent="0.2">
      <c r="A773" s="105"/>
      <c r="B773" s="105"/>
      <c r="C773" s="105"/>
      <c r="D773" s="105"/>
      <c r="E773" s="105"/>
    </row>
    <row r="774" spans="1:5" ht="15.75" customHeight="1" x14ac:dyDescent="0.2">
      <c r="A774" s="105"/>
      <c r="B774" s="105"/>
      <c r="C774" s="105"/>
      <c r="D774" s="105"/>
      <c r="E774" s="105"/>
    </row>
    <row r="775" spans="1:5" ht="15.75" customHeight="1" x14ac:dyDescent="0.2">
      <c r="A775" s="105"/>
      <c r="B775" s="105"/>
      <c r="C775" s="105"/>
      <c r="D775" s="105"/>
      <c r="E775" s="105"/>
    </row>
    <row r="776" spans="1:5" ht="15.75" customHeight="1" x14ac:dyDescent="0.2">
      <c r="A776" s="105"/>
      <c r="B776" s="105"/>
      <c r="C776" s="105"/>
      <c r="D776" s="105"/>
      <c r="E776" s="105"/>
    </row>
    <row r="777" spans="1:5" ht="15.75" customHeight="1" x14ac:dyDescent="0.2">
      <c r="A777" s="105"/>
      <c r="B777" s="105"/>
      <c r="C777" s="105"/>
      <c r="D777" s="105"/>
      <c r="E777" s="105"/>
    </row>
    <row r="778" spans="1:5" ht="15.75" customHeight="1" x14ac:dyDescent="0.2">
      <c r="A778" s="105"/>
      <c r="B778" s="105"/>
      <c r="C778" s="105"/>
      <c r="D778" s="105"/>
      <c r="E778" s="105"/>
    </row>
    <row r="779" spans="1:5" ht="15.75" customHeight="1" x14ac:dyDescent="0.2">
      <c r="A779" s="105"/>
      <c r="B779" s="105"/>
      <c r="C779" s="105"/>
      <c r="D779" s="105"/>
      <c r="E779" s="105"/>
    </row>
    <row r="780" spans="1:5" ht="15.75" customHeight="1" x14ac:dyDescent="0.2">
      <c r="A780" s="105"/>
      <c r="B780" s="105"/>
      <c r="C780" s="105"/>
      <c r="D780" s="105"/>
      <c r="E780" s="105"/>
    </row>
    <row r="781" spans="1:5" ht="15.75" customHeight="1" x14ac:dyDescent="0.2">
      <c r="A781" s="105"/>
      <c r="B781" s="105"/>
      <c r="C781" s="105"/>
      <c r="D781" s="105"/>
      <c r="E781" s="105"/>
    </row>
    <row r="782" spans="1:5" ht="15.75" customHeight="1" x14ac:dyDescent="0.2">
      <c r="A782" s="105"/>
      <c r="B782" s="105"/>
      <c r="C782" s="105"/>
      <c r="D782" s="105"/>
      <c r="E782" s="105"/>
    </row>
    <row r="783" spans="1:5" ht="15.75" customHeight="1" x14ac:dyDescent="0.2">
      <c r="A783" s="105"/>
      <c r="B783" s="105"/>
      <c r="C783" s="105"/>
      <c r="D783" s="105"/>
      <c r="E783" s="105"/>
    </row>
    <row r="784" spans="1:5" ht="15.75" customHeight="1" x14ac:dyDescent="0.2">
      <c r="A784" s="105"/>
      <c r="B784" s="105"/>
      <c r="C784" s="105"/>
      <c r="D784" s="105"/>
      <c r="E784" s="105"/>
    </row>
    <row r="785" spans="1:5" ht="15.75" customHeight="1" x14ac:dyDescent="0.2">
      <c r="A785" s="105"/>
      <c r="B785" s="105"/>
      <c r="C785" s="105"/>
      <c r="D785" s="105"/>
      <c r="E785" s="105"/>
    </row>
    <row r="786" spans="1:5" ht="15.75" customHeight="1" x14ac:dyDescent="0.2">
      <c r="A786" s="105"/>
      <c r="B786" s="105"/>
      <c r="C786" s="105"/>
      <c r="D786" s="105"/>
      <c r="E786" s="105"/>
    </row>
    <row r="787" spans="1:5" ht="15.75" customHeight="1" x14ac:dyDescent="0.2">
      <c r="A787" s="105"/>
      <c r="B787" s="105"/>
      <c r="C787" s="105"/>
      <c r="D787" s="105"/>
      <c r="E787" s="105"/>
    </row>
    <row r="788" spans="1:5" ht="15.75" customHeight="1" x14ac:dyDescent="0.2">
      <c r="A788" s="105"/>
      <c r="B788" s="105"/>
      <c r="C788" s="105"/>
      <c r="D788" s="105"/>
      <c r="E788" s="105"/>
    </row>
    <row r="789" spans="1:5" ht="15.75" customHeight="1" x14ac:dyDescent="0.2">
      <c r="A789" s="105"/>
      <c r="B789" s="105"/>
      <c r="C789" s="105"/>
      <c r="D789" s="105"/>
      <c r="E789" s="105"/>
    </row>
    <row r="790" spans="1:5" ht="15.75" customHeight="1" x14ac:dyDescent="0.2">
      <c r="A790" s="105"/>
      <c r="B790" s="105"/>
      <c r="C790" s="105"/>
      <c r="D790" s="105"/>
      <c r="E790" s="105"/>
    </row>
    <row r="791" spans="1:5" ht="15.75" customHeight="1" x14ac:dyDescent="0.2">
      <c r="A791" s="105"/>
      <c r="B791" s="105"/>
      <c r="C791" s="105"/>
      <c r="D791" s="105"/>
      <c r="E791" s="105"/>
    </row>
    <row r="792" spans="1:5" ht="15.75" customHeight="1" x14ac:dyDescent="0.2">
      <c r="A792" s="105"/>
      <c r="B792" s="105"/>
      <c r="C792" s="105"/>
      <c r="D792" s="105"/>
      <c r="E792" s="105"/>
    </row>
    <row r="793" spans="1:5" ht="15.75" customHeight="1" x14ac:dyDescent="0.2">
      <c r="A793" s="105"/>
      <c r="B793" s="105"/>
      <c r="C793" s="105"/>
      <c r="D793" s="105"/>
      <c r="E793" s="105"/>
    </row>
    <row r="794" spans="1:5" ht="15.75" customHeight="1" x14ac:dyDescent="0.2">
      <c r="A794" s="105"/>
      <c r="B794" s="105"/>
      <c r="C794" s="105"/>
      <c r="D794" s="105"/>
      <c r="E794" s="105"/>
    </row>
    <row r="795" spans="1:5" ht="15.75" customHeight="1" x14ac:dyDescent="0.2">
      <c r="A795" s="105"/>
      <c r="B795" s="105"/>
      <c r="C795" s="105"/>
      <c r="D795" s="105"/>
      <c r="E795" s="105"/>
    </row>
    <row r="796" spans="1:5" ht="15.75" customHeight="1" x14ac:dyDescent="0.2">
      <c r="A796" s="105"/>
      <c r="B796" s="105"/>
      <c r="C796" s="105"/>
      <c r="D796" s="105"/>
      <c r="E796" s="105"/>
    </row>
    <row r="797" spans="1:5" ht="15.75" customHeight="1" x14ac:dyDescent="0.2">
      <c r="A797" s="105"/>
      <c r="B797" s="105"/>
      <c r="C797" s="105"/>
      <c r="D797" s="105"/>
      <c r="E797" s="105"/>
    </row>
    <row r="798" spans="1:5" ht="15.75" customHeight="1" x14ac:dyDescent="0.2">
      <c r="A798" s="105"/>
      <c r="B798" s="105"/>
      <c r="C798" s="105"/>
      <c r="D798" s="105"/>
      <c r="E798" s="105"/>
    </row>
    <row r="799" spans="1:5" ht="15.75" customHeight="1" x14ac:dyDescent="0.2">
      <c r="A799" s="105"/>
      <c r="B799" s="105"/>
      <c r="C799" s="105"/>
      <c r="D799" s="105"/>
      <c r="E799" s="105"/>
    </row>
    <row r="800" spans="1:5" ht="15.75" customHeight="1" x14ac:dyDescent="0.2">
      <c r="A800" s="105"/>
      <c r="B800" s="105"/>
      <c r="C800" s="105"/>
      <c r="D800" s="105"/>
      <c r="E800" s="105"/>
    </row>
    <row r="801" spans="1:5" ht="15.75" customHeight="1" x14ac:dyDescent="0.2">
      <c r="A801" s="105"/>
      <c r="B801" s="105"/>
      <c r="C801" s="105"/>
      <c r="D801" s="105"/>
      <c r="E801" s="105"/>
    </row>
    <row r="802" spans="1:5" ht="15.75" customHeight="1" x14ac:dyDescent="0.2">
      <c r="A802" s="105"/>
      <c r="B802" s="105"/>
      <c r="C802" s="105"/>
      <c r="D802" s="105"/>
      <c r="E802" s="105"/>
    </row>
    <row r="803" spans="1:5" ht="15.75" customHeight="1" x14ac:dyDescent="0.2">
      <c r="A803" s="105"/>
      <c r="B803" s="105"/>
      <c r="C803" s="105"/>
      <c r="D803" s="105"/>
      <c r="E803" s="105"/>
    </row>
    <row r="804" spans="1:5" ht="15.75" customHeight="1" x14ac:dyDescent="0.2">
      <c r="A804" s="105"/>
      <c r="B804" s="105"/>
      <c r="C804" s="105"/>
      <c r="D804" s="105"/>
      <c r="E804" s="105"/>
    </row>
    <row r="805" spans="1:5" ht="15.75" customHeight="1" x14ac:dyDescent="0.2">
      <c r="A805" s="105"/>
      <c r="B805" s="105"/>
      <c r="C805" s="105"/>
      <c r="D805" s="105"/>
      <c r="E805" s="105"/>
    </row>
    <row r="806" spans="1:5" ht="15.75" customHeight="1" x14ac:dyDescent="0.2">
      <c r="A806" s="105"/>
      <c r="B806" s="105"/>
      <c r="C806" s="105"/>
      <c r="D806" s="105"/>
      <c r="E806" s="105"/>
    </row>
    <row r="807" spans="1:5" ht="15.75" customHeight="1" x14ac:dyDescent="0.2">
      <c r="A807" s="105"/>
      <c r="B807" s="105"/>
      <c r="C807" s="105"/>
      <c r="D807" s="105"/>
      <c r="E807" s="105"/>
    </row>
    <row r="808" spans="1:5" ht="15.75" customHeight="1" x14ac:dyDescent="0.2">
      <c r="A808" s="105"/>
      <c r="B808" s="105"/>
      <c r="C808" s="105"/>
      <c r="D808" s="105"/>
      <c r="E808" s="105"/>
    </row>
    <row r="809" spans="1:5" ht="15.75" customHeight="1" x14ac:dyDescent="0.2">
      <c r="A809" s="105"/>
      <c r="B809" s="105"/>
      <c r="C809" s="105"/>
      <c r="D809" s="105"/>
      <c r="E809" s="105"/>
    </row>
    <row r="810" spans="1:5" ht="15.75" customHeight="1" x14ac:dyDescent="0.2">
      <c r="A810" s="105"/>
      <c r="B810" s="105"/>
      <c r="C810" s="105"/>
      <c r="D810" s="105"/>
      <c r="E810" s="105"/>
    </row>
    <row r="811" spans="1:5" ht="15.75" customHeight="1" x14ac:dyDescent="0.2">
      <c r="A811" s="105"/>
      <c r="B811" s="105"/>
      <c r="C811" s="105"/>
      <c r="D811" s="105"/>
      <c r="E811" s="105"/>
    </row>
    <row r="812" spans="1:5" ht="15.75" customHeight="1" x14ac:dyDescent="0.2">
      <c r="A812" s="105"/>
      <c r="B812" s="105"/>
      <c r="C812" s="105"/>
      <c r="D812" s="105"/>
      <c r="E812" s="105"/>
    </row>
    <row r="813" spans="1:5" ht="15.75" customHeight="1" x14ac:dyDescent="0.2">
      <c r="A813" s="105"/>
      <c r="B813" s="105"/>
      <c r="C813" s="105"/>
      <c r="D813" s="105"/>
      <c r="E813" s="105"/>
    </row>
    <row r="814" spans="1:5" ht="15.75" customHeight="1" x14ac:dyDescent="0.2">
      <c r="A814" s="105"/>
      <c r="B814" s="105"/>
      <c r="C814" s="105"/>
      <c r="D814" s="105"/>
      <c r="E814" s="105"/>
    </row>
    <row r="815" spans="1:5" ht="15.75" customHeight="1" x14ac:dyDescent="0.2">
      <c r="A815" s="105"/>
      <c r="B815" s="105"/>
      <c r="C815" s="105"/>
      <c r="D815" s="105"/>
      <c r="E815" s="105"/>
    </row>
    <row r="816" spans="1:5" ht="15.75" customHeight="1" x14ac:dyDescent="0.2">
      <c r="A816" s="105"/>
      <c r="B816" s="105"/>
      <c r="C816" s="105"/>
      <c r="D816" s="105"/>
      <c r="E816" s="105"/>
    </row>
    <row r="817" spans="1:5" ht="15.75" customHeight="1" x14ac:dyDescent="0.2">
      <c r="A817" s="105"/>
      <c r="B817" s="105"/>
      <c r="C817" s="105"/>
      <c r="D817" s="105"/>
      <c r="E817" s="105"/>
    </row>
    <row r="818" spans="1:5" ht="15.75" customHeight="1" x14ac:dyDescent="0.2">
      <c r="A818" s="105"/>
      <c r="B818" s="105"/>
      <c r="C818" s="105"/>
      <c r="D818" s="105"/>
      <c r="E818" s="105"/>
    </row>
    <row r="819" spans="1:5" ht="15.75" customHeight="1" x14ac:dyDescent="0.2">
      <c r="A819" s="105"/>
      <c r="B819" s="105"/>
      <c r="C819" s="105"/>
      <c r="D819" s="105"/>
      <c r="E819" s="105"/>
    </row>
    <row r="820" spans="1:5" ht="15.75" customHeight="1" x14ac:dyDescent="0.2">
      <c r="A820" s="105"/>
      <c r="B820" s="105"/>
      <c r="C820" s="105"/>
      <c r="D820" s="105"/>
      <c r="E820" s="105"/>
    </row>
    <row r="821" spans="1:5" ht="15.75" customHeight="1" x14ac:dyDescent="0.2">
      <c r="A821" s="105"/>
      <c r="B821" s="105"/>
      <c r="C821" s="105"/>
      <c r="D821" s="105"/>
      <c r="E821" s="105"/>
    </row>
    <row r="822" spans="1:5" ht="15.75" customHeight="1" x14ac:dyDescent="0.2">
      <c r="A822" s="105"/>
      <c r="B822" s="105"/>
      <c r="C822" s="105"/>
      <c r="D822" s="105"/>
      <c r="E822" s="105"/>
    </row>
    <row r="823" spans="1:5" ht="15.75" customHeight="1" x14ac:dyDescent="0.2">
      <c r="A823" s="105"/>
      <c r="B823" s="105"/>
      <c r="C823" s="105"/>
      <c r="D823" s="105"/>
      <c r="E823" s="105"/>
    </row>
    <row r="824" spans="1:5" ht="15.75" customHeight="1" x14ac:dyDescent="0.2">
      <c r="A824" s="105"/>
      <c r="B824" s="105"/>
      <c r="C824" s="105"/>
      <c r="D824" s="105"/>
      <c r="E824" s="105"/>
    </row>
    <row r="825" spans="1:5" ht="15.75" customHeight="1" x14ac:dyDescent="0.2">
      <c r="A825" s="105"/>
      <c r="B825" s="105"/>
      <c r="C825" s="105"/>
      <c r="D825" s="105"/>
      <c r="E825" s="105"/>
    </row>
    <row r="826" spans="1:5" ht="15.75" customHeight="1" x14ac:dyDescent="0.2">
      <c r="A826" s="105"/>
      <c r="B826" s="105"/>
      <c r="C826" s="105"/>
      <c r="D826" s="105"/>
      <c r="E826" s="105"/>
    </row>
    <row r="827" spans="1:5" ht="15.75" customHeight="1" x14ac:dyDescent="0.2">
      <c r="A827" s="105"/>
      <c r="B827" s="105"/>
      <c r="C827" s="105"/>
      <c r="D827" s="105"/>
      <c r="E827" s="105"/>
    </row>
    <row r="828" spans="1:5" ht="15.75" customHeight="1" x14ac:dyDescent="0.2">
      <c r="A828" s="105"/>
      <c r="B828" s="105"/>
      <c r="C828" s="105"/>
      <c r="D828" s="105"/>
      <c r="E828" s="105"/>
    </row>
    <row r="829" spans="1:5" ht="15.75" customHeight="1" x14ac:dyDescent="0.2">
      <c r="A829" s="105"/>
      <c r="B829" s="105"/>
      <c r="C829" s="105"/>
      <c r="D829" s="105"/>
      <c r="E829" s="105"/>
    </row>
    <row r="830" spans="1:5" ht="15.75" customHeight="1" x14ac:dyDescent="0.2">
      <c r="A830" s="105"/>
      <c r="B830" s="105"/>
      <c r="C830" s="105"/>
      <c r="D830" s="105"/>
      <c r="E830" s="105"/>
    </row>
    <row r="831" spans="1:5" ht="15.75" customHeight="1" x14ac:dyDescent="0.2">
      <c r="A831" s="105"/>
      <c r="B831" s="105"/>
      <c r="C831" s="105"/>
      <c r="D831" s="105"/>
      <c r="E831" s="105"/>
    </row>
    <row r="832" spans="1:5" ht="15.75" customHeight="1" x14ac:dyDescent="0.2">
      <c r="A832" s="105"/>
      <c r="B832" s="105"/>
      <c r="C832" s="105"/>
      <c r="D832" s="105"/>
      <c r="E832" s="105"/>
    </row>
    <row r="833" spans="1:5" ht="15.75" customHeight="1" x14ac:dyDescent="0.2">
      <c r="A833" s="105"/>
      <c r="B833" s="105"/>
      <c r="C833" s="105"/>
      <c r="D833" s="105"/>
      <c r="E833" s="105"/>
    </row>
    <row r="834" spans="1:5" ht="15.75" customHeight="1" x14ac:dyDescent="0.2">
      <c r="A834" s="105"/>
      <c r="B834" s="105"/>
      <c r="C834" s="105"/>
      <c r="D834" s="105"/>
      <c r="E834" s="105"/>
    </row>
    <row r="835" spans="1:5" ht="15.75" customHeight="1" x14ac:dyDescent="0.2">
      <c r="A835" s="105"/>
      <c r="B835" s="105"/>
      <c r="C835" s="105"/>
      <c r="D835" s="105"/>
      <c r="E835" s="105"/>
    </row>
    <row r="836" spans="1:5" ht="15.75" customHeight="1" x14ac:dyDescent="0.2">
      <c r="A836" s="105"/>
      <c r="B836" s="105"/>
      <c r="C836" s="105"/>
      <c r="D836" s="105"/>
      <c r="E836" s="105"/>
    </row>
    <row r="837" spans="1:5" ht="15.75" customHeight="1" x14ac:dyDescent="0.2">
      <c r="A837" s="105"/>
      <c r="B837" s="105"/>
      <c r="C837" s="105"/>
      <c r="D837" s="105"/>
      <c r="E837" s="105"/>
    </row>
    <row r="838" spans="1:5" ht="15.75" customHeight="1" x14ac:dyDescent="0.2">
      <c r="A838" s="105"/>
      <c r="B838" s="105"/>
      <c r="C838" s="105"/>
      <c r="D838" s="105"/>
      <c r="E838" s="105"/>
    </row>
    <row r="839" spans="1:5" ht="15.75" customHeight="1" x14ac:dyDescent="0.2">
      <c r="A839" s="105"/>
      <c r="B839" s="105"/>
      <c r="C839" s="105"/>
      <c r="D839" s="105"/>
      <c r="E839" s="105"/>
    </row>
    <row r="840" spans="1:5" ht="15.75" customHeight="1" x14ac:dyDescent="0.2">
      <c r="A840" s="105"/>
      <c r="B840" s="105"/>
      <c r="C840" s="105"/>
      <c r="D840" s="105"/>
      <c r="E840" s="105"/>
    </row>
    <row r="841" spans="1:5" ht="15.75" customHeight="1" x14ac:dyDescent="0.2">
      <c r="A841" s="105"/>
      <c r="B841" s="105"/>
      <c r="C841" s="105"/>
      <c r="D841" s="105"/>
      <c r="E841" s="105"/>
    </row>
    <row r="842" spans="1:5" ht="15.75" customHeight="1" x14ac:dyDescent="0.2">
      <c r="A842" s="105"/>
      <c r="B842" s="105"/>
      <c r="C842" s="105"/>
      <c r="D842" s="105"/>
      <c r="E842" s="105"/>
    </row>
    <row r="843" spans="1:5" ht="15.75" customHeight="1" x14ac:dyDescent="0.2">
      <c r="A843" s="105"/>
      <c r="B843" s="105"/>
      <c r="C843" s="105"/>
      <c r="D843" s="105"/>
      <c r="E843" s="105"/>
    </row>
    <row r="844" spans="1:5" ht="15.75" customHeight="1" x14ac:dyDescent="0.2">
      <c r="A844" s="105"/>
      <c r="B844" s="105"/>
      <c r="C844" s="105"/>
      <c r="D844" s="105"/>
      <c r="E844" s="105"/>
    </row>
    <row r="845" spans="1:5" ht="15.75" customHeight="1" x14ac:dyDescent="0.2">
      <c r="A845" s="105"/>
      <c r="B845" s="105"/>
      <c r="C845" s="105"/>
      <c r="D845" s="105"/>
      <c r="E845" s="105"/>
    </row>
    <row r="846" spans="1:5" ht="15.75" customHeight="1" x14ac:dyDescent="0.2">
      <c r="A846" s="105"/>
      <c r="B846" s="105"/>
      <c r="C846" s="105"/>
      <c r="D846" s="105"/>
      <c r="E846" s="105"/>
    </row>
    <row r="847" spans="1:5" ht="15.75" customHeight="1" x14ac:dyDescent="0.2">
      <c r="A847" s="105"/>
      <c r="B847" s="105"/>
      <c r="C847" s="105"/>
      <c r="D847" s="105"/>
      <c r="E847" s="105"/>
    </row>
    <row r="848" spans="1:5" ht="15.75" customHeight="1" x14ac:dyDescent="0.2">
      <c r="A848" s="105"/>
      <c r="B848" s="105"/>
      <c r="C848" s="105"/>
      <c r="D848" s="105"/>
      <c r="E848" s="105"/>
    </row>
    <row r="849" spans="1:5" ht="15.75" customHeight="1" x14ac:dyDescent="0.2">
      <c r="A849" s="105"/>
      <c r="B849" s="105"/>
      <c r="C849" s="105"/>
      <c r="D849" s="105"/>
      <c r="E849" s="105"/>
    </row>
    <row r="850" spans="1:5" ht="15.75" customHeight="1" x14ac:dyDescent="0.2">
      <c r="A850" s="105"/>
      <c r="B850" s="105"/>
      <c r="C850" s="105"/>
      <c r="D850" s="105"/>
      <c r="E850" s="105"/>
    </row>
    <row r="851" spans="1:5" ht="15.75" customHeight="1" x14ac:dyDescent="0.2">
      <c r="A851" s="105"/>
      <c r="B851" s="105"/>
      <c r="C851" s="105"/>
      <c r="D851" s="105"/>
      <c r="E851" s="105"/>
    </row>
    <row r="852" spans="1:5" ht="15.75" customHeight="1" x14ac:dyDescent="0.2">
      <c r="A852" s="105"/>
      <c r="B852" s="105"/>
      <c r="C852" s="105"/>
      <c r="D852" s="105"/>
      <c r="E852" s="105"/>
    </row>
    <row r="853" spans="1:5" ht="15.75" customHeight="1" x14ac:dyDescent="0.2">
      <c r="A853" s="105"/>
      <c r="B853" s="105"/>
      <c r="C853" s="105"/>
      <c r="D853" s="105"/>
      <c r="E853" s="105"/>
    </row>
    <row r="854" spans="1:5" ht="15.75" customHeight="1" x14ac:dyDescent="0.2">
      <c r="A854" s="105"/>
      <c r="B854" s="105"/>
      <c r="C854" s="105"/>
      <c r="D854" s="105"/>
      <c r="E854" s="105"/>
    </row>
    <row r="855" spans="1:5" ht="15.75" customHeight="1" x14ac:dyDescent="0.2">
      <c r="A855" s="105"/>
      <c r="B855" s="105"/>
      <c r="C855" s="105"/>
      <c r="D855" s="105"/>
      <c r="E855" s="105"/>
    </row>
    <row r="856" spans="1:5" ht="15.75" customHeight="1" x14ac:dyDescent="0.2">
      <c r="A856" s="105"/>
      <c r="B856" s="105"/>
      <c r="C856" s="105"/>
      <c r="D856" s="105"/>
      <c r="E856" s="105"/>
    </row>
    <row r="857" spans="1:5" ht="15.75" customHeight="1" x14ac:dyDescent="0.2">
      <c r="A857" s="105"/>
      <c r="B857" s="105"/>
      <c r="C857" s="105"/>
      <c r="D857" s="105"/>
      <c r="E857" s="105"/>
    </row>
    <row r="858" spans="1:5" ht="15.75" customHeight="1" x14ac:dyDescent="0.2">
      <c r="A858" s="105"/>
      <c r="B858" s="105"/>
      <c r="C858" s="105"/>
      <c r="D858" s="105"/>
      <c r="E858" s="105"/>
    </row>
    <row r="859" spans="1:5" ht="15.75" customHeight="1" x14ac:dyDescent="0.2">
      <c r="A859" s="105"/>
      <c r="B859" s="105"/>
      <c r="C859" s="105"/>
      <c r="D859" s="105"/>
      <c r="E859" s="105"/>
    </row>
    <row r="860" spans="1:5" ht="15.75" customHeight="1" x14ac:dyDescent="0.2">
      <c r="A860" s="105"/>
      <c r="B860" s="105"/>
      <c r="C860" s="105"/>
      <c r="D860" s="105"/>
      <c r="E860" s="105"/>
    </row>
    <row r="861" spans="1:5" ht="15.75" customHeight="1" x14ac:dyDescent="0.2">
      <c r="A861" s="105"/>
      <c r="B861" s="105"/>
      <c r="C861" s="105"/>
      <c r="D861" s="105"/>
      <c r="E861" s="105"/>
    </row>
    <row r="862" spans="1:5" ht="15.75" customHeight="1" x14ac:dyDescent="0.2">
      <c r="A862" s="105"/>
      <c r="B862" s="105"/>
      <c r="C862" s="105"/>
      <c r="D862" s="105"/>
      <c r="E862" s="105"/>
    </row>
    <row r="863" spans="1:5" ht="15.75" customHeight="1" x14ac:dyDescent="0.2">
      <c r="A863" s="105"/>
      <c r="B863" s="105"/>
      <c r="C863" s="105"/>
      <c r="D863" s="105"/>
      <c r="E863" s="105"/>
    </row>
    <row r="864" spans="1:5" ht="15.75" customHeight="1" x14ac:dyDescent="0.2">
      <c r="A864" s="105"/>
      <c r="B864" s="105"/>
      <c r="C864" s="105"/>
      <c r="D864" s="105"/>
      <c r="E864" s="105"/>
    </row>
    <row r="865" spans="1:5" ht="15.75" customHeight="1" x14ac:dyDescent="0.2">
      <c r="A865" s="105"/>
      <c r="B865" s="105"/>
      <c r="C865" s="105"/>
      <c r="D865" s="105"/>
      <c r="E865" s="105"/>
    </row>
    <row r="866" spans="1:5" ht="15.75" customHeight="1" x14ac:dyDescent="0.2">
      <c r="A866" s="105"/>
      <c r="B866" s="105"/>
      <c r="C866" s="105"/>
      <c r="D866" s="105"/>
      <c r="E866" s="105"/>
    </row>
    <row r="867" spans="1:5" ht="15.75" customHeight="1" x14ac:dyDescent="0.2">
      <c r="A867" s="105"/>
      <c r="B867" s="105"/>
      <c r="C867" s="105"/>
      <c r="D867" s="105"/>
      <c r="E867" s="105"/>
    </row>
    <row r="868" spans="1:5" ht="15.75" customHeight="1" x14ac:dyDescent="0.2">
      <c r="A868" s="105"/>
      <c r="B868" s="105"/>
      <c r="C868" s="105"/>
      <c r="D868" s="105"/>
      <c r="E868" s="105"/>
    </row>
    <row r="869" spans="1:5" ht="15.75" customHeight="1" x14ac:dyDescent="0.2">
      <c r="A869" s="105"/>
      <c r="B869" s="105"/>
      <c r="C869" s="105"/>
      <c r="D869" s="105"/>
      <c r="E869" s="105"/>
    </row>
    <row r="870" spans="1:5" ht="15.75" customHeight="1" x14ac:dyDescent="0.2">
      <c r="A870" s="105"/>
      <c r="B870" s="105"/>
      <c r="C870" s="105"/>
      <c r="D870" s="105"/>
      <c r="E870" s="105"/>
    </row>
    <row r="871" spans="1:5" ht="15.75" customHeight="1" x14ac:dyDescent="0.2">
      <c r="A871" s="105"/>
      <c r="B871" s="105"/>
      <c r="C871" s="105"/>
      <c r="D871" s="105"/>
      <c r="E871" s="105"/>
    </row>
    <row r="872" spans="1:5" ht="15.75" customHeight="1" x14ac:dyDescent="0.2">
      <c r="A872" s="105"/>
      <c r="B872" s="105"/>
      <c r="C872" s="105"/>
      <c r="D872" s="105"/>
      <c r="E872" s="105"/>
    </row>
    <row r="873" spans="1:5" ht="15.75" customHeight="1" x14ac:dyDescent="0.2">
      <c r="A873" s="105"/>
      <c r="B873" s="105"/>
      <c r="C873" s="105"/>
      <c r="D873" s="105"/>
      <c r="E873" s="105"/>
    </row>
  </sheetData>
  <mergeCells count="460">
    <mergeCell ref="B284:D284"/>
    <mergeCell ref="B287:D287"/>
    <mergeCell ref="G287:I287"/>
    <mergeCell ref="A288:D288"/>
    <mergeCell ref="B322:D322"/>
    <mergeCell ref="G322:I322"/>
    <mergeCell ref="A323:D323"/>
    <mergeCell ref="F323:I323"/>
    <mergeCell ref="B325:D325"/>
    <mergeCell ref="G325:I325"/>
    <mergeCell ref="A394:D394"/>
    <mergeCell ref="F288:I288"/>
    <mergeCell ref="B290:D290"/>
    <mergeCell ref="G290:I290"/>
    <mergeCell ref="A291:D291"/>
    <mergeCell ref="F291:I291"/>
    <mergeCell ref="A292:D292"/>
    <mergeCell ref="F292:I292"/>
    <mergeCell ref="C313:D313"/>
    <mergeCell ref="H313:I313"/>
    <mergeCell ref="C348:D348"/>
    <mergeCell ref="H348:I348"/>
    <mergeCell ref="C349:D349"/>
    <mergeCell ref="H349:I349"/>
    <mergeCell ref="G352:I352"/>
    <mergeCell ref="F326:I326"/>
    <mergeCell ref="F327:I327"/>
    <mergeCell ref="A326:D326"/>
    <mergeCell ref="A327:D327"/>
    <mergeCell ref="B393:D393"/>
    <mergeCell ref="H314:I314"/>
    <mergeCell ref="C314:D314"/>
    <mergeCell ref="B317:D317"/>
    <mergeCell ref="G317:I317"/>
    <mergeCell ref="B318:D318"/>
    <mergeCell ref="G318:I318"/>
    <mergeCell ref="B319:D319"/>
    <mergeCell ref="G319:I319"/>
    <mergeCell ref="F429:I429"/>
    <mergeCell ref="W454:X454"/>
    <mergeCell ref="W455:X455"/>
    <mergeCell ref="B396:D396"/>
    <mergeCell ref="A397:D397"/>
    <mergeCell ref="A398:D398"/>
    <mergeCell ref="G353:I353"/>
    <mergeCell ref="G354:I354"/>
    <mergeCell ref="G393:I393"/>
    <mergeCell ref="F394:I394"/>
    <mergeCell ref="G396:I396"/>
    <mergeCell ref="F397:I397"/>
    <mergeCell ref="F398:I398"/>
    <mergeCell ref="B354:D354"/>
    <mergeCell ref="B358:D358"/>
    <mergeCell ref="A359:D359"/>
    <mergeCell ref="A362:D362"/>
    <mergeCell ref="A363:D363"/>
    <mergeCell ref="B361:D361"/>
    <mergeCell ref="C384:D384"/>
    <mergeCell ref="C385:D385"/>
    <mergeCell ref="B388:D388"/>
    <mergeCell ref="B389:D389"/>
    <mergeCell ref="B390:D390"/>
    <mergeCell ref="V458:X458"/>
    <mergeCell ref="V459:X459"/>
    <mergeCell ref="V460:X460"/>
    <mergeCell ref="G431:I431"/>
    <mergeCell ref="F432:I432"/>
    <mergeCell ref="F433:I433"/>
    <mergeCell ref="H454:I454"/>
    <mergeCell ref="R454:S454"/>
    <mergeCell ref="H455:I455"/>
    <mergeCell ref="R455:S455"/>
    <mergeCell ref="Q460:S460"/>
    <mergeCell ref="G459:I459"/>
    <mergeCell ref="G464:I464"/>
    <mergeCell ref="M454:N454"/>
    <mergeCell ref="M455:N455"/>
    <mergeCell ref="G458:I458"/>
    <mergeCell ref="L458:N458"/>
    <mergeCell ref="Q458:S458"/>
    <mergeCell ref="L459:N459"/>
    <mergeCell ref="Q459:S459"/>
    <mergeCell ref="C454:D454"/>
    <mergeCell ref="C455:D455"/>
    <mergeCell ref="B458:D458"/>
    <mergeCell ref="B464:D464"/>
    <mergeCell ref="A465:D465"/>
    <mergeCell ref="B459:D459"/>
    <mergeCell ref="B460:D460"/>
    <mergeCell ref="G460:I460"/>
    <mergeCell ref="L460:N460"/>
    <mergeCell ref="F465:I465"/>
    <mergeCell ref="B467:D467"/>
    <mergeCell ref="G467:I467"/>
    <mergeCell ref="A468:D468"/>
    <mergeCell ref="A469:D469"/>
    <mergeCell ref="F468:I468"/>
    <mergeCell ref="F469:I469"/>
    <mergeCell ref="C490:D490"/>
    <mergeCell ref="H490:I490"/>
    <mergeCell ref="C491:D491"/>
    <mergeCell ref="H491:I491"/>
    <mergeCell ref="G494:I494"/>
    <mergeCell ref="B494:D494"/>
    <mergeCell ref="B495:D495"/>
    <mergeCell ref="B496:D496"/>
    <mergeCell ref="B500:D500"/>
    <mergeCell ref="A501:D501"/>
    <mergeCell ref="A504:D504"/>
    <mergeCell ref="A505:D505"/>
    <mergeCell ref="H526:I526"/>
    <mergeCell ref="H527:I527"/>
    <mergeCell ref="G530:I530"/>
    <mergeCell ref="G531:I531"/>
    <mergeCell ref="G532:I532"/>
    <mergeCell ref="G495:I495"/>
    <mergeCell ref="G496:I496"/>
    <mergeCell ref="G500:I500"/>
    <mergeCell ref="F501:I501"/>
    <mergeCell ref="G503:I503"/>
    <mergeCell ref="F504:I504"/>
    <mergeCell ref="F505:I505"/>
    <mergeCell ref="B503:D503"/>
    <mergeCell ref="C526:D526"/>
    <mergeCell ref="C527:D527"/>
    <mergeCell ref="B530:D530"/>
    <mergeCell ref="B531:D531"/>
    <mergeCell ref="B532:D532"/>
    <mergeCell ref="B536:D536"/>
    <mergeCell ref="Z575:AC575"/>
    <mergeCell ref="Z576:AC576"/>
    <mergeCell ref="AB597:AC597"/>
    <mergeCell ref="AB598:AC598"/>
    <mergeCell ref="AA601:AC601"/>
    <mergeCell ref="AA602:AC602"/>
    <mergeCell ref="AA603:AC603"/>
    <mergeCell ref="A537:D537"/>
    <mergeCell ref="B539:D539"/>
    <mergeCell ref="A540:D540"/>
    <mergeCell ref="A541:D541"/>
    <mergeCell ref="AA571:AC571"/>
    <mergeCell ref="Z572:AC572"/>
    <mergeCell ref="AA574:AC574"/>
    <mergeCell ref="A575:D575"/>
    <mergeCell ref="A576:D576"/>
    <mergeCell ref="F576:I576"/>
    <mergeCell ref="H597:I597"/>
    <mergeCell ref="M597:N597"/>
    <mergeCell ref="R597:S597"/>
    <mergeCell ref="W597:X597"/>
    <mergeCell ref="C597:D597"/>
    <mergeCell ref="C598:D598"/>
    <mergeCell ref="H598:I598"/>
    <mergeCell ref="M598:N598"/>
    <mergeCell ref="R598:S598"/>
    <mergeCell ref="W598:X598"/>
    <mergeCell ref="B601:D601"/>
    <mergeCell ref="B609:D609"/>
    <mergeCell ref="G609:I609"/>
    <mergeCell ref="L609:N609"/>
    <mergeCell ref="A610:D610"/>
    <mergeCell ref="F610:I610"/>
    <mergeCell ref="Q601:S601"/>
    <mergeCell ref="V601:X601"/>
    <mergeCell ref="Q602:S602"/>
    <mergeCell ref="V602:X602"/>
    <mergeCell ref="Q603:S603"/>
    <mergeCell ref="V603:X603"/>
    <mergeCell ref="B602:D602"/>
    <mergeCell ref="B603:D603"/>
    <mergeCell ref="B606:D606"/>
    <mergeCell ref="G606:I606"/>
    <mergeCell ref="L606:N606"/>
    <mergeCell ref="A607:D607"/>
    <mergeCell ref="F607:I607"/>
    <mergeCell ref="K607:N607"/>
    <mergeCell ref="A611:D611"/>
    <mergeCell ref="F611:I611"/>
    <mergeCell ref="K610:N610"/>
    <mergeCell ref="K611:N611"/>
    <mergeCell ref="C632:D632"/>
    <mergeCell ref="H632:I632"/>
    <mergeCell ref="M632:N632"/>
    <mergeCell ref="H633:I633"/>
    <mergeCell ref="M633:N633"/>
    <mergeCell ref="C633:D633"/>
    <mergeCell ref="B636:D636"/>
    <mergeCell ref="G636:I636"/>
    <mergeCell ref="L636:N636"/>
    <mergeCell ref="B637:D637"/>
    <mergeCell ref="L637:N637"/>
    <mergeCell ref="B638:D638"/>
    <mergeCell ref="L638:N638"/>
    <mergeCell ref="G637:I637"/>
    <mergeCell ref="G638:I638"/>
    <mergeCell ref="B641:D641"/>
    <mergeCell ref="G641:I641"/>
    <mergeCell ref="L641:N641"/>
    <mergeCell ref="Q641:S641"/>
    <mergeCell ref="V641:X641"/>
    <mergeCell ref="L644:N644"/>
    <mergeCell ref="Q644:S644"/>
    <mergeCell ref="A642:D642"/>
    <mergeCell ref="F642:I642"/>
    <mergeCell ref="K642:N642"/>
    <mergeCell ref="P642:S642"/>
    <mergeCell ref="U642:X642"/>
    <mergeCell ref="G644:I644"/>
    <mergeCell ref="V644:X644"/>
    <mergeCell ref="B644:D644"/>
    <mergeCell ref="A645:D645"/>
    <mergeCell ref="F645:I645"/>
    <mergeCell ref="P645:S645"/>
    <mergeCell ref="A646:D646"/>
    <mergeCell ref="F646:I646"/>
    <mergeCell ref="P646:S646"/>
    <mergeCell ref="R667:S667"/>
    <mergeCell ref="R668:S668"/>
    <mergeCell ref="Q671:S671"/>
    <mergeCell ref="V671:X671"/>
    <mergeCell ref="Q672:S672"/>
    <mergeCell ref="V672:X672"/>
    <mergeCell ref="Q673:S673"/>
    <mergeCell ref="V673:X673"/>
    <mergeCell ref="K645:N645"/>
    <mergeCell ref="K646:N646"/>
    <mergeCell ref="C667:D667"/>
    <mergeCell ref="M667:N667"/>
    <mergeCell ref="W667:X667"/>
    <mergeCell ref="C668:D668"/>
    <mergeCell ref="M668:N668"/>
    <mergeCell ref="W668:X668"/>
    <mergeCell ref="B672:D672"/>
    <mergeCell ref="B673:D673"/>
    <mergeCell ref="G673:I673"/>
    <mergeCell ref="L673:N673"/>
    <mergeCell ref="H667:I667"/>
    <mergeCell ref="H668:I668"/>
    <mergeCell ref="B671:D671"/>
    <mergeCell ref="G671:I671"/>
    <mergeCell ref="L671:N671"/>
    <mergeCell ref="G672:I672"/>
    <mergeCell ref="L672:N672"/>
    <mergeCell ref="L571:N571"/>
    <mergeCell ref="Q571:S571"/>
    <mergeCell ref="V571:X571"/>
    <mergeCell ref="A572:D572"/>
    <mergeCell ref="F572:I572"/>
    <mergeCell ref="K572:N572"/>
    <mergeCell ref="P572:S572"/>
    <mergeCell ref="U572:X572"/>
    <mergeCell ref="C562:D562"/>
    <mergeCell ref="C563:D563"/>
    <mergeCell ref="B566:D566"/>
    <mergeCell ref="B567:D567"/>
    <mergeCell ref="B568:D568"/>
    <mergeCell ref="B571:D571"/>
    <mergeCell ref="G571:I571"/>
    <mergeCell ref="K575:N575"/>
    <mergeCell ref="P575:S575"/>
    <mergeCell ref="K576:N576"/>
    <mergeCell ref="P576:S576"/>
    <mergeCell ref="U576:X576"/>
    <mergeCell ref="B574:D574"/>
    <mergeCell ref="G574:I574"/>
    <mergeCell ref="L574:N574"/>
    <mergeCell ref="Q574:S574"/>
    <mergeCell ref="V574:X574"/>
    <mergeCell ref="F575:I575"/>
    <mergeCell ref="U575:X575"/>
    <mergeCell ref="U645:X645"/>
    <mergeCell ref="U646:X646"/>
    <mergeCell ref="G113:I113"/>
    <mergeCell ref="L113:N113"/>
    <mergeCell ref="M136:N136"/>
    <mergeCell ref="M137:N137"/>
    <mergeCell ref="L140:N140"/>
    <mergeCell ref="L141:N141"/>
    <mergeCell ref="L142:N142"/>
    <mergeCell ref="G248:I248"/>
    <mergeCell ref="G249:I249"/>
    <mergeCell ref="Q428:S428"/>
    <mergeCell ref="V428:X428"/>
    <mergeCell ref="P429:S429"/>
    <mergeCell ref="U429:X429"/>
    <mergeCell ref="V431:X431"/>
    <mergeCell ref="U432:X432"/>
    <mergeCell ref="U433:X433"/>
    <mergeCell ref="G601:I601"/>
    <mergeCell ref="L601:N601"/>
    <mergeCell ref="G602:I602"/>
    <mergeCell ref="L602:N602"/>
    <mergeCell ref="G603:I603"/>
    <mergeCell ref="L603:N603"/>
    <mergeCell ref="A114:D114"/>
    <mergeCell ref="F114:I114"/>
    <mergeCell ref="K114:N114"/>
    <mergeCell ref="A115:D115"/>
    <mergeCell ref="F115:I115"/>
    <mergeCell ref="K115:N115"/>
    <mergeCell ref="B110:D110"/>
    <mergeCell ref="G110:I110"/>
    <mergeCell ref="L110:N110"/>
    <mergeCell ref="A111:D111"/>
    <mergeCell ref="F111:I111"/>
    <mergeCell ref="K111:N111"/>
    <mergeCell ref="B113:D113"/>
    <mergeCell ref="G41:I41"/>
    <mergeCell ref="A42:D42"/>
    <mergeCell ref="F42:I42"/>
    <mergeCell ref="A43:D43"/>
    <mergeCell ref="F43:I43"/>
    <mergeCell ref="H64:I64"/>
    <mergeCell ref="H65:I65"/>
    <mergeCell ref="B32:D32"/>
    <mergeCell ref="B33:D33"/>
    <mergeCell ref="B34:D34"/>
    <mergeCell ref="B38:D38"/>
    <mergeCell ref="G38:I38"/>
    <mergeCell ref="A39:D39"/>
    <mergeCell ref="F39:I39"/>
    <mergeCell ref="B2:D2"/>
    <mergeCell ref="A3:D3"/>
    <mergeCell ref="B5:D5"/>
    <mergeCell ref="A6:D6"/>
    <mergeCell ref="A7:D7"/>
    <mergeCell ref="C28:D28"/>
    <mergeCell ref="C29:D29"/>
    <mergeCell ref="C64:D64"/>
    <mergeCell ref="C65:D65"/>
    <mergeCell ref="B41:D41"/>
    <mergeCell ref="B68:D68"/>
    <mergeCell ref="G68:I68"/>
    <mergeCell ref="B69:D69"/>
    <mergeCell ref="G69:I69"/>
    <mergeCell ref="G70:I70"/>
    <mergeCell ref="B70:D70"/>
    <mergeCell ref="B74:D74"/>
    <mergeCell ref="G74:I74"/>
    <mergeCell ref="A75:D75"/>
    <mergeCell ref="F75:I75"/>
    <mergeCell ref="B77:D77"/>
    <mergeCell ref="G77:I77"/>
    <mergeCell ref="A78:D78"/>
    <mergeCell ref="F78:I78"/>
    <mergeCell ref="A79:D79"/>
    <mergeCell ref="F79:I79"/>
    <mergeCell ref="C100:D100"/>
    <mergeCell ref="H100:I100"/>
    <mergeCell ref="H101:I101"/>
    <mergeCell ref="C101:D101"/>
    <mergeCell ref="B104:D104"/>
    <mergeCell ref="G104:I104"/>
    <mergeCell ref="B105:D105"/>
    <mergeCell ref="G105:I105"/>
    <mergeCell ref="B106:D106"/>
    <mergeCell ref="G106:I106"/>
    <mergeCell ref="B220:D220"/>
    <mergeCell ref="A221:D221"/>
    <mergeCell ref="A222:D222"/>
    <mergeCell ref="B214:D214"/>
    <mergeCell ref="G214:I214"/>
    <mergeCell ref="B217:D217"/>
    <mergeCell ref="G217:I217"/>
    <mergeCell ref="A218:D218"/>
    <mergeCell ref="F218:I218"/>
    <mergeCell ref="G220:I220"/>
    <mergeCell ref="F221:I221"/>
    <mergeCell ref="F222:I222"/>
    <mergeCell ref="B178:D178"/>
    <mergeCell ref="B182:D182"/>
    <mergeCell ref="G182:I182"/>
    <mergeCell ref="A183:D183"/>
    <mergeCell ref="F183:I183"/>
    <mergeCell ref="G185:I185"/>
    <mergeCell ref="C243:D243"/>
    <mergeCell ref="H243:I243"/>
    <mergeCell ref="C244:D244"/>
    <mergeCell ref="H244:I244"/>
    <mergeCell ref="G247:I247"/>
    <mergeCell ref="C136:D136"/>
    <mergeCell ref="H136:I136"/>
    <mergeCell ref="C137:D137"/>
    <mergeCell ref="H137:I137"/>
    <mergeCell ref="B140:D140"/>
    <mergeCell ref="G140:I140"/>
    <mergeCell ref="G141:I141"/>
    <mergeCell ref="G142:I142"/>
    <mergeCell ref="B141:D141"/>
    <mergeCell ref="B142:D142"/>
    <mergeCell ref="B146:D146"/>
    <mergeCell ref="A147:D147"/>
    <mergeCell ref="B149:D149"/>
    <mergeCell ref="A150:D150"/>
    <mergeCell ref="A151:D151"/>
    <mergeCell ref="C172:D172"/>
    <mergeCell ref="C173:D173"/>
    <mergeCell ref="B176:D176"/>
    <mergeCell ref="B177:D177"/>
    <mergeCell ref="A186:D186"/>
    <mergeCell ref="F186:I186"/>
    <mergeCell ref="A187:D187"/>
    <mergeCell ref="F187:I187"/>
    <mergeCell ref="G212:I212"/>
    <mergeCell ref="G213:I213"/>
    <mergeCell ref="B185:D185"/>
    <mergeCell ref="C208:D208"/>
    <mergeCell ref="H208:I208"/>
    <mergeCell ref="C209:D209"/>
    <mergeCell ref="H209:I209"/>
    <mergeCell ref="B212:D212"/>
    <mergeCell ref="B213:D213"/>
    <mergeCell ref="B247:D247"/>
    <mergeCell ref="B248:D248"/>
    <mergeCell ref="B249:D249"/>
    <mergeCell ref="B252:D252"/>
    <mergeCell ref="G252:I252"/>
    <mergeCell ref="A253:D253"/>
    <mergeCell ref="F253:I253"/>
    <mergeCell ref="B352:D352"/>
    <mergeCell ref="B353:D353"/>
    <mergeCell ref="B255:D255"/>
    <mergeCell ref="G255:I255"/>
    <mergeCell ref="A256:D256"/>
    <mergeCell ref="F256:I256"/>
    <mergeCell ref="A257:D257"/>
    <mergeCell ref="F257:I257"/>
    <mergeCell ref="H278:I278"/>
    <mergeCell ref="H279:I279"/>
    <mergeCell ref="C278:D278"/>
    <mergeCell ref="C279:D279"/>
    <mergeCell ref="B282:D282"/>
    <mergeCell ref="G282:I282"/>
    <mergeCell ref="B283:D283"/>
    <mergeCell ref="G283:I283"/>
    <mergeCell ref="G284:I284"/>
    <mergeCell ref="C419:D419"/>
    <mergeCell ref="C420:D420"/>
    <mergeCell ref="B423:D423"/>
    <mergeCell ref="B424:D424"/>
    <mergeCell ref="B425:D425"/>
    <mergeCell ref="B428:D428"/>
    <mergeCell ref="L428:N428"/>
    <mergeCell ref="P432:S432"/>
    <mergeCell ref="P433:S433"/>
    <mergeCell ref="K429:N429"/>
    <mergeCell ref="L431:N431"/>
    <mergeCell ref="Q431:S431"/>
    <mergeCell ref="K432:N432"/>
    <mergeCell ref="K433:N433"/>
    <mergeCell ref="A429:D429"/>
    <mergeCell ref="B431:D431"/>
    <mergeCell ref="A432:D432"/>
    <mergeCell ref="A433:D433"/>
    <mergeCell ref="H419:I419"/>
    <mergeCell ref="H420:I420"/>
    <mergeCell ref="G423:I423"/>
    <mergeCell ref="G424:I424"/>
    <mergeCell ref="G425:I425"/>
    <mergeCell ref="G428:I428"/>
  </mergeCells>
  <conditionalFormatting sqref="D30">
    <cfRule type="containsText" dxfId="137" priority="1" operator="containsText" text="MAYOR">
      <formula>NOT(ISERROR(SEARCH(("MAYOR"),(D30))))</formula>
    </cfRule>
  </conditionalFormatting>
  <conditionalFormatting sqref="D30">
    <cfRule type="containsText" dxfId="136" priority="2" operator="containsText" text="MODERADO">
      <formula>NOT(ISERROR(SEARCH(("MODERADO"),(D30))))</formula>
    </cfRule>
  </conditionalFormatting>
  <conditionalFormatting sqref="D30">
    <cfRule type="containsText" dxfId="135" priority="3" operator="containsText" text="CATASTRÓFICO">
      <formula>NOT(ISERROR(SEARCH(("CATASTRÓFICO"),(D30))))</formula>
    </cfRule>
  </conditionalFormatting>
  <conditionalFormatting sqref="D66">
    <cfRule type="containsText" dxfId="134" priority="4" operator="containsText" text="MAYOR">
      <formula>NOT(ISERROR(SEARCH(("MAYOR"),(D66))))</formula>
    </cfRule>
  </conditionalFormatting>
  <conditionalFormatting sqref="D66">
    <cfRule type="containsText" dxfId="133" priority="5" operator="containsText" text="MODERADO">
      <formula>NOT(ISERROR(SEARCH(("MODERADO"),(D66))))</formula>
    </cfRule>
  </conditionalFormatting>
  <conditionalFormatting sqref="D66">
    <cfRule type="containsText" dxfId="132" priority="6" operator="containsText" text="CATASTRÓFICO">
      <formula>NOT(ISERROR(SEARCH(("CATASTRÓFICO"),(D66))))</formula>
    </cfRule>
  </conditionalFormatting>
  <conditionalFormatting sqref="D102">
    <cfRule type="containsText" dxfId="131" priority="7" operator="containsText" text="MAYOR">
      <formula>NOT(ISERROR(SEARCH(("MAYOR"),(D102))))</formula>
    </cfRule>
  </conditionalFormatting>
  <conditionalFormatting sqref="D102">
    <cfRule type="containsText" dxfId="130" priority="8" operator="containsText" text="MODERADO">
      <formula>NOT(ISERROR(SEARCH(("MODERADO"),(D102))))</formula>
    </cfRule>
  </conditionalFormatting>
  <conditionalFormatting sqref="D102">
    <cfRule type="containsText" dxfId="129" priority="9" operator="containsText" text="CATASTRÓFICO">
      <formula>NOT(ISERROR(SEARCH(("CATASTRÓFICO"),(D102))))</formula>
    </cfRule>
  </conditionalFormatting>
  <conditionalFormatting sqref="D174">
    <cfRule type="containsText" dxfId="128" priority="10" operator="containsText" text="MAYOR">
      <formula>NOT(ISERROR(SEARCH(("MAYOR"),(D174))))</formula>
    </cfRule>
  </conditionalFormatting>
  <conditionalFormatting sqref="D174">
    <cfRule type="containsText" dxfId="127" priority="11" operator="containsText" text="MODERADO">
      <formula>NOT(ISERROR(SEARCH(("MODERADO"),(D174))))</formula>
    </cfRule>
  </conditionalFormatting>
  <conditionalFormatting sqref="D174">
    <cfRule type="containsText" dxfId="126" priority="12" operator="containsText" text="CATASTRÓFICO">
      <formula>NOT(ISERROR(SEARCH(("CATASTRÓFICO"),(D174))))</formula>
    </cfRule>
  </conditionalFormatting>
  <conditionalFormatting sqref="I102">
    <cfRule type="containsText" dxfId="125" priority="13" operator="containsText" text="MAYOR">
      <formula>NOT(ISERROR(SEARCH(("MAYOR"),(I102))))</formula>
    </cfRule>
  </conditionalFormatting>
  <conditionalFormatting sqref="I102">
    <cfRule type="containsText" dxfId="124" priority="14" operator="containsText" text="MODERADO">
      <formula>NOT(ISERROR(SEARCH(("MODERADO"),(I102))))</formula>
    </cfRule>
  </conditionalFormatting>
  <conditionalFormatting sqref="I102">
    <cfRule type="containsText" dxfId="123" priority="15" operator="containsText" text="CATASTRÓFICO">
      <formula>NOT(ISERROR(SEARCH(("CATASTRÓFICO"),(I102))))</formula>
    </cfRule>
  </conditionalFormatting>
  <conditionalFormatting sqref="I66">
    <cfRule type="containsText" dxfId="122" priority="16" operator="containsText" text="MAYOR">
      <formula>NOT(ISERROR(SEARCH(("MAYOR"),(I66))))</formula>
    </cfRule>
  </conditionalFormatting>
  <conditionalFormatting sqref="I66">
    <cfRule type="containsText" dxfId="121" priority="17" operator="containsText" text="MODERADO">
      <formula>NOT(ISERROR(SEARCH(("MODERADO"),(I66))))</formula>
    </cfRule>
  </conditionalFormatting>
  <conditionalFormatting sqref="I66">
    <cfRule type="containsText" dxfId="120" priority="18" operator="containsText" text="CATASTRÓFICO">
      <formula>NOT(ISERROR(SEARCH(("CATASTRÓFICO"),(I66))))</formula>
    </cfRule>
  </conditionalFormatting>
  <conditionalFormatting sqref="D138">
    <cfRule type="containsText" dxfId="119" priority="19" operator="containsText" text="MAYOR">
      <formula>NOT(ISERROR(SEARCH(("MAYOR"),(D138))))</formula>
    </cfRule>
  </conditionalFormatting>
  <conditionalFormatting sqref="D138">
    <cfRule type="containsText" dxfId="118" priority="20" operator="containsText" text="MODERADO">
      <formula>NOT(ISERROR(SEARCH(("MODERADO"),(D138))))</formula>
    </cfRule>
  </conditionalFormatting>
  <conditionalFormatting sqref="D138">
    <cfRule type="containsText" dxfId="117" priority="21" operator="containsText" text="CATASTRÓFICO">
      <formula>NOT(ISERROR(SEARCH(("CATASTRÓFICO"),(D138))))</formula>
    </cfRule>
  </conditionalFormatting>
  <conditionalFormatting sqref="I138">
    <cfRule type="containsText" dxfId="116" priority="22" operator="containsText" text="MAYOR">
      <formula>NOT(ISERROR(SEARCH(("MAYOR"),(I138))))</formula>
    </cfRule>
  </conditionalFormatting>
  <conditionalFormatting sqref="I138">
    <cfRule type="containsText" dxfId="115" priority="23" operator="containsText" text="MODERADO">
      <formula>NOT(ISERROR(SEARCH(("MODERADO"),(I138))))</formula>
    </cfRule>
  </conditionalFormatting>
  <conditionalFormatting sqref="I138">
    <cfRule type="containsText" dxfId="114" priority="24" operator="containsText" text="CATASTRÓFICO">
      <formula>NOT(ISERROR(SEARCH(("CATASTRÓFICO"),(I138))))</formula>
    </cfRule>
  </conditionalFormatting>
  <conditionalFormatting sqref="N138">
    <cfRule type="containsText" dxfId="113" priority="25" operator="containsText" text="MAYOR">
      <formula>NOT(ISERROR(SEARCH(("MAYOR"),(N138))))</formula>
    </cfRule>
  </conditionalFormatting>
  <conditionalFormatting sqref="N138">
    <cfRule type="containsText" dxfId="112" priority="26" operator="containsText" text="MODERADO">
      <formula>NOT(ISERROR(SEARCH(("MODERADO"),(N138))))</formula>
    </cfRule>
  </conditionalFormatting>
  <conditionalFormatting sqref="N138">
    <cfRule type="containsText" dxfId="111" priority="27" operator="containsText" text="CATASTRÓFICO">
      <formula>NOT(ISERROR(SEARCH(("CATASTRÓFICO"),(N138))))</formula>
    </cfRule>
  </conditionalFormatting>
  <conditionalFormatting sqref="D210">
    <cfRule type="containsText" dxfId="110" priority="28" operator="containsText" text="MAYOR">
      <formula>NOT(ISERROR(SEARCH(("MAYOR"),(D210))))</formula>
    </cfRule>
  </conditionalFormatting>
  <conditionalFormatting sqref="D210">
    <cfRule type="containsText" dxfId="109" priority="29" operator="containsText" text="MODERADO">
      <formula>NOT(ISERROR(SEARCH(("MODERADO"),(D210))))</formula>
    </cfRule>
  </conditionalFormatting>
  <conditionalFormatting sqref="D210">
    <cfRule type="containsText" dxfId="108" priority="30" operator="containsText" text="CATASTRÓFICO">
      <formula>NOT(ISERROR(SEARCH(("CATASTRÓFICO"),(D210))))</formula>
    </cfRule>
  </conditionalFormatting>
  <conditionalFormatting sqref="I210">
    <cfRule type="containsText" dxfId="107" priority="31" operator="containsText" text="MAYOR">
      <formula>NOT(ISERROR(SEARCH(("MAYOR"),(I210))))</formula>
    </cfRule>
  </conditionalFormatting>
  <conditionalFormatting sqref="I210">
    <cfRule type="containsText" dxfId="106" priority="32" operator="containsText" text="MODERADO">
      <formula>NOT(ISERROR(SEARCH(("MODERADO"),(I210))))</formula>
    </cfRule>
  </conditionalFormatting>
  <conditionalFormatting sqref="I210">
    <cfRule type="containsText" dxfId="105" priority="33" operator="containsText" text="CATASTRÓFICO">
      <formula>NOT(ISERROR(SEARCH(("CATASTRÓFICO"),(I210))))</formula>
    </cfRule>
  </conditionalFormatting>
  <conditionalFormatting sqref="D245">
    <cfRule type="containsText" dxfId="104" priority="34" operator="containsText" text="MAYOR">
      <formula>NOT(ISERROR(SEARCH(("MAYOR"),(D245))))</formula>
    </cfRule>
  </conditionalFormatting>
  <conditionalFormatting sqref="D245">
    <cfRule type="containsText" dxfId="103" priority="35" operator="containsText" text="MODERADO">
      <formula>NOT(ISERROR(SEARCH(("MODERADO"),(D245))))</formula>
    </cfRule>
  </conditionalFormatting>
  <conditionalFormatting sqref="D245">
    <cfRule type="containsText" dxfId="102" priority="36" operator="containsText" text="CATASTRÓFICO">
      <formula>NOT(ISERROR(SEARCH(("CATASTRÓFICO"),(D245))))</formula>
    </cfRule>
  </conditionalFormatting>
  <conditionalFormatting sqref="I245">
    <cfRule type="containsText" dxfId="101" priority="37" operator="containsText" text="MAYOR">
      <formula>NOT(ISERROR(SEARCH(("MAYOR"),(I245))))</formula>
    </cfRule>
  </conditionalFormatting>
  <conditionalFormatting sqref="I245">
    <cfRule type="containsText" dxfId="100" priority="38" operator="containsText" text="MODERADO">
      <formula>NOT(ISERROR(SEARCH(("MODERADO"),(I245))))</formula>
    </cfRule>
  </conditionalFormatting>
  <conditionalFormatting sqref="I245">
    <cfRule type="containsText" dxfId="99" priority="39" operator="containsText" text="CATASTRÓFICO">
      <formula>NOT(ISERROR(SEARCH(("CATASTRÓFICO"),(I245))))</formula>
    </cfRule>
  </conditionalFormatting>
  <conditionalFormatting sqref="D280">
    <cfRule type="containsText" dxfId="98" priority="40" operator="containsText" text="MAYOR">
      <formula>NOT(ISERROR(SEARCH(("MAYOR"),(D280))))</formula>
    </cfRule>
  </conditionalFormatting>
  <conditionalFormatting sqref="D280">
    <cfRule type="containsText" dxfId="97" priority="41" operator="containsText" text="MODERADO">
      <formula>NOT(ISERROR(SEARCH(("MODERADO"),(D280))))</formula>
    </cfRule>
  </conditionalFormatting>
  <conditionalFormatting sqref="D280">
    <cfRule type="containsText" dxfId="96" priority="42" operator="containsText" text="CATASTRÓFICO">
      <formula>NOT(ISERROR(SEARCH(("CATASTRÓFICO"),(D280))))</formula>
    </cfRule>
  </conditionalFormatting>
  <conditionalFormatting sqref="I280">
    <cfRule type="containsText" dxfId="95" priority="43" operator="containsText" text="MAYOR">
      <formula>NOT(ISERROR(SEARCH(("MAYOR"),(I280))))</formula>
    </cfRule>
  </conditionalFormatting>
  <conditionalFormatting sqref="I280">
    <cfRule type="containsText" dxfId="94" priority="44" operator="containsText" text="MODERADO">
      <formula>NOT(ISERROR(SEARCH(("MODERADO"),(I280))))</formula>
    </cfRule>
  </conditionalFormatting>
  <conditionalFormatting sqref="I280">
    <cfRule type="containsText" dxfId="93" priority="45" operator="containsText" text="CATASTRÓFICO">
      <formula>NOT(ISERROR(SEARCH(("CATASTRÓFICO"),(I280))))</formula>
    </cfRule>
  </conditionalFormatting>
  <conditionalFormatting sqref="D315">
    <cfRule type="containsText" dxfId="92" priority="46" operator="containsText" text="MAYOR">
      <formula>NOT(ISERROR(SEARCH(("MAYOR"),(D315))))</formula>
    </cfRule>
  </conditionalFormatting>
  <conditionalFormatting sqref="D315">
    <cfRule type="containsText" dxfId="91" priority="47" operator="containsText" text="MODERADO">
      <formula>NOT(ISERROR(SEARCH(("MODERADO"),(D315))))</formula>
    </cfRule>
  </conditionalFormatting>
  <conditionalFormatting sqref="D315">
    <cfRule type="containsText" dxfId="90" priority="48" operator="containsText" text="CATASTRÓFICO">
      <formula>NOT(ISERROR(SEARCH(("CATASTRÓFICO"),(D315))))</formula>
    </cfRule>
  </conditionalFormatting>
  <conditionalFormatting sqref="I315">
    <cfRule type="containsText" dxfId="89" priority="49" operator="containsText" text="MAYOR">
      <formula>NOT(ISERROR(SEARCH(("MAYOR"),(I315))))</formula>
    </cfRule>
  </conditionalFormatting>
  <conditionalFormatting sqref="I315">
    <cfRule type="containsText" dxfId="88" priority="50" operator="containsText" text="MODERADO">
      <formula>NOT(ISERROR(SEARCH(("MODERADO"),(I315))))</formula>
    </cfRule>
  </conditionalFormatting>
  <conditionalFormatting sqref="I315">
    <cfRule type="containsText" dxfId="87" priority="51" operator="containsText" text="CATASTRÓFICO">
      <formula>NOT(ISERROR(SEARCH(("CATASTRÓFICO"),(I315))))</formula>
    </cfRule>
  </conditionalFormatting>
  <conditionalFormatting sqref="D350">
    <cfRule type="containsText" dxfId="86" priority="52" operator="containsText" text="MAYOR">
      <formula>NOT(ISERROR(SEARCH(("MAYOR"),(D350))))</formula>
    </cfRule>
  </conditionalFormatting>
  <conditionalFormatting sqref="D350">
    <cfRule type="containsText" dxfId="85" priority="53" operator="containsText" text="MODERADO">
      <formula>NOT(ISERROR(SEARCH(("MODERADO"),(D350))))</formula>
    </cfRule>
  </conditionalFormatting>
  <conditionalFormatting sqref="D350">
    <cfRule type="containsText" dxfId="84" priority="54" operator="containsText" text="CATASTRÓFICO">
      <formula>NOT(ISERROR(SEARCH(("CATASTRÓFICO"),(D350))))</formula>
    </cfRule>
  </conditionalFormatting>
  <conditionalFormatting sqref="I350">
    <cfRule type="containsText" dxfId="83" priority="55" operator="containsText" text="MAYOR">
      <formula>NOT(ISERROR(SEARCH(("MAYOR"),(I350))))</formula>
    </cfRule>
  </conditionalFormatting>
  <conditionalFormatting sqref="I350">
    <cfRule type="containsText" dxfId="82" priority="56" operator="containsText" text="MODERADO">
      <formula>NOT(ISERROR(SEARCH(("MODERADO"),(I350))))</formula>
    </cfRule>
  </conditionalFormatting>
  <conditionalFormatting sqref="I350">
    <cfRule type="containsText" dxfId="81" priority="57" operator="containsText" text="CATASTRÓFICO">
      <formula>NOT(ISERROR(SEARCH(("CATASTRÓFICO"),(I350))))</formula>
    </cfRule>
  </conditionalFormatting>
  <conditionalFormatting sqref="D386">
    <cfRule type="containsText" dxfId="80" priority="58" operator="containsText" text="MAYOR">
      <formula>NOT(ISERROR(SEARCH(("MAYOR"),(D386))))</formula>
    </cfRule>
  </conditionalFormatting>
  <conditionalFormatting sqref="D386">
    <cfRule type="containsText" dxfId="79" priority="59" operator="containsText" text="MODERADO">
      <formula>NOT(ISERROR(SEARCH(("MODERADO"),(D386))))</formula>
    </cfRule>
  </conditionalFormatting>
  <conditionalFormatting sqref="D386">
    <cfRule type="containsText" dxfId="78" priority="60" operator="containsText" text="CATASTRÓFICO">
      <formula>NOT(ISERROR(SEARCH(("CATASTRÓFICO"),(D386))))</formula>
    </cfRule>
  </conditionalFormatting>
  <conditionalFormatting sqref="D421">
    <cfRule type="containsText" dxfId="77" priority="61" operator="containsText" text="MAYOR">
      <formula>NOT(ISERROR(SEARCH(("MAYOR"),(D421))))</formula>
    </cfRule>
  </conditionalFormatting>
  <conditionalFormatting sqref="D421">
    <cfRule type="containsText" dxfId="76" priority="62" operator="containsText" text="MODERADO">
      <formula>NOT(ISERROR(SEARCH(("MODERADO"),(D421))))</formula>
    </cfRule>
  </conditionalFormatting>
  <conditionalFormatting sqref="D421">
    <cfRule type="containsText" dxfId="75" priority="63" operator="containsText" text="CATASTRÓFICO">
      <formula>NOT(ISERROR(SEARCH(("CATASTRÓFICO"),(D421))))</formula>
    </cfRule>
  </conditionalFormatting>
  <conditionalFormatting sqref="I421">
    <cfRule type="containsText" dxfId="74" priority="64" operator="containsText" text="MAYOR">
      <formula>NOT(ISERROR(SEARCH(("MAYOR"),(I421))))</formula>
    </cfRule>
  </conditionalFormatting>
  <conditionalFormatting sqref="I421">
    <cfRule type="containsText" dxfId="73" priority="65" operator="containsText" text="MODERADO">
      <formula>NOT(ISERROR(SEARCH(("MODERADO"),(I421))))</formula>
    </cfRule>
  </conditionalFormatting>
  <conditionalFormatting sqref="I421">
    <cfRule type="containsText" dxfId="72" priority="66" operator="containsText" text="CATASTRÓFICO">
      <formula>NOT(ISERROR(SEARCH(("CATASTRÓFICO"),(I421))))</formula>
    </cfRule>
  </conditionalFormatting>
  <conditionalFormatting sqref="D456">
    <cfRule type="containsText" dxfId="71" priority="67" operator="containsText" text="MAYOR">
      <formula>NOT(ISERROR(SEARCH(("MAYOR"),(D456))))</formula>
    </cfRule>
  </conditionalFormatting>
  <conditionalFormatting sqref="D456">
    <cfRule type="containsText" dxfId="70" priority="68" operator="containsText" text="MODERADO">
      <formula>NOT(ISERROR(SEARCH(("MODERADO"),(D456))))</formula>
    </cfRule>
  </conditionalFormatting>
  <conditionalFormatting sqref="D456">
    <cfRule type="containsText" dxfId="69" priority="69" operator="containsText" text="CATASTRÓFICO">
      <formula>NOT(ISERROR(SEARCH(("CATASTRÓFICO"),(D456))))</formula>
    </cfRule>
  </conditionalFormatting>
  <conditionalFormatting sqref="I456">
    <cfRule type="containsText" dxfId="68" priority="70" operator="containsText" text="MAYOR">
      <formula>NOT(ISERROR(SEARCH(("MAYOR"),(I456))))</formula>
    </cfRule>
  </conditionalFormatting>
  <conditionalFormatting sqref="I456">
    <cfRule type="containsText" dxfId="67" priority="71" operator="containsText" text="MODERADO">
      <formula>NOT(ISERROR(SEARCH(("MODERADO"),(I456))))</formula>
    </cfRule>
  </conditionalFormatting>
  <conditionalFormatting sqref="I456">
    <cfRule type="containsText" dxfId="66" priority="72" operator="containsText" text="CATASTRÓFICO">
      <formula>NOT(ISERROR(SEARCH(("CATASTRÓFICO"),(I456))))</formula>
    </cfRule>
  </conditionalFormatting>
  <conditionalFormatting sqref="X456">
    <cfRule type="containsText" dxfId="65" priority="73" operator="containsText" text="MAYOR">
      <formula>NOT(ISERROR(SEARCH(("MAYOR"),(X456))))</formula>
    </cfRule>
  </conditionalFormatting>
  <conditionalFormatting sqref="X456">
    <cfRule type="containsText" dxfId="64" priority="74" operator="containsText" text="MODERADO">
      <formula>NOT(ISERROR(SEARCH(("MODERADO"),(X456))))</formula>
    </cfRule>
  </conditionalFormatting>
  <conditionalFormatting sqref="X456">
    <cfRule type="containsText" dxfId="63" priority="75" operator="containsText" text="CATASTRÓFICO">
      <formula>NOT(ISERROR(SEARCH(("CATASTRÓFICO"),(X456))))</formula>
    </cfRule>
  </conditionalFormatting>
  <conditionalFormatting sqref="N456">
    <cfRule type="containsText" dxfId="62" priority="76" operator="containsText" text="MAYOR">
      <formula>NOT(ISERROR(SEARCH(("MAYOR"),(N456))))</formula>
    </cfRule>
  </conditionalFormatting>
  <conditionalFormatting sqref="N456">
    <cfRule type="containsText" dxfId="61" priority="77" operator="containsText" text="MODERADO">
      <formula>NOT(ISERROR(SEARCH(("MODERADO"),(N456))))</formula>
    </cfRule>
  </conditionalFormatting>
  <conditionalFormatting sqref="N456">
    <cfRule type="containsText" dxfId="60" priority="78" operator="containsText" text="CATASTRÓFICO">
      <formula>NOT(ISERROR(SEARCH(("CATASTRÓFICO"),(N456))))</formula>
    </cfRule>
  </conditionalFormatting>
  <conditionalFormatting sqref="S456">
    <cfRule type="containsText" dxfId="59" priority="79" operator="containsText" text="MAYOR">
      <formula>NOT(ISERROR(SEARCH(("MAYOR"),(S456))))</formula>
    </cfRule>
  </conditionalFormatting>
  <conditionalFormatting sqref="S456">
    <cfRule type="containsText" dxfId="58" priority="80" operator="containsText" text="MODERADO">
      <formula>NOT(ISERROR(SEARCH(("MODERADO"),(S456))))</formula>
    </cfRule>
  </conditionalFormatting>
  <conditionalFormatting sqref="S456">
    <cfRule type="containsText" dxfId="57" priority="81" operator="containsText" text="CATASTRÓFICO">
      <formula>NOT(ISERROR(SEARCH(("CATASTRÓFICO"),(S456))))</formula>
    </cfRule>
  </conditionalFormatting>
  <conditionalFormatting sqref="D492">
    <cfRule type="containsText" dxfId="56" priority="82" operator="containsText" text="MAYOR">
      <formula>NOT(ISERROR(SEARCH(("MAYOR"),(D492))))</formula>
    </cfRule>
  </conditionalFormatting>
  <conditionalFormatting sqref="D492">
    <cfRule type="containsText" dxfId="55" priority="83" operator="containsText" text="MODERADO">
      <formula>NOT(ISERROR(SEARCH(("MODERADO"),(D492))))</formula>
    </cfRule>
  </conditionalFormatting>
  <conditionalFormatting sqref="D492">
    <cfRule type="containsText" dxfId="54" priority="84" operator="containsText" text="CATASTRÓFICO">
      <formula>NOT(ISERROR(SEARCH(("CATASTRÓFICO"),(D492))))</formula>
    </cfRule>
  </conditionalFormatting>
  <conditionalFormatting sqref="I492">
    <cfRule type="containsText" dxfId="53" priority="85" operator="containsText" text="MAYOR">
      <formula>NOT(ISERROR(SEARCH(("MAYOR"),(I492))))</formula>
    </cfRule>
  </conditionalFormatting>
  <conditionalFormatting sqref="I492">
    <cfRule type="containsText" dxfId="52" priority="86" operator="containsText" text="MODERADO">
      <formula>NOT(ISERROR(SEARCH(("MODERADO"),(I492))))</formula>
    </cfRule>
  </conditionalFormatting>
  <conditionalFormatting sqref="I492">
    <cfRule type="containsText" dxfId="51" priority="87" operator="containsText" text="CATASTRÓFICO">
      <formula>NOT(ISERROR(SEARCH(("CATASTRÓFICO"),(I492))))</formula>
    </cfRule>
  </conditionalFormatting>
  <conditionalFormatting sqref="D528">
    <cfRule type="containsText" dxfId="50" priority="88" operator="containsText" text="MAYOR">
      <formula>NOT(ISERROR(SEARCH(("MAYOR"),(D528))))</formula>
    </cfRule>
  </conditionalFormatting>
  <conditionalFormatting sqref="D528">
    <cfRule type="containsText" dxfId="49" priority="89" operator="containsText" text="MODERADO">
      <formula>NOT(ISERROR(SEARCH(("MODERADO"),(D528))))</formula>
    </cfRule>
  </conditionalFormatting>
  <conditionalFormatting sqref="D528">
    <cfRule type="containsText" dxfId="48" priority="90" operator="containsText" text="CATASTRÓFICO">
      <formula>NOT(ISERROR(SEARCH(("CATASTRÓFICO"),(D528))))</formula>
    </cfRule>
  </conditionalFormatting>
  <conditionalFormatting sqref="I528">
    <cfRule type="containsText" dxfId="47" priority="91" operator="containsText" text="MAYOR">
      <formula>NOT(ISERROR(SEARCH(("MAYOR"),(I528))))</formula>
    </cfRule>
  </conditionalFormatting>
  <conditionalFormatting sqref="I528">
    <cfRule type="containsText" dxfId="46" priority="92" operator="containsText" text="MODERADO">
      <formula>NOT(ISERROR(SEARCH(("MODERADO"),(I528))))</formula>
    </cfRule>
  </conditionalFormatting>
  <conditionalFormatting sqref="I528">
    <cfRule type="containsText" dxfId="45" priority="93" operator="containsText" text="CATASTRÓFICO">
      <formula>NOT(ISERROR(SEARCH(("CATASTRÓFICO"),(I528))))</formula>
    </cfRule>
  </conditionalFormatting>
  <conditionalFormatting sqref="D564">
    <cfRule type="containsText" dxfId="44" priority="94" operator="containsText" text="MAYOR">
      <formula>NOT(ISERROR(SEARCH(("MAYOR"),(D564))))</formula>
    </cfRule>
  </conditionalFormatting>
  <conditionalFormatting sqref="D564">
    <cfRule type="containsText" dxfId="43" priority="95" operator="containsText" text="MODERADO">
      <formula>NOT(ISERROR(SEARCH(("MODERADO"),(D564))))</formula>
    </cfRule>
  </conditionalFormatting>
  <conditionalFormatting sqref="D564">
    <cfRule type="containsText" dxfId="42" priority="96" operator="containsText" text="CATASTRÓFICO">
      <formula>NOT(ISERROR(SEARCH(("CATASTRÓFICO"),(D564))))</formula>
    </cfRule>
  </conditionalFormatting>
  <conditionalFormatting sqref="D599">
    <cfRule type="containsText" dxfId="41" priority="97" operator="containsText" text="MAYOR">
      <formula>NOT(ISERROR(SEARCH(("MAYOR"),(D599))))</formula>
    </cfRule>
  </conditionalFormatting>
  <conditionalFormatting sqref="D599">
    <cfRule type="containsText" dxfId="40" priority="98" operator="containsText" text="MODERADO">
      <formula>NOT(ISERROR(SEARCH(("MODERADO"),(D599))))</formula>
    </cfRule>
  </conditionalFormatting>
  <conditionalFormatting sqref="D599">
    <cfRule type="containsText" dxfId="39" priority="99" operator="containsText" text="CATASTRÓFICO">
      <formula>NOT(ISERROR(SEARCH(("CATASTRÓFICO"),(D599))))</formula>
    </cfRule>
  </conditionalFormatting>
  <conditionalFormatting sqref="I599">
    <cfRule type="containsText" dxfId="38" priority="100" operator="containsText" text="MAYOR">
      <formula>NOT(ISERROR(SEARCH(("MAYOR"),(I599))))</formula>
    </cfRule>
  </conditionalFormatting>
  <conditionalFormatting sqref="I599">
    <cfRule type="containsText" dxfId="37" priority="101" operator="containsText" text="MODERADO">
      <formula>NOT(ISERROR(SEARCH(("MODERADO"),(I599))))</formula>
    </cfRule>
  </conditionalFormatting>
  <conditionalFormatting sqref="I599">
    <cfRule type="containsText" dxfId="36" priority="102" operator="containsText" text="CATASTRÓFICO">
      <formula>NOT(ISERROR(SEARCH(("CATASTRÓFICO"),(I599))))</formula>
    </cfRule>
  </conditionalFormatting>
  <conditionalFormatting sqref="X599">
    <cfRule type="containsText" dxfId="35" priority="103" operator="containsText" text="MAYOR">
      <formula>NOT(ISERROR(SEARCH(("MAYOR"),(X599))))</formula>
    </cfRule>
  </conditionalFormatting>
  <conditionalFormatting sqref="X599">
    <cfRule type="containsText" dxfId="34" priority="104" operator="containsText" text="MODERADO">
      <formula>NOT(ISERROR(SEARCH(("MODERADO"),(X599))))</formula>
    </cfRule>
  </conditionalFormatting>
  <conditionalFormatting sqref="X599">
    <cfRule type="containsText" dxfId="33" priority="105" operator="containsText" text="CATASTRÓFICO">
      <formula>NOT(ISERROR(SEARCH(("CATASTRÓFICO"),(X599))))</formula>
    </cfRule>
  </conditionalFormatting>
  <conditionalFormatting sqref="N599">
    <cfRule type="containsText" dxfId="32" priority="106" operator="containsText" text="MAYOR">
      <formula>NOT(ISERROR(SEARCH(("MAYOR"),(N599))))</formula>
    </cfRule>
  </conditionalFormatting>
  <conditionalFormatting sqref="N599">
    <cfRule type="containsText" dxfId="31" priority="107" operator="containsText" text="MODERADO">
      <formula>NOT(ISERROR(SEARCH(("MODERADO"),(N599))))</formula>
    </cfRule>
  </conditionalFormatting>
  <conditionalFormatting sqref="N599">
    <cfRule type="containsText" dxfId="30" priority="108" operator="containsText" text="CATASTRÓFICO">
      <formula>NOT(ISERROR(SEARCH(("CATASTRÓFICO"),(N599))))</formula>
    </cfRule>
  </conditionalFormatting>
  <conditionalFormatting sqref="S599">
    <cfRule type="containsText" dxfId="29" priority="109" operator="containsText" text="MAYOR">
      <formula>NOT(ISERROR(SEARCH(("MAYOR"),(S599))))</formula>
    </cfRule>
  </conditionalFormatting>
  <conditionalFormatting sqref="S599">
    <cfRule type="containsText" dxfId="28" priority="110" operator="containsText" text="MODERADO">
      <formula>NOT(ISERROR(SEARCH(("MODERADO"),(S599))))</formula>
    </cfRule>
  </conditionalFormatting>
  <conditionalFormatting sqref="S599">
    <cfRule type="containsText" dxfId="27" priority="111" operator="containsText" text="CATASTRÓFICO">
      <formula>NOT(ISERROR(SEARCH(("CATASTRÓFICO"),(S599))))</formula>
    </cfRule>
  </conditionalFormatting>
  <conditionalFormatting sqref="AC599">
    <cfRule type="containsText" dxfId="26" priority="112" operator="containsText" text="MAYOR">
      <formula>NOT(ISERROR(SEARCH(("MAYOR"),(AC599))))</formula>
    </cfRule>
  </conditionalFormatting>
  <conditionalFormatting sqref="AC599">
    <cfRule type="containsText" dxfId="25" priority="113" operator="containsText" text="MODERADO">
      <formula>NOT(ISERROR(SEARCH(("MODERADO"),(AC599))))</formula>
    </cfRule>
  </conditionalFormatting>
  <conditionalFormatting sqref="AC599">
    <cfRule type="containsText" dxfId="24" priority="114" operator="containsText" text="CATASTRÓFICO">
      <formula>NOT(ISERROR(SEARCH(("CATASTRÓFICO"),(AC599))))</formula>
    </cfRule>
  </conditionalFormatting>
  <conditionalFormatting sqref="D634">
    <cfRule type="containsText" dxfId="23" priority="115" operator="containsText" text="MAYOR">
      <formula>NOT(ISERROR(SEARCH(("MAYOR"),(D634))))</formula>
    </cfRule>
  </conditionalFormatting>
  <conditionalFormatting sqref="D634">
    <cfRule type="containsText" dxfId="22" priority="116" operator="containsText" text="MODERADO">
      <formula>NOT(ISERROR(SEARCH(("MODERADO"),(D634))))</formula>
    </cfRule>
  </conditionalFormatting>
  <conditionalFormatting sqref="D634">
    <cfRule type="containsText" dxfId="21" priority="117" operator="containsText" text="CATASTRÓFICO">
      <formula>NOT(ISERROR(SEARCH(("CATASTRÓFICO"),(D634))))</formula>
    </cfRule>
  </conditionalFormatting>
  <conditionalFormatting sqref="I634">
    <cfRule type="containsText" dxfId="20" priority="118" operator="containsText" text="MAYOR">
      <formula>NOT(ISERROR(SEARCH(("MAYOR"),(I634))))</formula>
    </cfRule>
  </conditionalFormatting>
  <conditionalFormatting sqref="I634">
    <cfRule type="containsText" dxfId="19" priority="119" operator="containsText" text="MODERADO">
      <formula>NOT(ISERROR(SEARCH(("MODERADO"),(I634))))</formula>
    </cfRule>
  </conditionalFormatting>
  <conditionalFormatting sqref="I634">
    <cfRule type="containsText" dxfId="18" priority="120" operator="containsText" text="CATASTRÓFICO">
      <formula>NOT(ISERROR(SEARCH(("CATASTRÓFICO"),(I634))))</formula>
    </cfRule>
  </conditionalFormatting>
  <conditionalFormatting sqref="N634">
    <cfRule type="containsText" dxfId="17" priority="121" operator="containsText" text="MAYOR">
      <formula>NOT(ISERROR(SEARCH(("MAYOR"),(N634))))</formula>
    </cfRule>
  </conditionalFormatting>
  <conditionalFormatting sqref="N634">
    <cfRule type="containsText" dxfId="16" priority="122" operator="containsText" text="MODERADO">
      <formula>NOT(ISERROR(SEARCH(("MODERADO"),(N634))))</formula>
    </cfRule>
  </conditionalFormatting>
  <conditionalFormatting sqref="N634">
    <cfRule type="containsText" dxfId="15" priority="123" operator="containsText" text="CATASTRÓFICO">
      <formula>NOT(ISERROR(SEARCH(("CATASTRÓFICO"),(N634))))</formula>
    </cfRule>
  </conditionalFormatting>
  <conditionalFormatting sqref="D669">
    <cfRule type="containsText" dxfId="14" priority="124" operator="containsText" text="MAYOR">
      <formula>NOT(ISERROR(SEARCH(("MAYOR"),(D669))))</formula>
    </cfRule>
  </conditionalFormatting>
  <conditionalFormatting sqref="D669">
    <cfRule type="containsText" dxfId="13" priority="125" operator="containsText" text="MODERADO">
      <formula>NOT(ISERROR(SEARCH(("MODERADO"),(D669))))</formula>
    </cfRule>
  </conditionalFormatting>
  <conditionalFormatting sqref="D669">
    <cfRule type="containsText" dxfId="12" priority="126" operator="containsText" text="CATASTRÓFICO">
      <formula>NOT(ISERROR(SEARCH(("CATASTRÓFICO"),(D669))))</formula>
    </cfRule>
  </conditionalFormatting>
  <conditionalFormatting sqref="I669">
    <cfRule type="containsText" dxfId="11" priority="127" operator="containsText" text="MAYOR">
      <formula>NOT(ISERROR(SEARCH(("MAYOR"),(I669))))</formula>
    </cfRule>
  </conditionalFormatting>
  <conditionalFormatting sqref="I669">
    <cfRule type="containsText" dxfId="10" priority="128" operator="containsText" text="MODERADO">
      <formula>NOT(ISERROR(SEARCH(("MODERADO"),(I669))))</formula>
    </cfRule>
  </conditionalFormatting>
  <conditionalFormatting sqref="I669">
    <cfRule type="containsText" dxfId="9" priority="129" operator="containsText" text="CATASTRÓFICO">
      <formula>NOT(ISERROR(SEARCH(("CATASTRÓFICO"),(I669))))</formula>
    </cfRule>
  </conditionalFormatting>
  <conditionalFormatting sqref="N669">
    <cfRule type="containsText" dxfId="8" priority="130" operator="containsText" text="MAYOR">
      <formula>NOT(ISERROR(SEARCH(("MAYOR"),(N669))))</formula>
    </cfRule>
  </conditionalFormatting>
  <conditionalFormatting sqref="N669">
    <cfRule type="containsText" dxfId="7" priority="131" operator="containsText" text="MODERADO">
      <formula>NOT(ISERROR(SEARCH(("MODERADO"),(N669))))</formula>
    </cfRule>
  </conditionalFormatting>
  <conditionalFormatting sqref="N669">
    <cfRule type="containsText" dxfId="6" priority="132" operator="containsText" text="CATASTRÓFICO">
      <formula>NOT(ISERROR(SEARCH(("CATASTRÓFICO"),(N669))))</formula>
    </cfRule>
  </conditionalFormatting>
  <conditionalFormatting sqref="X669">
    <cfRule type="containsText" dxfId="5" priority="133" operator="containsText" text="MAYOR">
      <formula>NOT(ISERROR(SEARCH(("MAYOR"),(X669))))</formula>
    </cfRule>
  </conditionalFormatting>
  <conditionalFormatting sqref="X669">
    <cfRule type="containsText" dxfId="4" priority="134" operator="containsText" text="MODERADO">
      <formula>NOT(ISERROR(SEARCH(("MODERADO"),(X669))))</formula>
    </cfRule>
  </conditionalFormatting>
  <conditionalFormatting sqref="X669">
    <cfRule type="containsText" dxfId="3" priority="135" operator="containsText" text="CATASTRÓFICO">
      <formula>NOT(ISERROR(SEARCH(("CATASTRÓFICO"),(X669))))</formula>
    </cfRule>
  </conditionalFormatting>
  <conditionalFormatting sqref="S669">
    <cfRule type="containsText" dxfId="2" priority="136" operator="containsText" text="MAYOR">
      <formula>NOT(ISERROR(SEARCH(("MAYOR"),(S669))))</formula>
    </cfRule>
  </conditionalFormatting>
  <conditionalFormatting sqref="S669">
    <cfRule type="containsText" dxfId="1" priority="137" operator="containsText" text="MODERADO">
      <formula>NOT(ISERROR(SEARCH(("MODERADO"),(S669))))</formula>
    </cfRule>
  </conditionalFormatting>
  <conditionalFormatting sqref="S669">
    <cfRule type="containsText" dxfId="0" priority="138" operator="containsText" text="CATASTRÓFICO">
      <formula>NOT(ISERROR(SEARCH(("CATASTRÓFICO"),(S669))))</formula>
    </cfRule>
  </conditionalFormatting>
  <dataValidations count="1">
    <dataValidation type="decimal" allowBlank="1" showErrorMessage="1" sqref="C9:D27 C45:D63 H45:I63 C81:D99 C117:D135 H117:I135 M117:N135 C153:D171 C189:D207 H189:I207 C224:D242 M224:N242 R224:S242 W224:X242 C259:D277 C294:D312 C329:D347 H347:I347 M329:N347 R329:S347 W329:X347 C365:D383 C400:D418 C435:D453 M435:N453 R435:S453 W435:X453 C471:D489 H471:I489 C507:D525 H507:I525 C543:D561 C578:D596 H578:I596 M578:N596 R578:S596 W578:X596 AB578:AC596 C613:D631 H613:I631 M613:N631 C648:D666 H648:I666 M648:N666 R648:S666 W648:X666" xr:uid="{00000000-0002-0000-0500-000000000000}">
      <formula1>0</formula1>
      <formula2>1</formula2>
    </dataValidation>
  </dataValidation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1000000}">
          <x14:formula1>
            <xm:f>'DATOS OCULTOS'!$B$3:$B$21</xm:f>
          </x14:formula1>
          <xm:sqref>B2 B38 G38 B74 G74 B146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AS695"/>
  <sheetViews>
    <sheetView workbookViewId="0">
      <selection sqref="A1:A3"/>
    </sheetView>
  </sheetViews>
  <sheetFormatPr baseColWidth="10" defaultColWidth="14.42578125" defaultRowHeight="15" customHeight="1" x14ac:dyDescent="0.2"/>
  <cols>
    <col min="1" max="1" width="14.42578125" customWidth="1"/>
    <col min="2" max="2" width="28.42578125" customWidth="1"/>
    <col min="3" max="3" width="27.28515625" customWidth="1"/>
    <col min="4" max="4" width="32.85546875" customWidth="1"/>
    <col min="5" max="5" width="27.7109375" customWidth="1"/>
    <col min="6" max="6" width="20.85546875" customWidth="1"/>
    <col min="7" max="7" width="16.7109375" customWidth="1"/>
    <col min="8" max="8" width="27.42578125" customWidth="1"/>
    <col min="9" max="9" width="15.42578125" customWidth="1"/>
    <col min="10" max="10" width="17.140625" customWidth="1"/>
    <col min="11" max="11" width="18" customWidth="1"/>
    <col min="12" max="12" width="56.42578125" customWidth="1"/>
    <col min="13" max="13" width="24" customWidth="1"/>
    <col min="14" max="14" width="15.42578125" customWidth="1"/>
    <col min="15" max="15" width="43.28515625" customWidth="1"/>
    <col min="16" max="17" width="11.42578125" customWidth="1"/>
    <col min="18" max="18" width="19.85546875" customWidth="1"/>
    <col min="19" max="19" width="21.7109375" customWidth="1"/>
    <col min="20" max="20" width="23.7109375" customWidth="1"/>
    <col min="21" max="21" width="16.7109375" customWidth="1"/>
    <col min="22" max="22" width="15.85546875" customWidth="1"/>
    <col min="23" max="23" width="23.42578125" customWidth="1"/>
    <col min="24" max="24" width="14.42578125" customWidth="1"/>
    <col min="25" max="25" width="19.28515625" customWidth="1"/>
    <col min="26" max="45" width="14.42578125" customWidth="1"/>
  </cols>
  <sheetData>
    <row r="1" spans="1:45" ht="26.25" customHeight="1" x14ac:dyDescent="0.2">
      <c r="A1" s="771"/>
      <c r="B1" s="772" t="s">
        <v>1837</v>
      </c>
      <c r="C1" s="638"/>
      <c r="D1" s="638"/>
      <c r="E1" s="638"/>
      <c r="F1" s="638"/>
      <c r="G1" s="638"/>
      <c r="H1" s="638"/>
      <c r="I1" s="638"/>
      <c r="J1" s="638"/>
      <c r="K1" s="638"/>
      <c r="L1" s="638"/>
      <c r="M1" s="638"/>
      <c r="N1" s="638"/>
      <c r="O1" s="638"/>
      <c r="P1" s="638"/>
      <c r="Q1" s="638"/>
      <c r="R1" s="638"/>
      <c r="S1" s="638"/>
      <c r="T1" s="638"/>
      <c r="U1" s="638"/>
      <c r="V1" s="638"/>
      <c r="W1" s="638"/>
      <c r="X1" s="767" t="s">
        <v>1838</v>
      </c>
      <c r="Y1" s="568"/>
      <c r="Z1" s="421"/>
      <c r="AA1" s="421"/>
      <c r="AB1" s="421"/>
      <c r="AC1" s="421"/>
      <c r="AD1" s="421"/>
      <c r="AE1" s="421"/>
      <c r="AF1" s="421"/>
      <c r="AG1" s="421"/>
      <c r="AH1" s="421"/>
      <c r="AI1" s="421"/>
      <c r="AJ1" s="421"/>
      <c r="AK1" s="421"/>
      <c r="AL1" s="421"/>
      <c r="AM1" s="421"/>
      <c r="AN1" s="421"/>
      <c r="AO1" s="421"/>
      <c r="AP1" s="421"/>
      <c r="AQ1" s="421"/>
      <c r="AR1" s="421"/>
      <c r="AS1" s="107"/>
    </row>
    <row r="2" spans="1:45" ht="24" customHeight="1" x14ac:dyDescent="0.2">
      <c r="A2" s="638"/>
      <c r="B2" s="638"/>
      <c r="C2" s="638"/>
      <c r="D2" s="638"/>
      <c r="E2" s="638"/>
      <c r="F2" s="638"/>
      <c r="G2" s="638"/>
      <c r="H2" s="638"/>
      <c r="I2" s="638"/>
      <c r="J2" s="638"/>
      <c r="K2" s="638"/>
      <c r="L2" s="638"/>
      <c r="M2" s="638"/>
      <c r="N2" s="638"/>
      <c r="O2" s="638"/>
      <c r="P2" s="638"/>
      <c r="Q2" s="638"/>
      <c r="R2" s="638"/>
      <c r="S2" s="638"/>
      <c r="T2" s="638"/>
      <c r="U2" s="638"/>
      <c r="V2" s="638"/>
      <c r="W2" s="638"/>
      <c r="X2" s="767" t="s">
        <v>1839</v>
      </c>
      <c r="Y2" s="568"/>
      <c r="Z2" s="421"/>
      <c r="AA2" s="421"/>
      <c r="AB2" s="421"/>
      <c r="AC2" s="421"/>
      <c r="AD2" s="421"/>
      <c r="AE2" s="421"/>
      <c r="AF2" s="421"/>
      <c r="AG2" s="421"/>
      <c r="AH2" s="421"/>
      <c r="AI2" s="421"/>
      <c r="AJ2" s="421"/>
      <c r="AK2" s="421"/>
      <c r="AL2" s="421"/>
      <c r="AM2" s="421"/>
      <c r="AN2" s="421"/>
      <c r="AO2" s="421"/>
      <c r="AP2" s="421"/>
      <c r="AQ2" s="421"/>
      <c r="AR2" s="421"/>
      <c r="AS2" s="107"/>
    </row>
    <row r="3" spans="1:45" ht="21" customHeight="1" x14ac:dyDescent="0.2">
      <c r="A3" s="581"/>
      <c r="B3" s="581"/>
      <c r="C3" s="581"/>
      <c r="D3" s="581"/>
      <c r="E3" s="581"/>
      <c r="F3" s="581"/>
      <c r="G3" s="581"/>
      <c r="H3" s="581"/>
      <c r="I3" s="581"/>
      <c r="J3" s="581"/>
      <c r="K3" s="581"/>
      <c r="L3" s="581"/>
      <c r="M3" s="581"/>
      <c r="N3" s="581"/>
      <c r="O3" s="581"/>
      <c r="P3" s="581"/>
      <c r="Q3" s="581"/>
      <c r="R3" s="581"/>
      <c r="S3" s="581"/>
      <c r="T3" s="581"/>
      <c r="U3" s="581"/>
      <c r="V3" s="581"/>
      <c r="W3" s="581"/>
      <c r="X3" s="767" t="s">
        <v>1840</v>
      </c>
      <c r="Y3" s="568"/>
      <c r="Z3" s="421"/>
      <c r="AA3" s="421"/>
      <c r="AB3" s="421"/>
      <c r="AC3" s="421"/>
      <c r="AD3" s="421"/>
      <c r="AE3" s="421"/>
      <c r="AF3" s="421"/>
      <c r="AG3" s="421"/>
      <c r="AH3" s="421"/>
      <c r="AI3" s="421"/>
      <c r="AJ3" s="421"/>
      <c r="AK3" s="421"/>
      <c r="AL3" s="421"/>
      <c r="AM3" s="421"/>
      <c r="AN3" s="421"/>
      <c r="AO3" s="421"/>
      <c r="AP3" s="421"/>
      <c r="AQ3" s="421"/>
      <c r="AR3" s="421"/>
      <c r="AS3" s="107"/>
    </row>
    <row r="4" spans="1:45" ht="33.75" customHeight="1" x14ac:dyDescent="0.2">
      <c r="A4" s="768" t="s">
        <v>1841</v>
      </c>
      <c r="B4" s="422" t="s">
        <v>772</v>
      </c>
      <c r="C4" s="422" t="s">
        <v>1842</v>
      </c>
      <c r="D4" s="422" t="s">
        <v>1843</v>
      </c>
      <c r="E4" s="422" t="s">
        <v>1844</v>
      </c>
      <c r="F4" s="422" t="s">
        <v>795</v>
      </c>
      <c r="G4" s="422" t="s">
        <v>1845</v>
      </c>
      <c r="H4" s="422" t="s">
        <v>1846</v>
      </c>
      <c r="I4" s="422" t="s">
        <v>1847</v>
      </c>
      <c r="J4" s="422" t="s">
        <v>1848</v>
      </c>
      <c r="K4" s="769" t="s">
        <v>1849</v>
      </c>
      <c r="L4" s="570"/>
      <c r="M4" s="568"/>
      <c r="N4" s="769" t="s">
        <v>1850</v>
      </c>
      <c r="O4" s="701"/>
      <c r="P4" s="769" t="s">
        <v>1851</v>
      </c>
      <c r="Q4" s="570"/>
      <c r="R4" s="568"/>
      <c r="S4" s="769" t="s">
        <v>1852</v>
      </c>
      <c r="T4" s="701"/>
      <c r="U4" s="769" t="s">
        <v>1853</v>
      </c>
      <c r="V4" s="570"/>
      <c r="W4" s="568"/>
      <c r="X4" s="770" t="s">
        <v>1854</v>
      </c>
      <c r="Y4" s="579"/>
      <c r="Z4" s="421"/>
      <c r="AA4" s="421"/>
      <c r="AB4" s="421"/>
      <c r="AC4" s="421"/>
      <c r="AD4" s="421"/>
      <c r="AE4" s="421"/>
      <c r="AF4" s="421"/>
      <c r="AG4" s="421"/>
      <c r="AH4" s="421"/>
      <c r="AI4" s="421"/>
      <c r="AJ4" s="421"/>
      <c r="AK4" s="421"/>
      <c r="AL4" s="421"/>
      <c r="AM4" s="421"/>
      <c r="AN4" s="421"/>
      <c r="AO4" s="421"/>
      <c r="AP4" s="421"/>
      <c r="AQ4" s="421"/>
      <c r="AR4" s="421"/>
      <c r="AS4" s="107"/>
    </row>
    <row r="5" spans="1:45" ht="63" x14ac:dyDescent="0.2">
      <c r="A5" s="689"/>
      <c r="B5" s="423"/>
      <c r="C5" s="423"/>
      <c r="D5" s="423"/>
      <c r="E5" s="423"/>
      <c r="F5" s="423"/>
      <c r="G5" s="424"/>
      <c r="H5" s="423"/>
      <c r="I5" s="425"/>
      <c r="J5" s="425"/>
      <c r="K5" s="426" t="s">
        <v>1855</v>
      </c>
      <c r="L5" s="426" t="s">
        <v>1856</v>
      </c>
      <c r="M5" s="426" t="s">
        <v>1857</v>
      </c>
      <c r="N5" s="426" t="s">
        <v>1855</v>
      </c>
      <c r="O5" s="426" t="s">
        <v>1856</v>
      </c>
      <c r="P5" s="426" t="s">
        <v>1855</v>
      </c>
      <c r="Q5" s="426" t="s">
        <v>1856</v>
      </c>
      <c r="R5" s="426" t="s">
        <v>1858</v>
      </c>
      <c r="S5" s="426" t="s">
        <v>1855</v>
      </c>
      <c r="T5" s="426" t="s">
        <v>1856</v>
      </c>
      <c r="U5" s="426" t="s">
        <v>1855</v>
      </c>
      <c r="V5" s="426" t="s">
        <v>1856</v>
      </c>
      <c r="W5" s="426" t="s">
        <v>1858</v>
      </c>
      <c r="X5" s="426" t="s">
        <v>1855</v>
      </c>
      <c r="Y5" s="426" t="s">
        <v>1856</v>
      </c>
      <c r="Z5" s="421"/>
      <c r="AA5" s="421"/>
      <c r="AB5" s="421"/>
      <c r="AC5" s="421"/>
      <c r="AD5" s="421"/>
      <c r="AE5" s="421"/>
      <c r="AF5" s="421"/>
      <c r="AG5" s="421"/>
      <c r="AH5" s="421"/>
      <c r="AI5" s="421"/>
      <c r="AJ5" s="421"/>
      <c r="AK5" s="421"/>
      <c r="AL5" s="421"/>
      <c r="AM5" s="421"/>
      <c r="AN5" s="421"/>
      <c r="AO5" s="421"/>
      <c r="AP5" s="421"/>
      <c r="AQ5" s="421"/>
      <c r="AR5" s="421"/>
      <c r="AS5" s="421"/>
    </row>
    <row r="6" spans="1:45" ht="145.5" customHeight="1" x14ac:dyDescent="0.2">
      <c r="A6" s="427">
        <v>1</v>
      </c>
      <c r="B6" s="428" t="s">
        <v>5</v>
      </c>
      <c r="C6" s="428" t="s">
        <v>1859</v>
      </c>
      <c r="D6" s="138" t="s">
        <v>1860</v>
      </c>
      <c r="E6" s="138" t="s">
        <v>1861</v>
      </c>
      <c r="F6" s="186" t="s">
        <v>1862</v>
      </c>
      <c r="G6" s="429">
        <v>1</v>
      </c>
      <c r="H6" s="186" t="s">
        <v>1863</v>
      </c>
      <c r="I6" s="193">
        <v>44562</v>
      </c>
      <c r="J6" s="193" t="s">
        <v>1864</v>
      </c>
      <c r="K6" s="430"/>
      <c r="L6" s="431"/>
      <c r="M6" s="432"/>
      <c r="N6" s="430"/>
      <c r="O6" s="431"/>
      <c r="P6" s="430"/>
      <c r="Q6" s="431"/>
      <c r="R6" s="432"/>
      <c r="S6" s="430"/>
      <c r="T6" s="431"/>
      <c r="U6" s="430"/>
      <c r="V6" s="431"/>
      <c r="W6" s="432"/>
      <c r="X6" s="430"/>
      <c r="Y6" s="431"/>
      <c r="Z6" s="433"/>
      <c r="AA6" s="433"/>
      <c r="AB6" s="433"/>
      <c r="AC6" s="433"/>
      <c r="AD6" s="433"/>
      <c r="AE6" s="433"/>
      <c r="AF6" s="433"/>
      <c r="AG6" s="433"/>
      <c r="AH6" s="433"/>
      <c r="AI6" s="433"/>
      <c r="AJ6" s="433"/>
      <c r="AK6" s="433"/>
      <c r="AL6" s="433"/>
      <c r="AM6" s="433"/>
      <c r="AN6" s="433"/>
      <c r="AO6" s="433"/>
      <c r="AP6" s="433"/>
      <c r="AQ6" s="433"/>
      <c r="AR6" s="433"/>
      <c r="AS6" s="433"/>
    </row>
    <row r="7" spans="1:45" ht="99.75" customHeight="1" x14ac:dyDescent="0.2">
      <c r="A7" s="427">
        <v>2</v>
      </c>
      <c r="B7" s="428" t="s">
        <v>63</v>
      </c>
      <c r="C7" s="428" t="s">
        <v>1865</v>
      </c>
      <c r="D7" s="428" t="s">
        <v>1866</v>
      </c>
      <c r="E7" s="434" t="s">
        <v>1867</v>
      </c>
      <c r="F7" s="428" t="s">
        <v>1868</v>
      </c>
      <c r="G7" s="435">
        <v>1</v>
      </c>
      <c r="H7" s="428" t="s">
        <v>1869</v>
      </c>
      <c r="I7" s="436">
        <v>44562</v>
      </c>
      <c r="J7" s="436">
        <v>44895</v>
      </c>
      <c r="K7" s="430"/>
      <c r="L7" s="431"/>
      <c r="M7" s="432"/>
      <c r="N7" s="430"/>
      <c r="O7" s="431"/>
      <c r="P7" s="430"/>
      <c r="Q7" s="431"/>
      <c r="R7" s="432"/>
      <c r="S7" s="430"/>
      <c r="T7" s="431"/>
      <c r="U7" s="430"/>
      <c r="V7" s="431"/>
      <c r="W7" s="432"/>
      <c r="X7" s="430"/>
      <c r="Y7" s="431"/>
      <c r="Z7" s="433"/>
      <c r="AA7" s="433"/>
      <c r="AB7" s="433"/>
      <c r="AC7" s="433"/>
      <c r="AD7" s="433"/>
      <c r="AE7" s="433"/>
      <c r="AF7" s="433"/>
      <c r="AG7" s="433"/>
      <c r="AH7" s="433"/>
      <c r="AI7" s="433"/>
      <c r="AJ7" s="433"/>
      <c r="AK7" s="433"/>
      <c r="AL7" s="433"/>
      <c r="AM7" s="433"/>
      <c r="AN7" s="433"/>
      <c r="AO7" s="433"/>
      <c r="AP7" s="433"/>
      <c r="AQ7" s="433"/>
      <c r="AR7" s="433"/>
      <c r="AS7" s="433"/>
    </row>
    <row r="8" spans="1:45" ht="153" customHeight="1" x14ac:dyDescent="0.2">
      <c r="A8" s="427">
        <v>3</v>
      </c>
      <c r="B8" s="428" t="s">
        <v>92</v>
      </c>
      <c r="C8" s="428" t="s">
        <v>1870</v>
      </c>
      <c r="D8" s="428" t="s">
        <v>1871</v>
      </c>
      <c r="E8" s="428" t="s">
        <v>1872</v>
      </c>
      <c r="F8" s="428" t="s">
        <v>1873</v>
      </c>
      <c r="G8" s="435">
        <v>1</v>
      </c>
      <c r="H8" s="428" t="s">
        <v>1874</v>
      </c>
      <c r="I8" s="437">
        <v>44562</v>
      </c>
      <c r="J8" s="437">
        <v>44895</v>
      </c>
      <c r="K8" s="430"/>
      <c r="L8" s="431"/>
      <c r="M8" s="432"/>
      <c r="N8" s="430"/>
      <c r="O8" s="431"/>
      <c r="P8" s="430"/>
      <c r="Q8" s="431"/>
      <c r="R8" s="432"/>
      <c r="S8" s="430"/>
      <c r="T8" s="431"/>
      <c r="U8" s="430"/>
      <c r="V8" s="431"/>
      <c r="W8" s="432"/>
      <c r="X8" s="430"/>
      <c r="Y8" s="431"/>
      <c r="Z8" s="433"/>
      <c r="AA8" s="433"/>
      <c r="AB8" s="433"/>
      <c r="AC8" s="433"/>
      <c r="AD8" s="433"/>
      <c r="AE8" s="433"/>
      <c r="AF8" s="433"/>
      <c r="AG8" s="433"/>
      <c r="AH8" s="433"/>
      <c r="AI8" s="433"/>
      <c r="AJ8" s="433"/>
      <c r="AK8" s="433"/>
      <c r="AL8" s="433"/>
      <c r="AM8" s="433"/>
      <c r="AN8" s="433"/>
      <c r="AO8" s="433"/>
      <c r="AP8" s="433"/>
      <c r="AQ8" s="433"/>
      <c r="AR8" s="433"/>
      <c r="AS8" s="433"/>
    </row>
    <row r="9" spans="1:45" ht="99.75" customHeight="1" x14ac:dyDescent="0.2">
      <c r="A9" s="427">
        <v>4</v>
      </c>
      <c r="B9" s="428" t="s">
        <v>125</v>
      </c>
      <c r="C9" s="438" t="s">
        <v>1875</v>
      </c>
      <c r="D9" s="439" t="s">
        <v>1876</v>
      </c>
      <c r="E9" s="439" t="s">
        <v>1877</v>
      </c>
      <c r="F9" s="440" t="s">
        <v>1878</v>
      </c>
      <c r="G9" s="435">
        <v>1</v>
      </c>
      <c r="H9" s="441" t="s">
        <v>1879</v>
      </c>
      <c r="I9" s="437">
        <v>44562</v>
      </c>
      <c r="J9" s="442">
        <v>44895</v>
      </c>
      <c r="K9" s="430"/>
      <c r="L9" s="431"/>
      <c r="M9" s="432"/>
      <c r="N9" s="430"/>
      <c r="O9" s="431"/>
      <c r="P9" s="430"/>
      <c r="Q9" s="431"/>
      <c r="R9" s="432"/>
      <c r="S9" s="430"/>
      <c r="T9" s="431"/>
      <c r="U9" s="430"/>
      <c r="V9" s="431"/>
      <c r="W9" s="432"/>
      <c r="X9" s="430"/>
      <c r="Y9" s="431"/>
      <c r="Z9" s="433"/>
      <c r="AA9" s="433"/>
      <c r="AB9" s="433"/>
      <c r="AC9" s="433"/>
      <c r="AD9" s="433"/>
      <c r="AE9" s="433"/>
      <c r="AF9" s="433"/>
      <c r="AG9" s="433"/>
      <c r="AH9" s="433"/>
      <c r="AI9" s="433"/>
      <c r="AJ9" s="433"/>
      <c r="AK9" s="433"/>
      <c r="AL9" s="433"/>
      <c r="AM9" s="433"/>
      <c r="AN9" s="433"/>
      <c r="AO9" s="433"/>
      <c r="AP9" s="433"/>
      <c r="AQ9" s="433"/>
      <c r="AR9" s="433"/>
      <c r="AS9" s="433"/>
    </row>
    <row r="10" spans="1:45" ht="99.75" customHeight="1" x14ac:dyDescent="0.2">
      <c r="A10" s="427">
        <v>5</v>
      </c>
      <c r="B10" s="428" t="s">
        <v>150</v>
      </c>
      <c r="C10" s="144" t="s">
        <v>1880</v>
      </c>
      <c r="D10" s="438" t="s">
        <v>1881</v>
      </c>
      <c r="E10" s="438" t="s">
        <v>1882</v>
      </c>
      <c r="F10" s="427" t="s">
        <v>894</v>
      </c>
      <c r="G10" s="429">
        <v>1</v>
      </c>
      <c r="H10" s="427" t="s">
        <v>1883</v>
      </c>
      <c r="I10" s="443">
        <v>44562</v>
      </c>
      <c r="J10" s="443">
        <v>44895</v>
      </c>
      <c r="K10" s="430"/>
      <c r="L10" s="431"/>
      <c r="M10" s="432"/>
      <c r="N10" s="430"/>
      <c r="O10" s="431"/>
      <c r="P10" s="430"/>
      <c r="Q10" s="431"/>
      <c r="R10" s="432"/>
      <c r="S10" s="430"/>
      <c r="T10" s="431"/>
      <c r="U10" s="430"/>
      <c r="V10" s="431"/>
      <c r="W10" s="432"/>
      <c r="X10" s="430"/>
      <c r="Y10" s="431"/>
      <c r="Z10" s="433"/>
      <c r="AA10" s="433"/>
      <c r="AB10" s="433"/>
      <c r="AC10" s="433"/>
      <c r="AD10" s="433"/>
      <c r="AE10" s="433"/>
      <c r="AF10" s="433"/>
      <c r="AG10" s="433"/>
      <c r="AH10" s="433"/>
      <c r="AI10" s="433"/>
      <c r="AJ10" s="433"/>
      <c r="AK10" s="433"/>
      <c r="AL10" s="433"/>
      <c r="AM10" s="433"/>
      <c r="AN10" s="433"/>
      <c r="AO10" s="433"/>
      <c r="AP10" s="433"/>
      <c r="AQ10" s="433"/>
      <c r="AR10" s="433"/>
      <c r="AS10" s="433"/>
    </row>
    <row r="11" spans="1:45" ht="99.75" customHeight="1" x14ac:dyDescent="0.2">
      <c r="A11" s="427">
        <v>6</v>
      </c>
      <c r="B11" s="428" t="s">
        <v>169</v>
      </c>
      <c r="C11" s="438" t="s">
        <v>1884</v>
      </c>
      <c r="D11" s="438" t="s">
        <v>1885</v>
      </c>
      <c r="E11" s="438" t="s">
        <v>1886</v>
      </c>
      <c r="F11" s="427" t="s">
        <v>905</v>
      </c>
      <c r="G11" s="429">
        <v>1</v>
      </c>
      <c r="H11" s="427" t="s">
        <v>1887</v>
      </c>
      <c r="I11" s="443">
        <v>44562</v>
      </c>
      <c r="J11" s="443">
        <v>44895</v>
      </c>
      <c r="K11" s="430"/>
      <c r="L11" s="431"/>
      <c r="M11" s="432"/>
      <c r="N11" s="430"/>
      <c r="O11" s="431"/>
      <c r="P11" s="430"/>
      <c r="Q11" s="431"/>
      <c r="R11" s="432"/>
      <c r="S11" s="430"/>
      <c r="T11" s="431"/>
      <c r="U11" s="430"/>
      <c r="V11" s="431"/>
      <c r="W11" s="432"/>
      <c r="X11" s="430"/>
      <c r="Y11" s="431"/>
      <c r="Z11" s="433"/>
      <c r="AA11" s="433"/>
      <c r="AB11" s="433"/>
      <c r="AC11" s="433"/>
      <c r="AD11" s="433"/>
      <c r="AE11" s="433"/>
      <c r="AF11" s="433"/>
      <c r="AG11" s="433"/>
      <c r="AH11" s="433"/>
      <c r="AI11" s="433"/>
      <c r="AJ11" s="433"/>
      <c r="AK11" s="433"/>
      <c r="AL11" s="433"/>
      <c r="AM11" s="433"/>
      <c r="AN11" s="433"/>
      <c r="AO11" s="433"/>
      <c r="AP11" s="433"/>
      <c r="AQ11" s="433"/>
      <c r="AR11" s="433"/>
      <c r="AS11" s="433"/>
    </row>
    <row r="12" spans="1:45" ht="99.75" customHeight="1" x14ac:dyDescent="0.2">
      <c r="A12" s="427">
        <v>7</v>
      </c>
      <c r="B12" s="428" t="s">
        <v>192</v>
      </c>
      <c r="C12" s="438" t="s">
        <v>1888</v>
      </c>
      <c r="D12" s="438" t="s">
        <v>1889</v>
      </c>
      <c r="E12" s="438" t="s">
        <v>1890</v>
      </c>
      <c r="F12" s="427" t="s">
        <v>1382</v>
      </c>
      <c r="G12" s="429">
        <v>1</v>
      </c>
      <c r="H12" s="438" t="s">
        <v>1891</v>
      </c>
      <c r="I12" s="443">
        <v>44562</v>
      </c>
      <c r="J12" s="443">
        <v>44895</v>
      </c>
      <c r="K12" s="430"/>
      <c r="L12" s="431"/>
      <c r="M12" s="432"/>
      <c r="N12" s="430"/>
      <c r="O12" s="431"/>
      <c r="P12" s="430"/>
      <c r="Q12" s="431"/>
      <c r="R12" s="432"/>
      <c r="S12" s="430"/>
      <c r="T12" s="431"/>
      <c r="U12" s="430"/>
      <c r="V12" s="431"/>
      <c r="W12" s="432"/>
      <c r="X12" s="430"/>
      <c r="Y12" s="431"/>
      <c r="Z12" s="433"/>
      <c r="AA12" s="433"/>
      <c r="AB12" s="433"/>
      <c r="AC12" s="433"/>
      <c r="AD12" s="433"/>
      <c r="AE12" s="433"/>
      <c r="AF12" s="433"/>
      <c r="AG12" s="433"/>
      <c r="AH12" s="433"/>
      <c r="AI12" s="433"/>
      <c r="AJ12" s="433"/>
      <c r="AK12" s="433"/>
      <c r="AL12" s="433"/>
      <c r="AM12" s="433"/>
      <c r="AN12" s="433"/>
      <c r="AO12" s="433"/>
      <c r="AP12" s="433"/>
      <c r="AQ12" s="433"/>
      <c r="AR12" s="433"/>
      <c r="AS12" s="433"/>
    </row>
    <row r="13" spans="1:45" ht="99.75" customHeight="1" x14ac:dyDescent="0.2">
      <c r="A13" s="427">
        <v>8</v>
      </c>
      <c r="B13" s="428" t="s">
        <v>210</v>
      </c>
      <c r="C13" s="428" t="s">
        <v>1892</v>
      </c>
      <c r="D13" s="428" t="s">
        <v>1893</v>
      </c>
      <c r="E13" s="428" t="s">
        <v>1894</v>
      </c>
      <c r="F13" s="427" t="s">
        <v>914</v>
      </c>
      <c r="G13" s="429">
        <v>1</v>
      </c>
      <c r="H13" s="427" t="s">
        <v>1895</v>
      </c>
      <c r="I13" s="443">
        <v>44562</v>
      </c>
      <c r="J13" s="443" t="s">
        <v>1864</v>
      </c>
      <c r="K13" s="430"/>
      <c r="L13" s="431"/>
      <c r="M13" s="432"/>
      <c r="N13" s="430"/>
      <c r="O13" s="431"/>
      <c r="P13" s="430"/>
      <c r="Q13" s="431"/>
      <c r="R13" s="432"/>
      <c r="S13" s="430"/>
      <c r="T13" s="431"/>
      <c r="U13" s="430"/>
      <c r="V13" s="431"/>
      <c r="W13" s="432"/>
      <c r="X13" s="430"/>
      <c r="Y13" s="431"/>
      <c r="Z13" s="433"/>
      <c r="AA13" s="433"/>
      <c r="AB13" s="433"/>
      <c r="AC13" s="433"/>
      <c r="AD13" s="433"/>
      <c r="AE13" s="433"/>
      <c r="AF13" s="433"/>
      <c r="AG13" s="433"/>
      <c r="AH13" s="433"/>
      <c r="AI13" s="433"/>
      <c r="AJ13" s="433"/>
      <c r="AK13" s="433"/>
      <c r="AL13" s="433"/>
      <c r="AM13" s="433"/>
      <c r="AN13" s="433"/>
      <c r="AO13" s="433"/>
      <c r="AP13" s="433"/>
      <c r="AQ13" s="433"/>
      <c r="AR13" s="433"/>
      <c r="AS13" s="433"/>
    </row>
    <row r="14" spans="1:45" ht="99.75" customHeight="1" x14ac:dyDescent="0.2">
      <c r="A14" s="427">
        <v>9</v>
      </c>
      <c r="B14" s="428" t="s">
        <v>229</v>
      </c>
      <c r="C14" s="444" t="s">
        <v>1896</v>
      </c>
      <c r="D14" s="428" t="s">
        <v>1897</v>
      </c>
      <c r="E14" s="428" t="s">
        <v>1898</v>
      </c>
      <c r="F14" s="427" t="s">
        <v>1899</v>
      </c>
      <c r="G14" s="435">
        <v>1</v>
      </c>
      <c r="H14" s="428" t="s">
        <v>1900</v>
      </c>
      <c r="I14" s="437">
        <v>44562</v>
      </c>
      <c r="J14" s="437">
        <v>44895</v>
      </c>
      <c r="K14" s="430"/>
      <c r="L14" s="431"/>
      <c r="M14" s="432"/>
      <c r="N14" s="430"/>
      <c r="O14" s="431"/>
      <c r="P14" s="430"/>
      <c r="Q14" s="431"/>
      <c r="R14" s="432"/>
      <c r="S14" s="430"/>
      <c r="T14" s="431"/>
      <c r="U14" s="430"/>
      <c r="V14" s="431"/>
      <c r="W14" s="432"/>
      <c r="X14" s="430"/>
      <c r="Y14" s="431"/>
      <c r="Z14" s="433"/>
      <c r="AA14" s="433"/>
      <c r="AB14" s="433"/>
      <c r="AC14" s="433"/>
      <c r="AD14" s="433"/>
      <c r="AE14" s="433"/>
      <c r="AF14" s="433"/>
      <c r="AG14" s="433"/>
      <c r="AH14" s="433"/>
      <c r="AI14" s="433"/>
      <c r="AJ14" s="433"/>
      <c r="AK14" s="433"/>
      <c r="AL14" s="433"/>
      <c r="AM14" s="433"/>
      <c r="AN14" s="433"/>
      <c r="AO14" s="433"/>
      <c r="AP14" s="433"/>
      <c r="AQ14" s="433"/>
      <c r="AR14" s="433"/>
      <c r="AS14" s="433"/>
    </row>
    <row r="15" spans="1:45" ht="99.75" customHeight="1" x14ac:dyDescent="0.2">
      <c r="A15" s="427">
        <v>10</v>
      </c>
      <c r="B15" s="428" t="s">
        <v>250</v>
      </c>
      <c r="C15" s="144" t="s">
        <v>1901</v>
      </c>
      <c r="D15" s="144" t="s">
        <v>1902</v>
      </c>
      <c r="E15" s="144" t="s">
        <v>1903</v>
      </c>
      <c r="F15" s="445" t="s">
        <v>1904</v>
      </c>
      <c r="G15" s="237">
        <v>1</v>
      </c>
      <c r="H15" s="194" t="s">
        <v>1905</v>
      </c>
      <c r="I15" s="193">
        <v>44562</v>
      </c>
      <c r="J15" s="193">
        <v>44895</v>
      </c>
      <c r="K15" s="430"/>
      <c r="L15" s="431"/>
      <c r="M15" s="432"/>
      <c r="N15" s="430"/>
      <c r="O15" s="431"/>
      <c r="P15" s="430"/>
      <c r="Q15" s="431"/>
      <c r="R15" s="432"/>
      <c r="S15" s="430"/>
      <c r="T15" s="431"/>
      <c r="U15" s="430"/>
      <c r="V15" s="431"/>
      <c r="W15" s="432"/>
      <c r="X15" s="430"/>
      <c r="Y15" s="431"/>
      <c r="Z15" s="433"/>
      <c r="AA15" s="433"/>
      <c r="AB15" s="433"/>
      <c r="AC15" s="433"/>
      <c r="AD15" s="433"/>
      <c r="AE15" s="433"/>
      <c r="AF15" s="433"/>
      <c r="AG15" s="433"/>
      <c r="AH15" s="433"/>
      <c r="AI15" s="433"/>
      <c r="AJ15" s="433"/>
      <c r="AK15" s="433"/>
      <c r="AL15" s="433"/>
      <c r="AM15" s="433"/>
      <c r="AN15" s="433"/>
      <c r="AO15" s="433"/>
      <c r="AP15" s="433"/>
      <c r="AQ15" s="433"/>
      <c r="AR15" s="433"/>
      <c r="AS15" s="433"/>
    </row>
    <row r="16" spans="1:45" ht="99.75" customHeight="1" x14ac:dyDescent="0.2">
      <c r="A16" s="427">
        <v>11</v>
      </c>
      <c r="B16" s="428" t="s">
        <v>615</v>
      </c>
      <c r="C16" s="144" t="s">
        <v>1906</v>
      </c>
      <c r="D16" s="144" t="s">
        <v>1907</v>
      </c>
      <c r="E16" s="144" t="s">
        <v>1908</v>
      </c>
      <c r="F16" s="194" t="s">
        <v>1909</v>
      </c>
      <c r="G16" s="237">
        <v>1</v>
      </c>
      <c r="H16" s="194" t="s">
        <v>1910</v>
      </c>
      <c r="I16" s="193">
        <v>44562</v>
      </c>
      <c r="J16" s="193">
        <v>44895</v>
      </c>
      <c r="K16" s="430"/>
      <c r="L16" s="431"/>
      <c r="M16" s="432"/>
      <c r="N16" s="430"/>
      <c r="O16" s="431"/>
      <c r="P16" s="430"/>
      <c r="Q16" s="431"/>
      <c r="R16" s="432"/>
      <c r="S16" s="430"/>
      <c r="T16" s="431"/>
      <c r="U16" s="430"/>
      <c r="V16" s="431"/>
      <c r="W16" s="432"/>
      <c r="X16" s="430"/>
      <c r="Y16" s="431"/>
      <c r="Z16" s="433"/>
      <c r="AA16" s="433"/>
      <c r="AB16" s="433"/>
      <c r="AC16" s="433"/>
      <c r="AD16" s="433"/>
      <c r="AE16" s="433"/>
      <c r="AF16" s="433"/>
      <c r="AG16" s="433"/>
      <c r="AH16" s="433"/>
      <c r="AI16" s="433"/>
      <c r="AJ16" s="433"/>
      <c r="AK16" s="433"/>
      <c r="AL16" s="433"/>
      <c r="AM16" s="433"/>
      <c r="AN16" s="433"/>
      <c r="AO16" s="433"/>
      <c r="AP16" s="433"/>
      <c r="AQ16" s="433"/>
      <c r="AR16" s="433"/>
      <c r="AS16" s="433"/>
    </row>
    <row r="17" spans="1:45" ht="99.75" customHeight="1" x14ac:dyDescent="0.2">
      <c r="A17" s="427">
        <v>12</v>
      </c>
      <c r="B17" s="428" t="s">
        <v>615</v>
      </c>
      <c r="C17" s="144" t="s">
        <v>1911</v>
      </c>
      <c r="D17" s="144" t="s">
        <v>1912</v>
      </c>
      <c r="E17" s="144" t="s">
        <v>1913</v>
      </c>
      <c r="F17" s="194" t="s">
        <v>1914</v>
      </c>
      <c r="G17" s="237">
        <v>1</v>
      </c>
      <c r="H17" s="194" t="s">
        <v>1915</v>
      </c>
      <c r="I17" s="193">
        <v>44562</v>
      </c>
      <c r="J17" s="193">
        <v>44895</v>
      </c>
      <c r="K17" s="430"/>
      <c r="L17" s="431"/>
      <c r="M17" s="432"/>
      <c r="N17" s="430"/>
      <c r="O17" s="431"/>
      <c r="P17" s="430"/>
      <c r="Q17" s="431"/>
      <c r="R17" s="432"/>
      <c r="S17" s="430"/>
      <c r="T17" s="431"/>
      <c r="U17" s="430"/>
      <c r="V17" s="431"/>
      <c r="W17" s="432"/>
      <c r="X17" s="430"/>
      <c r="Y17" s="431"/>
      <c r="Z17" s="433"/>
      <c r="AA17" s="433"/>
      <c r="AB17" s="433"/>
      <c r="AC17" s="433"/>
      <c r="AD17" s="433"/>
      <c r="AE17" s="433"/>
      <c r="AF17" s="433"/>
      <c r="AG17" s="433"/>
      <c r="AH17" s="433"/>
      <c r="AI17" s="433"/>
      <c r="AJ17" s="433"/>
      <c r="AK17" s="433"/>
      <c r="AL17" s="433"/>
      <c r="AM17" s="433"/>
      <c r="AN17" s="433"/>
      <c r="AO17" s="433"/>
      <c r="AP17" s="433"/>
      <c r="AQ17" s="433"/>
      <c r="AR17" s="433"/>
      <c r="AS17" s="433"/>
    </row>
    <row r="18" spans="1:45" ht="99.75" customHeight="1" x14ac:dyDescent="0.2">
      <c r="A18" s="427">
        <v>13</v>
      </c>
      <c r="B18" s="428" t="s">
        <v>615</v>
      </c>
      <c r="C18" s="144" t="s">
        <v>1916</v>
      </c>
      <c r="D18" s="144" t="s">
        <v>1912</v>
      </c>
      <c r="E18" s="366" t="s">
        <v>1917</v>
      </c>
      <c r="F18" s="194" t="s">
        <v>1918</v>
      </c>
      <c r="G18" s="237">
        <v>1</v>
      </c>
      <c r="H18" s="194" t="s">
        <v>1919</v>
      </c>
      <c r="I18" s="193">
        <v>44562</v>
      </c>
      <c r="J18" s="193">
        <v>44895</v>
      </c>
      <c r="K18" s="430"/>
      <c r="L18" s="431"/>
      <c r="M18" s="432"/>
      <c r="N18" s="430"/>
      <c r="O18" s="431"/>
      <c r="P18" s="430"/>
      <c r="Q18" s="431"/>
      <c r="R18" s="432"/>
      <c r="S18" s="430"/>
      <c r="T18" s="431"/>
      <c r="U18" s="430"/>
      <c r="V18" s="431"/>
      <c r="W18" s="432"/>
      <c r="X18" s="430"/>
      <c r="Y18" s="431"/>
      <c r="Z18" s="433"/>
      <c r="AA18" s="433"/>
      <c r="AB18" s="433"/>
      <c r="AC18" s="433"/>
      <c r="AD18" s="433"/>
      <c r="AE18" s="433"/>
      <c r="AF18" s="433"/>
      <c r="AG18" s="433"/>
      <c r="AH18" s="433"/>
      <c r="AI18" s="433"/>
      <c r="AJ18" s="433"/>
      <c r="AK18" s="433"/>
      <c r="AL18" s="433"/>
      <c r="AM18" s="433"/>
      <c r="AN18" s="433"/>
      <c r="AO18" s="433"/>
      <c r="AP18" s="433"/>
      <c r="AQ18" s="433"/>
      <c r="AR18" s="433"/>
      <c r="AS18" s="433"/>
    </row>
    <row r="19" spans="1:45" ht="99.75" customHeight="1" x14ac:dyDescent="0.2">
      <c r="A19" s="427">
        <v>14</v>
      </c>
      <c r="B19" s="428" t="s">
        <v>250</v>
      </c>
      <c r="C19" s="144" t="s">
        <v>1920</v>
      </c>
      <c r="D19" s="144" t="s">
        <v>1921</v>
      </c>
      <c r="E19" s="144" t="s">
        <v>1922</v>
      </c>
      <c r="F19" s="194" t="s">
        <v>1923</v>
      </c>
      <c r="G19" s="237">
        <v>1</v>
      </c>
      <c r="H19" s="194" t="s">
        <v>1924</v>
      </c>
      <c r="I19" s="193">
        <v>44562</v>
      </c>
      <c r="J19" s="193">
        <v>44895</v>
      </c>
      <c r="K19" s="430"/>
      <c r="L19" s="431"/>
      <c r="M19" s="432"/>
      <c r="N19" s="430"/>
      <c r="O19" s="431"/>
      <c r="P19" s="430"/>
      <c r="Q19" s="431"/>
      <c r="R19" s="432"/>
      <c r="S19" s="430"/>
      <c r="T19" s="431"/>
      <c r="U19" s="430"/>
      <c r="V19" s="431"/>
      <c r="W19" s="432"/>
      <c r="X19" s="430"/>
      <c r="Y19" s="431"/>
      <c r="Z19" s="433"/>
      <c r="AA19" s="433"/>
      <c r="AB19" s="433"/>
      <c r="AC19" s="433"/>
      <c r="AD19" s="433"/>
      <c r="AE19" s="433"/>
      <c r="AF19" s="433"/>
      <c r="AG19" s="433"/>
      <c r="AH19" s="433"/>
      <c r="AI19" s="433"/>
      <c r="AJ19" s="433"/>
      <c r="AK19" s="433"/>
      <c r="AL19" s="433"/>
      <c r="AM19" s="433"/>
      <c r="AN19" s="433"/>
      <c r="AO19" s="433"/>
      <c r="AP19" s="433"/>
      <c r="AQ19" s="433"/>
      <c r="AR19" s="433"/>
      <c r="AS19" s="433"/>
    </row>
    <row r="20" spans="1:45" ht="99.75" customHeight="1" x14ac:dyDescent="0.2">
      <c r="A20" s="427">
        <v>15</v>
      </c>
      <c r="B20" s="428" t="s">
        <v>250</v>
      </c>
      <c r="C20" s="144" t="s">
        <v>1925</v>
      </c>
      <c r="D20" s="144" t="s">
        <v>1902</v>
      </c>
      <c r="E20" s="366" t="s">
        <v>1926</v>
      </c>
      <c r="F20" s="194" t="s">
        <v>1927</v>
      </c>
      <c r="G20" s="237">
        <v>1</v>
      </c>
      <c r="H20" s="194" t="s">
        <v>1928</v>
      </c>
      <c r="I20" s="193">
        <v>44562</v>
      </c>
      <c r="J20" s="193">
        <v>44895</v>
      </c>
      <c r="K20" s="430"/>
      <c r="L20" s="431"/>
      <c r="M20" s="432"/>
      <c r="N20" s="430"/>
      <c r="O20" s="431"/>
      <c r="P20" s="430"/>
      <c r="Q20" s="431"/>
      <c r="R20" s="432"/>
      <c r="S20" s="430"/>
      <c r="T20" s="431"/>
      <c r="U20" s="430"/>
      <c r="V20" s="431"/>
      <c r="W20" s="432"/>
      <c r="X20" s="430"/>
      <c r="Y20" s="431"/>
      <c r="Z20" s="433"/>
      <c r="AA20" s="433"/>
      <c r="AB20" s="433"/>
      <c r="AC20" s="433"/>
      <c r="AD20" s="433"/>
      <c r="AE20" s="433"/>
      <c r="AF20" s="433"/>
      <c r="AG20" s="433"/>
      <c r="AH20" s="433"/>
      <c r="AI20" s="433"/>
      <c r="AJ20" s="433"/>
      <c r="AK20" s="433"/>
      <c r="AL20" s="433"/>
      <c r="AM20" s="433"/>
      <c r="AN20" s="433"/>
      <c r="AO20" s="433"/>
      <c r="AP20" s="433"/>
      <c r="AQ20" s="433"/>
      <c r="AR20" s="433"/>
      <c r="AS20" s="433"/>
    </row>
    <row r="21" spans="1:45" ht="99.75" customHeight="1" x14ac:dyDescent="0.2">
      <c r="A21" s="427">
        <v>16</v>
      </c>
      <c r="B21" s="428" t="s">
        <v>250</v>
      </c>
      <c r="C21" s="144" t="s">
        <v>1929</v>
      </c>
      <c r="D21" s="144" t="s">
        <v>1902</v>
      </c>
      <c r="E21" s="366" t="s">
        <v>1930</v>
      </c>
      <c r="F21" s="194" t="s">
        <v>1931</v>
      </c>
      <c r="G21" s="237">
        <v>1</v>
      </c>
      <c r="H21" s="194" t="s">
        <v>1932</v>
      </c>
      <c r="I21" s="193">
        <v>44562</v>
      </c>
      <c r="J21" s="193">
        <v>44895</v>
      </c>
      <c r="K21" s="430"/>
      <c r="L21" s="431"/>
      <c r="M21" s="432"/>
      <c r="N21" s="430"/>
      <c r="O21" s="431"/>
      <c r="P21" s="430"/>
      <c r="Q21" s="431"/>
      <c r="R21" s="432"/>
      <c r="S21" s="430"/>
      <c r="T21" s="431"/>
      <c r="U21" s="430"/>
      <c r="V21" s="431"/>
      <c r="W21" s="432"/>
      <c r="X21" s="430"/>
      <c r="Y21" s="431"/>
      <c r="Z21" s="433"/>
      <c r="AA21" s="433"/>
      <c r="AB21" s="433"/>
      <c r="AC21" s="433"/>
      <c r="AD21" s="433"/>
      <c r="AE21" s="433"/>
      <c r="AF21" s="433"/>
      <c r="AG21" s="433"/>
      <c r="AH21" s="433"/>
      <c r="AI21" s="433"/>
      <c r="AJ21" s="433"/>
      <c r="AK21" s="433"/>
      <c r="AL21" s="433"/>
      <c r="AM21" s="433"/>
      <c r="AN21" s="433"/>
      <c r="AO21" s="433"/>
      <c r="AP21" s="433"/>
      <c r="AQ21" s="433"/>
      <c r="AR21" s="433"/>
      <c r="AS21" s="433"/>
    </row>
    <row r="22" spans="1:45" ht="99.75" customHeight="1" x14ac:dyDescent="0.2">
      <c r="A22" s="427">
        <v>17</v>
      </c>
      <c r="B22" s="428" t="s">
        <v>250</v>
      </c>
      <c r="C22" s="144" t="s">
        <v>1933</v>
      </c>
      <c r="D22" s="144" t="s">
        <v>1902</v>
      </c>
      <c r="E22" s="144" t="s">
        <v>1934</v>
      </c>
      <c r="F22" s="194" t="s">
        <v>1935</v>
      </c>
      <c r="G22" s="237">
        <v>1</v>
      </c>
      <c r="H22" s="194" t="s">
        <v>1936</v>
      </c>
      <c r="I22" s="193">
        <v>44562</v>
      </c>
      <c r="J22" s="193">
        <v>44895</v>
      </c>
      <c r="K22" s="430"/>
      <c r="L22" s="431"/>
      <c r="M22" s="432"/>
      <c r="N22" s="430"/>
      <c r="O22" s="431"/>
      <c r="P22" s="430"/>
      <c r="Q22" s="431"/>
      <c r="R22" s="432"/>
      <c r="S22" s="430"/>
      <c r="T22" s="431"/>
      <c r="U22" s="430"/>
      <c r="V22" s="431"/>
      <c r="W22" s="432"/>
      <c r="X22" s="430"/>
      <c r="Y22" s="431"/>
      <c r="Z22" s="433"/>
      <c r="AA22" s="433"/>
      <c r="AB22" s="433"/>
      <c r="AC22" s="433"/>
      <c r="AD22" s="433"/>
      <c r="AE22" s="433"/>
      <c r="AF22" s="433"/>
      <c r="AG22" s="433"/>
      <c r="AH22" s="433"/>
      <c r="AI22" s="433"/>
      <c r="AJ22" s="433"/>
      <c r="AK22" s="433"/>
      <c r="AL22" s="433"/>
      <c r="AM22" s="433"/>
      <c r="AN22" s="433"/>
      <c r="AO22" s="433"/>
      <c r="AP22" s="433"/>
      <c r="AQ22" s="433"/>
      <c r="AR22" s="433"/>
      <c r="AS22" s="433"/>
    </row>
    <row r="23" spans="1:45" ht="99.75" customHeight="1" x14ac:dyDescent="0.2">
      <c r="A23" s="427">
        <v>18</v>
      </c>
      <c r="B23" s="428" t="s">
        <v>250</v>
      </c>
      <c r="C23" s="144" t="s">
        <v>1937</v>
      </c>
      <c r="D23" s="144" t="s">
        <v>1902</v>
      </c>
      <c r="E23" s="144" t="s">
        <v>1938</v>
      </c>
      <c r="F23" s="194" t="s">
        <v>1939</v>
      </c>
      <c r="G23" s="237">
        <v>1</v>
      </c>
      <c r="H23" s="194" t="s">
        <v>1940</v>
      </c>
      <c r="I23" s="193">
        <v>44562</v>
      </c>
      <c r="J23" s="193">
        <v>44895</v>
      </c>
      <c r="K23" s="430"/>
      <c r="L23" s="431"/>
      <c r="M23" s="432"/>
      <c r="N23" s="430"/>
      <c r="O23" s="431"/>
      <c r="P23" s="430"/>
      <c r="Q23" s="431"/>
      <c r="R23" s="432"/>
      <c r="S23" s="430"/>
      <c r="T23" s="431"/>
      <c r="U23" s="430"/>
      <c r="V23" s="431"/>
      <c r="W23" s="432"/>
      <c r="X23" s="430"/>
      <c r="Y23" s="431"/>
      <c r="Z23" s="433"/>
      <c r="AA23" s="433"/>
      <c r="AB23" s="433"/>
      <c r="AC23" s="433"/>
      <c r="AD23" s="433"/>
      <c r="AE23" s="433"/>
      <c r="AF23" s="433"/>
      <c r="AG23" s="433"/>
      <c r="AH23" s="433"/>
      <c r="AI23" s="433"/>
      <c r="AJ23" s="433"/>
      <c r="AK23" s="433"/>
      <c r="AL23" s="433"/>
      <c r="AM23" s="433"/>
      <c r="AN23" s="433"/>
      <c r="AO23" s="433"/>
      <c r="AP23" s="433"/>
      <c r="AQ23" s="433"/>
      <c r="AR23" s="433"/>
      <c r="AS23" s="433"/>
    </row>
    <row r="24" spans="1:45" ht="99.75" customHeight="1" x14ac:dyDescent="0.2">
      <c r="A24" s="427">
        <v>19</v>
      </c>
      <c r="B24" s="428" t="s">
        <v>250</v>
      </c>
      <c r="C24" s="144" t="s">
        <v>1941</v>
      </c>
      <c r="D24" s="144" t="s">
        <v>1902</v>
      </c>
      <c r="E24" s="144" t="s">
        <v>1942</v>
      </c>
      <c r="F24" s="194" t="s">
        <v>1943</v>
      </c>
      <c r="G24" s="237">
        <v>1</v>
      </c>
      <c r="H24" s="194" t="s">
        <v>1905</v>
      </c>
      <c r="I24" s="193">
        <v>44562</v>
      </c>
      <c r="J24" s="193">
        <v>44895</v>
      </c>
      <c r="K24" s="430"/>
      <c r="L24" s="431"/>
      <c r="M24" s="432"/>
      <c r="N24" s="430"/>
      <c r="O24" s="431"/>
      <c r="P24" s="430"/>
      <c r="Q24" s="431"/>
      <c r="R24" s="432"/>
      <c r="S24" s="430"/>
      <c r="T24" s="431"/>
      <c r="U24" s="430"/>
      <c r="V24" s="431"/>
      <c r="W24" s="432"/>
      <c r="X24" s="430"/>
      <c r="Y24" s="431"/>
      <c r="Z24" s="433"/>
      <c r="AA24" s="433"/>
      <c r="AB24" s="433"/>
      <c r="AC24" s="433"/>
      <c r="AD24" s="433"/>
      <c r="AE24" s="433"/>
      <c r="AF24" s="433"/>
      <c r="AG24" s="433"/>
      <c r="AH24" s="433"/>
      <c r="AI24" s="433"/>
      <c r="AJ24" s="433"/>
      <c r="AK24" s="433"/>
      <c r="AL24" s="433"/>
      <c r="AM24" s="433"/>
      <c r="AN24" s="433"/>
      <c r="AO24" s="433"/>
      <c r="AP24" s="433"/>
      <c r="AQ24" s="433"/>
      <c r="AR24" s="433"/>
      <c r="AS24" s="433"/>
    </row>
    <row r="25" spans="1:45" ht="99.75" customHeight="1" x14ac:dyDescent="0.2">
      <c r="A25" s="427">
        <v>20</v>
      </c>
      <c r="B25" s="428" t="s">
        <v>250</v>
      </c>
      <c r="C25" s="144" t="s">
        <v>1944</v>
      </c>
      <c r="D25" s="144" t="s">
        <v>1902</v>
      </c>
      <c r="E25" s="366" t="s">
        <v>1945</v>
      </c>
      <c r="F25" s="194" t="s">
        <v>1946</v>
      </c>
      <c r="G25" s="237">
        <v>1</v>
      </c>
      <c r="H25" s="194" t="s">
        <v>1947</v>
      </c>
      <c r="I25" s="193">
        <v>44562</v>
      </c>
      <c r="J25" s="193">
        <v>44895</v>
      </c>
      <c r="K25" s="430"/>
      <c r="L25" s="431"/>
      <c r="M25" s="432"/>
      <c r="N25" s="430"/>
      <c r="O25" s="431"/>
      <c r="P25" s="430"/>
      <c r="Q25" s="431"/>
      <c r="R25" s="432"/>
      <c r="S25" s="430"/>
      <c r="T25" s="431"/>
      <c r="U25" s="430"/>
      <c r="V25" s="431"/>
      <c r="W25" s="432"/>
      <c r="X25" s="430"/>
      <c r="Y25" s="431"/>
      <c r="Z25" s="433"/>
      <c r="AA25" s="433"/>
      <c r="AB25" s="433"/>
      <c r="AC25" s="433"/>
      <c r="AD25" s="433"/>
      <c r="AE25" s="433"/>
      <c r="AF25" s="433"/>
      <c r="AG25" s="433"/>
      <c r="AH25" s="433"/>
      <c r="AI25" s="433"/>
      <c r="AJ25" s="433"/>
      <c r="AK25" s="433"/>
      <c r="AL25" s="433"/>
      <c r="AM25" s="433"/>
      <c r="AN25" s="433"/>
      <c r="AO25" s="433"/>
      <c r="AP25" s="433"/>
      <c r="AQ25" s="433"/>
      <c r="AR25" s="433"/>
      <c r="AS25" s="433"/>
    </row>
    <row r="26" spans="1:45" ht="99.75" customHeight="1" x14ac:dyDescent="0.2">
      <c r="A26" s="427">
        <v>21</v>
      </c>
      <c r="B26" s="428" t="s">
        <v>250</v>
      </c>
      <c r="C26" s="144" t="s">
        <v>1948</v>
      </c>
      <c r="D26" s="144" t="s">
        <v>1902</v>
      </c>
      <c r="E26" s="144" t="s">
        <v>1949</v>
      </c>
      <c r="F26" s="194" t="s">
        <v>1950</v>
      </c>
      <c r="G26" s="237">
        <v>1</v>
      </c>
      <c r="H26" s="194" t="s">
        <v>1951</v>
      </c>
      <c r="I26" s="193">
        <v>44562</v>
      </c>
      <c r="J26" s="193">
        <v>44895</v>
      </c>
      <c r="K26" s="430"/>
      <c r="L26" s="431"/>
      <c r="M26" s="432"/>
      <c r="N26" s="430"/>
      <c r="O26" s="431"/>
      <c r="P26" s="430"/>
      <c r="Q26" s="431"/>
      <c r="R26" s="432"/>
      <c r="S26" s="430"/>
      <c r="T26" s="431"/>
      <c r="U26" s="430"/>
      <c r="V26" s="431"/>
      <c r="W26" s="432"/>
      <c r="X26" s="430"/>
      <c r="Y26" s="431"/>
      <c r="Z26" s="433"/>
      <c r="AA26" s="433"/>
      <c r="AB26" s="433"/>
      <c r="AC26" s="433"/>
      <c r="AD26" s="433"/>
      <c r="AE26" s="433"/>
      <c r="AF26" s="433"/>
      <c r="AG26" s="433"/>
      <c r="AH26" s="433"/>
      <c r="AI26" s="433"/>
      <c r="AJ26" s="433"/>
      <c r="AK26" s="433"/>
      <c r="AL26" s="433"/>
      <c r="AM26" s="433"/>
      <c r="AN26" s="433"/>
      <c r="AO26" s="433"/>
      <c r="AP26" s="433"/>
      <c r="AQ26" s="433"/>
      <c r="AR26" s="433"/>
      <c r="AS26" s="433"/>
    </row>
    <row r="27" spans="1:45" ht="99.75" customHeight="1" x14ac:dyDescent="0.2">
      <c r="A27" s="427">
        <v>22</v>
      </c>
      <c r="B27" s="428" t="s">
        <v>250</v>
      </c>
      <c r="C27" s="144" t="s">
        <v>1944</v>
      </c>
      <c r="D27" s="144" t="s">
        <v>1902</v>
      </c>
      <c r="E27" s="144" t="s">
        <v>1952</v>
      </c>
      <c r="F27" s="194" t="s">
        <v>1953</v>
      </c>
      <c r="G27" s="237">
        <v>1</v>
      </c>
      <c r="H27" s="194" t="s">
        <v>1905</v>
      </c>
      <c r="I27" s="193">
        <v>44562</v>
      </c>
      <c r="J27" s="193">
        <v>44895</v>
      </c>
      <c r="K27" s="430"/>
      <c r="L27" s="431"/>
      <c r="M27" s="432"/>
      <c r="N27" s="430"/>
      <c r="O27" s="431"/>
      <c r="P27" s="430"/>
      <c r="Q27" s="431"/>
      <c r="R27" s="432"/>
      <c r="S27" s="430"/>
      <c r="T27" s="431"/>
      <c r="U27" s="430"/>
      <c r="V27" s="431"/>
      <c r="W27" s="432"/>
      <c r="X27" s="430"/>
      <c r="Y27" s="431"/>
      <c r="Z27" s="433"/>
      <c r="AA27" s="433"/>
      <c r="AB27" s="433"/>
      <c r="AC27" s="433"/>
      <c r="AD27" s="433"/>
      <c r="AE27" s="433"/>
      <c r="AF27" s="433"/>
      <c r="AG27" s="433"/>
      <c r="AH27" s="433"/>
      <c r="AI27" s="433"/>
      <c r="AJ27" s="433"/>
      <c r="AK27" s="433"/>
      <c r="AL27" s="433"/>
      <c r="AM27" s="433"/>
      <c r="AN27" s="433"/>
      <c r="AO27" s="433"/>
      <c r="AP27" s="433"/>
      <c r="AQ27" s="433"/>
      <c r="AR27" s="433"/>
      <c r="AS27" s="433"/>
    </row>
    <row r="28" spans="1:45" ht="99.75" customHeight="1" x14ac:dyDescent="0.2">
      <c r="A28" s="427">
        <v>23</v>
      </c>
      <c r="B28" s="428" t="s">
        <v>250</v>
      </c>
      <c r="C28" s="144" t="s">
        <v>1954</v>
      </c>
      <c r="D28" s="144" t="s">
        <v>1902</v>
      </c>
      <c r="E28" s="144" t="s">
        <v>1955</v>
      </c>
      <c r="F28" s="194" t="s">
        <v>1956</v>
      </c>
      <c r="G28" s="237">
        <v>1</v>
      </c>
      <c r="H28" s="194" t="s">
        <v>1957</v>
      </c>
      <c r="I28" s="193">
        <v>44562</v>
      </c>
      <c r="J28" s="193">
        <v>44895</v>
      </c>
      <c r="K28" s="430"/>
      <c r="L28" s="431"/>
      <c r="M28" s="432"/>
      <c r="N28" s="430"/>
      <c r="O28" s="431"/>
      <c r="P28" s="430"/>
      <c r="Q28" s="431"/>
      <c r="R28" s="432"/>
      <c r="S28" s="430"/>
      <c r="T28" s="431"/>
      <c r="U28" s="430"/>
      <c r="V28" s="431"/>
      <c r="W28" s="432"/>
      <c r="X28" s="430"/>
      <c r="Y28" s="431"/>
      <c r="Z28" s="433"/>
      <c r="AA28" s="433"/>
      <c r="AB28" s="433"/>
      <c r="AC28" s="433"/>
      <c r="AD28" s="433"/>
      <c r="AE28" s="433"/>
      <c r="AF28" s="433"/>
      <c r="AG28" s="433"/>
      <c r="AH28" s="433"/>
      <c r="AI28" s="433"/>
      <c r="AJ28" s="433"/>
      <c r="AK28" s="433"/>
      <c r="AL28" s="433"/>
      <c r="AM28" s="433"/>
      <c r="AN28" s="433"/>
      <c r="AO28" s="433"/>
      <c r="AP28" s="433"/>
      <c r="AQ28" s="433"/>
      <c r="AR28" s="433"/>
      <c r="AS28" s="433"/>
    </row>
    <row r="29" spans="1:45" ht="99.75" customHeight="1" x14ac:dyDescent="0.2">
      <c r="A29" s="427">
        <v>24</v>
      </c>
      <c r="B29" s="428" t="s">
        <v>289</v>
      </c>
      <c r="C29" s="428" t="s">
        <v>1958</v>
      </c>
      <c r="D29" s="428" t="s">
        <v>1959</v>
      </c>
      <c r="E29" s="428" t="s">
        <v>1960</v>
      </c>
      <c r="F29" s="434" t="s">
        <v>1423</v>
      </c>
      <c r="G29" s="446">
        <v>1</v>
      </c>
      <c r="H29" s="434" t="s">
        <v>1961</v>
      </c>
      <c r="I29" s="437">
        <v>44562</v>
      </c>
      <c r="J29" s="437">
        <v>44895</v>
      </c>
      <c r="K29" s="430"/>
      <c r="L29" s="431"/>
      <c r="M29" s="432"/>
      <c r="N29" s="430"/>
      <c r="O29" s="431"/>
      <c r="P29" s="430"/>
      <c r="Q29" s="431"/>
      <c r="R29" s="432"/>
      <c r="S29" s="430"/>
      <c r="T29" s="431"/>
      <c r="U29" s="430"/>
      <c r="V29" s="431"/>
      <c r="W29" s="432"/>
      <c r="X29" s="430"/>
      <c r="Y29" s="431"/>
      <c r="Z29" s="433"/>
      <c r="AA29" s="433"/>
      <c r="AB29" s="433"/>
      <c r="AC29" s="433"/>
      <c r="AD29" s="433"/>
      <c r="AE29" s="433"/>
      <c r="AF29" s="433"/>
      <c r="AG29" s="433"/>
      <c r="AH29" s="433"/>
      <c r="AI29" s="433"/>
      <c r="AJ29" s="433"/>
      <c r="AK29" s="433"/>
      <c r="AL29" s="433"/>
      <c r="AM29" s="433"/>
      <c r="AN29" s="433"/>
      <c r="AO29" s="433"/>
      <c r="AP29" s="433"/>
      <c r="AQ29" s="433"/>
      <c r="AR29" s="433"/>
      <c r="AS29" s="433"/>
    </row>
    <row r="30" spans="1:45" ht="99.75" customHeight="1" x14ac:dyDescent="0.2">
      <c r="A30" s="427">
        <v>25</v>
      </c>
      <c r="B30" s="428" t="s">
        <v>318</v>
      </c>
      <c r="C30" s="434" t="s">
        <v>1962</v>
      </c>
      <c r="D30" s="434" t="s">
        <v>1963</v>
      </c>
      <c r="E30" s="434" t="s">
        <v>1964</v>
      </c>
      <c r="F30" s="434" t="s">
        <v>1965</v>
      </c>
      <c r="G30" s="446">
        <v>1</v>
      </c>
      <c r="H30" s="434" t="s">
        <v>1966</v>
      </c>
      <c r="I30" s="447">
        <v>44562</v>
      </c>
      <c r="J30" s="447">
        <v>44895</v>
      </c>
      <c r="K30" s="430"/>
      <c r="L30" s="431"/>
      <c r="M30" s="432"/>
      <c r="N30" s="430"/>
      <c r="O30" s="431"/>
      <c r="P30" s="430"/>
      <c r="Q30" s="431"/>
      <c r="R30" s="432"/>
      <c r="S30" s="430"/>
      <c r="T30" s="431"/>
      <c r="U30" s="430"/>
      <c r="V30" s="431"/>
      <c r="W30" s="432"/>
      <c r="X30" s="430"/>
      <c r="Y30" s="431"/>
      <c r="Z30" s="433"/>
      <c r="AA30" s="433"/>
      <c r="AB30" s="433"/>
      <c r="AC30" s="433"/>
      <c r="AD30" s="433"/>
      <c r="AE30" s="433"/>
      <c r="AF30" s="433"/>
      <c r="AG30" s="433"/>
      <c r="AH30" s="433"/>
      <c r="AI30" s="433"/>
      <c r="AJ30" s="433"/>
      <c r="AK30" s="433"/>
      <c r="AL30" s="433"/>
      <c r="AM30" s="433"/>
      <c r="AN30" s="433"/>
      <c r="AO30" s="433"/>
      <c r="AP30" s="433"/>
      <c r="AQ30" s="433"/>
      <c r="AR30" s="433"/>
      <c r="AS30" s="433"/>
    </row>
    <row r="31" spans="1:45" ht="99.75" customHeight="1" x14ac:dyDescent="0.2">
      <c r="A31" s="427">
        <v>26</v>
      </c>
      <c r="B31" s="428" t="s">
        <v>345</v>
      </c>
      <c r="C31" s="144" t="s">
        <v>1967</v>
      </c>
      <c r="D31" s="144" t="s">
        <v>1968</v>
      </c>
      <c r="E31" s="144" t="s">
        <v>1969</v>
      </c>
      <c r="F31" s="427" t="s">
        <v>1970</v>
      </c>
      <c r="G31" s="237">
        <v>1</v>
      </c>
      <c r="H31" s="194" t="s">
        <v>1971</v>
      </c>
      <c r="I31" s="299">
        <v>44562</v>
      </c>
      <c r="J31" s="299">
        <v>44895</v>
      </c>
      <c r="K31" s="430"/>
      <c r="L31" s="431"/>
      <c r="M31" s="432"/>
      <c r="N31" s="430"/>
      <c r="O31" s="431"/>
      <c r="P31" s="430"/>
      <c r="Q31" s="431"/>
      <c r="R31" s="432"/>
      <c r="S31" s="430"/>
      <c r="T31" s="431"/>
      <c r="U31" s="430"/>
      <c r="V31" s="431"/>
      <c r="W31" s="432"/>
      <c r="X31" s="430"/>
      <c r="Y31" s="431"/>
      <c r="Z31" s="433"/>
      <c r="AA31" s="433"/>
      <c r="AB31" s="433"/>
      <c r="AC31" s="433"/>
      <c r="AD31" s="433"/>
      <c r="AE31" s="433"/>
      <c r="AF31" s="433"/>
      <c r="AG31" s="433"/>
      <c r="AH31" s="433"/>
      <c r="AI31" s="433"/>
      <c r="AJ31" s="433"/>
      <c r="AK31" s="433"/>
      <c r="AL31" s="433"/>
      <c r="AM31" s="433"/>
      <c r="AN31" s="433"/>
      <c r="AO31" s="433"/>
      <c r="AP31" s="433"/>
      <c r="AQ31" s="433"/>
      <c r="AR31" s="433"/>
      <c r="AS31" s="433"/>
    </row>
    <row r="32" spans="1:45" ht="99.75" customHeight="1" x14ac:dyDescent="0.2">
      <c r="A32" s="427">
        <v>27</v>
      </c>
      <c r="B32" s="428" t="s">
        <v>370</v>
      </c>
      <c r="C32" s="428" t="s">
        <v>1972</v>
      </c>
      <c r="D32" s="428" t="s">
        <v>1973</v>
      </c>
      <c r="E32" s="428" t="s">
        <v>1974</v>
      </c>
      <c r="F32" s="428" t="s">
        <v>986</v>
      </c>
      <c r="G32" s="435">
        <v>1</v>
      </c>
      <c r="H32" s="428" t="s">
        <v>1975</v>
      </c>
      <c r="I32" s="448">
        <v>44562</v>
      </c>
      <c r="J32" s="448">
        <v>44895</v>
      </c>
      <c r="K32" s="430"/>
      <c r="L32" s="431"/>
      <c r="M32" s="432"/>
      <c r="N32" s="430"/>
      <c r="O32" s="431"/>
      <c r="P32" s="430"/>
      <c r="Q32" s="431"/>
      <c r="R32" s="432"/>
      <c r="S32" s="430"/>
      <c r="T32" s="431"/>
      <c r="U32" s="430"/>
      <c r="V32" s="431"/>
      <c r="W32" s="432"/>
      <c r="X32" s="430"/>
      <c r="Y32" s="431"/>
      <c r="Z32" s="433"/>
      <c r="AA32" s="433"/>
      <c r="AB32" s="433"/>
      <c r="AC32" s="433"/>
      <c r="AD32" s="433"/>
      <c r="AE32" s="433"/>
      <c r="AF32" s="433"/>
      <c r="AG32" s="433"/>
      <c r="AH32" s="433"/>
      <c r="AI32" s="433"/>
      <c r="AJ32" s="433"/>
      <c r="AK32" s="433"/>
      <c r="AL32" s="433"/>
      <c r="AM32" s="433"/>
      <c r="AN32" s="433"/>
      <c r="AO32" s="433"/>
      <c r="AP32" s="433"/>
      <c r="AQ32" s="433"/>
      <c r="AR32" s="433"/>
      <c r="AS32" s="433"/>
    </row>
    <row r="33" spans="1:45" ht="99.75" customHeight="1" x14ac:dyDescent="0.2">
      <c r="A33" s="427">
        <v>28</v>
      </c>
      <c r="B33" s="428" t="s">
        <v>398</v>
      </c>
      <c r="C33" s="428" t="s">
        <v>1976</v>
      </c>
      <c r="D33" s="152" t="s">
        <v>1977</v>
      </c>
      <c r="E33" s="428" t="s">
        <v>1978</v>
      </c>
      <c r="F33" s="428" t="s">
        <v>1979</v>
      </c>
      <c r="G33" s="435">
        <v>1</v>
      </c>
      <c r="H33" s="428" t="s">
        <v>1980</v>
      </c>
      <c r="I33" s="448">
        <v>44562</v>
      </c>
      <c r="J33" s="448">
        <v>44895</v>
      </c>
      <c r="K33" s="430"/>
      <c r="L33" s="431"/>
      <c r="M33" s="432"/>
      <c r="N33" s="430"/>
      <c r="O33" s="431"/>
      <c r="P33" s="430"/>
      <c r="Q33" s="431"/>
      <c r="R33" s="432"/>
      <c r="S33" s="430"/>
      <c r="T33" s="431"/>
      <c r="U33" s="430"/>
      <c r="V33" s="431"/>
      <c r="W33" s="432"/>
      <c r="X33" s="430"/>
      <c r="Y33" s="431"/>
      <c r="Z33" s="433"/>
      <c r="AA33" s="433"/>
      <c r="AB33" s="433"/>
      <c r="AC33" s="433"/>
      <c r="AD33" s="433"/>
      <c r="AE33" s="433"/>
      <c r="AF33" s="433"/>
      <c r="AG33" s="433"/>
      <c r="AH33" s="433"/>
      <c r="AI33" s="433"/>
      <c r="AJ33" s="433"/>
      <c r="AK33" s="433"/>
      <c r="AL33" s="433"/>
      <c r="AM33" s="433"/>
      <c r="AN33" s="433"/>
      <c r="AO33" s="433"/>
      <c r="AP33" s="433"/>
      <c r="AQ33" s="433"/>
      <c r="AR33" s="433"/>
      <c r="AS33" s="433"/>
    </row>
    <row r="34" spans="1:45" ht="99.75" customHeight="1" x14ac:dyDescent="0.2">
      <c r="A34" s="427">
        <v>29</v>
      </c>
      <c r="B34" s="428" t="s">
        <v>289</v>
      </c>
      <c r="C34" s="428" t="s">
        <v>1981</v>
      </c>
      <c r="D34" s="428" t="s">
        <v>1982</v>
      </c>
      <c r="E34" s="428" t="s">
        <v>1983</v>
      </c>
      <c r="F34" s="428" t="s">
        <v>1984</v>
      </c>
      <c r="G34" s="435">
        <v>0.5</v>
      </c>
      <c r="H34" s="428" t="s">
        <v>1985</v>
      </c>
      <c r="I34" s="448">
        <v>44562</v>
      </c>
      <c r="J34" s="448">
        <v>44895</v>
      </c>
      <c r="K34" s="430"/>
      <c r="L34" s="431"/>
      <c r="M34" s="432"/>
      <c r="N34" s="430"/>
      <c r="O34" s="431"/>
      <c r="P34" s="430"/>
      <c r="Q34" s="431"/>
      <c r="R34" s="432"/>
      <c r="S34" s="430"/>
      <c r="T34" s="431"/>
      <c r="U34" s="430"/>
      <c r="V34" s="431"/>
      <c r="W34" s="432"/>
      <c r="X34" s="430"/>
      <c r="Y34" s="431"/>
      <c r="Z34" s="433"/>
      <c r="AA34" s="433"/>
      <c r="AB34" s="433"/>
      <c r="AC34" s="433"/>
      <c r="AD34" s="433"/>
      <c r="AE34" s="433"/>
      <c r="AF34" s="433"/>
      <c r="AG34" s="433"/>
      <c r="AH34" s="433"/>
      <c r="AI34" s="433"/>
      <c r="AJ34" s="433"/>
      <c r="AK34" s="433"/>
      <c r="AL34" s="433"/>
      <c r="AM34" s="433"/>
      <c r="AN34" s="433"/>
      <c r="AO34" s="433"/>
      <c r="AP34" s="433"/>
      <c r="AQ34" s="433"/>
      <c r="AR34" s="433"/>
      <c r="AS34" s="433"/>
    </row>
    <row r="35" spans="1:45" ht="99.75" customHeight="1" x14ac:dyDescent="0.2">
      <c r="A35" s="427">
        <v>29</v>
      </c>
      <c r="B35" s="428" t="s">
        <v>289</v>
      </c>
      <c r="C35" s="428" t="s">
        <v>1981</v>
      </c>
      <c r="D35" s="428" t="s">
        <v>1982</v>
      </c>
      <c r="E35" s="428" t="s">
        <v>1986</v>
      </c>
      <c r="F35" s="428" t="s">
        <v>1984</v>
      </c>
      <c r="G35" s="435">
        <v>0.5</v>
      </c>
      <c r="H35" s="428" t="s">
        <v>1987</v>
      </c>
      <c r="I35" s="448">
        <v>44562</v>
      </c>
      <c r="J35" s="448">
        <v>44895</v>
      </c>
      <c r="K35" s="430"/>
      <c r="L35" s="431"/>
      <c r="M35" s="432"/>
      <c r="N35" s="430"/>
      <c r="O35" s="431"/>
      <c r="P35" s="430"/>
      <c r="Q35" s="431"/>
      <c r="R35" s="432"/>
      <c r="S35" s="430"/>
      <c r="T35" s="431"/>
      <c r="U35" s="430"/>
      <c r="V35" s="431"/>
      <c r="W35" s="432"/>
      <c r="X35" s="430"/>
      <c r="Y35" s="431"/>
      <c r="Z35" s="433"/>
      <c r="AA35" s="433"/>
      <c r="AB35" s="433"/>
      <c r="AC35" s="433"/>
      <c r="AD35" s="433"/>
      <c r="AE35" s="433"/>
      <c r="AF35" s="433"/>
      <c r="AG35" s="433"/>
      <c r="AH35" s="433"/>
      <c r="AI35" s="433"/>
      <c r="AJ35" s="433"/>
      <c r="AK35" s="433"/>
      <c r="AL35" s="433"/>
      <c r="AM35" s="433"/>
      <c r="AN35" s="433"/>
      <c r="AO35" s="433"/>
      <c r="AP35" s="433"/>
      <c r="AQ35" s="433"/>
      <c r="AR35" s="433"/>
      <c r="AS35" s="433"/>
    </row>
    <row r="36" spans="1:45" ht="99.75" customHeight="1" x14ac:dyDescent="0.2">
      <c r="A36" s="427">
        <v>30</v>
      </c>
      <c r="B36" s="428" t="s">
        <v>250</v>
      </c>
      <c r="C36" s="144" t="s">
        <v>1988</v>
      </c>
      <c r="D36" s="144" t="s">
        <v>1989</v>
      </c>
      <c r="E36" s="194" t="s">
        <v>1990</v>
      </c>
      <c r="F36" s="194" t="s">
        <v>1991</v>
      </c>
      <c r="G36" s="192">
        <v>1</v>
      </c>
      <c r="H36" s="194" t="s">
        <v>1992</v>
      </c>
      <c r="I36" s="299">
        <v>44562</v>
      </c>
      <c r="J36" s="299">
        <v>44895</v>
      </c>
      <c r="K36" s="449"/>
      <c r="L36" s="428"/>
      <c r="M36" s="450"/>
      <c r="N36" s="449"/>
      <c r="O36" s="428"/>
      <c r="P36" s="449"/>
      <c r="Q36" s="428"/>
      <c r="R36" s="450"/>
      <c r="S36" s="449"/>
      <c r="T36" s="428"/>
      <c r="U36" s="449"/>
      <c r="V36" s="428"/>
      <c r="W36" s="450"/>
      <c r="X36" s="449"/>
      <c r="Y36" s="428"/>
      <c r="Z36" s="451"/>
      <c r="AA36" s="451"/>
      <c r="AB36" s="451"/>
      <c r="AC36" s="451"/>
      <c r="AD36" s="451"/>
      <c r="AE36" s="451"/>
      <c r="AF36" s="451"/>
      <c r="AG36" s="451"/>
      <c r="AH36" s="451"/>
      <c r="AI36" s="451"/>
      <c r="AJ36" s="451"/>
      <c r="AK36" s="451"/>
      <c r="AL36" s="451"/>
      <c r="AM36" s="451"/>
      <c r="AN36" s="451"/>
      <c r="AO36" s="451"/>
      <c r="AP36" s="451"/>
      <c r="AQ36" s="451"/>
      <c r="AR36" s="451"/>
      <c r="AS36" s="451"/>
    </row>
    <row r="37" spans="1:45" ht="99.75" customHeight="1" x14ac:dyDescent="0.2">
      <c r="A37" s="427">
        <v>31</v>
      </c>
      <c r="B37" s="428" t="s">
        <v>250</v>
      </c>
      <c r="C37" s="144" t="s">
        <v>1993</v>
      </c>
      <c r="D37" s="144" t="s">
        <v>1994</v>
      </c>
      <c r="E37" s="242" t="s">
        <v>1995</v>
      </c>
      <c r="F37" s="194" t="s">
        <v>1996</v>
      </c>
      <c r="G37" s="192">
        <v>1</v>
      </c>
      <c r="H37" s="194" t="s">
        <v>1992</v>
      </c>
      <c r="I37" s="299">
        <v>44562</v>
      </c>
      <c r="J37" s="299">
        <v>44895</v>
      </c>
      <c r="K37" s="449"/>
      <c r="L37" s="428"/>
      <c r="M37" s="450"/>
      <c r="N37" s="449"/>
      <c r="O37" s="428"/>
      <c r="P37" s="449"/>
      <c r="Q37" s="428"/>
      <c r="R37" s="450"/>
      <c r="S37" s="449"/>
      <c r="T37" s="428"/>
      <c r="U37" s="449"/>
      <c r="V37" s="428"/>
      <c r="W37" s="450"/>
      <c r="X37" s="449"/>
      <c r="Y37" s="428"/>
      <c r="Z37" s="451"/>
      <c r="AA37" s="451"/>
      <c r="AB37" s="451"/>
      <c r="AC37" s="451"/>
      <c r="AD37" s="451"/>
      <c r="AE37" s="451"/>
      <c r="AF37" s="451"/>
      <c r="AG37" s="451"/>
      <c r="AH37" s="451"/>
      <c r="AI37" s="451"/>
      <c r="AJ37" s="451"/>
      <c r="AK37" s="451"/>
      <c r="AL37" s="451"/>
      <c r="AM37" s="451"/>
      <c r="AN37" s="451"/>
      <c r="AO37" s="451"/>
      <c r="AP37" s="451"/>
      <c r="AQ37" s="451"/>
      <c r="AR37" s="451"/>
      <c r="AS37" s="451"/>
    </row>
    <row r="38" spans="1:45" ht="99.75" customHeight="1" x14ac:dyDescent="0.2">
      <c r="A38" s="427">
        <v>32</v>
      </c>
      <c r="B38" s="428" t="s">
        <v>250</v>
      </c>
      <c r="C38" s="144" t="s">
        <v>1997</v>
      </c>
      <c r="D38" s="144" t="s">
        <v>1998</v>
      </c>
      <c r="E38" s="194" t="s">
        <v>1999</v>
      </c>
      <c r="F38" s="194" t="s">
        <v>2000</v>
      </c>
      <c r="G38" s="237">
        <v>1</v>
      </c>
      <c r="H38" s="194" t="s">
        <v>2001</v>
      </c>
      <c r="I38" s="299">
        <v>44562</v>
      </c>
      <c r="J38" s="299">
        <v>44895</v>
      </c>
      <c r="K38" s="449"/>
      <c r="L38" s="428"/>
      <c r="M38" s="450"/>
      <c r="N38" s="449"/>
      <c r="O38" s="428"/>
      <c r="P38" s="449"/>
      <c r="Q38" s="428"/>
      <c r="R38" s="450"/>
      <c r="S38" s="449"/>
      <c r="T38" s="428"/>
      <c r="U38" s="449"/>
      <c r="V38" s="428"/>
      <c r="W38" s="450"/>
      <c r="X38" s="449"/>
      <c r="Y38" s="428"/>
      <c r="Z38" s="451"/>
      <c r="AA38" s="451"/>
      <c r="AB38" s="451"/>
      <c r="AC38" s="451"/>
      <c r="AD38" s="451"/>
      <c r="AE38" s="451"/>
      <c r="AF38" s="451"/>
      <c r="AG38" s="451"/>
      <c r="AH38" s="451"/>
      <c r="AI38" s="451"/>
      <c r="AJ38" s="451"/>
      <c r="AK38" s="451"/>
      <c r="AL38" s="451"/>
      <c r="AM38" s="451"/>
      <c r="AN38" s="451"/>
      <c r="AO38" s="451"/>
      <c r="AP38" s="451"/>
      <c r="AQ38" s="451"/>
      <c r="AR38" s="451"/>
      <c r="AS38" s="451"/>
    </row>
    <row r="39" spans="1:45" ht="99.75" customHeight="1" x14ac:dyDescent="0.2">
      <c r="A39" s="427">
        <v>33</v>
      </c>
      <c r="B39" s="428" t="s">
        <v>250</v>
      </c>
      <c r="C39" s="144" t="s">
        <v>2002</v>
      </c>
      <c r="D39" s="144" t="s">
        <v>2003</v>
      </c>
      <c r="E39" s="194" t="s">
        <v>2004</v>
      </c>
      <c r="F39" s="194" t="s">
        <v>2005</v>
      </c>
      <c r="G39" s="192">
        <v>1</v>
      </c>
      <c r="H39" s="194" t="s">
        <v>2006</v>
      </c>
      <c r="I39" s="299">
        <v>44562</v>
      </c>
      <c r="J39" s="299">
        <v>44895</v>
      </c>
      <c r="K39" s="449"/>
      <c r="L39" s="428"/>
      <c r="M39" s="450"/>
      <c r="N39" s="449"/>
      <c r="O39" s="428"/>
      <c r="P39" s="449"/>
      <c r="Q39" s="428"/>
      <c r="R39" s="450"/>
      <c r="S39" s="449"/>
      <c r="T39" s="428"/>
      <c r="U39" s="449"/>
      <c r="V39" s="428"/>
      <c r="W39" s="450"/>
      <c r="X39" s="449"/>
      <c r="Y39" s="428"/>
      <c r="Z39" s="451"/>
      <c r="AA39" s="451"/>
      <c r="AB39" s="451"/>
      <c r="AC39" s="451"/>
      <c r="AD39" s="451"/>
      <c r="AE39" s="451"/>
      <c r="AF39" s="451"/>
      <c r="AG39" s="451"/>
      <c r="AH39" s="451"/>
      <c r="AI39" s="451"/>
      <c r="AJ39" s="451"/>
      <c r="AK39" s="451"/>
      <c r="AL39" s="451"/>
      <c r="AM39" s="451"/>
      <c r="AN39" s="451"/>
      <c r="AO39" s="451"/>
      <c r="AP39" s="451"/>
      <c r="AQ39" s="451"/>
      <c r="AR39" s="451"/>
      <c r="AS39" s="451"/>
    </row>
    <row r="40" spans="1:45" ht="99.75" customHeight="1" x14ac:dyDescent="0.2">
      <c r="A40" s="427">
        <v>34</v>
      </c>
      <c r="B40" s="428" t="s">
        <v>250</v>
      </c>
      <c r="C40" s="144" t="s">
        <v>2007</v>
      </c>
      <c r="D40" s="144" t="s">
        <v>2008</v>
      </c>
      <c r="E40" s="144" t="s">
        <v>2009</v>
      </c>
      <c r="F40" s="194" t="s">
        <v>2010</v>
      </c>
      <c r="G40" s="237">
        <v>1</v>
      </c>
      <c r="H40" s="144" t="s">
        <v>2011</v>
      </c>
      <c r="I40" s="299">
        <v>44562</v>
      </c>
      <c r="J40" s="299">
        <v>44895</v>
      </c>
      <c r="K40" s="449"/>
      <c r="L40" s="428"/>
      <c r="M40" s="450"/>
      <c r="N40" s="449"/>
      <c r="O40" s="428"/>
      <c r="P40" s="449"/>
      <c r="Q40" s="428"/>
      <c r="R40" s="450"/>
      <c r="S40" s="449"/>
      <c r="T40" s="428"/>
      <c r="U40" s="449"/>
      <c r="V40" s="428"/>
      <c r="W40" s="450"/>
      <c r="X40" s="449"/>
      <c r="Y40" s="428"/>
      <c r="Z40" s="451"/>
      <c r="AA40" s="451"/>
      <c r="AB40" s="451"/>
      <c r="AC40" s="451"/>
      <c r="AD40" s="451"/>
      <c r="AE40" s="451"/>
      <c r="AF40" s="451"/>
      <c r="AG40" s="451"/>
      <c r="AH40" s="451"/>
      <c r="AI40" s="451"/>
      <c r="AJ40" s="451"/>
      <c r="AK40" s="451"/>
      <c r="AL40" s="451"/>
      <c r="AM40" s="451"/>
      <c r="AN40" s="451"/>
      <c r="AO40" s="451"/>
      <c r="AP40" s="451"/>
      <c r="AQ40" s="451"/>
      <c r="AR40" s="451"/>
      <c r="AS40" s="451"/>
    </row>
    <row r="41" spans="1:45" ht="99.75" customHeight="1" x14ac:dyDescent="0.2">
      <c r="A41" s="427">
        <v>35</v>
      </c>
      <c r="B41" s="428" t="s">
        <v>250</v>
      </c>
      <c r="C41" s="144" t="s">
        <v>1988</v>
      </c>
      <c r="D41" s="144" t="s">
        <v>2012</v>
      </c>
      <c r="E41" s="144" t="s">
        <v>2013</v>
      </c>
      <c r="F41" s="194" t="s">
        <v>2014</v>
      </c>
      <c r="G41" s="192">
        <v>1</v>
      </c>
      <c r="H41" s="242" t="s">
        <v>2015</v>
      </c>
      <c r="I41" s="299">
        <v>44562</v>
      </c>
      <c r="J41" s="299">
        <v>44895</v>
      </c>
      <c r="K41" s="449"/>
      <c r="L41" s="428"/>
      <c r="M41" s="450"/>
      <c r="N41" s="449"/>
      <c r="O41" s="428"/>
      <c r="P41" s="449"/>
      <c r="Q41" s="428"/>
      <c r="R41" s="450"/>
      <c r="S41" s="449"/>
      <c r="T41" s="428"/>
      <c r="U41" s="449"/>
      <c r="V41" s="428"/>
      <c r="W41" s="450"/>
      <c r="X41" s="449"/>
      <c r="Y41" s="428"/>
      <c r="Z41" s="451"/>
      <c r="AA41" s="451"/>
      <c r="AB41" s="451"/>
      <c r="AC41" s="451"/>
      <c r="AD41" s="451"/>
      <c r="AE41" s="451"/>
      <c r="AF41" s="451"/>
      <c r="AG41" s="451"/>
      <c r="AH41" s="451"/>
      <c r="AI41" s="451"/>
      <c r="AJ41" s="451"/>
      <c r="AK41" s="451"/>
      <c r="AL41" s="451"/>
      <c r="AM41" s="451"/>
      <c r="AN41" s="451"/>
      <c r="AO41" s="451"/>
      <c r="AP41" s="451"/>
      <c r="AQ41" s="451"/>
      <c r="AR41" s="451"/>
      <c r="AS41" s="451"/>
    </row>
    <row r="42" spans="1:45" ht="99.75" customHeight="1" x14ac:dyDescent="0.2">
      <c r="A42" s="427">
        <v>36</v>
      </c>
      <c r="B42" s="428" t="s">
        <v>250</v>
      </c>
      <c r="C42" s="144" t="s">
        <v>2002</v>
      </c>
      <c r="D42" s="144" t="s">
        <v>2003</v>
      </c>
      <c r="E42" s="194" t="s">
        <v>2004</v>
      </c>
      <c r="F42" s="194" t="s">
        <v>2016</v>
      </c>
      <c r="G42" s="192">
        <v>1</v>
      </c>
      <c r="H42" s="366" t="s">
        <v>2017</v>
      </c>
      <c r="I42" s="299">
        <v>44562</v>
      </c>
      <c r="J42" s="299">
        <v>44895</v>
      </c>
      <c r="K42" s="449"/>
      <c r="L42" s="428"/>
      <c r="M42" s="450"/>
      <c r="N42" s="449"/>
      <c r="O42" s="428"/>
      <c r="P42" s="449"/>
      <c r="Q42" s="428"/>
      <c r="R42" s="450"/>
      <c r="S42" s="449"/>
      <c r="T42" s="428"/>
      <c r="U42" s="449"/>
      <c r="V42" s="428"/>
      <c r="W42" s="450"/>
      <c r="X42" s="449"/>
      <c r="Y42" s="428"/>
      <c r="Z42" s="451"/>
      <c r="AA42" s="451"/>
      <c r="AB42" s="451"/>
      <c r="AC42" s="451"/>
      <c r="AD42" s="451"/>
      <c r="AE42" s="451"/>
      <c r="AF42" s="451"/>
      <c r="AG42" s="451"/>
      <c r="AH42" s="451"/>
      <c r="AI42" s="451"/>
      <c r="AJ42" s="451"/>
      <c r="AK42" s="451"/>
      <c r="AL42" s="451"/>
      <c r="AM42" s="451"/>
      <c r="AN42" s="451"/>
      <c r="AO42" s="451"/>
      <c r="AP42" s="451"/>
      <c r="AQ42" s="451"/>
      <c r="AR42" s="451"/>
      <c r="AS42" s="451"/>
    </row>
    <row r="43" spans="1:45" ht="99.75" customHeight="1" x14ac:dyDescent="0.2">
      <c r="A43" s="427">
        <v>37</v>
      </c>
      <c r="B43" s="428" t="s">
        <v>250</v>
      </c>
      <c r="C43" s="452" t="s">
        <v>2018</v>
      </c>
      <c r="D43" s="453" t="s">
        <v>2019</v>
      </c>
      <c r="E43" s="453" t="s">
        <v>2020</v>
      </c>
      <c r="F43" s="454" t="s">
        <v>2021</v>
      </c>
      <c r="G43" s="455">
        <v>1</v>
      </c>
      <c r="H43" s="452" t="s">
        <v>2022</v>
      </c>
      <c r="I43" s="448">
        <v>44562</v>
      </c>
      <c r="J43" s="448">
        <v>44895</v>
      </c>
      <c r="K43" s="449"/>
      <c r="L43" s="428"/>
      <c r="M43" s="450"/>
      <c r="N43" s="449"/>
      <c r="O43" s="428"/>
      <c r="P43" s="449"/>
      <c r="Q43" s="428"/>
      <c r="R43" s="450"/>
      <c r="S43" s="449"/>
      <c r="T43" s="428"/>
      <c r="U43" s="449"/>
      <c r="V43" s="428"/>
      <c r="W43" s="450"/>
      <c r="X43" s="449"/>
      <c r="Y43" s="428"/>
      <c r="Z43" s="451"/>
      <c r="AA43" s="451"/>
      <c r="AB43" s="451"/>
      <c r="AC43" s="451"/>
      <c r="AD43" s="451"/>
      <c r="AE43" s="451"/>
      <c r="AF43" s="451"/>
      <c r="AG43" s="451"/>
      <c r="AH43" s="451"/>
      <c r="AI43" s="451"/>
      <c r="AJ43" s="451"/>
      <c r="AK43" s="451"/>
      <c r="AL43" s="451"/>
      <c r="AM43" s="451"/>
      <c r="AN43" s="451"/>
      <c r="AO43" s="451"/>
      <c r="AP43" s="451"/>
      <c r="AQ43" s="451"/>
      <c r="AR43" s="451"/>
      <c r="AS43" s="451"/>
    </row>
    <row r="44" spans="1:45" ht="99.75" customHeight="1" x14ac:dyDescent="0.2">
      <c r="A44" s="427">
        <v>38</v>
      </c>
      <c r="B44" s="428" t="s">
        <v>250</v>
      </c>
      <c r="C44" s="452" t="s">
        <v>2023</v>
      </c>
      <c r="D44" s="453" t="s">
        <v>2024</v>
      </c>
      <c r="E44" s="453" t="s">
        <v>2025</v>
      </c>
      <c r="F44" s="454" t="s">
        <v>2026</v>
      </c>
      <c r="G44" s="455">
        <v>1</v>
      </c>
      <c r="H44" s="452" t="s">
        <v>2027</v>
      </c>
      <c r="I44" s="448">
        <v>44562</v>
      </c>
      <c r="J44" s="448">
        <v>44895</v>
      </c>
      <c r="K44" s="449"/>
      <c r="L44" s="428"/>
      <c r="M44" s="450"/>
      <c r="N44" s="449"/>
      <c r="O44" s="428"/>
      <c r="P44" s="449"/>
      <c r="Q44" s="428"/>
      <c r="R44" s="450"/>
      <c r="S44" s="449"/>
      <c r="T44" s="428"/>
      <c r="U44" s="449"/>
      <c r="V44" s="428"/>
      <c r="W44" s="450"/>
      <c r="X44" s="449"/>
      <c r="Y44" s="428"/>
      <c r="Z44" s="451"/>
      <c r="AA44" s="451"/>
      <c r="AB44" s="451"/>
      <c r="AC44" s="451"/>
      <c r="AD44" s="451"/>
      <c r="AE44" s="451"/>
      <c r="AF44" s="451"/>
      <c r="AG44" s="451"/>
      <c r="AH44" s="451"/>
      <c r="AI44" s="451"/>
      <c r="AJ44" s="451"/>
      <c r="AK44" s="451"/>
      <c r="AL44" s="451"/>
      <c r="AM44" s="451"/>
      <c r="AN44" s="451"/>
      <c r="AO44" s="451"/>
      <c r="AP44" s="451"/>
      <c r="AQ44" s="451"/>
      <c r="AR44" s="451"/>
      <c r="AS44" s="451"/>
    </row>
    <row r="45" spans="1:45" ht="99.75" customHeight="1" x14ac:dyDescent="0.2">
      <c r="A45" s="427">
        <v>39</v>
      </c>
      <c r="B45" s="428" t="s">
        <v>250</v>
      </c>
      <c r="C45" s="452" t="s">
        <v>2028</v>
      </c>
      <c r="D45" s="453" t="s">
        <v>2029</v>
      </c>
      <c r="E45" s="453" t="s">
        <v>2030</v>
      </c>
      <c r="F45" s="454" t="s">
        <v>2031</v>
      </c>
      <c r="G45" s="455">
        <v>1</v>
      </c>
      <c r="H45" s="452" t="s">
        <v>2032</v>
      </c>
      <c r="I45" s="448">
        <v>44562</v>
      </c>
      <c r="J45" s="448">
        <v>44895</v>
      </c>
      <c r="K45" s="449"/>
      <c r="L45" s="428"/>
      <c r="M45" s="450"/>
      <c r="N45" s="449"/>
      <c r="O45" s="428"/>
      <c r="P45" s="449"/>
      <c r="Q45" s="428"/>
      <c r="R45" s="450"/>
      <c r="S45" s="449"/>
      <c r="T45" s="428"/>
      <c r="U45" s="449"/>
      <c r="V45" s="428"/>
      <c r="W45" s="450"/>
      <c r="X45" s="449"/>
      <c r="Y45" s="428"/>
      <c r="Z45" s="451"/>
      <c r="AA45" s="451"/>
      <c r="AB45" s="451"/>
      <c r="AC45" s="451"/>
      <c r="AD45" s="451"/>
      <c r="AE45" s="451"/>
      <c r="AF45" s="451"/>
      <c r="AG45" s="451"/>
      <c r="AH45" s="451"/>
      <c r="AI45" s="451"/>
      <c r="AJ45" s="451"/>
      <c r="AK45" s="451"/>
      <c r="AL45" s="451"/>
      <c r="AM45" s="451"/>
      <c r="AN45" s="451"/>
      <c r="AO45" s="451"/>
      <c r="AP45" s="451"/>
      <c r="AQ45" s="451"/>
      <c r="AR45" s="451"/>
      <c r="AS45" s="451"/>
    </row>
    <row r="46" spans="1:45" ht="99.75" customHeight="1" x14ac:dyDescent="0.2">
      <c r="A46" s="456">
        <v>40</v>
      </c>
      <c r="B46" s="428" t="s">
        <v>250</v>
      </c>
      <c r="C46" s="452" t="s">
        <v>2033</v>
      </c>
      <c r="D46" s="453" t="s">
        <v>2034</v>
      </c>
      <c r="E46" s="453" t="s">
        <v>2035</v>
      </c>
      <c r="F46" s="454" t="s">
        <v>2036</v>
      </c>
      <c r="G46" s="455">
        <v>1</v>
      </c>
      <c r="H46" s="452" t="s">
        <v>2037</v>
      </c>
      <c r="I46" s="448">
        <v>44562</v>
      </c>
      <c r="J46" s="448">
        <v>44895</v>
      </c>
      <c r="K46" s="449"/>
      <c r="L46" s="428"/>
      <c r="M46" s="450"/>
      <c r="N46" s="449"/>
      <c r="O46" s="428"/>
      <c r="P46" s="449"/>
      <c r="Q46" s="428"/>
      <c r="R46" s="450"/>
      <c r="S46" s="449"/>
      <c r="T46" s="428"/>
      <c r="U46" s="449"/>
      <c r="V46" s="428"/>
      <c r="W46" s="450"/>
      <c r="X46" s="449"/>
      <c r="Y46" s="428"/>
      <c r="Z46" s="451"/>
      <c r="AA46" s="451"/>
      <c r="AB46" s="451"/>
      <c r="AC46" s="451"/>
      <c r="AD46" s="451"/>
      <c r="AE46" s="451"/>
      <c r="AF46" s="451"/>
      <c r="AG46" s="451"/>
      <c r="AH46" s="451"/>
      <c r="AI46" s="451"/>
      <c r="AJ46" s="451"/>
      <c r="AK46" s="451"/>
      <c r="AL46" s="451"/>
      <c r="AM46" s="451"/>
      <c r="AN46" s="451"/>
      <c r="AO46" s="451"/>
      <c r="AP46" s="451"/>
      <c r="AQ46" s="451"/>
      <c r="AR46" s="451"/>
      <c r="AS46" s="451"/>
    </row>
    <row r="47" spans="1:45" ht="99.75" customHeight="1" x14ac:dyDescent="0.2">
      <c r="A47" s="456">
        <v>41</v>
      </c>
      <c r="B47" s="428" t="s">
        <v>250</v>
      </c>
      <c r="C47" s="453" t="s">
        <v>2038</v>
      </c>
      <c r="D47" s="453" t="s">
        <v>2034</v>
      </c>
      <c r="E47" s="453" t="s">
        <v>2039</v>
      </c>
      <c r="F47" s="454" t="s">
        <v>2040</v>
      </c>
      <c r="G47" s="455">
        <v>1</v>
      </c>
      <c r="H47" s="377" t="s">
        <v>2041</v>
      </c>
      <c r="I47" s="448">
        <v>44562</v>
      </c>
      <c r="J47" s="448">
        <v>44895</v>
      </c>
      <c r="K47" s="449"/>
      <c r="L47" s="428"/>
      <c r="M47" s="450"/>
      <c r="N47" s="449"/>
      <c r="O47" s="428"/>
      <c r="P47" s="449"/>
      <c r="Q47" s="428"/>
      <c r="R47" s="450"/>
      <c r="S47" s="449"/>
      <c r="T47" s="428"/>
      <c r="U47" s="449"/>
      <c r="V47" s="428"/>
      <c r="W47" s="450"/>
      <c r="X47" s="449"/>
      <c r="Y47" s="428"/>
      <c r="Z47" s="451"/>
      <c r="AA47" s="451"/>
      <c r="AB47" s="451"/>
      <c r="AC47" s="451"/>
      <c r="AD47" s="451"/>
      <c r="AE47" s="451"/>
      <c r="AF47" s="451"/>
      <c r="AG47" s="451"/>
      <c r="AH47" s="451"/>
      <c r="AI47" s="451"/>
      <c r="AJ47" s="451"/>
      <c r="AK47" s="451"/>
      <c r="AL47" s="451"/>
      <c r="AM47" s="451"/>
      <c r="AN47" s="451"/>
      <c r="AO47" s="451"/>
      <c r="AP47" s="451"/>
      <c r="AQ47" s="451"/>
      <c r="AR47" s="451"/>
      <c r="AS47" s="451"/>
    </row>
    <row r="48" spans="1:45" ht="99.75" customHeight="1" x14ac:dyDescent="0.2">
      <c r="A48" s="456">
        <v>42</v>
      </c>
      <c r="B48" s="428" t="s">
        <v>250</v>
      </c>
      <c r="C48" s="453" t="s">
        <v>2042</v>
      </c>
      <c r="D48" s="453" t="s">
        <v>2024</v>
      </c>
      <c r="E48" s="453" t="s">
        <v>2043</v>
      </c>
      <c r="F48" s="454" t="s">
        <v>2044</v>
      </c>
      <c r="G48" s="455">
        <v>1</v>
      </c>
      <c r="H48" s="377" t="s">
        <v>2045</v>
      </c>
      <c r="I48" s="448">
        <v>44562</v>
      </c>
      <c r="J48" s="448">
        <v>44895</v>
      </c>
      <c r="K48" s="449"/>
      <c r="L48" s="428"/>
      <c r="M48" s="450"/>
      <c r="N48" s="449"/>
      <c r="O48" s="428"/>
      <c r="P48" s="449"/>
      <c r="Q48" s="428"/>
      <c r="R48" s="450"/>
      <c r="S48" s="449"/>
      <c r="T48" s="428"/>
      <c r="U48" s="449"/>
      <c r="V48" s="428"/>
      <c r="W48" s="450"/>
      <c r="X48" s="449"/>
      <c r="Y48" s="428"/>
      <c r="Z48" s="451"/>
      <c r="AA48" s="451"/>
      <c r="AB48" s="451"/>
      <c r="AC48" s="451"/>
      <c r="AD48" s="451"/>
      <c r="AE48" s="451"/>
      <c r="AF48" s="451"/>
      <c r="AG48" s="451"/>
      <c r="AH48" s="451"/>
      <c r="AI48" s="451"/>
      <c r="AJ48" s="451"/>
      <c r="AK48" s="451"/>
      <c r="AL48" s="451"/>
      <c r="AM48" s="451"/>
      <c r="AN48" s="451"/>
      <c r="AO48" s="451"/>
      <c r="AP48" s="451"/>
      <c r="AQ48" s="451"/>
      <c r="AR48" s="451"/>
      <c r="AS48" s="451"/>
    </row>
    <row r="49" spans="1:45" ht="99.75" customHeight="1" x14ac:dyDescent="0.2">
      <c r="A49" s="456">
        <v>43</v>
      </c>
      <c r="B49" s="428" t="s">
        <v>250</v>
      </c>
      <c r="C49" s="452" t="s">
        <v>2046</v>
      </c>
      <c r="D49" s="453" t="s">
        <v>2029</v>
      </c>
      <c r="E49" s="453" t="s">
        <v>2047</v>
      </c>
      <c r="F49" s="454" t="s">
        <v>2048</v>
      </c>
      <c r="G49" s="455">
        <v>1</v>
      </c>
      <c r="H49" s="377" t="s">
        <v>2049</v>
      </c>
      <c r="I49" s="448">
        <v>44562</v>
      </c>
      <c r="J49" s="448">
        <v>44895</v>
      </c>
      <c r="K49" s="449"/>
      <c r="L49" s="428"/>
      <c r="M49" s="450"/>
      <c r="N49" s="449"/>
      <c r="O49" s="428"/>
      <c r="P49" s="449"/>
      <c r="Q49" s="428"/>
      <c r="R49" s="450"/>
      <c r="S49" s="449"/>
      <c r="T49" s="428"/>
      <c r="U49" s="449"/>
      <c r="V49" s="428"/>
      <c r="W49" s="450"/>
      <c r="X49" s="449"/>
      <c r="Y49" s="428"/>
      <c r="Z49" s="451"/>
      <c r="AA49" s="451"/>
      <c r="AB49" s="451"/>
      <c r="AC49" s="451"/>
      <c r="AD49" s="451"/>
      <c r="AE49" s="451"/>
      <c r="AF49" s="451"/>
      <c r="AG49" s="451"/>
      <c r="AH49" s="451"/>
      <c r="AI49" s="451"/>
      <c r="AJ49" s="451"/>
      <c r="AK49" s="451"/>
      <c r="AL49" s="451"/>
      <c r="AM49" s="451"/>
      <c r="AN49" s="451"/>
      <c r="AO49" s="451"/>
      <c r="AP49" s="451"/>
      <c r="AQ49" s="451"/>
      <c r="AR49" s="451"/>
      <c r="AS49" s="451"/>
    </row>
    <row r="50" spans="1:45" ht="99.75" customHeight="1" x14ac:dyDescent="0.2">
      <c r="A50" s="456">
        <v>44</v>
      </c>
      <c r="B50" s="428" t="s">
        <v>250</v>
      </c>
      <c r="C50" s="452" t="s">
        <v>2050</v>
      </c>
      <c r="D50" s="452" t="s">
        <v>2051</v>
      </c>
      <c r="E50" s="377" t="s">
        <v>2052</v>
      </c>
      <c r="F50" s="454" t="s">
        <v>2053</v>
      </c>
      <c r="G50" s="455">
        <v>1</v>
      </c>
      <c r="H50" s="454" t="s">
        <v>2054</v>
      </c>
      <c r="I50" s="457">
        <v>44562</v>
      </c>
      <c r="J50" s="458">
        <v>44895</v>
      </c>
      <c r="K50" s="449"/>
      <c r="L50" s="428"/>
      <c r="M50" s="450"/>
      <c r="N50" s="449"/>
      <c r="O50" s="428"/>
      <c r="P50" s="449"/>
      <c r="Q50" s="428"/>
      <c r="R50" s="450"/>
      <c r="S50" s="449"/>
      <c r="T50" s="428"/>
      <c r="U50" s="449"/>
      <c r="V50" s="428"/>
      <c r="W50" s="450"/>
      <c r="X50" s="449"/>
      <c r="Y50" s="428"/>
      <c r="Z50" s="451"/>
      <c r="AA50" s="451"/>
      <c r="AB50" s="451"/>
      <c r="AC50" s="451"/>
      <c r="AD50" s="451"/>
      <c r="AE50" s="451"/>
      <c r="AF50" s="451"/>
      <c r="AG50" s="451"/>
      <c r="AH50" s="451"/>
      <c r="AI50" s="451"/>
      <c r="AJ50" s="451"/>
      <c r="AK50" s="451"/>
      <c r="AL50" s="451"/>
      <c r="AM50" s="451"/>
      <c r="AN50" s="451"/>
      <c r="AO50" s="451"/>
      <c r="AP50" s="451"/>
      <c r="AQ50" s="451"/>
      <c r="AR50" s="451"/>
      <c r="AS50" s="451"/>
    </row>
    <row r="51" spans="1:45" ht="99.75" customHeight="1" x14ac:dyDescent="0.2">
      <c r="A51" s="456">
        <v>45</v>
      </c>
      <c r="B51" s="428" t="s">
        <v>250</v>
      </c>
      <c r="C51" s="452" t="s">
        <v>2055</v>
      </c>
      <c r="D51" s="452" t="s">
        <v>2056</v>
      </c>
      <c r="E51" s="377" t="s">
        <v>2057</v>
      </c>
      <c r="F51" s="454" t="s">
        <v>2058</v>
      </c>
      <c r="G51" s="455">
        <v>1</v>
      </c>
      <c r="H51" s="454" t="s">
        <v>2059</v>
      </c>
      <c r="I51" s="457">
        <v>44562</v>
      </c>
      <c r="J51" s="458">
        <v>44895</v>
      </c>
      <c r="K51" s="449"/>
      <c r="L51" s="428"/>
      <c r="M51" s="450"/>
      <c r="N51" s="449"/>
      <c r="O51" s="428"/>
      <c r="P51" s="449"/>
      <c r="Q51" s="428"/>
      <c r="R51" s="450"/>
      <c r="S51" s="449"/>
      <c r="T51" s="428"/>
      <c r="U51" s="449"/>
      <c r="V51" s="428"/>
      <c r="W51" s="450"/>
      <c r="X51" s="449"/>
      <c r="Y51" s="428"/>
      <c r="Z51" s="451"/>
      <c r="AA51" s="451"/>
      <c r="AB51" s="451"/>
      <c r="AC51" s="451"/>
      <c r="AD51" s="451"/>
      <c r="AE51" s="451"/>
      <c r="AF51" s="451"/>
      <c r="AG51" s="451"/>
      <c r="AH51" s="451"/>
      <c r="AI51" s="451"/>
      <c r="AJ51" s="451"/>
      <c r="AK51" s="451"/>
      <c r="AL51" s="451"/>
      <c r="AM51" s="451"/>
      <c r="AN51" s="451"/>
      <c r="AO51" s="451"/>
      <c r="AP51" s="451"/>
      <c r="AQ51" s="451"/>
      <c r="AR51" s="451"/>
      <c r="AS51" s="451"/>
    </row>
    <row r="52" spans="1:45" ht="99.75" customHeight="1" x14ac:dyDescent="0.2">
      <c r="A52" s="456">
        <v>46</v>
      </c>
      <c r="B52" s="428" t="s">
        <v>250</v>
      </c>
      <c r="C52" s="452" t="s">
        <v>2060</v>
      </c>
      <c r="D52" s="452" t="s">
        <v>2061</v>
      </c>
      <c r="E52" s="377" t="s">
        <v>2062</v>
      </c>
      <c r="F52" s="454" t="s">
        <v>2063</v>
      </c>
      <c r="G52" s="455">
        <v>1</v>
      </c>
      <c r="H52" s="454" t="s">
        <v>2064</v>
      </c>
      <c r="I52" s="457">
        <v>44562</v>
      </c>
      <c r="J52" s="458">
        <v>44895</v>
      </c>
      <c r="K52" s="449"/>
      <c r="L52" s="428"/>
      <c r="M52" s="450"/>
      <c r="N52" s="449"/>
      <c r="O52" s="428"/>
      <c r="P52" s="449"/>
      <c r="Q52" s="428"/>
      <c r="R52" s="450"/>
      <c r="S52" s="449"/>
      <c r="T52" s="428"/>
      <c r="U52" s="449"/>
      <c r="V52" s="428"/>
      <c r="W52" s="450"/>
      <c r="X52" s="449"/>
      <c r="Y52" s="428"/>
      <c r="Z52" s="451"/>
      <c r="AA52" s="451"/>
      <c r="AB52" s="451"/>
      <c r="AC52" s="451"/>
      <c r="AD52" s="451"/>
      <c r="AE52" s="451"/>
      <c r="AF52" s="451"/>
      <c r="AG52" s="451"/>
      <c r="AH52" s="451"/>
      <c r="AI52" s="451"/>
      <c r="AJ52" s="451"/>
      <c r="AK52" s="451"/>
      <c r="AL52" s="451"/>
      <c r="AM52" s="451"/>
      <c r="AN52" s="451"/>
      <c r="AO52" s="451"/>
      <c r="AP52" s="451"/>
      <c r="AQ52" s="451"/>
      <c r="AR52" s="451"/>
      <c r="AS52" s="451"/>
    </row>
    <row r="53" spans="1:45" ht="99.75" customHeight="1" x14ac:dyDescent="0.2">
      <c r="A53" s="456">
        <v>47</v>
      </c>
      <c r="B53" s="428" t="s">
        <v>250</v>
      </c>
      <c r="C53" s="452" t="s">
        <v>2065</v>
      </c>
      <c r="D53" s="452" t="s">
        <v>2066</v>
      </c>
      <c r="E53" s="452" t="s">
        <v>2067</v>
      </c>
      <c r="F53" s="454" t="s">
        <v>2068</v>
      </c>
      <c r="G53" s="455">
        <v>1</v>
      </c>
      <c r="H53" s="454" t="s">
        <v>2069</v>
      </c>
      <c r="I53" s="457">
        <v>44562</v>
      </c>
      <c r="J53" s="458">
        <v>44895</v>
      </c>
      <c r="K53" s="449"/>
      <c r="L53" s="428"/>
      <c r="M53" s="450"/>
      <c r="N53" s="449"/>
      <c r="O53" s="428"/>
      <c r="P53" s="449"/>
      <c r="Q53" s="428"/>
      <c r="R53" s="450"/>
      <c r="S53" s="449"/>
      <c r="T53" s="428"/>
      <c r="U53" s="449"/>
      <c r="V53" s="428"/>
      <c r="W53" s="450"/>
      <c r="X53" s="449"/>
      <c r="Y53" s="428"/>
      <c r="Z53" s="451"/>
      <c r="AA53" s="451"/>
      <c r="AB53" s="451"/>
      <c r="AC53" s="451"/>
      <c r="AD53" s="451"/>
      <c r="AE53" s="451"/>
      <c r="AF53" s="451"/>
      <c r="AG53" s="451"/>
      <c r="AH53" s="451"/>
      <c r="AI53" s="451"/>
      <c r="AJ53" s="451"/>
      <c r="AK53" s="451"/>
      <c r="AL53" s="451"/>
      <c r="AM53" s="451"/>
      <c r="AN53" s="451"/>
      <c r="AO53" s="451"/>
      <c r="AP53" s="451"/>
      <c r="AQ53" s="451"/>
      <c r="AR53" s="451"/>
      <c r="AS53" s="451"/>
    </row>
    <row r="54" spans="1:45" ht="99.75" customHeight="1" x14ac:dyDescent="0.2">
      <c r="A54" s="456">
        <v>48</v>
      </c>
      <c r="B54" s="428" t="s">
        <v>250</v>
      </c>
      <c r="C54" s="452" t="s">
        <v>2070</v>
      </c>
      <c r="D54" s="452" t="s">
        <v>2071</v>
      </c>
      <c r="E54" s="377" t="s">
        <v>2072</v>
      </c>
      <c r="F54" s="454" t="s">
        <v>2073</v>
      </c>
      <c r="G54" s="455">
        <v>1</v>
      </c>
      <c r="H54" s="454" t="s">
        <v>2074</v>
      </c>
      <c r="I54" s="457">
        <v>44562</v>
      </c>
      <c r="J54" s="458">
        <v>44895</v>
      </c>
      <c r="K54" s="449"/>
      <c r="L54" s="428"/>
      <c r="M54" s="450"/>
      <c r="N54" s="449"/>
      <c r="O54" s="428"/>
      <c r="P54" s="449"/>
      <c r="Q54" s="428"/>
      <c r="R54" s="450"/>
      <c r="S54" s="449"/>
      <c r="T54" s="428"/>
      <c r="U54" s="449"/>
      <c r="V54" s="428"/>
      <c r="W54" s="450"/>
      <c r="X54" s="449"/>
      <c r="Y54" s="428"/>
      <c r="Z54" s="451"/>
      <c r="AA54" s="451"/>
      <c r="AB54" s="451"/>
      <c r="AC54" s="451"/>
      <c r="AD54" s="451"/>
      <c r="AE54" s="451"/>
      <c r="AF54" s="451"/>
      <c r="AG54" s="451"/>
      <c r="AH54" s="451"/>
      <c r="AI54" s="451"/>
      <c r="AJ54" s="451"/>
      <c r="AK54" s="451"/>
      <c r="AL54" s="451"/>
      <c r="AM54" s="451"/>
      <c r="AN54" s="451"/>
      <c r="AO54" s="451"/>
      <c r="AP54" s="451"/>
      <c r="AQ54" s="451"/>
      <c r="AR54" s="451"/>
      <c r="AS54" s="451"/>
    </row>
    <row r="55" spans="1:45" ht="99.75" customHeight="1" x14ac:dyDescent="0.2">
      <c r="A55" s="456">
        <v>49</v>
      </c>
      <c r="B55" s="428" t="s">
        <v>250</v>
      </c>
      <c r="C55" s="452" t="s">
        <v>2075</v>
      </c>
      <c r="D55" s="452" t="s">
        <v>2076</v>
      </c>
      <c r="E55" s="453" t="s">
        <v>2077</v>
      </c>
      <c r="F55" s="454" t="s">
        <v>2078</v>
      </c>
      <c r="G55" s="455">
        <v>1</v>
      </c>
      <c r="H55" s="454" t="s">
        <v>2079</v>
      </c>
      <c r="I55" s="457">
        <v>44562</v>
      </c>
      <c r="J55" s="458">
        <v>44895</v>
      </c>
      <c r="K55" s="449"/>
      <c r="L55" s="428"/>
      <c r="M55" s="450"/>
      <c r="N55" s="449"/>
      <c r="O55" s="428"/>
      <c r="P55" s="449"/>
      <c r="Q55" s="428"/>
      <c r="R55" s="450"/>
      <c r="S55" s="449"/>
      <c r="T55" s="428"/>
      <c r="U55" s="449"/>
      <c r="V55" s="428"/>
      <c r="W55" s="450"/>
      <c r="X55" s="449"/>
      <c r="Y55" s="428"/>
      <c r="Z55" s="451"/>
      <c r="AA55" s="451"/>
      <c r="AB55" s="451"/>
      <c r="AC55" s="451"/>
      <c r="AD55" s="451"/>
      <c r="AE55" s="451"/>
      <c r="AF55" s="451"/>
      <c r="AG55" s="451"/>
      <c r="AH55" s="451"/>
      <c r="AI55" s="451"/>
      <c r="AJ55" s="451"/>
      <c r="AK55" s="451"/>
      <c r="AL55" s="451"/>
      <c r="AM55" s="451"/>
      <c r="AN55" s="451"/>
      <c r="AO55" s="451"/>
      <c r="AP55" s="451"/>
      <c r="AQ55" s="451"/>
      <c r="AR55" s="451"/>
      <c r="AS55" s="451"/>
    </row>
    <row r="56" spans="1:45" ht="99.75" customHeight="1" x14ac:dyDescent="0.2">
      <c r="A56" s="456">
        <v>50</v>
      </c>
      <c r="B56" s="428" t="s">
        <v>250</v>
      </c>
      <c r="C56" s="452" t="s">
        <v>2080</v>
      </c>
      <c r="D56" s="452" t="s">
        <v>2081</v>
      </c>
      <c r="E56" s="453" t="s">
        <v>2082</v>
      </c>
      <c r="F56" s="454" t="s">
        <v>2083</v>
      </c>
      <c r="G56" s="455">
        <v>1</v>
      </c>
      <c r="H56" s="454" t="s">
        <v>2084</v>
      </c>
      <c r="I56" s="457">
        <v>44562</v>
      </c>
      <c r="J56" s="458">
        <v>44895</v>
      </c>
      <c r="K56" s="449"/>
      <c r="L56" s="428"/>
      <c r="M56" s="450"/>
      <c r="N56" s="449"/>
      <c r="O56" s="428"/>
      <c r="P56" s="449"/>
      <c r="Q56" s="428"/>
      <c r="R56" s="450"/>
      <c r="S56" s="449"/>
      <c r="T56" s="428"/>
      <c r="U56" s="449"/>
      <c r="V56" s="428"/>
      <c r="W56" s="450"/>
      <c r="X56" s="449"/>
      <c r="Y56" s="428"/>
      <c r="Z56" s="451"/>
      <c r="AA56" s="451"/>
      <c r="AB56" s="451"/>
      <c r="AC56" s="451"/>
      <c r="AD56" s="451"/>
      <c r="AE56" s="451"/>
      <c r="AF56" s="451"/>
      <c r="AG56" s="451"/>
      <c r="AH56" s="451"/>
      <c r="AI56" s="451"/>
      <c r="AJ56" s="451"/>
      <c r="AK56" s="451"/>
      <c r="AL56" s="451"/>
      <c r="AM56" s="451"/>
      <c r="AN56" s="451"/>
      <c r="AO56" s="451"/>
      <c r="AP56" s="451"/>
      <c r="AQ56" s="451"/>
      <c r="AR56" s="451"/>
      <c r="AS56" s="451"/>
    </row>
    <row r="57" spans="1:45" ht="99.75" customHeight="1" x14ac:dyDescent="0.2">
      <c r="A57" s="456">
        <v>51</v>
      </c>
      <c r="B57" s="428" t="s">
        <v>250</v>
      </c>
      <c r="C57" s="452" t="s">
        <v>2085</v>
      </c>
      <c r="D57" s="452" t="s">
        <v>2086</v>
      </c>
      <c r="E57" s="459" t="s">
        <v>2087</v>
      </c>
      <c r="F57" s="454" t="s">
        <v>2088</v>
      </c>
      <c r="G57" s="455">
        <v>1</v>
      </c>
      <c r="H57" s="453" t="s">
        <v>2089</v>
      </c>
      <c r="I57" s="457">
        <v>44562</v>
      </c>
      <c r="J57" s="458">
        <v>44895</v>
      </c>
      <c r="K57" s="449"/>
      <c r="L57" s="428"/>
      <c r="M57" s="450"/>
      <c r="N57" s="449"/>
      <c r="O57" s="428"/>
      <c r="P57" s="449"/>
      <c r="Q57" s="428"/>
      <c r="R57" s="450"/>
      <c r="S57" s="449"/>
      <c r="T57" s="428"/>
      <c r="U57" s="449"/>
      <c r="V57" s="428"/>
      <c r="W57" s="450"/>
      <c r="X57" s="449"/>
      <c r="Y57" s="428"/>
      <c r="Z57" s="451"/>
      <c r="AA57" s="451"/>
      <c r="AB57" s="451"/>
      <c r="AC57" s="451"/>
      <c r="AD57" s="451"/>
      <c r="AE57" s="451"/>
      <c r="AF57" s="451"/>
      <c r="AG57" s="451"/>
      <c r="AH57" s="451"/>
      <c r="AI57" s="451"/>
      <c r="AJ57" s="451"/>
      <c r="AK57" s="451"/>
      <c r="AL57" s="451"/>
      <c r="AM57" s="451"/>
      <c r="AN57" s="451"/>
      <c r="AO57" s="451"/>
      <c r="AP57" s="451"/>
      <c r="AQ57" s="451"/>
      <c r="AR57" s="451"/>
      <c r="AS57" s="451"/>
    </row>
    <row r="58" spans="1:45" ht="99.75" customHeight="1" x14ac:dyDescent="0.2">
      <c r="A58" s="456">
        <v>52</v>
      </c>
      <c r="B58" s="428" t="s">
        <v>250</v>
      </c>
      <c r="C58" s="452" t="s">
        <v>2090</v>
      </c>
      <c r="D58" s="452" t="s">
        <v>2091</v>
      </c>
      <c r="E58" s="453" t="s">
        <v>2092</v>
      </c>
      <c r="F58" s="454" t="s">
        <v>2093</v>
      </c>
      <c r="G58" s="455">
        <v>1</v>
      </c>
      <c r="H58" s="453" t="s">
        <v>2094</v>
      </c>
      <c r="I58" s="457">
        <v>44562</v>
      </c>
      <c r="J58" s="458">
        <v>44895</v>
      </c>
      <c r="K58" s="449"/>
      <c r="L58" s="428"/>
      <c r="M58" s="450"/>
      <c r="N58" s="449"/>
      <c r="O58" s="428"/>
      <c r="P58" s="449"/>
      <c r="Q58" s="428"/>
      <c r="R58" s="450"/>
      <c r="S58" s="449"/>
      <c r="T58" s="428"/>
      <c r="U58" s="449"/>
      <c r="V58" s="428"/>
      <c r="W58" s="450"/>
      <c r="X58" s="449"/>
      <c r="Y58" s="428"/>
      <c r="Z58" s="451"/>
      <c r="AA58" s="451"/>
      <c r="AB58" s="451"/>
      <c r="AC58" s="451"/>
      <c r="AD58" s="451"/>
      <c r="AE58" s="451"/>
      <c r="AF58" s="451"/>
      <c r="AG58" s="451"/>
      <c r="AH58" s="451"/>
      <c r="AI58" s="451"/>
      <c r="AJ58" s="451"/>
      <c r="AK58" s="451"/>
      <c r="AL58" s="451"/>
      <c r="AM58" s="451"/>
      <c r="AN58" s="451"/>
      <c r="AO58" s="451"/>
      <c r="AP58" s="451"/>
      <c r="AQ58" s="451"/>
      <c r="AR58" s="451"/>
      <c r="AS58" s="451"/>
    </row>
    <row r="59" spans="1:45" ht="99.75" customHeight="1" x14ac:dyDescent="0.2">
      <c r="A59" s="456">
        <v>53</v>
      </c>
      <c r="B59" s="428" t="s">
        <v>250</v>
      </c>
      <c r="C59" s="452" t="s">
        <v>2095</v>
      </c>
      <c r="D59" s="452" t="s">
        <v>2096</v>
      </c>
      <c r="E59" s="459" t="s">
        <v>2097</v>
      </c>
      <c r="F59" s="454" t="s">
        <v>2098</v>
      </c>
      <c r="G59" s="455">
        <v>1</v>
      </c>
      <c r="H59" s="453" t="s">
        <v>2099</v>
      </c>
      <c r="I59" s="457">
        <v>44562</v>
      </c>
      <c r="J59" s="458">
        <v>44895</v>
      </c>
      <c r="K59" s="449"/>
      <c r="L59" s="428"/>
      <c r="M59" s="450"/>
      <c r="N59" s="449"/>
      <c r="O59" s="428"/>
      <c r="P59" s="449"/>
      <c r="Q59" s="428"/>
      <c r="R59" s="450"/>
      <c r="S59" s="449"/>
      <c r="T59" s="428"/>
      <c r="U59" s="449"/>
      <c r="V59" s="428"/>
      <c r="W59" s="450"/>
      <c r="X59" s="449"/>
      <c r="Y59" s="428"/>
      <c r="Z59" s="451"/>
      <c r="AA59" s="451"/>
      <c r="AB59" s="451"/>
      <c r="AC59" s="451"/>
      <c r="AD59" s="451"/>
      <c r="AE59" s="451"/>
      <c r="AF59" s="451"/>
      <c r="AG59" s="451"/>
      <c r="AH59" s="451"/>
      <c r="AI59" s="451"/>
      <c r="AJ59" s="451"/>
      <c r="AK59" s="451"/>
      <c r="AL59" s="451"/>
      <c r="AM59" s="451"/>
      <c r="AN59" s="451"/>
      <c r="AO59" s="451"/>
      <c r="AP59" s="451"/>
      <c r="AQ59" s="451"/>
      <c r="AR59" s="451"/>
      <c r="AS59" s="451"/>
    </row>
    <row r="60" spans="1:45" ht="99.75" customHeight="1" x14ac:dyDescent="0.2">
      <c r="A60" s="456">
        <v>54</v>
      </c>
      <c r="B60" s="428" t="s">
        <v>250</v>
      </c>
      <c r="C60" s="452" t="s">
        <v>2100</v>
      </c>
      <c r="D60" s="452" t="s">
        <v>2101</v>
      </c>
      <c r="E60" s="459" t="s">
        <v>2102</v>
      </c>
      <c r="F60" s="454" t="s">
        <v>2103</v>
      </c>
      <c r="G60" s="455">
        <v>1</v>
      </c>
      <c r="H60" s="453" t="s">
        <v>2104</v>
      </c>
      <c r="I60" s="457">
        <v>44562</v>
      </c>
      <c r="J60" s="458">
        <v>44895</v>
      </c>
      <c r="K60" s="449"/>
      <c r="L60" s="428"/>
      <c r="M60" s="450"/>
      <c r="N60" s="449"/>
      <c r="O60" s="428"/>
      <c r="P60" s="449"/>
      <c r="Q60" s="428"/>
      <c r="R60" s="450"/>
      <c r="S60" s="449"/>
      <c r="T60" s="428"/>
      <c r="U60" s="449"/>
      <c r="V60" s="428"/>
      <c r="W60" s="450"/>
      <c r="X60" s="449"/>
      <c r="Y60" s="428"/>
      <c r="Z60" s="451"/>
      <c r="AA60" s="451"/>
      <c r="AB60" s="451"/>
      <c r="AC60" s="451"/>
      <c r="AD60" s="451"/>
      <c r="AE60" s="451"/>
      <c r="AF60" s="451"/>
      <c r="AG60" s="451"/>
      <c r="AH60" s="451"/>
      <c r="AI60" s="451"/>
      <c r="AJ60" s="451"/>
      <c r="AK60" s="451"/>
      <c r="AL60" s="451"/>
      <c r="AM60" s="451"/>
      <c r="AN60" s="451"/>
      <c r="AO60" s="451"/>
      <c r="AP60" s="451"/>
      <c r="AQ60" s="451"/>
      <c r="AR60" s="451"/>
      <c r="AS60" s="451"/>
    </row>
    <row r="61" spans="1:45" ht="99.75" customHeight="1" x14ac:dyDescent="0.2">
      <c r="A61" s="456">
        <v>55</v>
      </c>
      <c r="B61" s="428" t="s">
        <v>192</v>
      </c>
      <c r="C61" s="452" t="s">
        <v>2105</v>
      </c>
      <c r="D61" s="452" t="s">
        <v>2106</v>
      </c>
      <c r="E61" s="459" t="s">
        <v>2107</v>
      </c>
      <c r="F61" s="454" t="s">
        <v>2108</v>
      </c>
      <c r="G61" s="455">
        <v>1</v>
      </c>
      <c r="H61" s="453" t="s">
        <v>2109</v>
      </c>
      <c r="I61" s="457">
        <v>44562</v>
      </c>
      <c r="J61" s="458">
        <v>44895</v>
      </c>
      <c r="K61" s="449"/>
      <c r="L61" s="428"/>
      <c r="M61" s="450"/>
      <c r="N61" s="449"/>
      <c r="O61" s="428"/>
      <c r="P61" s="449"/>
      <c r="Q61" s="428"/>
      <c r="R61" s="450"/>
      <c r="S61" s="449"/>
      <c r="T61" s="428"/>
      <c r="U61" s="449"/>
      <c r="V61" s="428"/>
      <c r="W61" s="450"/>
      <c r="X61" s="449"/>
      <c r="Y61" s="428"/>
      <c r="Z61" s="451"/>
      <c r="AA61" s="451"/>
      <c r="AB61" s="451"/>
      <c r="AC61" s="451"/>
      <c r="AD61" s="451"/>
      <c r="AE61" s="451"/>
      <c r="AF61" s="451"/>
      <c r="AG61" s="451"/>
      <c r="AH61" s="451"/>
      <c r="AI61" s="451"/>
      <c r="AJ61" s="451"/>
      <c r="AK61" s="451"/>
      <c r="AL61" s="451"/>
      <c r="AM61" s="451"/>
      <c r="AN61" s="451"/>
      <c r="AO61" s="451"/>
      <c r="AP61" s="451"/>
      <c r="AQ61" s="451"/>
      <c r="AR61" s="451"/>
      <c r="AS61" s="451"/>
    </row>
    <row r="62" spans="1:45" ht="99.75" customHeight="1" x14ac:dyDescent="0.2">
      <c r="A62" s="456">
        <v>56</v>
      </c>
      <c r="B62" s="428" t="s">
        <v>615</v>
      </c>
      <c r="C62" s="452" t="s">
        <v>2110</v>
      </c>
      <c r="D62" s="452" t="s">
        <v>2111</v>
      </c>
      <c r="E62" s="452" t="s">
        <v>2112</v>
      </c>
      <c r="F62" s="452" t="s">
        <v>2113</v>
      </c>
      <c r="G62" s="454">
        <v>1</v>
      </c>
      <c r="H62" s="452" t="s">
        <v>2114</v>
      </c>
      <c r="I62" s="457">
        <v>44562</v>
      </c>
      <c r="J62" s="457">
        <v>44895</v>
      </c>
      <c r="K62" s="449"/>
      <c r="L62" s="428"/>
      <c r="M62" s="450"/>
      <c r="N62" s="449"/>
      <c r="O62" s="428"/>
      <c r="P62" s="449"/>
      <c r="Q62" s="428"/>
      <c r="R62" s="450"/>
      <c r="S62" s="449"/>
      <c r="T62" s="428"/>
      <c r="U62" s="449"/>
      <c r="V62" s="428"/>
      <c r="W62" s="450"/>
      <c r="X62" s="449"/>
      <c r="Y62" s="428"/>
      <c r="Z62" s="451"/>
      <c r="AA62" s="451"/>
      <c r="AB62" s="451"/>
      <c r="AC62" s="451"/>
      <c r="AD62" s="451"/>
      <c r="AE62" s="451"/>
      <c r="AF62" s="451"/>
      <c r="AG62" s="451"/>
      <c r="AH62" s="451"/>
      <c r="AI62" s="451"/>
      <c r="AJ62" s="451"/>
      <c r="AK62" s="451"/>
      <c r="AL62" s="451"/>
      <c r="AM62" s="451"/>
      <c r="AN62" s="451"/>
      <c r="AO62" s="451"/>
      <c r="AP62" s="451"/>
      <c r="AQ62" s="451"/>
      <c r="AR62" s="451"/>
      <c r="AS62" s="451"/>
    </row>
    <row r="63" spans="1:45" ht="99.75" customHeight="1" x14ac:dyDescent="0.2">
      <c r="A63" s="456">
        <v>57</v>
      </c>
      <c r="B63" s="428" t="s">
        <v>647</v>
      </c>
      <c r="C63" s="152" t="s">
        <v>2115</v>
      </c>
      <c r="D63" s="138" t="s">
        <v>2116</v>
      </c>
      <c r="E63" s="144" t="s">
        <v>2117</v>
      </c>
      <c r="F63" s="152" t="s">
        <v>2118</v>
      </c>
      <c r="G63" s="151">
        <v>1</v>
      </c>
      <c r="H63" s="186" t="s">
        <v>2119</v>
      </c>
      <c r="I63" s="299">
        <v>44562</v>
      </c>
      <c r="J63" s="299" t="s">
        <v>1864</v>
      </c>
      <c r="K63" s="449"/>
      <c r="L63" s="428"/>
      <c r="M63" s="450"/>
      <c r="N63" s="449"/>
      <c r="O63" s="428"/>
      <c r="P63" s="449"/>
      <c r="Q63" s="428"/>
      <c r="R63" s="450"/>
      <c r="S63" s="449"/>
      <c r="T63" s="428"/>
      <c r="U63" s="449"/>
      <c r="V63" s="428"/>
      <c r="W63" s="450"/>
      <c r="X63" s="449"/>
      <c r="Y63" s="428"/>
      <c r="Z63" s="451"/>
      <c r="AA63" s="451"/>
      <c r="AB63" s="451"/>
      <c r="AC63" s="451"/>
      <c r="AD63" s="451"/>
      <c r="AE63" s="451"/>
      <c r="AF63" s="451"/>
      <c r="AG63" s="451"/>
      <c r="AH63" s="451"/>
      <c r="AI63" s="451"/>
      <c r="AJ63" s="451"/>
      <c r="AK63" s="451"/>
      <c r="AL63" s="451"/>
      <c r="AM63" s="451"/>
      <c r="AN63" s="451"/>
      <c r="AO63" s="451"/>
      <c r="AP63" s="451"/>
      <c r="AQ63" s="451"/>
      <c r="AR63" s="451"/>
      <c r="AS63" s="451"/>
    </row>
    <row r="64" spans="1:45" ht="99.75" customHeight="1" x14ac:dyDescent="0.2">
      <c r="A64" s="456">
        <v>58</v>
      </c>
      <c r="B64" s="428" t="s">
        <v>661</v>
      </c>
      <c r="C64" s="428" t="s">
        <v>2120</v>
      </c>
      <c r="D64" s="428" t="s">
        <v>2121</v>
      </c>
      <c r="E64" s="428" t="s">
        <v>2122</v>
      </c>
      <c r="F64" s="428" t="s">
        <v>1102</v>
      </c>
      <c r="G64" s="435">
        <v>1</v>
      </c>
      <c r="H64" s="428" t="s">
        <v>2123</v>
      </c>
      <c r="I64" s="448">
        <v>44562</v>
      </c>
      <c r="J64" s="448">
        <v>44895</v>
      </c>
      <c r="K64" s="449"/>
      <c r="L64" s="428"/>
      <c r="M64" s="450"/>
      <c r="N64" s="449"/>
      <c r="O64" s="428"/>
      <c r="P64" s="449"/>
      <c r="Q64" s="428"/>
      <c r="R64" s="450"/>
      <c r="S64" s="449"/>
      <c r="T64" s="428"/>
      <c r="U64" s="449"/>
      <c r="V64" s="428"/>
      <c r="W64" s="450"/>
      <c r="X64" s="449"/>
      <c r="Y64" s="428"/>
      <c r="Z64" s="451"/>
      <c r="AA64" s="451"/>
      <c r="AB64" s="451"/>
      <c r="AC64" s="451"/>
      <c r="AD64" s="451"/>
      <c r="AE64" s="451"/>
      <c r="AF64" s="451"/>
      <c r="AG64" s="451"/>
      <c r="AH64" s="451"/>
      <c r="AI64" s="451"/>
      <c r="AJ64" s="451"/>
      <c r="AK64" s="451"/>
      <c r="AL64" s="451"/>
      <c r="AM64" s="451"/>
      <c r="AN64" s="451"/>
      <c r="AO64" s="451"/>
      <c r="AP64" s="451"/>
      <c r="AQ64" s="451"/>
      <c r="AR64" s="451"/>
      <c r="AS64" s="451"/>
    </row>
    <row r="65" spans="1:45" ht="99.75" customHeight="1" x14ac:dyDescent="0.2">
      <c r="A65" s="445">
        <v>59</v>
      </c>
      <c r="B65" s="460" t="s">
        <v>250</v>
      </c>
      <c r="C65" s="428" t="s">
        <v>2124</v>
      </c>
      <c r="D65" s="428" t="s">
        <v>2125</v>
      </c>
      <c r="E65" s="428" t="s">
        <v>2126</v>
      </c>
      <c r="F65" s="428" t="s">
        <v>2127</v>
      </c>
      <c r="G65" s="435">
        <v>1</v>
      </c>
      <c r="H65" s="428" t="s">
        <v>2128</v>
      </c>
      <c r="I65" s="447">
        <v>44562</v>
      </c>
      <c r="J65" s="447">
        <v>44895</v>
      </c>
      <c r="K65" s="449"/>
      <c r="L65" s="428"/>
      <c r="M65" s="450"/>
      <c r="N65" s="449"/>
      <c r="O65" s="428"/>
      <c r="P65" s="449"/>
      <c r="Q65" s="428"/>
      <c r="R65" s="450"/>
      <c r="S65" s="449"/>
      <c r="T65" s="428"/>
      <c r="U65" s="449"/>
      <c r="V65" s="428"/>
      <c r="W65" s="450"/>
      <c r="X65" s="449"/>
      <c r="Y65" s="428"/>
      <c r="Z65" s="451"/>
      <c r="AA65" s="451"/>
      <c r="AB65" s="451"/>
      <c r="AC65" s="451"/>
      <c r="AD65" s="451"/>
      <c r="AE65" s="451"/>
      <c r="AF65" s="451"/>
      <c r="AG65" s="451"/>
      <c r="AH65" s="451"/>
      <c r="AI65" s="451"/>
      <c r="AJ65" s="451"/>
      <c r="AK65" s="451"/>
      <c r="AL65" s="451"/>
      <c r="AM65" s="451"/>
      <c r="AN65" s="451"/>
      <c r="AO65" s="451"/>
      <c r="AP65" s="451"/>
      <c r="AQ65" s="451"/>
      <c r="AR65" s="451"/>
      <c r="AS65" s="451"/>
    </row>
    <row r="66" spans="1:45" ht="99.75" customHeight="1" x14ac:dyDescent="0.2">
      <c r="A66" s="113"/>
      <c r="B66" s="428"/>
      <c r="C66" s="428"/>
      <c r="D66" s="428"/>
      <c r="E66" s="428"/>
      <c r="F66" s="428"/>
      <c r="G66" s="435"/>
      <c r="H66" s="428"/>
      <c r="I66" s="437"/>
      <c r="J66" s="437"/>
      <c r="K66" s="449"/>
      <c r="L66" s="428"/>
      <c r="M66" s="450"/>
      <c r="N66" s="449"/>
      <c r="O66" s="428"/>
      <c r="P66" s="449"/>
      <c r="Q66" s="428"/>
      <c r="R66" s="450"/>
      <c r="S66" s="449"/>
      <c r="T66" s="428"/>
      <c r="U66" s="449"/>
      <c r="V66" s="428"/>
      <c r="W66" s="450"/>
      <c r="X66" s="449"/>
      <c r="Y66" s="428"/>
      <c r="Z66" s="451"/>
      <c r="AA66" s="451"/>
      <c r="AB66" s="451"/>
      <c r="AC66" s="451"/>
      <c r="AD66" s="451"/>
      <c r="AE66" s="451"/>
      <c r="AF66" s="451"/>
      <c r="AG66" s="451"/>
      <c r="AH66" s="451"/>
      <c r="AI66" s="451"/>
      <c r="AJ66" s="451"/>
      <c r="AK66" s="451"/>
      <c r="AL66" s="451"/>
      <c r="AM66" s="451"/>
      <c r="AN66" s="451"/>
      <c r="AO66" s="451"/>
      <c r="AP66" s="451"/>
      <c r="AQ66" s="451"/>
      <c r="AR66" s="451"/>
      <c r="AS66" s="451"/>
    </row>
    <row r="67" spans="1:45" ht="99.75" customHeight="1" x14ac:dyDescent="0.2">
      <c r="A67" s="113"/>
      <c r="B67" s="428"/>
      <c r="C67" s="428"/>
      <c r="D67" s="428"/>
      <c r="E67" s="428"/>
      <c r="F67" s="428"/>
      <c r="G67" s="435"/>
      <c r="H67" s="428"/>
      <c r="I67" s="437"/>
      <c r="J67" s="437"/>
      <c r="K67" s="449"/>
      <c r="L67" s="428"/>
      <c r="M67" s="450"/>
      <c r="N67" s="449"/>
      <c r="O67" s="428"/>
      <c r="P67" s="449"/>
      <c r="Q67" s="428"/>
      <c r="R67" s="450"/>
      <c r="S67" s="449"/>
      <c r="T67" s="428"/>
      <c r="U67" s="449"/>
      <c r="V67" s="428"/>
      <c r="W67" s="450"/>
      <c r="X67" s="449"/>
      <c r="Y67" s="428"/>
      <c r="Z67" s="451"/>
      <c r="AA67" s="451"/>
      <c r="AB67" s="451"/>
      <c r="AC67" s="451"/>
      <c r="AD67" s="451"/>
      <c r="AE67" s="451"/>
      <c r="AF67" s="451"/>
      <c r="AG67" s="451"/>
      <c r="AH67" s="451"/>
      <c r="AI67" s="451"/>
      <c r="AJ67" s="451"/>
      <c r="AK67" s="451"/>
      <c r="AL67" s="451"/>
      <c r="AM67" s="451"/>
      <c r="AN67" s="451"/>
      <c r="AO67" s="451"/>
      <c r="AP67" s="451"/>
      <c r="AQ67" s="451"/>
      <c r="AR67" s="451"/>
      <c r="AS67" s="451"/>
    </row>
    <row r="68" spans="1:45" ht="99.75" customHeight="1" x14ac:dyDescent="0.2">
      <c r="A68" s="113"/>
      <c r="B68" s="428"/>
      <c r="C68" s="428"/>
      <c r="D68" s="428"/>
      <c r="E68" s="428"/>
      <c r="F68" s="428"/>
      <c r="G68" s="435"/>
      <c r="H68" s="428"/>
      <c r="I68" s="437"/>
      <c r="J68" s="437"/>
      <c r="K68" s="449"/>
      <c r="L68" s="428"/>
      <c r="M68" s="450"/>
      <c r="N68" s="449"/>
      <c r="O68" s="428"/>
      <c r="P68" s="449"/>
      <c r="Q68" s="428"/>
      <c r="R68" s="450"/>
      <c r="S68" s="449"/>
      <c r="T68" s="428"/>
      <c r="U68" s="449"/>
      <c r="V68" s="428"/>
      <c r="W68" s="450"/>
      <c r="X68" s="449"/>
      <c r="Y68" s="428"/>
      <c r="Z68" s="451"/>
      <c r="AA68" s="451"/>
      <c r="AB68" s="451"/>
      <c r="AC68" s="451"/>
      <c r="AD68" s="451"/>
      <c r="AE68" s="451"/>
      <c r="AF68" s="451"/>
      <c r="AG68" s="451"/>
      <c r="AH68" s="451"/>
      <c r="AI68" s="451"/>
      <c r="AJ68" s="451"/>
      <c r="AK68" s="451"/>
      <c r="AL68" s="451"/>
      <c r="AM68" s="451"/>
      <c r="AN68" s="451"/>
      <c r="AO68" s="451"/>
      <c r="AP68" s="451"/>
      <c r="AQ68" s="451"/>
      <c r="AR68" s="451"/>
      <c r="AS68" s="451"/>
    </row>
    <row r="69" spans="1:45" ht="99.75" customHeight="1" x14ac:dyDescent="0.2">
      <c r="A69" s="113"/>
      <c r="B69" s="428"/>
      <c r="C69" s="428"/>
      <c r="D69" s="428"/>
      <c r="E69" s="428"/>
      <c r="F69" s="428"/>
      <c r="G69" s="435"/>
      <c r="H69" s="428"/>
      <c r="I69" s="437"/>
      <c r="J69" s="437"/>
      <c r="K69" s="449"/>
      <c r="L69" s="428"/>
      <c r="M69" s="450"/>
      <c r="N69" s="449"/>
      <c r="O69" s="428"/>
      <c r="P69" s="449"/>
      <c r="Q69" s="428"/>
      <c r="R69" s="450"/>
      <c r="S69" s="449"/>
      <c r="T69" s="428"/>
      <c r="U69" s="449"/>
      <c r="V69" s="428"/>
      <c r="W69" s="450"/>
      <c r="X69" s="449"/>
      <c r="Y69" s="428"/>
      <c r="Z69" s="451"/>
      <c r="AA69" s="451"/>
      <c r="AB69" s="451"/>
      <c r="AC69" s="451"/>
      <c r="AD69" s="451"/>
      <c r="AE69" s="451"/>
      <c r="AF69" s="451"/>
      <c r="AG69" s="451"/>
      <c r="AH69" s="451"/>
      <c r="AI69" s="451"/>
      <c r="AJ69" s="451"/>
      <c r="AK69" s="451"/>
      <c r="AL69" s="451"/>
      <c r="AM69" s="451"/>
      <c r="AN69" s="451"/>
      <c r="AO69" s="451"/>
      <c r="AP69" s="451"/>
      <c r="AQ69" s="451"/>
      <c r="AR69" s="451"/>
      <c r="AS69" s="451"/>
    </row>
    <row r="70" spans="1:45" ht="99.75" customHeight="1" x14ac:dyDescent="0.2">
      <c r="A70" s="113"/>
      <c r="B70" s="428"/>
      <c r="C70" s="428"/>
      <c r="D70" s="428"/>
      <c r="E70" s="428"/>
      <c r="F70" s="428"/>
      <c r="G70" s="435"/>
      <c r="H70" s="428"/>
      <c r="I70" s="437"/>
      <c r="J70" s="437"/>
      <c r="K70" s="449"/>
      <c r="L70" s="428"/>
      <c r="M70" s="450"/>
      <c r="N70" s="449"/>
      <c r="O70" s="428"/>
      <c r="P70" s="449"/>
      <c r="Q70" s="428"/>
      <c r="R70" s="450"/>
      <c r="S70" s="449"/>
      <c r="T70" s="428"/>
      <c r="U70" s="449"/>
      <c r="V70" s="428"/>
      <c r="W70" s="450"/>
      <c r="X70" s="449"/>
      <c r="Y70" s="428"/>
      <c r="Z70" s="451"/>
      <c r="AA70" s="451"/>
      <c r="AB70" s="451"/>
      <c r="AC70" s="451"/>
      <c r="AD70" s="451"/>
      <c r="AE70" s="451"/>
      <c r="AF70" s="451"/>
      <c r="AG70" s="451"/>
      <c r="AH70" s="451"/>
      <c r="AI70" s="451"/>
      <c r="AJ70" s="451"/>
      <c r="AK70" s="451"/>
      <c r="AL70" s="451"/>
      <c r="AM70" s="451"/>
      <c r="AN70" s="451"/>
      <c r="AO70" s="451"/>
      <c r="AP70" s="451"/>
      <c r="AQ70" s="451"/>
      <c r="AR70" s="451"/>
      <c r="AS70" s="451"/>
    </row>
    <row r="71" spans="1:45" ht="99.75" customHeight="1" x14ac:dyDescent="0.2">
      <c r="A71" s="113"/>
      <c r="B71" s="428"/>
      <c r="C71" s="428"/>
      <c r="D71" s="428"/>
      <c r="E71" s="428"/>
      <c r="F71" s="428"/>
      <c r="G71" s="435"/>
      <c r="H71" s="428"/>
      <c r="I71" s="437"/>
      <c r="J71" s="437"/>
      <c r="K71" s="449"/>
      <c r="L71" s="428"/>
      <c r="M71" s="450"/>
      <c r="N71" s="449"/>
      <c r="O71" s="428"/>
      <c r="P71" s="449"/>
      <c r="Q71" s="428"/>
      <c r="R71" s="450"/>
      <c r="S71" s="449"/>
      <c r="T71" s="428"/>
      <c r="U71" s="449"/>
      <c r="V71" s="428"/>
      <c r="W71" s="450"/>
      <c r="X71" s="449"/>
      <c r="Y71" s="428"/>
      <c r="Z71" s="451"/>
      <c r="AA71" s="451"/>
      <c r="AB71" s="451"/>
      <c r="AC71" s="451"/>
      <c r="AD71" s="451"/>
      <c r="AE71" s="451"/>
      <c r="AF71" s="451"/>
      <c r="AG71" s="451"/>
      <c r="AH71" s="451"/>
      <c r="AI71" s="451"/>
      <c r="AJ71" s="451"/>
      <c r="AK71" s="451"/>
      <c r="AL71" s="451"/>
      <c r="AM71" s="451"/>
      <c r="AN71" s="451"/>
      <c r="AO71" s="451"/>
      <c r="AP71" s="451"/>
      <c r="AQ71" s="451"/>
      <c r="AR71" s="451"/>
      <c r="AS71" s="451"/>
    </row>
    <row r="72" spans="1:45" ht="99.75" customHeight="1" x14ac:dyDescent="0.2">
      <c r="A72" s="113"/>
      <c r="B72" s="428"/>
      <c r="C72" s="428"/>
      <c r="D72" s="428"/>
      <c r="E72" s="428"/>
      <c r="F72" s="428"/>
      <c r="G72" s="435"/>
      <c r="H72" s="428"/>
      <c r="I72" s="437"/>
      <c r="J72" s="437"/>
      <c r="K72" s="449"/>
      <c r="L72" s="428"/>
      <c r="M72" s="450"/>
      <c r="N72" s="449"/>
      <c r="O72" s="428"/>
      <c r="P72" s="449"/>
      <c r="Q72" s="428"/>
      <c r="R72" s="450"/>
      <c r="S72" s="449"/>
      <c r="T72" s="428"/>
      <c r="U72" s="449"/>
      <c r="V72" s="428"/>
      <c r="W72" s="450"/>
      <c r="X72" s="449"/>
      <c r="Y72" s="428"/>
      <c r="Z72" s="451"/>
      <c r="AA72" s="451"/>
      <c r="AB72" s="451"/>
      <c r="AC72" s="451"/>
      <c r="AD72" s="451"/>
      <c r="AE72" s="451"/>
      <c r="AF72" s="451"/>
      <c r="AG72" s="451"/>
      <c r="AH72" s="451"/>
      <c r="AI72" s="451"/>
      <c r="AJ72" s="451"/>
      <c r="AK72" s="451"/>
      <c r="AL72" s="451"/>
      <c r="AM72" s="451"/>
      <c r="AN72" s="451"/>
      <c r="AO72" s="451"/>
      <c r="AP72" s="451"/>
      <c r="AQ72" s="451"/>
      <c r="AR72" s="451"/>
      <c r="AS72" s="451"/>
    </row>
    <row r="73" spans="1:45" ht="99.75" customHeight="1" x14ac:dyDescent="0.2">
      <c r="A73" s="113"/>
      <c r="B73" s="428"/>
      <c r="C73" s="428"/>
      <c r="D73" s="428"/>
      <c r="E73" s="428"/>
      <c r="F73" s="428"/>
      <c r="G73" s="435"/>
      <c r="H73" s="428"/>
      <c r="I73" s="437"/>
      <c r="J73" s="437"/>
      <c r="K73" s="449"/>
      <c r="L73" s="428"/>
      <c r="M73" s="450"/>
      <c r="N73" s="449"/>
      <c r="O73" s="428"/>
      <c r="P73" s="449"/>
      <c r="Q73" s="428"/>
      <c r="R73" s="450"/>
      <c r="S73" s="449"/>
      <c r="T73" s="428"/>
      <c r="U73" s="449"/>
      <c r="V73" s="428"/>
      <c r="W73" s="450"/>
      <c r="X73" s="449"/>
      <c r="Y73" s="428"/>
      <c r="Z73" s="451"/>
      <c r="AA73" s="451"/>
      <c r="AB73" s="451"/>
      <c r="AC73" s="451"/>
      <c r="AD73" s="451"/>
      <c r="AE73" s="451"/>
      <c r="AF73" s="451"/>
      <c r="AG73" s="451"/>
      <c r="AH73" s="451"/>
      <c r="AI73" s="451"/>
      <c r="AJ73" s="451"/>
      <c r="AK73" s="451"/>
      <c r="AL73" s="451"/>
      <c r="AM73" s="451"/>
      <c r="AN73" s="451"/>
      <c r="AO73" s="451"/>
      <c r="AP73" s="451"/>
      <c r="AQ73" s="451"/>
      <c r="AR73" s="451"/>
      <c r="AS73" s="451"/>
    </row>
    <row r="74" spans="1:45" ht="99.75" customHeight="1" x14ac:dyDescent="0.2">
      <c r="A74" s="113"/>
      <c r="B74" s="428"/>
      <c r="C74" s="428"/>
      <c r="D74" s="428"/>
      <c r="E74" s="428"/>
      <c r="F74" s="428"/>
      <c r="G74" s="435"/>
      <c r="H74" s="428"/>
      <c r="I74" s="437"/>
      <c r="J74" s="437"/>
      <c r="K74" s="449"/>
      <c r="L74" s="428"/>
      <c r="M74" s="450"/>
      <c r="N74" s="449"/>
      <c r="O74" s="428"/>
      <c r="P74" s="449"/>
      <c r="Q74" s="428"/>
      <c r="R74" s="450"/>
      <c r="S74" s="449"/>
      <c r="T74" s="428"/>
      <c r="U74" s="449"/>
      <c r="V74" s="428"/>
      <c r="W74" s="450"/>
      <c r="X74" s="449"/>
      <c r="Y74" s="428"/>
      <c r="Z74" s="451"/>
      <c r="AA74" s="451"/>
      <c r="AB74" s="451"/>
      <c r="AC74" s="451"/>
      <c r="AD74" s="451"/>
      <c r="AE74" s="451"/>
      <c r="AF74" s="451"/>
      <c r="AG74" s="451"/>
      <c r="AH74" s="451"/>
      <c r="AI74" s="451"/>
      <c r="AJ74" s="451"/>
      <c r="AK74" s="451"/>
      <c r="AL74" s="451"/>
      <c r="AM74" s="451"/>
      <c r="AN74" s="451"/>
      <c r="AO74" s="451"/>
      <c r="AP74" s="451"/>
      <c r="AQ74" s="451"/>
      <c r="AR74" s="451"/>
      <c r="AS74" s="451"/>
    </row>
    <row r="75" spans="1:45" ht="12.75" customHeight="1" x14ac:dyDescent="0.2">
      <c r="A75" s="461"/>
      <c r="B75" s="462"/>
      <c r="C75" s="462"/>
      <c r="D75" s="462"/>
      <c r="E75" s="462"/>
      <c r="F75" s="462"/>
      <c r="G75" s="463"/>
      <c r="H75" s="462"/>
      <c r="I75" s="464"/>
      <c r="J75" s="464"/>
      <c r="K75" s="465"/>
      <c r="L75" s="462"/>
      <c r="M75" s="466"/>
      <c r="N75" s="465"/>
      <c r="O75" s="462"/>
      <c r="P75" s="465"/>
      <c r="Q75" s="462"/>
      <c r="R75" s="466"/>
      <c r="S75" s="465"/>
      <c r="T75" s="462"/>
      <c r="U75" s="465"/>
      <c r="V75" s="462"/>
      <c r="W75" s="466"/>
      <c r="X75" s="465"/>
      <c r="Y75" s="462"/>
      <c r="Z75" s="467"/>
      <c r="AA75" s="467"/>
      <c r="AB75" s="467"/>
      <c r="AC75" s="467"/>
      <c r="AD75" s="467"/>
      <c r="AE75" s="467"/>
      <c r="AF75" s="467"/>
      <c r="AG75" s="467"/>
      <c r="AH75" s="467"/>
      <c r="AI75" s="467"/>
      <c r="AJ75" s="467"/>
      <c r="AK75" s="467"/>
      <c r="AL75" s="467"/>
      <c r="AM75" s="467"/>
      <c r="AN75" s="467"/>
      <c r="AO75" s="467"/>
      <c r="AP75" s="467"/>
      <c r="AQ75" s="467"/>
      <c r="AR75" s="467"/>
      <c r="AS75" s="467"/>
    </row>
    <row r="76" spans="1:45" ht="12.75" customHeight="1" x14ac:dyDescent="0.2">
      <c r="A76" s="461"/>
      <c r="B76" s="462"/>
      <c r="C76" s="462"/>
      <c r="D76" s="462"/>
      <c r="E76" s="462"/>
      <c r="F76" s="462"/>
      <c r="G76" s="463"/>
      <c r="H76" s="462"/>
      <c r="I76" s="464"/>
      <c r="J76" s="464"/>
      <c r="K76" s="465"/>
      <c r="L76" s="462"/>
      <c r="M76" s="466"/>
      <c r="N76" s="465"/>
      <c r="O76" s="462"/>
      <c r="P76" s="465"/>
      <c r="Q76" s="462"/>
      <c r="R76" s="466"/>
      <c r="S76" s="465"/>
      <c r="T76" s="462"/>
      <c r="U76" s="465"/>
      <c r="V76" s="462"/>
      <c r="W76" s="466"/>
      <c r="X76" s="465"/>
      <c r="Y76" s="462"/>
      <c r="Z76" s="467"/>
      <c r="AA76" s="467"/>
      <c r="AB76" s="467"/>
      <c r="AC76" s="467"/>
      <c r="AD76" s="467"/>
      <c r="AE76" s="467"/>
      <c r="AF76" s="467"/>
      <c r="AG76" s="467"/>
      <c r="AH76" s="467"/>
      <c r="AI76" s="467"/>
      <c r="AJ76" s="467"/>
      <c r="AK76" s="467"/>
      <c r="AL76" s="467"/>
      <c r="AM76" s="467"/>
      <c r="AN76" s="467"/>
      <c r="AO76" s="467"/>
      <c r="AP76" s="467"/>
      <c r="AQ76" s="467"/>
      <c r="AR76" s="467"/>
      <c r="AS76" s="467"/>
    </row>
    <row r="77" spans="1:45" ht="12.75" customHeight="1" x14ac:dyDescent="0.2">
      <c r="A77" s="461"/>
      <c r="B77" s="462"/>
      <c r="C77" s="462"/>
      <c r="D77" s="462"/>
      <c r="E77" s="462"/>
      <c r="F77" s="462"/>
      <c r="G77" s="463"/>
      <c r="H77" s="462"/>
      <c r="I77" s="464"/>
      <c r="J77" s="464"/>
      <c r="K77" s="465"/>
      <c r="L77" s="462"/>
      <c r="M77" s="466"/>
      <c r="N77" s="465"/>
      <c r="O77" s="462"/>
      <c r="P77" s="465"/>
      <c r="Q77" s="462"/>
      <c r="R77" s="466"/>
      <c r="S77" s="465"/>
      <c r="T77" s="462"/>
      <c r="U77" s="465"/>
      <c r="V77" s="462"/>
      <c r="W77" s="466"/>
      <c r="X77" s="465"/>
      <c r="Y77" s="462"/>
      <c r="Z77" s="467"/>
      <c r="AA77" s="467"/>
      <c r="AB77" s="467"/>
      <c r="AC77" s="467"/>
      <c r="AD77" s="467"/>
      <c r="AE77" s="467"/>
      <c r="AF77" s="467"/>
      <c r="AG77" s="467"/>
      <c r="AH77" s="467"/>
      <c r="AI77" s="467"/>
      <c r="AJ77" s="467"/>
      <c r="AK77" s="467"/>
      <c r="AL77" s="467"/>
      <c r="AM77" s="467"/>
      <c r="AN77" s="467"/>
      <c r="AO77" s="467"/>
      <c r="AP77" s="467"/>
      <c r="AQ77" s="467"/>
      <c r="AR77" s="467"/>
      <c r="AS77" s="467"/>
    </row>
    <row r="78" spans="1:45" ht="12.75" customHeight="1" x14ac:dyDescent="0.2">
      <c r="A78" s="461"/>
      <c r="B78" s="462"/>
      <c r="C78" s="462"/>
      <c r="D78" s="462"/>
      <c r="E78" s="462"/>
      <c r="F78" s="462"/>
      <c r="G78" s="463"/>
      <c r="H78" s="462"/>
      <c r="I78" s="464"/>
      <c r="J78" s="464"/>
      <c r="K78" s="465"/>
      <c r="L78" s="462"/>
      <c r="M78" s="466"/>
      <c r="N78" s="465"/>
      <c r="O78" s="462"/>
      <c r="P78" s="465"/>
      <c r="Q78" s="462"/>
      <c r="R78" s="466"/>
      <c r="S78" s="465"/>
      <c r="T78" s="462"/>
      <c r="U78" s="465"/>
      <c r="V78" s="462"/>
      <c r="W78" s="466"/>
      <c r="X78" s="465"/>
      <c r="Y78" s="462"/>
      <c r="Z78" s="467"/>
      <c r="AA78" s="467"/>
      <c r="AB78" s="467"/>
      <c r="AC78" s="467"/>
      <c r="AD78" s="467"/>
      <c r="AE78" s="467"/>
      <c r="AF78" s="467"/>
      <c r="AG78" s="467"/>
      <c r="AH78" s="467"/>
      <c r="AI78" s="467"/>
      <c r="AJ78" s="467"/>
      <c r="AK78" s="467"/>
      <c r="AL78" s="467"/>
      <c r="AM78" s="467"/>
      <c r="AN78" s="467"/>
      <c r="AO78" s="467"/>
      <c r="AP78" s="467"/>
      <c r="AQ78" s="467"/>
      <c r="AR78" s="467"/>
      <c r="AS78" s="467"/>
    </row>
    <row r="79" spans="1:45" ht="12.75" customHeight="1" x14ac:dyDescent="0.2">
      <c r="A79" s="461"/>
      <c r="B79" s="462"/>
      <c r="C79" s="462"/>
      <c r="D79" s="462"/>
      <c r="E79" s="462"/>
      <c r="F79" s="462"/>
      <c r="G79" s="463"/>
      <c r="H79" s="462"/>
      <c r="I79" s="464"/>
      <c r="J79" s="464"/>
      <c r="K79" s="465"/>
      <c r="L79" s="462"/>
      <c r="M79" s="466"/>
      <c r="N79" s="465"/>
      <c r="O79" s="462"/>
      <c r="P79" s="465"/>
      <c r="Q79" s="462"/>
      <c r="R79" s="466"/>
      <c r="S79" s="465"/>
      <c r="T79" s="462"/>
      <c r="U79" s="465"/>
      <c r="V79" s="462"/>
      <c r="W79" s="466"/>
      <c r="X79" s="465"/>
      <c r="Y79" s="462"/>
      <c r="Z79" s="467"/>
      <c r="AA79" s="467"/>
      <c r="AB79" s="467"/>
      <c r="AC79" s="467"/>
      <c r="AD79" s="467"/>
      <c r="AE79" s="467"/>
      <c r="AF79" s="467"/>
      <c r="AG79" s="467"/>
      <c r="AH79" s="467"/>
      <c r="AI79" s="467"/>
      <c r="AJ79" s="467"/>
      <c r="AK79" s="467"/>
      <c r="AL79" s="467"/>
      <c r="AM79" s="467"/>
      <c r="AN79" s="467"/>
      <c r="AO79" s="467"/>
      <c r="AP79" s="467"/>
      <c r="AQ79" s="467"/>
      <c r="AR79" s="467"/>
      <c r="AS79" s="467"/>
    </row>
    <row r="80" spans="1:45" ht="12.75" customHeight="1" x14ac:dyDescent="0.2">
      <c r="A80" s="461"/>
      <c r="B80" s="462"/>
      <c r="C80" s="462"/>
      <c r="D80" s="462"/>
      <c r="E80" s="462"/>
      <c r="F80" s="462"/>
      <c r="G80" s="463"/>
      <c r="H80" s="462"/>
      <c r="I80" s="464"/>
      <c r="J80" s="464"/>
      <c r="K80" s="465"/>
      <c r="L80" s="462"/>
      <c r="M80" s="466"/>
      <c r="N80" s="465"/>
      <c r="O80" s="462"/>
      <c r="P80" s="465"/>
      <c r="Q80" s="462"/>
      <c r="R80" s="466"/>
      <c r="S80" s="465"/>
      <c r="T80" s="462"/>
      <c r="U80" s="465"/>
      <c r="V80" s="462"/>
      <c r="W80" s="466"/>
      <c r="X80" s="465"/>
      <c r="Y80" s="462"/>
      <c r="Z80" s="467"/>
      <c r="AA80" s="467"/>
      <c r="AB80" s="467"/>
      <c r="AC80" s="467"/>
      <c r="AD80" s="467"/>
      <c r="AE80" s="467"/>
      <c r="AF80" s="467"/>
      <c r="AG80" s="467"/>
      <c r="AH80" s="467"/>
      <c r="AI80" s="467"/>
      <c r="AJ80" s="467"/>
      <c r="AK80" s="467"/>
      <c r="AL80" s="467"/>
      <c r="AM80" s="467"/>
      <c r="AN80" s="467"/>
      <c r="AO80" s="467"/>
      <c r="AP80" s="467"/>
      <c r="AQ80" s="467"/>
      <c r="AR80" s="467"/>
      <c r="AS80" s="467"/>
    </row>
    <row r="81" spans="1:45" ht="12.75" customHeight="1" x14ac:dyDescent="0.2">
      <c r="A81" s="461"/>
      <c r="B81" s="462"/>
      <c r="C81" s="462"/>
      <c r="D81" s="462"/>
      <c r="E81" s="462"/>
      <c r="F81" s="462"/>
      <c r="G81" s="463"/>
      <c r="H81" s="462"/>
      <c r="I81" s="464"/>
      <c r="J81" s="464"/>
      <c r="K81" s="465"/>
      <c r="L81" s="462"/>
      <c r="M81" s="466"/>
      <c r="N81" s="465"/>
      <c r="O81" s="462"/>
      <c r="P81" s="465"/>
      <c r="Q81" s="462"/>
      <c r="R81" s="466"/>
      <c r="S81" s="465"/>
      <c r="T81" s="462"/>
      <c r="U81" s="465"/>
      <c r="V81" s="462"/>
      <c r="W81" s="466"/>
      <c r="X81" s="465"/>
      <c r="Y81" s="462"/>
      <c r="Z81" s="467"/>
      <c r="AA81" s="467"/>
      <c r="AB81" s="467"/>
      <c r="AC81" s="467"/>
      <c r="AD81" s="467"/>
      <c r="AE81" s="467"/>
      <c r="AF81" s="467"/>
      <c r="AG81" s="467"/>
      <c r="AH81" s="467"/>
      <c r="AI81" s="467"/>
      <c r="AJ81" s="467"/>
      <c r="AK81" s="467"/>
      <c r="AL81" s="467"/>
      <c r="AM81" s="467"/>
      <c r="AN81" s="467"/>
      <c r="AO81" s="467"/>
      <c r="AP81" s="467"/>
      <c r="AQ81" s="467"/>
      <c r="AR81" s="467"/>
      <c r="AS81" s="467"/>
    </row>
    <row r="82" spans="1:45" ht="12.75" customHeight="1" x14ac:dyDescent="0.2">
      <c r="A82" s="461"/>
      <c r="B82" s="462"/>
      <c r="C82" s="462"/>
      <c r="D82" s="462"/>
      <c r="E82" s="462"/>
      <c r="F82" s="462"/>
      <c r="G82" s="463"/>
      <c r="H82" s="462"/>
      <c r="I82" s="464"/>
      <c r="J82" s="464"/>
      <c r="K82" s="465"/>
      <c r="L82" s="462"/>
      <c r="M82" s="466"/>
      <c r="N82" s="465"/>
      <c r="O82" s="462"/>
      <c r="P82" s="465"/>
      <c r="Q82" s="462"/>
      <c r="R82" s="466"/>
      <c r="S82" s="465"/>
      <c r="T82" s="462"/>
      <c r="U82" s="465"/>
      <c r="V82" s="462"/>
      <c r="W82" s="466"/>
      <c r="X82" s="465"/>
      <c r="Y82" s="462"/>
      <c r="Z82" s="467"/>
      <c r="AA82" s="467"/>
      <c r="AB82" s="467"/>
      <c r="AC82" s="467"/>
      <c r="AD82" s="467"/>
      <c r="AE82" s="467"/>
      <c r="AF82" s="467"/>
      <c r="AG82" s="467"/>
      <c r="AH82" s="467"/>
      <c r="AI82" s="467"/>
      <c r="AJ82" s="467"/>
      <c r="AK82" s="467"/>
      <c r="AL82" s="467"/>
      <c r="AM82" s="467"/>
      <c r="AN82" s="467"/>
      <c r="AO82" s="467"/>
      <c r="AP82" s="467"/>
      <c r="AQ82" s="467"/>
      <c r="AR82" s="467"/>
      <c r="AS82" s="467"/>
    </row>
    <row r="83" spans="1:45" ht="12.75" customHeight="1" x14ac:dyDescent="0.2">
      <c r="A83" s="461"/>
      <c r="B83" s="462"/>
      <c r="C83" s="462"/>
      <c r="D83" s="462"/>
      <c r="E83" s="462"/>
      <c r="F83" s="462"/>
      <c r="G83" s="463"/>
      <c r="H83" s="462"/>
      <c r="I83" s="464"/>
      <c r="J83" s="464"/>
      <c r="K83" s="465"/>
      <c r="L83" s="462"/>
      <c r="M83" s="466"/>
      <c r="N83" s="465"/>
      <c r="O83" s="462"/>
      <c r="P83" s="465"/>
      <c r="Q83" s="462"/>
      <c r="R83" s="466"/>
      <c r="S83" s="465"/>
      <c r="T83" s="462"/>
      <c r="U83" s="465"/>
      <c r="V83" s="462"/>
      <c r="W83" s="466"/>
      <c r="X83" s="465"/>
      <c r="Y83" s="462"/>
      <c r="Z83" s="467"/>
      <c r="AA83" s="467"/>
      <c r="AB83" s="467"/>
      <c r="AC83" s="467"/>
      <c r="AD83" s="467"/>
      <c r="AE83" s="467"/>
      <c r="AF83" s="467"/>
      <c r="AG83" s="467"/>
      <c r="AH83" s="467"/>
      <c r="AI83" s="467"/>
      <c r="AJ83" s="467"/>
      <c r="AK83" s="467"/>
      <c r="AL83" s="467"/>
      <c r="AM83" s="467"/>
      <c r="AN83" s="467"/>
      <c r="AO83" s="467"/>
      <c r="AP83" s="467"/>
      <c r="AQ83" s="467"/>
      <c r="AR83" s="467"/>
      <c r="AS83" s="467"/>
    </row>
    <row r="84" spans="1:45" ht="12.75" customHeight="1" x14ac:dyDescent="0.2">
      <c r="A84" s="461"/>
      <c r="B84" s="462"/>
      <c r="C84" s="462"/>
      <c r="D84" s="462"/>
      <c r="E84" s="462"/>
      <c r="F84" s="462"/>
      <c r="G84" s="463"/>
      <c r="H84" s="462"/>
      <c r="I84" s="464"/>
      <c r="J84" s="464"/>
      <c r="K84" s="465"/>
      <c r="L84" s="462"/>
      <c r="M84" s="466"/>
      <c r="N84" s="465"/>
      <c r="O84" s="462"/>
      <c r="P84" s="465"/>
      <c r="Q84" s="462"/>
      <c r="R84" s="466"/>
      <c r="S84" s="465"/>
      <c r="T84" s="462"/>
      <c r="U84" s="465"/>
      <c r="V84" s="462"/>
      <c r="W84" s="466"/>
      <c r="X84" s="465"/>
      <c r="Y84" s="462"/>
      <c r="Z84" s="467"/>
      <c r="AA84" s="467"/>
      <c r="AB84" s="467"/>
      <c r="AC84" s="467"/>
      <c r="AD84" s="467"/>
      <c r="AE84" s="467"/>
      <c r="AF84" s="467"/>
      <c r="AG84" s="467"/>
      <c r="AH84" s="467"/>
      <c r="AI84" s="467"/>
      <c r="AJ84" s="467"/>
      <c r="AK84" s="467"/>
      <c r="AL84" s="467"/>
      <c r="AM84" s="467"/>
      <c r="AN84" s="467"/>
      <c r="AO84" s="467"/>
      <c r="AP84" s="467"/>
      <c r="AQ84" s="467"/>
      <c r="AR84" s="467"/>
      <c r="AS84" s="467"/>
    </row>
    <row r="85" spans="1:45" ht="12.75" customHeight="1" x14ac:dyDescent="0.2">
      <c r="A85" s="461"/>
      <c r="B85" s="462"/>
      <c r="C85" s="462"/>
      <c r="D85" s="462"/>
      <c r="E85" s="462"/>
      <c r="F85" s="462"/>
      <c r="G85" s="463"/>
      <c r="H85" s="462"/>
      <c r="I85" s="464"/>
      <c r="J85" s="464"/>
      <c r="K85" s="465"/>
      <c r="L85" s="462"/>
      <c r="M85" s="466"/>
      <c r="N85" s="465"/>
      <c r="O85" s="462"/>
      <c r="P85" s="465"/>
      <c r="Q85" s="462"/>
      <c r="R85" s="466"/>
      <c r="S85" s="465"/>
      <c r="T85" s="462"/>
      <c r="U85" s="465"/>
      <c r="V85" s="462"/>
      <c r="W85" s="466"/>
      <c r="X85" s="465"/>
      <c r="Y85" s="462"/>
      <c r="Z85" s="467"/>
      <c r="AA85" s="467"/>
      <c r="AB85" s="467"/>
      <c r="AC85" s="467"/>
      <c r="AD85" s="467"/>
      <c r="AE85" s="467"/>
      <c r="AF85" s="467"/>
      <c r="AG85" s="467"/>
      <c r="AH85" s="467"/>
      <c r="AI85" s="467"/>
      <c r="AJ85" s="467"/>
      <c r="AK85" s="467"/>
      <c r="AL85" s="467"/>
      <c r="AM85" s="467"/>
      <c r="AN85" s="467"/>
      <c r="AO85" s="467"/>
      <c r="AP85" s="467"/>
      <c r="AQ85" s="467"/>
      <c r="AR85" s="467"/>
      <c r="AS85" s="467"/>
    </row>
    <row r="86" spans="1:45" ht="12.75" customHeight="1" x14ac:dyDescent="0.2">
      <c r="A86" s="461"/>
      <c r="B86" s="462"/>
      <c r="C86" s="462"/>
      <c r="D86" s="462"/>
      <c r="E86" s="462"/>
      <c r="F86" s="462"/>
      <c r="G86" s="463"/>
      <c r="H86" s="462"/>
      <c r="I86" s="464"/>
      <c r="J86" s="464"/>
      <c r="K86" s="465"/>
      <c r="L86" s="462"/>
      <c r="M86" s="466"/>
      <c r="N86" s="465"/>
      <c r="O86" s="462"/>
      <c r="P86" s="465"/>
      <c r="Q86" s="462"/>
      <c r="R86" s="466"/>
      <c r="S86" s="465"/>
      <c r="T86" s="462"/>
      <c r="U86" s="465"/>
      <c r="V86" s="462"/>
      <c r="W86" s="466"/>
      <c r="X86" s="465"/>
      <c r="Y86" s="462"/>
      <c r="Z86" s="467"/>
      <c r="AA86" s="467"/>
      <c r="AB86" s="467"/>
      <c r="AC86" s="467"/>
      <c r="AD86" s="467"/>
      <c r="AE86" s="467"/>
      <c r="AF86" s="467"/>
      <c r="AG86" s="467"/>
      <c r="AH86" s="467"/>
      <c r="AI86" s="467"/>
      <c r="AJ86" s="467"/>
      <c r="AK86" s="467"/>
      <c r="AL86" s="467"/>
      <c r="AM86" s="467"/>
      <c r="AN86" s="467"/>
      <c r="AO86" s="467"/>
      <c r="AP86" s="467"/>
      <c r="AQ86" s="467"/>
      <c r="AR86" s="467"/>
      <c r="AS86" s="467"/>
    </row>
    <row r="87" spans="1:45" ht="12.75" customHeight="1" x14ac:dyDescent="0.2">
      <c r="A87" s="461"/>
      <c r="B87" s="462"/>
      <c r="C87" s="462"/>
      <c r="D87" s="462"/>
      <c r="E87" s="462"/>
      <c r="F87" s="462"/>
      <c r="G87" s="463"/>
      <c r="H87" s="462"/>
      <c r="I87" s="464"/>
      <c r="J87" s="464"/>
      <c r="K87" s="465"/>
      <c r="L87" s="462"/>
      <c r="M87" s="466"/>
      <c r="N87" s="465"/>
      <c r="O87" s="462"/>
      <c r="P87" s="465"/>
      <c r="Q87" s="462"/>
      <c r="R87" s="466"/>
      <c r="S87" s="465"/>
      <c r="T87" s="462"/>
      <c r="U87" s="465"/>
      <c r="V87" s="462"/>
      <c r="W87" s="466"/>
      <c r="X87" s="465"/>
      <c r="Y87" s="462"/>
      <c r="Z87" s="467"/>
      <c r="AA87" s="467"/>
      <c r="AB87" s="467"/>
      <c r="AC87" s="467"/>
      <c r="AD87" s="467"/>
      <c r="AE87" s="467"/>
      <c r="AF87" s="467"/>
      <c r="AG87" s="467"/>
      <c r="AH87" s="467"/>
      <c r="AI87" s="467"/>
      <c r="AJ87" s="467"/>
      <c r="AK87" s="467"/>
      <c r="AL87" s="467"/>
      <c r="AM87" s="467"/>
      <c r="AN87" s="467"/>
      <c r="AO87" s="467"/>
      <c r="AP87" s="467"/>
      <c r="AQ87" s="467"/>
      <c r="AR87" s="467"/>
      <c r="AS87" s="467"/>
    </row>
    <row r="88" spans="1:45" ht="12.75" customHeight="1" x14ac:dyDescent="0.2">
      <c r="A88" s="461"/>
      <c r="B88" s="462"/>
      <c r="C88" s="462"/>
      <c r="D88" s="462"/>
      <c r="E88" s="462"/>
      <c r="F88" s="462"/>
      <c r="G88" s="463"/>
      <c r="H88" s="462"/>
      <c r="I88" s="464"/>
      <c r="J88" s="464"/>
      <c r="K88" s="465"/>
      <c r="L88" s="462"/>
      <c r="M88" s="466"/>
      <c r="N88" s="465"/>
      <c r="O88" s="462"/>
      <c r="P88" s="465"/>
      <c r="Q88" s="462"/>
      <c r="R88" s="466"/>
      <c r="S88" s="465"/>
      <c r="T88" s="462"/>
      <c r="U88" s="465"/>
      <c r="V88" s="462"/>
      <c r="W88" s="466"/>
      <c r="X88" s="465"/>
      <c r="Y88" s="462"/>
      <c r="Z88" s="467"/>
      <c r="AA88" s="467"/>
      <c r="AB88" s="467"/>
      <c r="AC88" s="467"/>
      <c r="AD88" s="467"/>
      <c r="AE88" s="467"/>
      <c r="AF88" s="467"/>
      <c r="AG88" s="467"/>
      <c r="AH88" s="467"/>
      <c r="AI88" s="467"/>
      <c r="AJ88" s="467"/>
      <c r="AK88" s="467"/>
      <c r="AL88" s="467"/>
      <c r="AM88" s="467"/>
      <c r="AN88" s="467"/>
      <c r="AO88" s="467"/>
      <c r="AP88" s="467"/>
      <c r="AQ88" s="467"/>
      <c r="AR88" s="467"/>
      <c r="AS88" s="467"/>
    </row>
    <row r="89" spans="1:45" ht="12.75" customHeight="1" x14ac:dyDescent="0.2">
      <c r="A89" s="461"/>
      <c r="B89" s="462"/>
      <c r="C89" s="462"/>
      <c r="D89" s="462"/>
      <c r="E89" s="462"/>
      <c r="F89" s="462"/>
      <c r="G89" s="463"/>
      <c r="H89" s="462"/>
      <c r="I89" s="464"/>
      <c r="J89" s="464"/>
      <c r="K89" s="465"/>
      <c r="L89" s="462"/>
      <c r="M89" s="466"/>
      <c r="N89" s="465"/>
      <c r="O89" s="462"/>
      <c r="P89" s="465"/>
      <c r="Q89" s="462"/>
      <c r="R89" s="466"/>
      <c r="S89" s="465"/>
      <c r="T89" s="462"/>
      <c r="U89" s="465"/>
      <c r="V89" s="462"/>
      <c r="W89" s="466"/>
      <c r="X89" s="465"/>
      <c r="Y89" s="462"/>
      <c r="Z89" s="467"/>
      <c r="AA89" s="467"/>
      <c r="AB89" s="467"/>
      <c r="AC89" s="467"/>
      <c r="AD89" s="467"/>
      <c r="AE89" s="467"/>
      <c r="AF89" s="467"/>
      <c r="AG89" s="467"/>
      <c r="AH89" s="467"/>
      <c r="AI89" s="467"/>
      <c r="AJ89" s="467"/>
      <c r="AK89" s="467"/>
      <c r="AL89" s="467"/>
      <c r="AM89" s="467"/>
      <c r="AN89" s="467"/>
      <c r="AO89" s="467"/>
      <c r="AP89" s="467"/>
      <c r="AQ89" s="467"/>
      <c r="AR89" s="467"/>
      <c r="AS89" s="467"/>
    </row>
    <row r="90" spans="1:45" ht="12.75" customHeight="1" x14ac:dyDescent="0.2">
      <c r="A90" s="461"/>
      <c r="B90" s="462"/>
      <c r="C90" s="462"/>
      <c r="D90" s="462"/>
      <c r="E90" s="462"/>
      <c r="F90" s="462"/>
      <c r="G90" s="463"/>
      <c r="H90" s="462"/>
      <c r="I90" s="464"/>
      <c r="J90" s="464"/>
      <c r="K90" s="465"/>
      <c r="L90" s="462"/>
      <c r="M90" s="466"/>
      <c r="N90" s="465"/>
      <c r="O90" s="462"/>
      <c r="P90" s="465"/>
      <c r="Q90" s="462"/>
      <c r="R90" s="466"/>
      <c r="S90" s="465"/>
      <c r="T90" s="462"/>
      <c r="U90" s="465"/>
      <c r="V90" s="462"/>
      <c r="W90" s="466"/>
      <c r="X90" s="465"/>
      <c r="Y90" s="462"/>
      <c r="Z90" s="467"/>
      <c r="AA90" s="467"/>
      <c r="AB90" s="467"/>
      <c r="AC90" s="467"/>
      <c r="AD90" s="467"/>
      <c r="AE90" s="467"/>
      <c r="AF90" s="467"/>
      <c r="AG90" s="467"/>
      <c r="AH90" s="467"/>
      <c r="AI90" s="467"/>
      <c r="AJ90" s="467"/>
      <c r="AK90" s="467"/>
      <c r="AL90" s="467"/>
      <c r="AM90" s="467"/>
      <c r="AN90" s="467"/>
      <c r="AO90" s="467"/>
      <c r="AP90" s="467"/>
      <c r="AQ90" s="467"/>
      <c r="AR90" s="467"/>
      <c r="AS90" s="467"/>
    </row>
    <row r="91" spans="1:45" ht="12.75" customHeight="1" x14ac:dyDescent="0.2">
      <c r="A91" s="461"/>
      <c r="B91" s="462"/>
      <c r="C91" s="462"/>
      <c r="D91" s="462"/>
      <c r="E91" s="462"/>
      <c r="F91" s="462"/>
      <c r="G91" s="463"/>
      <c r="H91" s="462"/>
      <c r="I91" s="464"/>
      <c r="J91" s="464"/>
      <c r="K91" s="465"/>
      <c r="L91" s="462"/>
      <c r="M91" s="466"/>
      <c r="N91" s="465"/>
      <c r="O91" s="462"/>
      <c r="P91" s="465"/>
      <c r="Q91" s="462"/>
      <c r="R91" s="466"/>
      <c r="S91" s="465"/>
      <c r="T91" s="462"/>
      <c r="U91" s="465"/>
      <c r="V91" s="462"/>
      <c r="W91" s="466"/>
      <c r="X91" s="465"/>
      <c r="Y91" s="462"/>
      <c r="Z91" s="467"/>
      <c r="AA91" s="467"/>
      <c r="AB91" s="467"/>
      <c r="AC91" s="467"/>
      <c r="AD91" s="467"/>
      <c r="AE91" s="467"/>
      <c r="AF91" s="467"/>
      <c r="AG91" s="467"/>
      <c r="AH91" s="467"/>
      <c r="AI91" s="467"/>
      <c r="AJ91" s="467"/>
      <c r="AK91" s="467"/>
      <c r="AL91" s="467"/>
      <c r="AM91" s="467"/>
      <c r="AN91" s="467"/>
      <c r="AO91" s="467"/>
      <c r="AP91" s="467"/>
      <c r="AQ91" s="467"/>
      <c r="AR91" s="467"/>
      <c r="AS91" s="467"/>
    </row>
    <row r="92" spans="1:45" ht="12.75" customHeight="1" x14ac:dyDescent="0.2">
      <c r="A92" s="461"/>
      <c r="B92" s="462"/>
      <c r="C92" s="462"/>
      <c r="D92" s="462"/>
      <c r="E92" s="462"/>
      <c r="F92" s="462"/>
      <c r="G92" s="463"/>
      <c r="H92" s="462"/>
      <c r="I92" s="464"/>
      <c r="J92" s="464"/>
      <c r="K92" s="465"/>
      <c r="L92" s="462"/>
      <c r="M92" s="466"/>
      <c r="N92" s="465"/>
      <c r="O92" s="462"/>
      <c r="P92" s="465"/>
      <c r="Q92" s="462"/>
      <c r="R92" s="466"/>
      <c r="S92" s="465"/>
      <c r="T92" s="462"/>
      <c r="U92" s="465"/>
      <c r="V92" s="462"/>
      <c r="W92" s="466"/>
      <c r="X92" s="465"/>
      <c r="Y92" s="462"/>
      <c r="Z92" s="467"/>
      <c r="AA92" s="467"/>
      <c r="AB92" s="467"/>
      <c r="AC92" s="467"/>
      <c r="AD92" s="467"/>
      <c r="AE92" s="467"/>
      <c r="AF92" s="467"/>
      <c r="AG92" s="467"/>
      <c r="AH92" s="467"/>
      <c r="AI92" s="467"/>
      <c r="AJ92" s="467"/>
      <c r="AK92" s="467"/>
      <c r="AL92" s="467"/>
      <c r="AM92" s="467"/>
      <c r="AN92" s="467"/>
      <c r="AO92" s="467"/>
      <c r="AP92" s="467"/>
      <c r="AQ92" s="467"/>
      <c r="AR92" s="467"/>
      <c r="AS92" s="467"/>
    </row>
    <row r="93" spans="1:45" ht="12.75" customHeight="1" x14ac:dyDescent="0.2">
      <c r="A93" s="461"/>
      <c r="B93" s="462"/>
      <c r="C93" s="462"/>
      <c r="D93" s="462"/>
      <c r="E93" s="462"/>
      <c r="F93" s="462"/>
      <c r="G93" s="463"/>
      <c r="H93" s="462"/>
      <c r="I93" s="464"/>
      <c r="J93" s="464"/>
      <c r="K93" s="465"/>
      <c r="L93" s="462"/>
      <c r="M93" s="466"/>
      <c r="N93" s="465"/>
      <c r="O93" s="462"/>
      <c r="P93" s="465"/>
      <c r="Q93" s="462"/>
      <c r="R93" s="466"/>
      <c r="S93" s="465"/>
      <c r="T93" s="462"/>
      <c r="U93" s="465"/>
      <c r="V93" s="462"/>
      <c r="W93" s="466"/>
      <c r="X93" s="465"/>
      <c r="Y93" s="462"/>
      <c r="Z93" s="467"/>
      <c r="AA93" s="467"/>
      <c r="AB93" s="467"/>
      <c r="AC93" s="467"/>
      <c r="AD93" s="467"/>
      <c r="AE93" s="467"/>
      <c r="AF93" s="467"/>
      <c r="AG93" s="467"/>
      <c r="AH93" s="467"/>
      <c r="AI93" s="467"/>
      <c r="AJ93" s="467"/>
      <c r="AK93" s="467"/>
      <c r="AL93" s="467"/>
      <c r="AM93" s="467"/>
      <c r="AN93" s="467"/>
      <c r="AO93" s="467"/>
      <c r="AP93" s="467"/>
      <c r="AQ93" s="467"/>
      <c r="AR93" s="467"/>
      <c r="AS93" s="467"/>
    </row>
    <row r="94" spans="1:45" ht="12.75" customHeight="1" x14ac:dyDescent="0.2">
      <c r="A94" s="461"/>
      <c r="B94" s="462"/>
      <c r="C94" s="462"/>
      <c r="D94" s="462"/>
      <c r="E94" s="462"/>
      <c r="F94" s="462"/>
      <c r="G94" s="463"/>
      <c r="H94" s="462"/>
      <c r="I94" s="464"/>
      <c r="J94" s="464"/>
      <c r="K94" s="465"/>
      <c r="L94" s="462"/>
      <c r="M94" s="466"/>
      <c r="N94" s="465"/>
      <c r="O94" s="462"/>
      <c r="P94" s="465"/>
      <c r="Q94" s="462"/>
      <c r="R94" s="466"/>
      <c r="S94" s="465"/>
      <c r="T94" s="462"/>
      <c r="U94" s="465"/>
      <c r="V94" s="462"/>
      <c r="W94" s="466"/>
      <c r="X94" s="465"/>
      <c r="Y94" s="462"/>
      <c r="Z94" s="467"/>
      <c r="AA94" s="467"/>
      <c r="AB94" s="467"/>
      <c r="AC94" s="467"/>
      <c r="AD94" s="467"/>
      <c r="AE94" s="467"/>
      <c r="AF94" s="467"/>
      <c r="AG94" s="467"/>
      <c r="AH94" s="467"/>
      <c r="AI94" s="467"/>
      <c r="AJ94" s="467"/>
      <c r="AK94" s="467"/>
      <c r="AL94" s="467"/>
      <c r="AM94" s="467"/>
      <c r="AN94" s="467"/>
      <c r="AO94" s="467"/>
      <c r="AP94" s="467"/>
      <c r="AQ94" s="467"/>
      <c r="AR94" s="467"/>
      <c r="AS94" s="467"/>
    </row>
    <row r="95" spans="1:45" ht="12.75" customHeight="1" x14ac:dyDescent="0.2">
      <c r="A95" s="461"/>
      <c r="B95" s="462"/>
      <c r="C95" s="462"/>
      <c r="D95" s="462"/>
      <c r="E95" s="462"/>
      <c r="F95" s="462"/>
      <c r="G95" s="463"/>
      <c r="H95" s="462"/>
      <c r="I95" s="464"/>
      <c r="J95" s="464"/>
      <c r="K95" s="465"/>
      <c r="L95" s="462"/>
      <c r="M95" s="466"/>
      <c r="N95" s="465"/>
      <c r="O95" s="462"/>
      <c r="P95" s="465"/>
      <c r="Q95" s="462"/>
      <c r="R95" s="466"/>
      <c r="S95" s="465"/>
      <c r="T95" s="462"/>
      <c r="U95" s="465"/>
      <c r="V95" s="462"/>
      <c r="W95" s="466"/>
      <c r="X95" s="465"/>
      <c r="Y95" s="462"/>
      <c r="Z95" s="467"/>
      <c r="AA95" s="467"/>
      <c r="AB95" s="467"/>
      <c r="AC95" s="467"/>
      <c r="AD95" s="467"/>
      <c r="AE95" s="467"/>
      <c r="AF95" s="467"/>
      <c r="AG95" s="467"/>
      <c r="AH95" s="467"/>
      <c r="AI95" s="467"/>
      <c r="AJ95" s="467"/>
      <c r="AK95" s="467"/>
      <c r="AL95" s="467"/>
      <c r="AM95" s="467"/>
      <c r="AN95" s="467"/>
      <c r="AO95" s="467"/>
      <c r="AP95" s="467"/>
      <c r="AQ95" s="467"/>
      <c r="AR95" s="467"/>
      <c r="AS95" s="467"/>
    </row>
    <row r="96" spans="1:45" ht="12.75" customHeight="1" x14ac:dyDescent="0.2">
      <c r="A96" s="461"/>
      <c r="B96" s="462"/>
      <c r="C96" s="462"/>
      <c r="D96" s="462"/>
      <c r="E96" s="462"/>
      <c r="F96" s="462"/>
      <c r="G96" s="463"/>
      <c r="H96" s="462"/>
      <c r="I96" s="464"/>
      <c r="J96" s="464"/>
      <c r="K96" s="465"/>
      <c r="L96" s="462"/>
      <c r="M96" s="466"/>
      <c r="N96" s="465"/>
      <c r="O96" s="462"/>
      <c r="P96" s="465"/>
      <c r="Q96" s="462"/>
      <c r="R96" s="466"/>
      <c r="S96" s="465"/>
      <c r="T96" s="462"/>
      <c r="U96" s="465"/>
      <c r="V96" s="462"/>
      <c r="W96" s="466"/>
      <c r="X96" s="465"/>
      <c r="Y96" s="462"/>
      <c r="Z96" s="467"/>
      <c r="AA96" s="467"/>
      <c r="AB96" s="467"/>
      <c r="AC96" s="467"/>
      <c r="AD96" s="467"/>
      <c r="AE96" s="467"/>
      <c r="AF96" s="467"/>
      <c r="AG96" s="467"/>
      <c r="AH96" s="467"/>
      <c r="AI96" s="467"/>
      <c r="AJ96" s="467"/>
      <c r="AK96" s="467"/>
      <c r="AL96" s="467"/>
      <c r="AM96" s="467"/>
      <c r="AN96" s="467"/>
      <c r="AO96" s="467"/>
      <c r="AP96" s="467"/>
      <c r="AQ96" s="467"/>
      <c r="AR96" s="467"/>
      <c r="AS96" s="467"/>
    </row>
    <row r="97" spans="1:45" ht="12.75" customHeight="1" x14ac:dyDescent="0.2">
      <c r="A97" s="461"/>
      <c r="B97" s="462"/>
      <c r="C97" s="462"/>
      <c r="D97" s="462"/>
      <c r="E97" s="462"/>
      <c r="F97" s="462"/>
      <c r="G97" s="463"/>
      <c r="H97" s="462"/>
      <c r="I97" s="464"/>
      <c r="J97" s="464"/>
      <c r="K97" s="465"/>
      <c r="L97" s="462"/>
      <c r="M97" s="466"/>
      <c r="N97" s="465"/>
      <c r="O97" s="462"/>
      <c r="P97" s="465"/>
      <c r="Q97" s="462"/>
      <c r="R97" s="466"/>
      <c r="S97" s="465"/>
      <c r="T97" s="462"/>
      <c r="U97" s="465"/>
      <c r="V97" s="462"/>
      <c r="W97" s="466"/>
      <c r="X97" s="465"/>
      <c r="Y97" s="462"/>
      <c r="Z97" s="467"/>
      <c r="AA97" s="467"/>
      <c r="AB97" s="467"/>
      <c r="AC97" s="467"/>
      <c r="AD97" s="467"/>
      <c r="AE97" s="467"/>
      <c r="AF97" s="467"/>
      <c r="AG97" s="467"/>
      <c r="AH97" s="467"/>
      <c r="AI97" s="467"/>
      <c r="AJ97" s="467"/>
      <c r="AK97" s="467"/>
      <c r="AL97" s="467"/>
      <c r="AM97" s="467"/>
      <c r="AN97" s="467"/>
      <c r="AO97" s="467"/>
      <c r="AP97" s="467"/>
      <c r="AQ97" s="467"/>
      <c r="AR97" s="467"/>
      <c r="AS97" s="467"/>
    </row>
    <row r="98" spans="1:45" ht="12.75" customHeight="1" x14ac:dyDescent="0.2">
      <c r="A98" s="461"/>
      <c r="B98" s="462"/>
      <c r="C98" s="462"/>
      <c r="D98" s="462"/>
      <c r="E98" s="462"/>
      <c r="F98" s="462"/>
      <c r="G98" s="463"/>
      <c r="H98" s="462"/>
      <c r="I98" s="464"/>
      <c r="J98" s="464"/>
      <c r="K98" s="465"/>
      <c r="L98" s="462"/>
      <c r="M98" s="466"/>
      <c r="N98" s="465"/>
      <c r="O98" s="462"/>
      <c r="P98" s="465"/>
      <c r="Q98" s="462"/>
      <c r="R98" s="466"/>
      <c r="S98" s="465"/>
      <c r="T98" s="462"/>
      <c r="U98" s="465"/>
      <c r="V98" s="462"/>
      <c r="W98" s="466"/>
      <c r="X98" s="465"/>
      <c r="Y98" s="462"/>
      <c r="Z98" s="467"/>
      <c r="AA98" s="467"/>
      <c r="AB98" s="467"/>
      <c r="AC98" s="467"/>
      <c r="AD98" s="467"/>
      <c r="AE98" s="467"/>
      <c r="AF98" s="467"/>
      <c r="AG98" s="467"/>
      <c r="AH98" s="467"/>
      <c r="AI98" s="467"/>
      <c r="AJ98" s="467"/>
      <c r="AK98" s="467"/>
      <c r="AL98" s="467"/>
      <c r="AM98" s="467"/>
      <c r="AN98" s="467"/>
      <c r="AO98" s="467"/>
      <c r="AP98" s="467"/>
      <c r="AQ98" s="467"/>
      <c r="AR98" s="467"/>
      <c r="AS98" s="467"/>
    </row>
    <row r="99" spans="1:45" ht="12.75" customHeight="1" x14ac:dyDescent="0.2">
      <c r="A99" s="461"/>
      <c r="B99" s="462"/>
      <c r="C99" s="462"/>
      <c r="D99" s="462"/>
      <c r="E99" s="462"/>
      <c r="F99" s="462"/>
      <c r="G99" s="463"/>
      <c r="H99" s="462"/>
      <c r="I99" s="464"/>
      <c r="J99" s="464"/>
      <c r="K99" s="465"/>
      <c r="L99" s="462"/>
      <c r="M99" s="466"/>
      <c r="N99" s="465"/>
      <c r="O99" s="462"/>
      <c r="P99" s="465"/>
      <c r="Q99" s="462"/>
      <c r="R99" s="466"/>
      <c r="S99" s="465"/>
      <c r="T99" s="462"/>
      <c r="U99" s="465"/>
      <c r="V99" s="462"/>
      <c r="W99" s="466"/>
      <c r="X99" s="465"/>
      <c r="Y99" s="462"/>
      <c r="Z99" s="467"/>
      <c r="AA99" s="467"/>
      <c r="AB99" s="467"/>
      <c r="AC99" s="467"/>
      <c r="AD99" s="467"/>
      <c r="AE99" s="467"/>
      <c r="AF99" s="467"/>
      <c r="AG99" s="467"/>
      <c r="AH99" s="467"/>
      <c r="AI99" s="467"/>
      <c r="AJ99" s="467"/>
      <c r="AK99" s="467"/>
      <c r="AL99" s="467"/>
      <c r="AM99" s="467"/>
      <c r="AN99" s="467"/>
      <c r="AO99" s="467"/>
      <c r="AP99" s="467"/>
      <c r="AQ99" s="467"/>
      <c r="AR99" s="467"/>
      <c r="AS99" s="467"/>
    </row>
    <row r="100" spans="1:45" ht="12.75" customHeight="1" x14ac:dyDescent="0.2">
      <c r="A100" s="461"/>
      <c r="B100" s="462"/>
      <c r="C100" s="462"/>
      <c r="D100" s="462"/>
      <c r="E100" s="462"/>
      <c r="F100" s="462"/>
      <c r="G100" s="463"/>
      <c r="H100" s="462"/>
      <c r="I100" s="464"/>
      <c r="J100" s="464"/>
      <c r="K100" s="465"/>
      <c r="L100" s="462"/>
      <c r="M100" s="466"/>
      <c r="N100" s="465"/>
      <c r="O100" s="462"/>
      <c r="P100" s="465"/>
      <c r="Q100" s="462"/>
      <c r="R100" s="466"/>
      <c r="S100" s="465"/>
      <c r="T100" s="462"/>
      <c r="U100" s="465"/>
      <c r="V100" s="462"/>
      <c r="W100" s="466"/>
      <c r="X100" s="465"/>
      <c r="Y100" s="462"/>
      <c r="Z100" s="467"/>
      <c r="AA100" s="467"/>
      <c r="AB100" s="467"/>
      <c r="AC100" s="467"/>
      <c r="AD100" s="467"/>
      <c r="AE100" s="467"/>
      <c r="AF100" s="467"/>
      <c r="AG100" s="467"/>
      <c r="AH100" s="467"/>
      <c r="AI100" s="467"/>
      <c r="AJ100" s="467"/>
      <c r="AK100" s="467"/>
      <c r="AL100" s="467"/>
      <c r="AM100" s="467"/>
      <c r="AN100" s="467"/>
      <c r="AO100" s="467"/>
      <c r="AP100" s="467"/>
      <c r="AQ100" s="467"/>
      <c r="AR100" s="467"/>
      <c r="AS100" s="467"/>
    </row>
    <row r="101" spans="1:45" ht="12.75" customHeight="1" x14ac:dyDescent="0.2">
      <c r="A101" s="461"/>
      <c r="B101" s="462"/>
      <c r="C101" s="462"/>
      <c r="D101" s="462"/>
      <c r="E101" s="462"/>
      <c r="F101" s="462"/>
      <c r="G101" s="463"/>
      <c r="H101" s="462"/>
      <c r="I101" s="464"/>
      <c r="J101" s="464"/>
      <c r="K101" s="465"/>
      <c r="L101" s="462"/>
      <c r="M101" s="466"/>
      <c r="N101" s="465"/>
      <c r="O101" s="462"/>
      <c r="P101" s="465"/>
      <c r="Q101" s="462"/>
      <c r="R101" s="466"/>
      <c r="S101" s="465"/>
      <c r="T101" s="462"/>
      <c r="U101" s="465"/>
      <c r="V101" s="462"/>
      <c r="W101" s="466"/>
      <c r="X101" s="465"/>
      <c r="Y101" s="462"/>
      <c r="Z101" s="467"/>
      <c r="AA101" s="467"/>
      <c r="AB101" s="467"/>
      <c r="AC101" s="467"/>
      <c r="AD101" s="467"/>
      <c r="AE101" s="467"/>
      <c r="AF101" s="467"/>
      <c r="AG101" s="467"/>
      <c r="AH101" s="467"/>
      <c r="AI101" s="467"/>
      <c r="AJ101" s="467"/>
      <c r="AK101" s="467"/>
      <c r="AL101" s="467"/>
      <c r="AM101" s="467"/>
      <c r="AN101" s="467"/>
      <c r="AO101" s="467"/>
      <c r="AP101" s="467"/>
      <c r="AQ101" s="467"/>
      <c r="AR101" s="467"/>
      <c r="AS101" s="467"/>
    </row>
    <row r="102" spans="1:45" ht="12.75" customHeight="1" x14ac:dyDescent="0.2">
      <c r="A102" s="461"/>
      <c r="B102" s="462"/>
      <c r="C102" s="462"/>
      <c r="D102" s="462"/>
      <c r="E102" s="462"/>
      <c r="F102" s="462"/>
      <c r="G102" s="463"/>
      <c r="H102" s="462"/>
      <c r="I102" s="464"/>
      <c r="J102" s="464"/>
      <c r="K102" s="465"/>
      <c r="L102" s="462"/>
      <c r="M102" s="466"/>
      <c r="N102" s="465"/>
      <c r="O102" s="462"/>
      <c r="P102" s="465"/>
      <c r="Q102" s="462"/>
      <c r="R102" s="466"/>
      <c r="S102" s="465"/>
      <c r="T102" s="462"/>
      <c r="U102" s="465"/>
      <c r="V102" s="462"/>
      <c r="W102" s="466"/>
      <c r="X102" s="465"/>
      <c r="Y102" s="462"/>
      <c r="Z102" s="467"/>
      <c r="AA102" s="467"/>
      <c r="AB102" s="467"/>
      <c r="AC102" s="467"/>
      <c r="AD102" s="467"/>
      <c r="AE102" s="467"/>
      <c r="AF102" s="467"/>
      <c r="AG102" s="467"/>
      <c r="AH102" s="467"/>
      <c r="AI102" s="467"/>
      <c r="AJ102" s="467"/>
      <c r="AK102" s="467"/>
      <c r="AL102" s="467"/>
      <c r="AM102" s="467"/>
      <c r="AN102" s="467"/>
      <c r="AO102" s="467"/>
      <c r="AP102" s="467"/>
      <c r="AQ102" s="467"/>
      <c r="AR102" s="467"/>
      <c r="AS102" s="467"/>
    </row>
    <row r="103" spans="1:45" ht="12.75" customHeight="1" x14ac:dyDescent="0.2">
      <c r="A103" s="461"/>
      <c r="B103" s="462"/>
      <c r="C103" s="462"/>
      <c r="D103" s="462"/>
      <c r="E103" s="462"/>
      <c r="F103" s="462"/>
      <c r="G103" s="463"/>
      <c r="H103" s="462"/>
      <c r="I103" s="464"/>
      <c r="J103" s="464"/>
      <c r="K103" s="465"/>
      <c r="L103" s="462"/>
      <c r="M103" s="466"/>
      <c r="N103" s="465"/>
      <c r="O103" s="462"/>
      <c r="P103" s="465"/>
      <c r="Q103" s="462"/>
      <c r="R103" s="466"/>
      <c r="S103" s="465"/>
      <c r="T103" s="462"/>
      <c r="U103" s="465"/>
      <c r="V103" s="462"/>
      <c r="W103" s="466"/>
      <c r="X103" s="465"/>
      <c r="Y103" s="462"/>
      <c r="Z103" s="467"/>
      <c r="AA103" s="467"/>
      <c r="AB103" s="467"/>
      <c r="AC103" s="467"/>
      <c r="AD103" s="467"/>
      <c r="AE103" s="467"/>
      <c r="AF103" s="467"/>
      <c r="AG103" s="467"/>
      <c r="AH103" s="467"/>
      <c r="AI103" s="467"/>
      <c r="AJ103" s="467"/>
      <c r="AK103" s="467"/>
      <c r="AL103" s="467"/>
      <c r="AM103" s="467"/>
      <c r="AN103" s="467"/>
      <c r="AO103" s="467"/>
      <c r="AP103" s="467"/>
      <c r="AQ103" s="467"/>
      <c r="AR103" s="467"/>
      <c r="AS103" s="467"/>
    </row>
    <row r="104" spans="1:45" ht="12.75" customHeight="1" x14ac:dyDescent="0.2">
      <c r="A104" s="461"/>
      <c r="B104" s="462"/>
      <c r="C104" s="462"/>
      <c r="D104" s="462"/>
      <c r="E104" s="462"/>
      <c r="F104" s="462"/>
      <c r="G104" s="463"/>
      <c r="H104" s="462"/>
      <c r="I104" s="464"/>
      <c r="J104" s="464"/>
      <c r="K104" s="465"/>
      <c r="L104" s="462"/>
      <c r="M104" s="466"/>
      <c r="N104" s="465"/>
      <c r="O104" s="462"/>
      <c r="P104" s="465"/>
      <c r="Q104" s="462"/>
      <c r="R104" s="466"/>
      <c r="S104" s="465"/>
      <c r="T104" s="462"/>
      <c r="U104" s="465"/>
      <c r="V104" s="462"/>
      <c r="W104" s="466"/>
      <c r="X104" s="465"/>
      <c r="Y104" s="462"/>
      <c r="Z104" s="467"/>
      <c r="AA104" s="467"/>
      <c r="AB104" s="467"/>
      <c r="AC104" s="467"/>
      <c r="AD104" s="467"/>
      <c r="AE104" s="467"/>
      <c r="AF104" s="467"/>
      <c r="AG104" s="467"/>
      <c r="AH104" s="467"/>
      <c r="AI104" s="467"/>
      <c r="AJ104" s="467"/>
      <c r="AK104" s="467"/>
      <c r="AL104" s="467"/>
      <c r="AM104" s="467"/>
      <c r="AN104" s="467"/>
      <c r="AO104" s="467"/>
      <c r="AP104" s="467"/>
      <c r="AQ104" s="467"/>
      <c r="AR104" s="467"/>
      <c r="AS104" s="467"/>
    </row>
    <row r="105" spans="1:45" ht="12.75" customHeight="1" x14ac:dyDescent="0.2">
      <c r="A105" s="461"/>
      <c r="B105" s="462"/>
      <c r="C105" s="462"/>
      <c r="D105" s="462"/>
      <c r="E105" s="462"/>
      <c r="F105" s="462"/>
      <c r="G105" s="463"/>
      <c r="H105" s="462"/>
      <c r="I105" s="464"/>
      <c r="J105" s="464"/>
      <c r="K105" s="465"/>
      <c r="L105" s="462"/>
      <c r="M105" s="466"/>
      <c r="N105" s="465"/>
      <c r="O105" s="462"/>
      <c r="P105" s="465"/>
      <c r="Q105" s="462"/>
      <c r="R105" s="466"/>
      <c r="S105" s="465"/>
      <c r="T105" s="462"/>
      <c r="U105" s="465"/>
      <c r="V105" s="462"/>
      <c r="W105" s="466"/>
      <c r="X105" s="465"/>
      <c r="Y105" s="462"/>
      <c r="Z105" s="467"/>
      <c r="AA105" s="467"/>
      <c r="AB105" s="467"/>
      <c r="AC105" s="467"/>
      <c r="AD105" s="467"/>
      <c r="AE105" s="467"/>
      <c r="AF105" s="467"/>
      <c r="AG105" s="467"/>
      <c r="AH105" s="467"/>
      <c r="AI105" s="467"/>
      <c r="AJ105" s="467"/>
      <c r="AK105" s="467"/>
      <c r="AL105" s="467"/>
      <c r="AM105" s="467"/>
      <c r="AN105" s="467"/>
      <c r="AO105" s="467"/>
      <c r="AP105" s="467"/>
      <c r="AQ105" s="467"/>
      <c r="AR105" s="467"/>
      <c r="AS105" s="467"/>
    </row>
    <row r="106" spans="1:45" ht="12.75" customHeight="1" x14ac:dyDescent="0.2">
      <c r="A106" s="461"/>
      <c r="B106" s="462"/>
      <c r="C106" s="462"/>
      <c r="D106" s="462"/>
      <c r="E106" s="462"/>
      <c r="F106" s="462"/>
      <c r="G106" s="463"/>
      <c r="H106" s="462"/>
      <c r="I106" s="464"/>
      <c r="J106" s="464"/>
      <c r="K106" s="465"/>
      <c r="L106" s="462"/>
      <c r="M106" s="466"/>
      <c r="N106" s="465"/>
      <c r="O106" s="462"/>
      <c r="P106" s="465"/>
      <c r="Q106" s="462"/>
      <c r="R106" s="466"/>
      <c r="S106" s="465"/>
      <c r="T106" s="462"/>
      <c r="U106" s="465"/>
      <c r="V106" s="462"/>
      <c r="W106" s="466"/>
      <c r="X106" s="465"/>
      <c r="Y106" s="462"/>
      <c r="Z106" s="467"/>
      <c r="AA106" s="467"/>
      <c r="AB106" s="467"/>
      <c r="AC106" s="467"/>
      <c r="AD106" s="467"/>
      <c r="AE106" s="467"/>
      <c r="AF106" s="467"/>
      <c r="AG106" s="467"/>
      <c r="AH106" s="467"/>
      <c r="AI106" s="467"/>
      <c r="AJ106" s="467"/>
      <c r="AK106" s="467"/>
      <c r="AL106" s="467"/>
      <c r="AM106" s="467"/>
      <c r="AN106" s="467"/>
      <c r="AO106" s="467"/>
      <c r="AP106" s="467"/>
      <c r="AQ106" s="467"/>
      <c r="AR106" s="467"/>
      <c r="AS106" s="467"/>
    </row>
    <row r="107" spans="1:45" ht="12.75" customHeight="1" x14ac:dyDescent="0.2">
      <c r="A107" s="461"/>
      <c r="B107" s="462"/>
      <c r="C107" s="462"/>
      <c r="D107" s="462"/>
      <c r="E107" s="462"/>
      <c r="F107" s="462"/>
      <c r="G107" s="463"/>
      <c r="H107" s="462"/>
      <c r="I107" s="464"/>
      <c r="J107" s="464"/>
      <c r="K107" s="465"/>
      <c r="L107" s="462"/>
      <c r="M107" s="466"/>
      <c r="N107" s="465"/>
      <c r="O107" s="462"/>
      <c r="P107" s="465"/>
      <c r="Q107" s="462"/>
      <c r="R107" s="466"/>
      <c r="S107" s="465"/>
      <c r="T107" s="462"/>
      <c r="U107" s="465"/>
      <c r="V107" s="462"/>
      <c r="W107" s="466"/>
      <c r="X107" s="465"/>
      <c r="Y107" s="462"/>
      <c r="Z107" s="467"/>
      <c r="AA107" s="467"/>
      <c r="AB107" s="467"/>
      <c r="AC107" s="467"/>
      <c r="AD107" s="467"/>
      <c r="AE107" s="467"/>
      <c r="AF107" s="467"/>
      <c r="AG107" s="467"/>
      <c r="AH107" s="467"/>
      <c r="AI107" s="467"/>
      <c r="AJ107" s="467"/>
      <c r="AK107" s="467"/>
      <c r="AL107" s="467"/>
      <c r="AM107" s="467"/>
      <c r="AN107" s="467"/>
      <c r="AO107" s="467"/>
      <c r="AP107" s="467"/>
      <c r="AQ107" s="467"/>
      <c r="AR107" s="467"/>
      <c r="AS107" s="467"/>
    </row>
    <row r="108" spans="1:45" ht="12.75" customHeight="1" x14ac:dyDescent="0.2">
      <c r="A108" s="461"/>
      <c r="B108" s="462"/>
      <c r="C108" s="462"/>
      <c r="D108" s="462"/>
      <c r="E108" s="462"/>
      <c r="F108" s="462"/>
      <c r="G108" s="463"/>
      <c r="H108" s="462"/>
      <c r="I108" s="464"/>
      <c r="J108" s="464"/>
      <c r="K108" s="465"/>
      <c r="L108" s="462"/>
      <c r="M108" s="466"/>
      <c r="N108" s="465"/>
      <c r="O108" s="462"/>
      <c r="P108" s="465"/>
      <c r="Q108" s="462"/>
      <c r="R108" s="466"/>
      <c r="S108" s="465"/>
      <c r="T108" s="462"/>
      <c r="U108" s="465"/>
      <c r="V108" s="462"/>
      <c r="W108" s="466"/>
      <c r="X108" s="465"/>
      <c r="Y108" s="462"/>
      <c r="Z108" s="467"/>
      <c r="AA108" s="467"/>
      <c r="AB108" s="467"/>
      <c r="AC108" s="467"/>
      <c r="AD108" s="467"/>
      <c r="AE108" s="467"/>
      <c r="AF108" s="467"/>
      <c r="AG108" s="467"/>
      <c r="AH108" s="467"/>
      <c r="AI108" s="467"/>
      <c r="AJ108" s="467"/>
      <c r="AK108" s="467"/>
      <c r="AL108" s="467"/>
      <c r="AM108" s="467"/>
      <c r="AN108" s="467"/>
      <c r="AO108" s="467"/>
      <c r="AP108" s="467"/>
      <c r="AQ108" s="467"/>
      <c r="AR108" s="467"/>
      <c r="AS108" s="467"/>
    </row>
    <row r="109" spans="1:45" ht="12.75" customHeight="1" x14ac:dyDescent="0.2">
      <c r="A109" s="461"/>
      <c r="B109" s="462"/>
      <c r="C109" s="462"/>
      <c r="D109" s="462"/>
      <c r="E109" s="462"/>
      <c r="F109" s="462"/>
      <c r="G109" s="463"/>
      <c r="H109" s="462"/>
      <c r="I109" s="464"/>
      <c r="J109" s="464"/>
      <c r="K109" s="465"/>
      <c r="L109" s="462"/>
      <c r="M109" s="466"/>
      <c r="N109" s="465"/>
      <c r="O109" s="462"/>
      <c r="P109" s="465"/>
      <c r="Q109" s="462"/>
      <c r="R109" s="466"/>
      <c r="S109" s="465"/>
      <c r="T109" s="462"/>
      <c r="U109" s="465"/>
      <c r="V109" s="462"/>
      <c r="W109" s="466"/>
      <c r="X109" s="465"/>
      <c r="Y109" s="462"/>
      <c r="Z109" s="467"/>
      <c r="AA109" s="467"/>
      <c r="AB109" s="467"/>
      <c r="AC109" s="467"/>
      <c r="AD109" s="467"/>
      <c r="AE109" s="467"/>
      <c r="AF109" s="467"/>
      <c r="AG109" s="467"/>
      <c r="AH109" s="467"/>
      <c r="AI109" s="467"/>
      <c r="AJ109" s="467"/>
      <c r="AK109" s="467"/>
      <c r="AL109" s="467"/>
      <c r="AM109" s="467"/>
      <c r="AN109" s="467"/>
      <c r="AO109" s="467"/>
      <c r="AP109" s="467"/>
      <c r="AQ109" s="467"/>
      <c r="AR109" s="467"/>
      <c r="AS109" s="467"/>
    </row>
    <row r="110" spans="1:45" ht="12.75" customHeight="1" x14ac:dyDescent="0.2">
      <c r="A110" s="461"/>
      <c r="B110" s="462"/>
      <c r="C110" s="462"/>
      <c r="D110" s="462"/>
      <c r="E110" s="462"/>
      <c r="F110" s="462"/>
      <c r="G110" s="463"/>
      <c r="H110" s="462"/>
      <c r="I110" s="464"/>
      <c r="J110" s="464"/>
      <c r="K110" s="465"/>
      <c r="L110" s="462"/>
      <c r="M110" s="466"/>
      <c r="N110" s="465"/>
      <c r="O110" s="462"/>
      <c r="P110" s="465"/>
      <c r="Q110" s="462"/>
      <c r="R110" s="466"/>
      <c r="S110" s="465"/>
      <c r="T110" s="462"/>
      <c r="U110" s="465"/>
      <c r="V110" s="462"/>
      <c r="W110" s="466"/>
      <c r="X110" s="465"/>
      <c r="Y110" s="462"/>
      <c r="Z110" s="467"/>
      <c r="AA110" s="467"/>
      <c r="AB110" s="467"/>
      <c r="AC110" s="467"/>
      <c r="AD110" s="467"/>
      <c r="AE110" s="467"/>
      <c r="AF110" s="467"/>
      <c r="AG110" s="467"/>
      <c r="AH110" s="467"/>
      <c r="AI110" s="467"/>
      <c r="AJ110" s="467"/>
      <c r="AK110" s="467"/>
      <c r="AL110" s="467"/>
      <c r="AM110" s="467"/>
      <c r="AN110" s="467"/>
      <c r="AO110" s="467"/>
      <c r="AP110" s="467"/>
      <c r="AQ110" s="467"/>
      <c r="AR110" s="467"/>
      <c r="AS110" s="467"/>
    </row>
    <row r="111" spans="1:45" ht="12.75" customHeight="1" x14ac:dyDescent="0.2">
      <c r="A111" s="461"/>
      <c r="B111" s="462"/>
      <c r="C111" s="462"/>
      <c r="D111" s="462"/>
      <c r="E111" s="462"/>
      <c r="F111" s="462"/>
      <c r="G111" s="463"/>
      <c r="H111" s="462"/>
      <c r="I111" s="464"/>
      <c r="J111" s="464"/>
      <c r="K111" s="465"/>
      <c r="L111" s="462"/>
      <c r="M111" s="466"/>
      <c r="N111" s="465"/>
      <c r="O111" s="462"/>
      <c r="P111" s="465"/>
      <c r="Q111" s="462"/>
      <c r="R111" s="466"/>
      <c r="S111" s="465"/>
      <c r="T111" s="462"/>
      <c r="U111" s="465"/>
      <c r="V111" s="462"/>
      <c r="W111" s="466"/>
      <c r="X111" s="465"/>
      <c r="Y111" s="462"/>
      <c r="Z111" s="467"/>
      <c r="AA111" s="467"/>
      <c r="AB111" s="467"/>
      <c r="AC111" s="467"/>
      <c r="AD111" s="467"/>
      <c r="AE111" s="467"/>
      <c r="AF111" s="467"/>
      <c r="AG111" s="467"/>
      <c r="AH111" s="467"/>
      <c r="AI111" s="467"/>
      <c r="AJ111" s="467"/>
      <c r="AK111" s="467"/>
      <c r="AL111" s="467"/>
      <c r="AM111" s="467"/>
      <c r="AN111" s="467"/>
      <c r="AO111" s="467"/>
      <c r="AP111" s="467"/>
      <c r="AQ111" s="467"/>
      <c r="AR111" s="467"/>
      <c r="AS111" s="467"/>
    </row>
    <row r="112" spans="1:45" ht="12.75" customHeight="1" x14ac:dyDescent="0.2">
      <c r="A112" s="461"/>
      <c r="B112" s="462"/>
      <c r="C112" s="462"/>
      <c r="D112" s="462"/>
      <c r="E112" s="462"/>
      <c r="F112" s="462"/>
      <c r="G112" s="463"/>
      <c r="H112" s="462"/>
      <c r="I112" s="464"/>
      <c r="J112" s="464"/>
      <c r="K112" s="465"/>
      <c r="L112" s="462"/>
      <c r="M112" s="466"/>
      <c r="N112" s="465"/>
      <c r="O112" s="462"/>
      <c r="P112" s="465"/>
      <c r="Q112" s="462"/>
      <c r="R112" s="466"/>
      <c r="S112" s="465"/>
      <c r="T112" s="462"/>
      <c r="U112" s="465"/>
      <c r="V112" s="462"/>
      <c r="W112" s="466"/>
      <c r="X112" s="465"/>
      <c r="Y112" s="462"/>
      <c r="Z112" s="467"/>
      <c r="AA112" s="467"/>
      <c r="AB112" s="467"/>
      <c r="AC112" s="467"/>
      <c r="AD112" s="467"/>
      <c r="AE112" s="467"/>
      <c r="AF112" s="467"/>
      <c r="AG112" s="467"/>
      <c r="AH112" s="467"/>
      <c r="AI112" s="467"/>
      <c r="AJ112" s="467"/>
      <c r="AK112" s="467"/>
      <c r="AL112" s="467"/>
      <c r="AM112" s="467"/>
      <c r="AN112" s="467"/>
      <c r="AO112" s="467"/>
      <c r="AP112" s="467"/>
      <c r="AQ112" s="467"/>
      <c r="AR112" s="467"/>
      <c r="AS112" s="467"/>
    </row>
    <row r="113" spans="1:45" ht="12.75" customHeight="1" x14ac:dyDescent="0.2">
      <c r="A113" s="461"/>
      <c r="B113" s="462"/>
      <c r="C113" s="462"/>
      <c r="D113" s="462"/>
      <c r="E113" s="462"/>
      <c r="F113" s="462"/>
      <c r="G113" s="463"/>
      <c r="H113" s="462"/>
      <c r="I113" s="464"/>
      <c r="J113" s="464"/>
      <c r="K113" s="465"/>
      <c r="L113" s="462"/>
      <c r="M113" s="466"/>
      <c r="N113" s="465"/>
      <c r="O113" s="462"/>
      <c r="P113" s="465"/>
      <c r="Q113" s="462"/>
      <c r="R113" s="466"/>
      <c r="S113" s="465"/>
      <c r="T113" s="462"/>
      <c r="U113" s="465"/>
      <c r="V113" s="462"/>
      <c r="W113" s="466"/>
      <c r="X113" s="465"/>
      <c r="Y113" s="462"/>
      <c r="Z113" s="467"/>
      <c r="AA113" s="467"/>
      <c r="AB113" s="467"/>
      <c r="AC113" s="467"/>
      <c r="AD113" s="467"/>
      <c r="AE113" s="467"/>
      <c r="AF113" s="467"/>
      <c r="AG113" s="467"/>
      <c r="AH113" s="467"/>
      <c r="AI113" s="467"/>
      <c r="AJ113" s="467"/>
      <c r="AK113" s="467"/>
      <c r="AL113" s="467"/>
      <c r="AM113" s="467"/>
      <c r="AN113" s="467"/>
      <c r="AO113" s="467"/>
      <c r="AP113" s="467"/>
      <c r="AQ113" s="467"/>
      <c r="AR113" s="467"/>
      <c r="AS113" s="467"/>
    </row>
    <row r="114" spans="1:45" ht="12.75" customHeight="1" x14ac:dyDescent="0.2">
      <c r="A114" s="461"/>
      <c r="B114" s="462"/>
      <c r="C114" s="462"/>
      <c r="D114" s="462"/>
      <c r="E114" s="462"/>
      <c r="F114" s="462"/>
      <c r="G114" s="463"/>
      <c r="H114" s="462"/>
      <c r="I114" s="464"/>
      <c r="J114" s="464"/>
      <c r="K114" s="465"/>
      <c r="L114" s="462"/>
      <c r="M114" s="466"/>
      <c r="N114" s="465"/>
      <c r="O114" s="462"/>
      <c r="P114" s="465"/>
      <c r="Q114" s="462"/>
      <c r="R114" s="466"/>
      <c r="S114" s="465"/>
      <c r="T114" s="462"/>
      <c r="U114" s="465"/>
      <c r="V114" s="462"/>
      <c r="W114" s="466"/>
      <c r="X114" s="465"/>
      <c r="Y114" s="462"/>
      <c r="Z114" s="467"/>
      <c r="AA114" s="467"/>
      <c r="AB114" s="467"/>
      <c r="AC114" s="467"/>
      <c r="AD114" s="467"/>
      <c r="AE114" s="467"/>
      <c r="AF114" s="467"/>
      <c r="AG114" s="467"/>
      <c r="AH114" s="467"/>
      <c r="AI114" s="467"/>
      <c r="AJ114" s="467"/>
      <c r="AK114" s="467"/>
      <c r="AL114" s="467"/>
      <c r="AM114" s="467"/>
      <c r="AN114" s="467"/>
      <c r="AO114" s="467"/>
      <c r="AP114" s="467"/>
      <c r="AQ114" s="467"/>
      <c r="AR114" s="467"/>
      <c r="AS114" s="467"/>
    </row>
    <row r="115" spans="1:45" ht="12.75" customHeight="1" x14ac:dyDescent="0.2">
      <c r="A115" s="461"/>
      <c r="B115" s="462"/>
      <c r="C115" s="462"/>
      <c r="D115" s="462"/>
      <c r="E115" s="462"/>
      <c r="F115" s="462"/>
      <c r="G115" s="463"/>
      <c r="H115" s="462"/>
      <c r="I115" s="464"/>
      <c r="J115" s="464"/>
      <c r="K115" s="465"/>
      <c r="L115" s="462"/>
      <c r="M115" s="466"/>
      <c r="N115" s="465"/>
      <c r="O115" s="462"/>
      <c r="P115" s="465"/>
      <c r="Q115" s="462"/>
      <c r="R115" s="466"/>
      <c r="S115" s="465"/>
      <c r="T115" s="462"/>
      <c r="U115" s="465"/>
      <c r="V115" s="462"/>
      <c r="W115" s="466"/>
      <c r="X115" s="465"/>
      <c r="Y115" s="462"/>
      <c r="Z115" s="467"/>
      <c r="AA115" s="467"/>
      <c r="AB115" s="467"/>
      <c r="AC115" s="467"/>
      <c r="AD115" s="467"/>
      <c r="AE115" s="467"/>
      <c r="AF115" s="467"/>
      <c r="AG115" s="467"/>
      <c r="AH115" s="467"/>
      <c r="AI115" s="467"/>
      <c r="AJ115" s="467"/>
      <c r="AK115" s="467"/>
      <c r="AL115" s="467"/>
      <c r="AM115" s="467"/>
      <c r="AN115" s="467"/>
      <c r="AO115" s="467"/>
      <c r="AP115" s="467"/>
      <c r="AQ115" s="467"/>
      <c r="AR115" s="467"/>
      <c r="AS115" s="467"/>
    </row>
    <row r="116" spans="1:45" ht="12.75" customHeight="1" x14ac:dyDescent="0.2">
      <c r="A116" s="461"/>
      <c r="B116" s="462"/>
      <c r="C116" s="462"/>
      <c r="D116" s="462"/>
      <c r="E116" s="462"/>
      <c r="F116" s="462"/>
      <c r="G116" s="463"/>
      <c r="H116" s="462"/>
      <c r="I116" s="464"/>
      <c r="J116" s="464"/>
      <c r="K116" s="465"/>
      <c r="L116" s="462"/>
      <c r="M116" s="466"/>
      <c r="N116" s="465"/>
      <c r="O116" s="462"/>
      <c r="P116" s="465"/>
      <c r="Q116" s="462"/>
      <c r="R116" s="466"/>
      <c r="S116" s="465"/>
      <c r="T116" s="462"/>
      <c r="U116" s="465"/>
      <c r="V116" s="462"/>
      <c r="W116" s="466"/>
      <c r="X116" s="465"/>
      <c r="Y116" s="462"/>
      <c r="Z116" s="467"/>
      <c r="AA116" s="467"/>
      <c r="AB116" s="467"/>
      <c r="AC116" s="467"/>
      <c r="AD116" s="467"/>
      <c r="AE116" s="467"/>
      <c r="AF116" s="467"/>
      <c r="AG116" s="467"/>
      <c r="AH116" s="467"/>
      <c r="AI116" s="467"/>
      <c r="AJ116" s="467"/>
      <c r="AK116" s="467"/>
      <c r="AL116" s="467"/>
      <c r="AM116" s="467"/>
      <c r="AN116" s="467"/>
      <c r="AO116" s="467"/>
      <c r="AP116" s="467"/>
      <c r="AQ116" s="467"/>
      <c r="AR116" s="467"/>
      <c r="AS116" s="467"/>
    </row>
    <row r="117" spans="1:45" ht="12.75" customHeight="1" x14ac:dyDescent="0.2">
      <c r="A117" s="461"/>
      <c r="B117" s="462"/>
      <c r="C117" s="462"/>
      <c r="D117" s="462"/>
      <c r="E117" s="462"/>
      <c r="F117" s="462"/>
      <c r="G117" s="463"/>
      <c r="H117" s="462"/>
      <c r="I117" s="464"/>
      <c r="J117" s="464"/>
      <c r="K117" s="465"/>
      <c r="L117" s="462"/>
      <c r="M117" s="466"/>
      <c r="N117" s="465"/>
      <c r="O117" s="462"/>
      <c r="P117" s="465"/>
      <c r="Q117" s="462"/>
      <c r="R117" s="466"/>
      <c r="S117" s="465"/>
      <c r="T117" s="462"/>
      <c r="U117" s="465"/>
      <c r="V117" s="462"/>
      <c r="W117" s="466"/>
      <c r="X117" s="465"/>
      <c r="Y117" s="462"/>
      <c r="Z117" s="467"/>
      <c r="AA117" s="467"/>
      <c r="AB117" s="467"/>
      <c r="AC117" s="467"/>
      <c r="AD117" s="467"/>
      <c r="AE117" s="467"/>
      <c r="AF117" s="467"/>
      <c r="AG117" s="467"/>
      <c r="AH117" s="467"/>
      <c r="AI117" s="467"/>
      <c r="AJ117" s="467"/>
      <c r="AK117" s="467"/>
      <c r="AL117" s="467"/>
      <c r="AM117" s="467"/>
      <c r="AN117" s="467"/>
      <c r="AO117" s="467"/>
      <c r="AP117" s="467"/>
      <c r="AQ117" s="467"/>
      <c r="AR117" s="467"/>
      <c r="AS117" s="467"/>
    </row>
    <row r="118" spans="1:45" ht="12.75" customHeight="1" x14ac:dyDescent="0.2">
      <c r="A118" s="461"/>
      <c r="B118" s="462"/>
      <c r="C118" s="462"/>
      <c r="D118" s="462"/>
      <c r="E118" s="462"/>
      <c r="F118" s="462"/>
      <c r="G118" s="463"/>
      <c r="H118" s="462"/>
      <c r="I118" s="464"/>
      <c r="J118" s="464"/>
      <c r="K118" s="465"/>
      <c r="L118" s="462"/>
      <c r="M118" s="466"/>
      <c r="N118" s="465"/>
      <c r="O118" s="462"/>
      <c r="P118" s="465"/>
      <c r="Q118" s="462"/>
      <c r="R118" s="466"/>
      <c r="S118" s="465"/>
      <c r="T118" s="462"/>
      <c r="U118" s="465"/>
      <c r="V118" s="462"/>
      <c r="W118" s="466"/>
      <c r="X118" s="465"/>
      <c r="Y118" s="462"/>
      <c r="Z118" s="467"/>
      <c r="AA118" s="467"/>
      <c r="AB118" s="467"/>
      <c r="AC118" s="467"/>
      <c r="AD118" s="467"/>
      <c r="AE118" s="467"/>
      <c r="AF118" s="467"/>
      <c r="AG118" s="467"/>
      <c r="AH118" s="467"/>
      <c r="AI118" s="467"/>
      <c r="AJ118" s="467"/>
      <c r="AK118" s="467"/>
      <c r="AL118" s="467"/>
      <c r="AM118" s="467"/>
      <c r="AN118" s="467"/>
      <c r="AO118" s="467"/>
      <c r="AP118" s="467"/>
      <c r="AQ118" s="467"/>
      <c r="AR118" s="467"/>
      <c r="AS118" s="467"/>
    </row>
    <row r="119" spans="1:45" ht="12.75" customHeight="1" x14ac:dyDescent="0.2">
      <c r="A119" s="461"/>
      <c r="B119" s="462"/>
      <c r="C119" s="462"/>
      <c r="D119" s="462"/>
      <c r="E119" s="462"/>
      <c r="F119" s="462"/>
      <c r="G119" s="463"/>
      <c r="H119" s="462"/>
      <c r="I119" s="464"/>
      <c r="J119" s="464"/>
      <c r="K119" s="465"/>
      <c r="L119" s="462"/>
      <c r="M119" s="466"/>
      <c r="N119" s="465"/>
      <c r="O119" s="462"/>
      <c r="P119" s="465"/>
      <c r="Q119" s="462"/>
      <c r="R119" s="466"/>
      <c r="S119" s="465"/>
      <c r="T119" s="462"/>
      <c r="U119" s="465"/>
      <c r="V119" s="462"/>
      <c r="W119" s="466"/>
      <c r="X119" s="465"/>
      <c r="Y119" s="462"/>
      <c r="Z119" s="467"/>
      <c r="AA119" s="467"/>
      <c r="AB119" s="467"/>
      <c r="AC119" s="467"/>
      <c r="AD119" s="467"/>
      <c r="AE119" s="467"/>
      <c r="AF119" s="467"/>
      <c r="AG119" s="467"/>
      <c r="AH119" s="467"/>
      <c r="AI119" s="467"/>
      <c r="AJ119" s="467"/>
      <c r="AK119" s="467"/>
      <c r="AL119" s="467"/>
      <c r="AM119" s="467"/>
      <c r="AN119" s="467"/>
      <c r="AO119" s="467"/>
      <c r="AP119" s="467"/>
      <c r="AQ119" s="467"/>
      <c r="AR119" s="467"/>
      <c r="AS119" s="467"/>
    </row>
    <row r="120" spans="1:45" ht="12.75" customHeight="1" x14ac:dyDescent="0.2">
      <c r="A120" s="461"/>
      <c r="B120" s="462"/>
      <c r="C120" s="462"/>
      <c r="D120" s="462"/>
      <c r="E120" s="462"/>
      <c r="F120" s="462"/>
      <c r="G120" s="463"/>
      <c r="H120" s="462"/>
      <c r="I120" s="464"/>
      <c r="J120" s="464"/>
      <c r="K120" s="465"/>
      <c r="L120" s="462"/>
      <c r="M120" s="466"/>
      <c r="N120" s="465"/>
      <c r="O120" s="462"/>
      <c r="P120" s="465"/>
      <c r="Q120" s="462"/>
      <c r="R120" s="466"/>
      <c r="S120" s="465"/>
      <c r="T120" s="462"/>
      <c r="U120" s="465"/>
      <c r="V120" s="462"/>
      <c r="W120" s="466"/>
      <c r="X120" s="465"/>
      <c r="Y120" s="462"/>
      <c r="Z120" s="467"/>
      <c r="AA120" s="467"/>
      <c r="AB120" s="467"/>
      <c r="AC120" s="467"/>
      <c r="AD120" s="467"/>
      <c r="AE120" s="467"/>
      <c r="AF120" s="467"/>
      <c r="AG120" s="467"/>
      <c r="AH120" s="467"/>
      <c r="AI120" s="467"/>
      <c r="AJ120" s="467"/>
      <c r="AK120" s="467"/>
      <c r="AL120" s="467"/>
      <c r="AM120" s="467"/>
      <c r="AN120" s="467"/>
      <c r="AO120" s="467"/>
      <c r="AP120" s="467"/>
      <c r="AQ120" s="467"/>
      <c r="AR120" s="467"/>
      <c r="AS120" s="467"/>
    </row>
    <row r="121" spans="1:45" ht="12.75" customHeight="1" x14ac:dyDescent="0.2">
      <c r="A121" s="461"/>
      <c r="B121" s="462"/>
      <c r="C121" s="462"/>
      <c r="D121" s="462"/>
      <c r="E121" s="462"/>
      <c r="F121" s="462"/>
      <c r="G121" s="463"/>
      <c r="H121" s="462"/>
      <c r="I121" s="464"/>
      <c r="J121" s="464"/>
      <c r="K121" s="465"/>
      <c r="L121" s="462"/>
      <c r="M121" s="466"/>
      <c r="N121" s="465"/>
      <c r="O121" s="462"/>
      <c r="P121" s="465"/>
      <c r="Q121" s="462"/>
      <c r="R121" s="466"/>
      <c r="S121" s="465"/>
      <c r="T121" s="462"/>
      <c r="U121" s="465"/>
      <c r="V121" s="462"/>
      <c r="W121" s="466"/>
      <c r="X121" s="465"/>
      <c r="Y121" s="462"/>
      <c r="Z121" s="467"/>
      <c r="AA121" s="467"/>
      <c r="AB121" s="467"/>
      <c r="AC121" s="467"/>
      <c r="AD121" s="467"/>
      <c r="AE121" s="467"/>
      <c r="AF121" s="467"/>
      <c r="AG121" s="467"/>
      <c r="AH121" s="467"/>
      <c r="AI121" s="467"/>
      <c r="AJ121" s="467"/>
      <c r="AK121" s="467"/>
      <c r="AL121" s="467"/>
      <c r="AM121" s="467"/>
      <c r="AN121" s="467"/>
      <c r="AO121" s="467"/>
      <c r="AP121" s="467"/>
      <c r="AQ121" s="467"/>
      <c r="AR121" s="467"/>
      <c r="AS121" s="467"/>
    </row>
    <row r="122" spans="1:45" ht="12.75" customHeight="1" x14ac:dyDescent="0.2">
      <c r="A122" s="461"/>
      <c r="B122" s="462"/>
      <c r="C122" s="462"/>
      <c r="D122" s="462"/>
      <c r="E122" s="462"/>
      <c r="F122" s="462"/>
      <c r="G122" s="463"/>
      <c r="H122" s="462"/>
      <c r="I122" s="464"/>
      <c r="J122" s="464"/>
      <c r="K122" s="465"/>
      <c r="L122" s="462"/>
      <c r="M122" s="466"/>
      <c r="N122" s="465"/>
      <c r="O122" s="462"/>
      <c r="P122" s="465"/>
      <c r="Q122" s="462"/>
      <c r="R122" s="466"/>
      <c r="S122" s="465"/>
      <c r="T122" s="462"/>
      <c r="U122" s="465"/>
      <c r="V122" s="462"/>
      <c r="W122" s="466"/>
      <c r="X122" s="465"/>
      <c r="Y122" s="462"/>
      <c r="Z122" s="467"/>
      <c r="AA122" s="467"/>
      <c r="AB122" s="467"/>
      <c r="AC122" s="467"/>
      <c r="AD122" s="467"/>
      <c r="AE122" s="467"/>
      <c r="AF122" s="467"/>
      <c r="AG122" s="467"/>
      <c r="AH122" s="467"/>
      <c r="AI122" s="467"/>
      <c r="AJ122" s="467"/>
      <c r="AK122" s="467"/>
      <c r="AL122" s="467"/>
      <c r="AM122" s="467"/>
      <c r="AN122" s="467"/>
      <c r="AO122" s="467"/>
      <c r="AP122" s="467"/>
      <c r="AQ122" s="467"/>
      <c r="AR122" s="467"/>
      <c r="AS122" s="467"/>
    </row>
    <row r="123" spans="1:45" ht="12.75" customHeight="1" x14ac:dyDescent="0.2">
      <c r="A123" s="461"/>
      <c r="B123" s="462"/>
      <c r="C123" s="462"/>
      <c r="D123" s="462"/>
      <c r="E123" s="462"/>
      <c r="F123" s="462"/>
      <c r="G123" s="463"/>
      <c r="H123" s="462"/>
      <c r="I123" s="464"/>
      <c r="J123" s="464"/>
      <c r="K123" s="465"/>
      <c r="L123" s="462"/>
      <c r="M123" s="466"/>
      <c r="N123" s="465"/>
      <c r="O123" s="462"/>
      <c r="P123" s="465"/>
      <c r="Q123" s="462"/>
      <c r="R123" s="466"/>
      <c r="S123" s="465"/>
      <c r="T123" s="462"/>
      <c r="U123" s="465"/>
      <c r="V123" s="462"/>
      <c r="W123" s="466"/>
      <c r="X123" s="465"/>
      <c r="Y123" s="462"/>
      <c r="Z123" s="467"/>
      <c r="AA123" s="467"/>
      <c r="AB123" s="467"/>
      <c r="AC123" s="467"/>
      <c r="AD123" s="467"/>
      <c r="AE123" s="467"/>
      <c r="AF123" s="467"/>
      <c r="AG123" s="467"/>
      <c r="AH123" s="467"/>
      <c r="AI123" s="467"/>
      <c r="AJ123" s="467"/>
      <c r="AK123" s="467"/>
      <c r="AL123" s="467"/>
      <c r="AM123" s="467"/>
      <c r="AN123" s="467"/>
      <c r="AO123" s="467"/>
      <c r="AP123" s="467"/>
      <c r="AQ123" s="467"/>
      <c r="AR123" s="467"/>
      <c r="AS123" s="467"/>
    </row>
    <row r="124" spans="1:45" ht="12.75" customHeight="1" x14ac:dyDescent="0.2">
      <c r="A124" s="461"/>
      <c r="B124" s="462"/>
      <c r="C124" s="462"/>
      <c r="D124" s="462"/>
      <c r="E124" s="462"/>
      <c r="F124" s="462"/>
      <c r="G124" s="463"/>
      <c r="H124" s="462"/>
      <c r="I124" s="464"/>
      <c r="J124" s="464"/>
      <c r="K124" s="465"/>
      <c r="L124" s="462"/>
      <c r="M124" s="466"/>
      <c r="N124" s="465"/>
      <c r="O124" s="462"/>
      <c r="P124" s="465"/>
      <c r="Q124" s="462"/>
      <c r="R124" s="466"/>
      <c r="S124" s="465"/>
      <c r="T124" s="462"/>
      <c r="U124" s="465"/>
      <c r="V124" s="462"/>
      <c r="W124" s="466"/>
      <c r="X124" s="465"/>
      <c r="Y124" s="462"/>
      <c r="Z124" s="467"/>
      <c r="AA124" s="467"/>
      <c r="AB124" s="467"/>
      <c r="AC124" s="467"/>
      <c r="AD124" s="467"/>
      <c r="AE124" s="467"/>
      <c r="AF124" s="467"/>
      <c r="AG124" s="467"/>
      <c r="AH124" s="467"/>
      <c r="AI124" s="467"/>
      <c r="AJ124" s="467"/>
      <c r="AK124" s="467"/>
      <c r="AL124" s="467"/>
      <c r="AM124" s="467"/>
      <c r="AN124" s="467"/>
      <c r="AO124" s="467"/>
      <c r="AP124" s="467"/>
      <c r="AQ124" s="467"/>
      <c r="AR124" s="467"/>
      <c r="AS124" s="467"/>
    </row>
    <row r="125" spans="1:45" ht="12.75" customHeight="1" x14ac:dyDescent="0.2">
      <c r="A125" s="461"/>
      <c r="B125" s="462"/>
      <c r="C125" s="462"/>
      <c r="D125" s="462"/>
      <c r="E125" s="462"/>
      <c r="F125" s="462"/>
      <c r="G125" s="463"/>
      <c r="H125" s="462"/>
      <c r="I125" s="464"/>
      <c r="J125" s="464"/>
      <c r="K125" s="465"/>
      <c r="L125" s="462"/>
      <c r="M125" s="466"/>
      <c r="N125" s="465"/>
      <c r="O125" s="462"/>
      <c r="P125" s="465"/>
      <c r="Q125" s="462"/>
      <c r="R125" s="466"/>
      <c r="S125" s="465"/>
      <c r="T125" s="462"/>
      <c r="U125" s="465"/>
      <c r="V125" s="462"/>
      <c r="W125" s="466"/>
      <c r="X125" s="465"/>
      <c r="Y125" s="462"/>
      <c r="Z125" s="467"/>
      <c r="AA125" s="467"/>
      <c r="AB125" s="467"/>
      <c r="AC125" s="467"/>
      <c r="AD125" s="467"/>
      <c r="AE125" s="467"/>
      <c r="AF125" s="467"/>
      <c r="AG125" s="467"/>
      <c r="AH125" s="467"/>
      <c r="AI125" s="467"/>
      <c r="AJ125" s="467"/>
      <c r="AK125" s="467"/>
      <c r="AL125" s="467"/>
      <c r="AM125" s="467"/>
      <c r="AN125" s="467"/>
      <c r="AO125" s="467"/>
      <c r="AP125" s="467"/>
      <c r="AQ125" s="467"/>
      <c r="AR125" s="467"/>
      <c r="AS125" s="467"/>
    </row>
    <row r="126" spans="1:45" ht="12.75" customHeight="1" x14ac:dyDescent="0.2">
      <c r="A126" s="461"/>
      <c r="B126" s="462"/>
      <c r="C126" s="462"/>
      <c r="D126" s="462"/>
      <c r="E126" s="462"/>
      <c r="F126" s="462"/>
      <c r="G126" s="463"/>
      <c r="H126" s="462"/>
      <c r="I126" s="464"/>
      <c r="J126" s="464"/>
      <c r="K126" s="465"/>
      <c r="L126" s="462"/>
      <c r="M126" s="466"/>
      <c r="N126" s="465"/>
      <c r="O126" s="462"/>
      <c r="P126" s="465"/>
      <c r="Q126" s="462"/>
      <c r="R126" s="466"/>
      <c r="S126" s="465"/>
      <c r="T126" s="462"/>
      <c r="U126" s="465"/>
      <c r="V126" s="462"/>
      <c r="W126" s="466"/>
      <c r="X126" s="465"/>
      <c r="Y126" s="462"/>
      <c r="Z126" s="467"/>
      <c r="AA126" s="467"/>
      <c r="AB126" s="467"/>
      <c r="AC126" s="467"/>
      <c r="AD126" s="467"/>
      <c r="AE126" s="467"/>
      <c r="AF126" s="467"/>
      <c r="AG126" s="467"/>
      <c r="AH126" s="467"/>
      <c r="AI126" s="467"/>
      <c r="AJ126" s="467"/>
      <c r="AK126" s="467"/>
      <c r="AL126" s="467"/>
      <c r="AM126" s="467"/>
      <c r="AN126" s="467"/>
      <c r="AO126" s="467"/>
      <c r="AP126" s="467"/>
      <c r="AQ126" s="467"/>
      <c r="AR126" s="467"/>
      <c r="AS126" s="467"/>
    </row>
    <row r="127" spans="1:45" ht="12.75" customHeight="1" x14ac:dyDescent="0.2">
      <c r="A127" s="461"/>
      <c r="B127" s="462"/>
      <c r="C127" s="462"/>
      <c r="D127" s="462"/>
      <c r="E127" s="462"/>
      <c r="F127" s="462"/>
      <c r="G127" s="463"/>
      <c r="H127" s="462"/>
      <c r="I127" s="464"/>
      <c r="J127" s="464"/>
      <c r="K127" s="465"/>
      <c r="L127" s="462"/>
      <c r="M127" s="466"/>
      <c r="N127" s="465"/>
      <c r="O127" s="462"/>
      <c r="P127" s="465"/>
      <c r="Q127" s="462"/>
      <c r="R127" s="466"/>
      <c r="S127" s="465"/>
      <c r="T127" s="462"/>
      <c r="U127" s="465"/>
      <c r="V127" s="462"/>
      <c r="W127" s="466"/>
      <c r="X127" s="465"/>
      <c r="Y127" s="462"/>
      <c r="Z127" s="467"/>
      <c r="AA127" s="467"/>
      <c r="AB127" s="467"/>
      <c r="AC127" s="467"/>
      <c r="AD127" s="467"/>
      <c r="AE127" s="467"/>
      <c r="AF127" s="467"/>
      <c r="AG127" s="467"/>
      <c r="AH127" s="467"/>
      <c r="AI127" s="467"/>
      <c r="AJ127" s="467"/>
      <c r="AK127" s="467"/>
      <c r="AL127" s="467"/>
      <c r="AM127" s="467"/>
      <c r="AN127" s="467"/>
      <c r="AO127" s="467"/>
      <c r="AP127" s="467"/>
      <c r="AQ127" s="467"/>
      <c r="AR127" s="467"/>
      <c r="AS127" s="467"/>
    </row>
    <row r="128" spans="1:45" ht="12.75" customHeight="1" x14ac:dyDescent="0.2">
      <c r="A128" s="461"/>
      <c r="B128" s="462"/>
      <c r="C128" s="462"/>
      <c r="D128" s="462"/>
      <c r="E128" s="462"/>
      <c r="F128" s="462"/>
      <c r="G128" s="463"/>
      <c r="H128" s="462"/>
      <c r="I128" s="464"/>
      <c r="J128" s="464"/>
      <c r="K128" s="465"/>
      <c r="L128" s="462"/>
      <c r="M128" s="466"/>
      <c r="N128" s="465"/>
      <c r="O128" s="462"/>
      <c r="P128" s="465"/>
      <c r="Q128" s="462"/>
      <c r="R128" s="466"/>
      <c r="S128" s="465"/>
      <c r="T128" s="462"/>
      <c r="U128" s="465"/>
      <c r="V128" s="462"/>
      <c r="W128" s="466"/>
      <c r="X128" s="465"/>
      <c r="Y128" s="462"/>
      <c r="Z128" s="467"/>
      <c r="AA128" s="467"/>
      <c r="AB128" s="467"/>
      <c r="AC128" s="467"/>
      <c r="AD128" s="467"/>
      <c r="AE128" s="467"/>
      <c r="AF128" s="467"/>
      <c r="AG128" s="467"/>
      <c r="AH128" s="467"/>
      <c r="AI128" s="467"/>
      <c r="AJ128" s="467"/>
      <c r="AK128" s="467"/>
      <c r="AL128" s="467"/>
      <c r="AM128" s="467"/>
      <c r="AN128" s="467"/>
      <c r="AO128" s="467"/>
      <c r="AP128" s="467"/>
      <c r="AQ128" s="467"/>
      <c r="AR128" s="467"/>
      <c r="AS128" s="467"/>
    </row>
    <row r="129" spans="1:45" ht="12.75" customHeight="1" x14ac:dyDescent="0.2">
      <c r="A129" s="461"/>
      <c r="B129" s="462"/>
      <c r="C129" s="462"/>
      <c r="D129" s="462"/>
      <c r="E129" s="462"/>
      <c r="F129" s="462"/>
      <c r="G129" s="463"/>
      <c r="H129" s="462"/>
      <c r="I129" s="464"/>
      <c r="J129" s="464"/>
      <c r="K129" s="465"/>
      <c r="L129" s="462"/>
      <c r="M129" s="466"/>
      <c r="N129" s="465"/>
      <c r="O129" s="462"/>
      <c r="P129" s="465"/>
      <c r="Q129" s="462"/>
      <c r="R129" s="466"/>
      <c r="S129" s="465"/>
      <c r="T129" s="462"/>
      <c r="U129" s="465"/>
      <c r="V129" s="462"/>
      <c r="W129" s="466"/>
      <c r="X129" s="465"/>
      <c r="Y129" s="462"/>
      <c r="Z129" s="467"/>
      <c r="AA129" s="467"/>
      <c r="AB129" s="467"/>
      <c r="AC129" s="467"/>
      <c r="AD129" s="467"/>
      <c r="AE129" s="467"/>
      <c r="AF129" s="467"/>
      <c r="AG129" s="467"/>
      <c r="AH129" s="467"/>
      <c r="AI129" s="467"/>
      <c r="AJ129" s="467"/>
      <c r="AK129" s="467"/>
      <c r="AL129" s="467"/>
      <c r="AM129" s="467"/>
      <c r="AN129" s="467"/>
      <c r="AO129" s="467"/>
      <c r="AP129" s="467"/>
      <c r="AQ129" s="467"/>
      <c r="AR129" s="467"/>
      <c r="AS129" s="467"/>
    </row>
    <row r="130" spans="1:45" ht="12.75" customHeight="1" x14ac:dyDescent="0.2">
      <c r="A130" s="461"/>
      <c r="B130" s="462"/>
      <c r="C130" s="462"/>
      <c r="D130" s="462"/>
      <c r="E130" s="462"/>
      <c r="F130" s="462"/>
      <c r="G130" s="463"/>
      <c r="H130" s="462"/>
      <c r="I130" s="464"/>
      <c r="J130" s="464"/>
      <c r="K130" s="465"/>
      <c r="L130" s="462"/>
      <c r="M130" s="466"/>
      <c r="N130" s="465"/>
      <c r="O130" s="462"/>
      <c r="P130" s="465"/>
      <c r="Q130" s="462"/>
      <c r="R130" s="466"/>
      <c r="S130" s="465"/>
      <c r="T130" s="462"/>
      <c r="U130" s="465"/>
      <c r="V130" s="462"/>
      <c r="W130" s="466"/>
      <c r="X130" s="465"/>
      <c r="Y130" s="462"/>
      <c r="Z130" s="467"/>
      <c r="AA130" s="467"/>
      <c r="AB130" s="467"/>
      <c r="AC130" s="467"/>
      <c r="AD130" s="467"/>
      <c r="AE130" s="467"/>
      <c r="AF130" s="467"/>
      <c r="AG130" s="467"/>
      <c r="AH130" s="467"/>
      <c r="AI130" s="467"/>
      <c r="AJ130" s="467"/>
      <c r="AK130" s="467"/>
      <c r="AL130" s="467"/>
      <c r="AM130" s="467"/>
      <c r="AN130" s="467"/>
      <c r="AO130" s="467"/>
      <c r="AP130" s="467"/>
      <c r="AQ130" s="467"/>
      <c r="AR130" s="467"/>
      <c r="AS130" s="467"/>
    </row>
    <row r="131" spans="1:45" ht="12.75" customHeight="1" x14ac:dyDescent="0.2">
      <c r="A131" s="461"/>
      <c r="B131" s="462"/>
      <c r="C131" s="462"/>
      <c r="D131" s="462"/>
      <c r="E131" s="462"/>
      <c r="F131" s="462"/>
      <c r="G131" s="463"/>
      <c r="H131" s="462"/>
      <c r="I131" s="464"/>
      <c r="J131" s="464"/>
      <c r="K131" s="465"/>
      <c r="L131" s="462"/>
      <c r="M131" s="466"/>
      <c r="N131" s="465"/>
      <c r="O131" s="462"/>
      <c r="P131" s="465"/>
      <c r="Q131" s="462"/>
      <c r="R131" s="466"/>
      <c r="S131" s="465"/>
      <c r="T131" s="462"/>
      <c r="U131" s="465"/>
      <c r="V131" s="462"/>
      <c r="W131" s="466"/>
      <c r="X131" s="465"/>
      <c r="Y131" s="462"/>
      <c r="Z131" s="467"/>
      <c r="AA131" s="467"/>
      <c r="AB131" s="467"/>
      <c r="AC131" s="467"/>
      <c r="AD131" s="467"/>
      <c r="AE131" s="467"/>
      <c r="AF131" s="467"/>
      <c r="AG131" s="467"/>
      <c r="AH131" s="467"/>
      <c r="AI131" s="467"/>
      <c r="AJ131" s="467"/>
      <c r="AK131" s="467"/>
      <c r="AL131" s="467"/>
      <c r="AM131" s="467"/>
      <c r="AN131" s="467"/>
      <c r="AO131" s="467"/>
      <c r="AP131" s="467"/>
      <c r="AQ131" s="467"/>
      <c r="AR131" s="467"/>
      <c r="AS131" s="467"/>
    </row>
    <row r="132" spans="1:45" ht="12.75" customHeight="1" x14ac:dyDescent="0.2">
      <c r="A132" s="461"/>
      <c r="B132" s="462"/>
      <c r="C132" s="462"/>
      <c r="D132" s="462"/>
      <c r="E132" s="462"/>
      <c r="F132" s="462"/>
      <c r="G132" s="463"/>
      <c r="H132" s="462"/>
      <c r="I132" s="464"/>
      <c r="J132" s="464"/>
      <c r="K132" s="465"/>
      <c r="L132" s="462"/>
      <c r="M132" s="466"/>
      <c r="N132" s="465"/>
      <c r="O132" s="462"/>
      <c r="P132" s="465"/>
      <c r="Q132" s="462"/>
      <c r="R132" s="466"/>
      <c r="S132" s="465"/>
      <c r="T132" s="462"/>
      <c r="U132" s="465"/>
      <c r="V132" s="462"/>
      <c r="W132" s="466"/>
      <c r="X132" s="465"/>
      <c r="Y132" s="462"/>
      <c r="Z132" s="467"/>
      <c r="AA132" s="467"/>
      <c r="AB132" s="467"/>
      <c r="AC132" s="467"/>
      <c r="AD132" s="467"/>
      <c r="AE132" s="467"/>
      <c r="AF132" s="467"/>
      <c r="AG132" s="467"/>
      <c r="AH132" s="467"/>
      <c r="AI132" s="467"/>
      <c r="AJ132" s="467"/>
      <c r="AK132" s="467"/>
      <c r="AL132" s="467"/>
      <c r="AM132" s="467"/>
      <c r="AN132" s="467"/>
      <c r="AO132" s="467"/>
      <c r="AP132" s="467"/>
      <c r="AQ132" s="467"/>
      <c r="AR132" s="467"/>
      <c r="AS132" s="467"/>
    </row>
    <row r="133" spans="1:45" ht="12.75" customHeight="1" x14ac:dyDescent="0.2">
      <c r="A133" s="461"/>
      <c r="B133" s="462"/>
      <c r="C133" s="462"/>
      <c r="D133" s="462"/>
      <c r="E133" s="462"/>
      <c r="F133" s="462"/>
      <c r="G133" s="463"/>
      <c r="H133" s="462"/>
      <c r="I133" s="464"/>
      <c r="J133" s="464"/>
      <c r="K133" s="465"/>
      <c r="L133" s="462"/>
      <c r="M133" s="466"/>
      <c r="N133" s="465"/>
      <c r="O133" s="462"/>
      <c r="P133" s="465"/>
      <c r="Q133" s="462"/>
      <c r="R133" s="466"/>
      <c r="S133" s="465"/>
      <c r="T133" s="462"/>
      <c r="U133" s="465"/>
      <c r="V133" s="462"/>
      <c r="W133" s="466"/>
      <c r="X133" s="465"/>
      <c r="Y133" s="462"/>
      <c r="Z133" s="467"/>
      <c r="AA133" s="467"/>
      <c r="AB133" s="467"/>
      <c r="AC133" s="467"/>
      <c r="AD133" s="467"/>
      <c r="AE133" s="467"/>
      <c r="AF133" s="467"/>
      <c r="AG133" s="467"/>
      <c r="AH133" s="467"/>
      <c r="AI133" s="467"/>
      <c r="AJ133" s="467"/>
      <c r="AK133" s="467"/>
      <c r="AL133" s="467"/>
      <c r="AM133" s="467"/>
      <c r="AN133" s="467"/>
      <c r="AO133" s="467"/>
      <c r="AP133" s="467"/>
      <c r="AQ133" s="467"/>
      <c r="AR133" s="467"/>
      <c r="AS133" s="467"/>
    </row>
    <row r="134" spans="1:45" ht="12.75" customHeight="1" x14ac:dyDescent="0.2">
      <c r="A134" s="461"/>
      <c r="B134" s="462"/>
      <c r="C134" s="462"/>
      <c r="D134" s="462"/>
      <c r="E134" s="462"/>
      <c r="F134" s="462"/>
      <c r="G134" s="463"/>
      <c r="H134" s="462"/>
      <c r="I134" s="464"/>
      <c r="J134" s="464"/>
      <c r="K134" s="465"/>
      <c r="L134" s="462"/>
      <c r="M134" s="466"/>
      <c r="N134" s="465"/>
      <c r="O134" s="462"/>
      <c r="P134" s="465"/>
      <c r="Q134" s="462"/>
      <c r="R134" s="466"/>
      <c r="S134" s="465"/>
      <c r="T134" s="462"/>
      <c r="U134" s="465"/>
      <c r="V134" s="462"/>
      <c r="W134" s="466"/>
      <c r="X134" s="465"/>
      <c r="Y134" s="462"/>
      <c r="Z134" s="467"/>
      <c r="AA134" s="467"/>
      <c r="AB134" s="467"/>
      <c r="AC134" s="467"/>
      <c r="AD134" s="467"/>
      <c r="AE134" s="467"/>
      <c r="AF134" s="467"/>
      <c r="AG134" s="467"/>
      <c r="AH134" s="467"/>
      <c r="AI134" s="467"/>
      <c r="AJ134" s="467"/>
      <c r="AK134" s="467"/>
      <c r="AL134" s="467"/>
      <c r="AM134" s="467"/>
      <c r="AN134" s="467"/>
      <c r="AO134" s="467"/>
      <c r="AP134" s="467"/>
      <c r="AQ134" s="467"/>
      <c r="AR134" s="467"/>
      <c r="AS134" s="467"/>
    </row>
    <row r="135" spans="1:45" ht="12.75" customHeight="1" x14ac:dyDescent="0.2">
      <c r="A135" s="461"/>
      <c r="B135" s="462"/>
      <c r="C135" s="462"/>
      <c r="D135" s="462"/>
      <c r="E135" s="462"/>
      <c r="F135" s="462"/>
      <c r="G135" s="463"/>
      <c r="H135" s="462"/>
      <c r="I135" s="464"/>
      <c r="J135" s="464"/>
      <c r="K135" s="465"/>
      <c r="L135" s="462"/>
      <c r="M135" s="466"/>
      <c r="N135" s="465"/>
      <c r="O135" s="462"/>
      <c r="P135" s="465"/>
      <c r="Q135" s="462"/>
      <c r="R135" s="466"/>
      <c r="S135" s="465"/>
      <c r="T135" s="462"/>
      <c r="U135" s="465"/>
      <c r="V135" s="462"/>
      <c r="W135" s="466"/>
      <c r="X135" s="465"/>
      <c r="Y135" s="462"/>
      <c r="Z135" s="467"/>
      <c r="AA135" s="467"/>
      <c r="AB135" s="467"/>
      <c r="AC135" s="467"/>
      <c r="AD135" s="467"/>
      <c r="AE135" s="467"/>
      <c r="AF135" s="467"/>
      <c r="AG135" s="467"/>
      <c r="AH135" s="467"/>
      <c r="AI135" s="467"/>
      <c r="AJ135" s="467"/>
      <c r="AK135" s="467"/>
      <c r="AL135" s="467"/>
      <c r="AM135" s="467"/>
      <c r="AN135" s="467"/>
      <c r="AO135" s="467"/>
      <c r="AP135" s="467"/>
      <c r="AQ135" s="467"/>
      <c r="AR135" s="467"/>
      <c r="AS135" s="467"/>
    </row>
    <row r="136" spans="1:45" ht="12.75" customHeight="1" x14ac:dyDescent="0.2">
      <c r="A136" s="461"/>
      <c r="B136" s="462"/>
      <c r="C136" s="462"/>
      <c r="D136" s="462"/>
      <c r="E136" s="462"/>
      <c r="F136" s="462"/>
      <c r="G136" s="463"/>
      <c r="H136" s="462"/>
      <c r="I136" s="464"/>
      <c r="J136" s="464"/>
      <c r="K136" s="465"/>
      <c r="L136" s="462"/>
      <c r="M136" s="466"/>
      <c r="N136" s="465"/>
      <c r="O136" s="462"/>
      <c r="P136" s="465"/>
      <c r="Q136" s="462"/>
      <c r="R136" s="466"/>
      <c r="S136" s="465"/>
      <c r="T136" s="462"/>
      <c r="U136" s="465"/>
      <c r="V136" s="462"/>
      <c r="W136" s="466"/>
      <c r="X136" s="465"/>
      <c r="Y136" s="462"/>
      <c r="Z136" s="467"/>
      <c r="AA136" s="467"/>
      <c r="AB136" s="467"/>
      <c r="AC136" s="467"/>
      <c r="AD136" s="467"/>
      <c r="AE136" s="467"/>
      <c r="AF136" s="467"/>
      <c r="AG136" s="467"/>
      <c r="AH136" s="467"/>
      <c r="AI136" s="467"/>
      <c r="AJ136" s="467"/>
      <c r="AK136" s="467"/>
      <c r="AL136" s="467"/>
      <c r="AM136" s="467"/>
      <c r="AN136" s="467"/>
      <c r="AO136" s="467"/>
      <c r="AP136" s="467"/>
      <c r="AQ136" s="467"/>
      <c r="AR136" s="467"/>
      <c r="AS136" s="467"/>
    </row>
    <row r="137" spans="1:45" ht="12.75" customHeight="1" x14ac:dyDescent="0.2">
      <c r="A137" s="461"/>
      <c r="B137" s="462"/>
      <c r="C137" s="462"/>
      <c r="D137" s="462"/>
      <c r="E137" s="462"/>
      <c r="F137" s="462"/>
      <c r="G137" s="463"/>
      <c r="H137" s="462"/>
      <c r="I137" s="464"/>
      <c r="J137" s="464"/>
      <c r="K137" s="465"/>
      <c r="L137" s="462"/>
      <c r="M137" s="466"/>
      <c r="N137" s="465"/>
      <c r="O137" s="462"/>
      <c r="P137" s="465"/>
      <c r="Q137" s="462"/>
      <c r="R137" s="466"/>
      <c r="S137" s="465"/>
      <c r="T137" s="462"/>
      <c r="U137" s="465"/>
      <c r="V137" s="462"/>
      <c r="W137" s="466"/>
      <c r="X137" s="465"/>
      <c r="Y137" s="462"/>
      <c r="Z137" s="467"/>
      <c r="AA137" s="467"/>
      <c r="AB137" s="467"/>
      <c r="AC137" s="467"/>
      <c r="AD137" s="467"/>
      <c r="AE137" s="467"/>
      <c r="AF137" s="467"/>
      <c r="AG137" s="467"/>
      <c r="AH137" s="467"/>
      <c r="AI137" s="467"/>
      <c r="AJ137" s="467"/>
      <c r="AK137" s="467"/>
      <c r="AL137" s="467"/>
      <c r="AM137" s="467"/>
      <c r="AN137" s="467"/>
      <c r="AO137" s="467"/>
      <c r="AP137" s="467"/>
      <c r="AQ137" s="467"/>
      <c r="AR137" s="467"/>
      <c r="AS137" s="467"/>
    </row>
    <row r="138" spans="1:45" ht="12.75" customHeight="1" x14ac:dyDescent="0.2">
      <c r="A138" s="461"/>
      <c r="B138" s="462"/>
      <c r="C138" s="462"/>
      <c r="D138" s="462"/>
      <c r="E138" s="462"/>
      <c r="F138" s="462"/>
      <c r="G138" s="463"/>
      <c r="H138" s="462"/>
      <c r="I138" s="464"/>
      <c r="J138" s="464"/>
      <c r="K138" s="465"/>
      <c r="L138" s="462"/>
      <c r="M138" s="466"/>
      <c r="N138" s="465"/>
      <c r="O138" s="462"/>
      <c r="P138" s="465"/>
      <c r="Q138" s="462"/>
      <c r="R138" s="466"/>
      <c r="S138" s="465"/>
      <c r="T138" s="462"/>
      <c r="U138" s="465"/>
      <c r="V138" s="462"/>
      <c r="W138" s="466"/>
      <c r="X138" s="465"/>
      <c r="Y138" s="462"/>
      <c r="Z138" s="467"/>
      <c r="AA138" s="467"/>
      <c r="AB138" s="467"/>
      <c r="AC138" s="467"/>
      <c r="AD138" s="467"/>
      <c r="AE138" s="467"/>
      <c r="AF138" s="467"/>
      <c r="AG138" s="467"/>
      <c r="AH138" s="467"/>
      <c r="AI138" s="467"/>
      <c r="AJ138" s="467"/>
      <c r="AK138" s="467"/>
      <c r="AL138" s="467"/>
      <c r="AM138" s="467"/>
      <c r="AN138" s="467"/>
      <c r="AO138" s="467"/>
      <c r="AP138" s="467"/>
      <c r="AQ138" s="467"/>
      <c r="AR138" s="467"/>
      <c r="AS138" s="467"/>
    </row>
    <row r="139" spans="1:45" ht="12.75" customHeight="1" x14ac:dyDescent="0.2">
      <c r="A139" s="461"/>
      <c r="B139" s="462"/>
      <c r="C139" s="462"/>
      <c r="D139" s="462"/>
      <c r="E139" s="462"/>
      <c r="F139" s="462"/>
      <c r="G139" s="463"/>
      <c r="H139" s="462"/>
      <c r="I139" s="464"/>
      <c r="J139" s="464"/>
      <c r="K139" s="465"/>
      <c r="L139" s="462"/>
      <c r="M139" s="466"/>
      <c r="N139" s="465"/>
      <c r="O139" s="462"/>
      <c r="P139" s="465"/>
      <c r="Q139" s="462"/>
      <c r="R139" s="466"/>
      <c r="S139" s="465"/>
      <c r="T139" s="462"/>
      <c r="U139" s="465"/>
      <c r="V139" s="462"/>
      <c r="W139" s="466"/>
      <c r="X139" s="465"/>
      <c r="Y139" s="462"/>
      <c r="Z139" s="467"/>
      <c r="AA139" s="467"/>
      <c r="AB139" s="467"/>
      <c r="AC139" s="467"/>
      <c r="AD139" s="467"/>
      <c r="AE139" s="467"/>
      <c r="AF139" s="467"/>
      <c r="AG139" s="467"/>
      <c r="AH139" s="467"/>
      <c r="AI139" s="467"/>
      <c r="AJ139" s="467"/>
      <c r="AK139" s="467"/>
      <c r="AL139" s="467"/>
      <c r="AM139" s="467"/>
      <c r="AN139" s="467"/>
      <c r="AO139" s="467"/>
      <c r="AP139" s="467"/>
      <c r="AQ139" s="467"/>
      <c r="AR139" s="467"/>
      <c r="AS139" s="467"/>
    </row>
    <row r="140" spans="1:45" ht="12.75" customHeight="1" x14ac:dyDescent="0.2">
      <c r="A140" s="461"/>
      <c r="B140" s="462"/>
      <c r="C140" s="462"/>
      <c r="D140" s="462"/>
      <c r="E140" s="462"/>
      <c r="F140" s="462"/>
      <c r="G140" s="463"/>
      <c r="H140" s="462"/>
      <c r="I140" s="464"/>
      <c r="J140" s="464"/>
      <c r="K140" s="465"/>
      <c r="L140" s="462"/>
      <c r="M140" s="466"/>
      <c r="N140" s="465"/>
      <c r="O140" s="462"/>
      <c r="P140" s="465"/>
      <c r="Q140" s="462"/>
      <c r="R140" s="466"/>
      <c r="S140" s="465"/>
      <c r="T140" s="462"/>
      <c r="U140" s="465"/>
      <c r="V140" s="462"/>
      <c r="W140" s="466"/>
      <c r="X140" s="465"/>
      <c r="Y140" s="462"/>
      <c r="Z140" s="467"/>
      <c r="AA140" s="467"/>
      <c r="AB140" s="467"/>
      <c r="AC140" s="467"/>
      <c r="AD140" s="467"/>
      <c r="AE140" s="467"/>
      <c r="AF140" s="467"/>
      <c r="AG140" s="467"/>
      <c r="AH140" s="467"/>
      <c r="AI140" s="467"/>
      <c r="AJ140" s="467"/>
      <c r="AK140" s="467"/>
      <c r="AL140" s="467"/>
      <c r="AM140" s="467"/>
      <c r="AN140" s="467"/>
      <c r="AO140" s="467"/>
      <c r="AP140" s="467"/>
      <c r="AQ140" s="467"/>
      <c r="AR140" s="467"/>
      <c r="AS140" s="467"/>
    </row>
    <row r="141" spans="1:45" ht="12.75" customHeight="1" x14ac:dyDescent="0.2">
      <c r="A141" s="461"/>
      <c r="B141" s="462"/>
      <c r="C141" s="462"/>
      <c r="D141" s="462"/>
      <c r="E141" s="462"/>
      <c r="F141" s="462"/>
      <c r="G141" s="463"/>
      <c r="H141" s="462"/>
      <c r="I141" s="464"/>
      <c r="J141" s="464"/>
      <c r="K141" s="465"/>
      <c r="L141" s="462"/>
      <c r="M141" s="466"/>
      <c r="N141" s="465"/>
      <c r="O141" s="462"/>
      <c r="P141" s="465"/>
      <c r="Q141" s="462"/>
      <c r="R141" s="466"/>
      <c r="S141" s="465"/>
      <c r="T141" s="462"/>
      <c r="U141" s="465"/>
      <c r="V141" s="462"/>
      <c r="W141" s="466"/>
      <c r="X141" s="465"/>
      <c r="Y141" s="462"/>
      <c r="Z141" s="467"/>
      <c r="AA141" s="467"/>
      <c r="AB141" s="467"/>
      <c r="AC141" s="467"/>
      <c r="AD141" s="467"/>
      <c r="AE141" s="467"/>
      <c r="AF141" s="467"/>
      <c r="AG141" s="467"/>
      <c r="AH141" s="467"/>
      <c r="AI141" s="467"/>
      <c r="AJ141" s="467"/>
      <c r="AK141" s="467"/>
      <c r="AL141" s="467"/>
      <c r="AM141" s="467"/>
      <c r="AN141" s="467"/>
      <c r="AO141" s="467"/>
      <c r="AP141" s="467"/>
      <c r="AQ141" s="467"/>
      <c r="AR141" s="467"/>
      <c r="AS141" s="467"/>
    </row>
    <row r="142" spans="1:45" ht="12.75" customHeight="1" x14ac:dyDescent="0.2">
      <c r="A142" s="461"/>
      <c r="B142" s="462"/>
      <c r="C142" s="462"/>
      <c r="D142" s="462"/>
      <c r="E142" s="462"/>
      <c r="F142" s="462"/>
      <c r="G142" s="463"/>
      <c r="H142" s="462"/>
      <c r="I142" s="464"/>
      <c r="J142" s="464"/>
      <c r="K142" s="465"/>
      <c r="L142" s="462"/>
      <c r="M142" s="466"/>
      <c r="N142" s="465"/>
      <c r="O142" s="462"/>
      <c r="P142" s="465"/>
      <c r="Q142" s="462"/>
      <c r="R142" s="466"/>
      <c r="S142" s="465"/>
      <c r="T142" s="462"/>
      <c r="U142" s="465"/>
      <c r="V142" s="462"/>
      <c r="W142" s="466"/>
      <c r="X142" s="465"/>
      <c r="Y142" s="462"/>
      <c r="Z142" s="467"/>
      <c r="AA142" s="467"/>
      <c r="AB142" s="467"/>
      <c r="AC142" s="467"/>
      <c r="AD142" s="467"/>
      <c r="AE142" s="467"/>
      <c r="AF142" s="467"/>
      <c r="AG142" s="467"/>
      <c r="AH142" s="467"/>
      <c r="AI142" s="467"/>
      <c r="AJ142" s="467"/>
      <c r="AK142" s="467"/>
      <c r="AL142" s="467"/>
      <c r="AM142" s="467"/>
      <c r="AN142" s="467"/>
      <c r="AO142" s="467"/>
      <c r="AP142" s="467"/>
      <c r="AQ142" s="467"/>
      <c r="AR142" s="467"/>
      <c r="AS142" s="467"/>
    </row>
    <row r="143" spans="1:45" ht="12.75" customHeight="1" x14ac:dyDescent="0.2">
      <c r="A143" s="461"/>
      <c r="B143" s="462"/>
      <c r="C143" s="462"/>
      <c r="D143" s="462"/>
      <c r="E143" s="462"/>
      <c r="F143" s="462"/>
      <c r="G143" s="463"/>
      <c r="H143" s="462"/>
      <c r="I143" s="464"/>
      <c r="J143" s="464"/>
      <c r="K143" s="465"/>
      <c r="L143" s="462"/>
      <c r="M143" s="466"/>
      <c r="N143" s="465"/>
      <c r="O143" s="462"/>
      <c r="P143" s="465"/>
      <c r="Q143" s="462"/>
      <c r="R143" s="466"/>
      <c r="S143" s="465"/>
      <c r="T143" s="462"/>
      <c r="U143" s="465"/>
      <c r="V143" s="462"/>
      <c r="W143" s="466"/>
      <c r="X143" s="465"/>
      <c r="Y143" s="462"/>
      <c r="Z143" s="467"/>
      <c r="AA143" s="467"/>
      <c r="AB143" s="467"/>
      <c r="AC143" s="467"/>
      <c r="AD143" s="467"/>
      <c r="AE143" s="467"/>
      <c r="AF143" s="467"/>
      <c r="AG143" s="467"/>
      <c r="AH143" s="467"/>
      <c r="AI143" s="467"/>
      <c r="AJ143" s="467"/>
      <c r="AK143" s="467"/>
      <c r="AL143" s="467"/>
      <c r="AM143" s="467"/>
      <c r="AN143" s="467"/>
      <c r="AO143" s="467"/>
      <c r="AP143" s="467"/>
      <c r="AQ143" s="467"/>
      <c r="AR143" s="467"/>
      <c r="AS143" s="467"/>
    </row>
    <row r="144" spans="1:45" ht="12.75" customHeight="1" x14ac:dyDescent="0.2">
      <c r="A144" s="461"/>
      <c r="B144" s="462"/>
      <c r="C144" s="462"/>
      <c r="D144" s="462"/>
      <c r="E144" s="462"/>
      <c r="F144" s="462"/>
      <c r="G144" s="463"/>
      <c r="H144" s="462"/>
      <c r="I144" s="464"/>
      <c r="J144" s="464"/>
      <c r="K144" s="465"/>
      <c r="L144" s="462"/>
      <c r="M144" s="466"/>
      <c r="N144" s="465"/>
      <c r="O144" s="462"/>
      <c r="P144" s="465"/>
      <c r="Q144" s="462"/>
      <c r="R144" s="466"/>
      <c r="S144" s="465"/>
      <c r="T144" s="462"/>
      <c r="U144" s="465"/>
      <c r="V144" s="462"/>
      <c r="W144" s="466"/>
      <c r="X144" s="465"/>
      <c r="Y144" s="462"/>
      <c r="Z144" s="467"/>
      <c r="AA144" s="467"/>
      <c r="AB144" s="467"/>
      <c r="AC144" s="467"/>
      <c r="AD144" s="467"/>
      <c r="AE144" s="467"/>
      <c r="AF144" s="467"/>
      <c r="AG144" s="467"/>
      <c r="AH144" s="467"/>
      <c r="AI144" s="467"/>
      <c r="AJ144" s="467"/>
      <c r="AK144" s="467"/>
      <c r="AL144" s="467"/>
      <c r="AM144" s="467"/>
      <c r="AN144" s="467"/>
      <c r="AO144" s="467"/>
      <c r="AP144" s="467"/>
      <c r="AQ144" s="467"/>
      <c r="AR144" s="467"/>
      <c r="AS144" s="467"/>
    </row>
    <row r="145" spans="1:45" ht="12.75" customHeight="1" x14ac:dyDescent="0.2">
      <c r="A145" s="461"/>
      <c r="B145" s="462"/>
      <c r="C145" s="462"/>
      <c r="D145" s="462"/>
      <c r="E145" s="462"/>
      <c r="F145" s="462"/>
      <c r="G145" s="463"/>
      <c r="H145" s="462"/>
      <c r="I145" s="464"/>
      <c r="J145" s="464"/>
      <c r="K145" s="465"/>
      <c r="L145" s="462"/>
      <c r="M145" s="466"/>
      <c r="N145" s="465"/>
      <c r="O145" s="462"/>
      <c r="P145" s="465"/>
      <c r="Q145" s="462"/>
      <c r="R145" s="466"/>
      <c r="S145" s="465"/>
      <c r="T145" s="462"/>
      <c r="U145" s="465"/>
      <c r="V145" s="462"/>
      <c r="W145" s="466"/>
      <c r="X145" s="465"/>
      <c r="Y145" s="462"/>
      <c r="Z145" s="467"/>
      <c r="AA145" s="467"/>
      <c r="AB145" s="467"/>
      <c r="AC145" s="467"/>
      <c r="AD145" s="467"/>
      <c r="AE145" s="467"/>
      <c r="AF145" s="467"/>
      <c r="AG145" s="467"/>
      <c r="AH145" s="467"/>
      <c r="AI145" s="467"/>
      <c r="AJ145" s="467"/>
      <c r="AK145" s="467"/>
      <c r="AL145" s="467"/>
      <c r="AM145" s="467"/>
      <c r="AN145" s="467"/>
      <c r="AO145" s="467"/>
      <c r="AP145" s="467"/>
      <c r="AQ145" s="467"/>
      <c r="AR145" s="467"/>
      <c r="AS145" s="467"/>
    </row>
    <row r="146" spans="1:45" ht="12.75" customHeight="1" x14ac:dyDescent="0.2">
      <c r="A146" s="461"/>
      <c r="B146" s="462"/>
      <c r="C146" s="462"/>
      <c r="D146" s="462"/>
      <c r="E146" s="462"/>
      <c r="F146" s="462"/>
      <c r="G146" s="463"/>
      <c r="H146" s="462"/>
      <c r="I146" s="464"/>
      <c r="J146" s="464"/>
      <c r="K146" s="465"/>
      <c r="L146" s="462"/>
      <c r="M146" s="466"/>
      <c r="N146" s="465"/>
      <c r="O146" s="462"/>
      <c r="P146" s="465"/>
      <c r="Q146" s="462"/>
      <c r="R146" s="466"/>
      <c r="S146" s="465"/>
      <c r="T146" s="462"/>
      <c r="U146" s="465"/>
      <c r="V146" s="462"/>
      <c r="W146" s="466"/>
      <c r="X146" s="465"/>
      <c r="Y146" s="462"/>
      <c r="Z146" s="467"/>
      <c r="AA146" s="467"/>
      <c r="AB146" s="467"/>
      <c r="AC146" s="467"/>
      <c r="AD146" s="467"/>
      <c r="AE146" s="467"/>
      <c r="AF146" s="467"/>
      <c r="AG146" s="467"/>
      <c r="AH146" s="467"/>
      <c r="AI146" s="467"/>
      <c r="AJ146" s="467"/>
      <c r="AK146" s="467"/>
      <c r="AL146" s="467"/>
      <c r="AM146" s="467"/>
      <c r="AN146" s="467"/>
      <c r="AO146" s="467"/>
      <c r="AP146" s="467"/>
      <c r="AQ146" s="467"/>
      <c r="AR146" s="467"/>
      <c r="AS146" s="467"/>
    </row>
    <row r="147" spans="1:45" ht="12.75" customHeight="1" x14ac:dyDescent="0.2">
      <c r="A147" s="461"/>
      <c r="B147" s="462"/>
      <c r="C147" s="462"/>
      <c r="D147" s="462"/>
      <c r="E147" s="462"/>
      <c r="F147" s="462"/>
      <c r="G147" s="463"/>
      <c r="H147" s="462"/>
      <c r="I147" s="464"/>
      <c r="J147" s="464"/>
      <c r="K147" s="465"/>
      <c r="L147" s="462"/>
      <c r="M147" s="466"/>
      <c r="N147" s="465"/>
      <c r="O147" s="462"/>
      <c r="P147" s="465"/>
      <c r="Q147" s="462"/>
      <c r="R147" s="466"/>
      <c r="S147" s="465"/>
      <c r="T147" s="462"/>
      <c r="U147" s="465"/>
      <c r="V147" s="462"/>
      <c r="W147" s="466"/>
      <c r="X147" s="465"/>
      <c r="Y147" s="462"/>
      <c r="Z147" s="467"/>
      <c r="AA147" s="467"/>
      <c r="AB147" s="467"/>
      <c r="AC147" s="467"/>
      <c r="AD147" s="467"/>
      <c r="AE147" s="467"/>
      <c r="AF147" s="467"/>
      <c r="AG147" s="467"/>
      <c r="AH147" s="467"/>
      <c r="AI147" s="467"/>
      <c r="AJ147" s="467"/>
      <c r="AK147" s="467"/>
      <c r="AL147" s="467"/>
      <c r="AM147" s="467"/>
      <c r="AN147" s="467"/>
      <c r="AO147" s="467"/>
      <c r="AP147" s="467"/>
      <c r="AQ147" s="467"/>
      <c r="AR147" s="467"/>
      <c r="AS147" s="467"/>
    </row>
    <row r="148" spans="1:45" ht="12.75" customHeight="1" x14ac:dyDescent="0.2">
      <c r="A148" s="461"/>
      <c r="B148" s="462"/>
      <c r="C148" s="462"/>
      <c r="D148" s="462"/>
      <c r="E148" s="462"/>
      <c r="F148" s="462"/>
      <c r="G148" s="463"/>
      <c r="H148" s="462"/>
      <c r="I148" s="464"/>
      <c r="J148" s="464"/>
      <c r="K148" s="465"/>
      <c r="L148" s="462"/>
      <c r="M148" s="466"/>
      <c r="N148" s="465"/>
      <c r="O148" s="462"/>
      <c r="P148" s="465"/>
      <c r="Q148" s="462"/>
      <c r="R148" s="466"/>
      <c r="S148" s="465"/>
      <c r="T148" s="462"/>
      <c r="U148" s="465"/>
      <c r="V148" s="462"/>
      <c r="W148" s="466"/>
      <c r="X148" s="465"/>
      <c r="Y148" s="462"/>
      <c r="Z148" s="467"/>
      <c r="AA148" s="467"/>
      <c r="AB148" s="467"/>
      <c r="AC148" s="467"/>
      <c r="AD148" s="467"/>
      <c r="AE148" s="467"/>
      <c r="AF148" s="467"/>
      <c r="AG148" s="467"/>
      <c r="AH148" s="467"/>
      <c r="AI148" s="467"/>
      <c r="AJ148" s="467"/>
      <c r="AK148" s="467"/>
      <c r="AL148" s="467"/>
      <c r="AM148" s="467"/>
      <c r="AN148" s="467"/>
      <c r="AO148" s="467"/>
      <c r="AP148" s="467"/>
      <c r="AQ148" s="467"/>
      <c r="AR148" s="467"/>
      <c r="AS148" s="467"/>
    </row>
    <row r="149" spans="1:45" ht="12.75" customHeight="1" x14ac:dyDescent="0.2">
      <c r="A149" s="461"/>
      <c r="B149" s="462"/>
      <c r="C149" s="462"/>
      <c r="D149" s="462"/>
      <c r="E149" s="462"/>
      <c r="F149" s="462"/>
      <c r="G149" s="463"/>
      <c r="H149" s="462"/>
      <c r="I149" s="464"/>
      <c r="J149" s="464"/>
      <c r="K149" s="465"/>
      <c r="L149" s="462"/>
      <c r="M149" s="466"/>
      <c r="N149" s="465"/>
      <c r="O149" s="462"/>
      <c r="P149" s="465"/>
      <c r="Q149" s="462"/>
      <c r="R149" s="466"/>
      <c r="S149" s="465"/>
      <c r="T149" s="462"/>
      <c r="U149" s="465"/>
      <c r="V149" s="462"/>
      <c r="W149" s="466"/>
      <c r="X149" s="465"/>
      <c r="Y149" s="462"/>
      <c r="Z149" s="467"/>
      <c r="AA149" s="467"/>
      <c r="AB149" s="467"/>
      <c r="AC149" s="467"/>
      <c r="AD149" s="467"/>
      <c r="AE149" s="467"/>
      <c r="AF149" s="467"/>
      <c r="AG149" s="467"/>
      <c r="AH149" s="467"/>
      <c r="AI149" s="467"/>
      <c r="AJ149" s="467"/>
      <c r="AK149" s="467"/>
      <c r="AL149" s="467"/>
      <c r="AM149" s="467"/>
      <c r="AN149" s="467"/>
      <c r="AO149" s="467"/>
      <c r="AP149" s="467"/>
      <c r="AQ149" s="467"/>
      <c r="AR149" s="467"/>
      <c r="AS149" s="467"/>
    </row>
    <row r="150" spans="1:45" ht="12.75" customHeight="1" x14ac:dyDescent="0.2">
      <c r="A150" s="461"/>
      <c r="B150" s="462"/>
      <c r="C150" s="462"/>
      <c r="D150" s="462"/>
      <c r="E150" s="462"/>
      <c r="F150" s="462"/>
      <c r="G150" s="463"/>
      <c r="H150" s="462"/>
      <c r="I150" s="464"/>
      <c r="J150" s="464"/>
      <c r="K150" s="465"/>
      <c r="L150" s="462"/>
      <c r="M150" s="466"/>
      <c r="N150" s="465"/>
      <c r="O150" s="462"/>
      <c r="P150" s="465"/>
      <c r="Q150" s="462"/>
      <c r="R150" s="466"/>
      <c r="S150" s="465"/>
      <c r="T150" s="462"/>
      <c r="U150" s="465"/>
      <c r="V150" s="462"/>
      <c r="W150" s="466"/>
      <c r="X150" s="465"/>
      <c r="Y150" s="462"/>
      <c r="Z150" s="467"/>
      <c r="AA150" s="467"/>
      <c r="AB150" s="467"/>
      <c r="AC150" s="467"/>
      <c r="AD150" s="467"/>
      <c r="AE150" s="467"/>
      <c r="AF150" s="467"/>
      <c r="AG150" s="467"/>
      <c r="AH150" s="467"/>
      <c r="AI150" s="467"/>
      <c r="AJ150" s="467"/>
      <c r="AK150" s="467"/>
      <c r="AL150" s="467"/>
      <c r="AM150" s="467"/>
      <c r="AN150" s="467"/>
      <c r="AO150" s="467"/>
      <c r="AP150" s="467"/>
      <c r="AQ150" s="467"/>
      <c r="AR150" s="467"/>
      <c r="AS150" s="467"/>
    </row>
    <row r="151" spans="1:45" ht="12.75" customHeight="1" x14ac:dyDescent="0.2">
      <c r="A151" s="461"/>
      <c r="B151" s="462"/>
      <c r="C151" s="462"/>
      <c r="D151" s="462"/>
      <c r="E151" s="462"/>
      <c r="F151" s="462"/>
      <c r="G151" s="463"/>
      <c r="H151" s="462"/>
      <c r="I151" s="464"/>
      <c r="J151" s="464"/>
      <c r="K151" s="465"/>
      <c r="L151" s="462"/>
      <c r="M151" s="466"/>
      <c r="N151" s="465"/>
      <c r="O151" s="462"/>
      <c r="P151" s="465"/>
      <c r="Q151" s="462"/>
      <c r="R151" s="466"/>
      <c r="S151" s="465"/>
      <c r="T151" s="462"/>
      <c r="U151" s="465"/>
      <c r="V151" s="462"/>
      <c r="W151" s="466"/>
      <c r="X151" s="465"/>
      <c r="Y151" s="462"/>
      <c r="Z151" s="467"/>
      <c r="AA151" s="467"/>
      <c r="AB151" s="467"/>
      <c r="AC151" s="467"/>
      <c r="AD151" s="467"/>
      <c r="AE151" s="467"/>
      <c r="AF151" s="467"/>
      <c r="AG151" s="467"/>
      <c r="AH151" s="467"/>
      <c r="AI151" s="467"/>
      <c r="AJ151" s="467"/>
      <c r="AK151" s="467"/>
      <c r="AL151" s="467"/>
      <c r="AM151" s="467"/>
      <c r="AN151" s="467"/>
      <c r="AO151" s="467"/>
      <c r="AP151" s="467"/>
      <c r="AQ151" s="467"/>
      <c r="AR151" s="467"/>
      <c r="AS151" s="467"/>
    </row>
    <row r="152" spans="1:45" ht="12.75" customHeight="1" x14ac:dyDescent="0.2">
      <c r="A152" s="461"/>
      <c r="B152" s="462"/>
      <c r="C152" s="462"/>
      <c r="D152" s="462"/>
      <c r="E152" s="462"/>
      <c r="F152" s="462"/>
      <c r="G152" s="463"/>
      <c r="H152" s="462"/>
      <c r="I152" s="464"/>
      <c r="J152" s="464"/>
      <c r="K152" s="465"/>
      <c r="L152" s="462"/>
      <c r="M152" s="466"/>
      <c r="N152" s="465"/>
      <c r="O152" s="462"/>
      <c r="P152" s="465"/>
      <c r="Q152" s="462"/>
      <c r="R152" s="466"/>
      <c r="S152" s="465"/>
      <c r="T152" s="462"/>
      <c r="U152" s="465"/>
      <c r="V152" s="462"/>
      <c r="W152" s="466"/>
      <c r="X152" s="465"/>
      <c r="Y152" s="462"/>
      <c r="Z152" s="467"/>
      <c r="AA152" s="467"/>
      <c r="AB152" s="467"/>
      <c r="AC152" s="467"/>
      <c r="AD152" s="467"/>
      <c r="AE152" s="467"/>
      <c r="AF152" s="467"/>
      <c r="AG152" s="467"/>
      <c r="AH152" s="467"/>
      <c r="AI152" s="467"/>
      <c r="AJ152" s="467"/>
      <c r="AK152" s="467"/>
      <c r="AL152" s="467"/>
      <c r="AM152" s="467"/>
      <c r="AN152" s="467"/>
      <c r="AO152" s="467"/>
      <c r="AP152" s="467"/>
      <c r="AQ152" s="467"/>
      <c r="AR152" s="467"/>
      <c r="AS152" s="467"/>
    </row>
    <row r="153" spans="1:45" ht="12.75" customHeight="1" x14ac:dyDescent="0.2">
      <c r="A153" s="461"/>
      <c r="B153" s="462"/>
      <c r="C153" s="462"/>
      <c r="D153" s="462"/>
      <c r="E153" s="462"/>
      <c r="F153" s="462"/>
      <c r="G153" s="463"/>
      <c r="H153" s="462"/>
      <c r="I153" s="464"/>
      <c r="J153" s="464"/>
      <c r="K153" s="465"/>
      <c r="L153" s="462"/>
      <c r="M153" s="466"/>
      <c r="N153" s="465"/>
      <c r="O153" s="462"/>
      <c r="P153" s="465"/>
      <c r="Q153" s="462"/>
      <c r="R153" s="466"/>
      <c r="S153" s="465"/>
      <c r="T153" s="462"/>
      <c r="U153" s="465"/>
      <c r="V153" s="462"/>
      <c r="W153" s="466"/>
      <c r="X153" s="465"/>
      <c r="Y153" s="462"/>
      <c r="Z153" s="467"/>
      <c r="AA153" s="467"/>
      <c r="AB153" s="467"/>
      <c r="AC153" s="467"/>
      <c r="AD153" s="467"/>
      <c r="AE153" s="467"/>
      <c r="AF153" s="467"/>
      <c r="AG153" s="467"/>
      <c r="AH153" s="467"/>
      <c r="AI153" s="467"/>
      <c r="AJ153" s="467"/>
      <c r="AK153" s="467"/>
      <c r="AL153" s="467"/>
      <c r="AM153" s="467"/>
      <c r="AN153" s="467"/>
      <c r="AO153" s="467"/>
      <c r="AP153" s="467"/>
      <c r="AQ153" s="467"/>
      <c r="AR153" s="467"/>
      <c r="AS153" s="467"/>
    </row>
    <row r="154" spans="1:45" ht="12.75" customHeight="1" x14ac:dyDescent="0.2">
      <c r="A154" s="461"/>
      <c r="B154" s="462"/>
      <c r="C154" s="462"/>
      <c r="D154" s="462"/>
      <c r="E154" s="462"/>
      <c r="F154" s="462"/>
      <c r="G154" s="463"/>
      <c r="H154" s="462"/>
      <c r="I154" s="464"/>
      <c r="J154" s="464"/>
      <c r="K154" s="465"/>
      <c r="L154" s="462"/>
      <c r="M154" s="466"/>
      <c r="N154" s="465"/>
      <c r="O154" s="462"/>
      <c r="P154" s="465"/>
      <c r="Q154" s="462"/>
      <c r="R154" s="466"/>
      <c r="S154" s="465"/>
      <c r="T154" s="462"/>
      <c r="U154" s="465"/>
      <c r="V154" s="462"/>
      <c r="W154" s="466"/>
      <c r="X154" s="465"/>
      <c r="Y154" s="462"/>
      <c r="Z154" s="467"/>
      <c r="AA154" s="467"/>
      <c r="AB154" s="467"/>
      <c r="AC154" s="467"/>
      <c r="AD154" s="467"/>
      <c r="AE154" s="467"/>
      <c r="AF154" s="467"/>
      <c r="AG154" s="467"/>
      <c r="AH154" s="467"/>
      <c r="AI154" s="467"/>
      <c r="AJ154" s="467"/>
      <c r="AK154" s="467"/>
      <c r="AL154" s="467"/>
      <c r="AM154" s="467"/>
      <c r="AN154" s="467"/>
      <c r="AO154" s="467"/>
      <c r="AP154" s="467"/>
      <c r="AQ154" s="467"/>
      <c r="AR154" s="467"/>
      <c r="AS154" s="467"/>
    </row>
    <row r="155" spans="1:45" ht="12.75" customHeight="1" x14ac:dyDescent="0.2">
      <c r="A155" s="461"/>
      <c r="B155" s="462"/>
      <c r="C155" s="462"/>
      <c r="D155" s="462"/>
      <c r="E155" s="462"/>
      <c r="F155" s="462"/>
      <c r="G155" s="463"/>
      <c r="H155" s="462"/>
      <c r="I155" s="464"/>
      <c r="J155" s="464"/>
      <c r="K155" s="465"/>
      <c r="L155" s="462"/>
      <c r="M155" s="466"/>
      <c r="N155" s="465"/>
      <c r="O155" s="462"/>
      <c r="P155" s="465"/>
      <c r="Q155" s="462"/>
      <c r="R155" s="466"/>
      <c r="S155" s="465"/>
      <c r="T155" s="462"/>
      <c r="U155" s="465"/>
      <c r="V155" s="462"/>
      <c r="W155" s="466"/>
      <c r="X155" s="465"/>
      <c r="Y155" s="462"/>
      <c r="Z155" s="467"/>
      <c r="AA155" s="467"/>
      <c r="AB155" s="467"/>
      <c r="AC155" s="467"/>
      <c r="AD155" s="467"/>
      <c r="AE155" s="467"/>
      <c r="AF155" s="467"/>
      <c r="AG155" s="467"/>
      <c r="AH155" s="467"/>
      <c r="AI155" s="467"/>
      <c r="AJ155" s="467"/>
      <c r="AK155" s="467"/>
      <c r="AL155" s="467"/>
      <c r="AM155" s="467"/>
      <c r="AN155" s="467"/>
      <c r="AO155" s="467"/>
      <c r="AP155" s="467"/>
      <c r="AQ155" s="467"/>
      <c r="AR155" s="467"/>
      <c r="AS155" s="467"/>
    </row>
    <row r="156" spans="1:45" ht="12.75" customHeight="1" x14ac:dyDescent="0.2">
      <c r="A156" s="461"/>
      <c r="B156" s="462"/>
      <c r="C156" s="462"/>
      <c r="D156" s="462"/>
      <c r="E156" s="462"/>
      <c r="F156" s="462"/>
      <c r="G156" s="463"/>
      <c r="H156" s="462"/>
      <c r="I156" s="464"/>
      <c r="J156" s="464"/>
      <c r="K156" s="465"/>
      <c r="L156" s="462"/>
      <c r="M156" s="466"/>
      <c r="N156" s="465"/>
      <c r="O156" s="462"/>
      <c r="P156" s="465"/>
      <c r="Q156" s="462"/>
      <c r="R156" s="466"/>
      <c r="S156" s="465"/>
      <c r="T156" s="462"/>
      <c r="U156" s="465"/>
      <c r="V156" s="462"/>
      <c r="W156" s="466"/>
      <c r="X156" s="465"/>
      <c r="Y156" s="462"/>
      <c r="Z156" s="467"/>
      <c r="AA156" s="467"/>
      <c r="AB156" s="467"/>
      <c r="AC156" s="467"/>
      <c r="AD156" s="467"/>
      <c r="AE156" s="467"/>
      <c r="AF156" s="467"/>
      <c r="AG156" s="467"/>
      <c r="AH156" s="467"/>
      <c r="AI156" s="467"/>
      <c r="AJ156" s="467"/>
      <c r="AK156" s="467"/>
      <c r="AL156" s="467"/>
      <c r="AM156" s="467"/>
      <c r="AN156" s="467"/>
      <c r="AO156" s="467"/>
      <c r="AP156" s="467"/>
      <c r="AQ156" s="467"/>
      <c r="AR156" s="467"/>
      <c r="AS156" s="467"/>
    </row>
    <row r="157" spans="1:45" ht="12.75" customHeight="1" x14ac:dyDescent="0.2">
      <c r="A157" s="461"/>
      <c r="B157" s="462"/>
      <c r="C157" s="462"/>
      <c r="D157" s="462"/>
      <c r="E157" s="462"/>
      <c r="F157" s="462"/>
      <c r="G157" s="463"/>
      <c r="H157" s="462"/>
      <c r="I157" s="464"/>
      <c r="J157" s="464"/>
      <c r="K157" s="465"/>
      <c r="L157" s="462"/>
      <c r="M157" s="466"/>
      <c r="N157" s="465"/>
      <c r="O157" s="462"/>
      <c r="P157" s="465"/>
      <c r="Q157" s="462"/>
      <c r="R157" s="466"/>
      <c r="S157" s="465"/>
      <c r="T157" s="462"/>
      <c r="U157" s="465"/>
      <c r="V157" s="462"/>
      <c r="W157" s="466"/>
      <c r="X157" s="465"/>
      <c r="Y157" s="462"/>
      <c r="Z157" s="467"/>
      <c r="AA157" s="467"/>
      <c r="AB157" s="467"/>
      <c r="AC157" s="467"/>
      <c r="AD157" s="467"/>
      <c r="AE157" s="467"/>
      <c r="AF157" s="467"/>
      <c r="AG157" s="467"/>
      <c r="AH157" s="467"/>
      <c r="AI157" s="467"/>
      <c r="AJ157" s="467"/>
      <c r="AK157" s="467"/>
      <c r="AL157" s="467"/>
      <c r="AM157" s="467"/>
      <c r="AN157" s="467"/>
      <c r="AO157" s="467"/>
      <c r="AP157" s="467"/>
      <c r="AQ157" s="467"/>
      <c r="AR157" s="467"/>
      <c r="AS157" s="467"/>
    </row>
    <row r="158" spans="1:45" ht="12.75" customHeight="1" x14ac:dyDescent="0.2">
      <c r="A158" s="461"/>
      <c r="B158" s="462"/>
      <c r="C158" s="462"/>
      <c r="D158" s="462"/>
      <c r="E158" s="462"/>
      <c r="F158" s="462"/>
      <c r="G158" s="463"/>
      <c r="H158" s="462"/>
      <c r="I158" s="464"/>
      <c r="J158" s="464"/>
      <c r="K158" s="465"/>
      <c r="L158" s="462"/>
      <c r="M158" s="466"/>
      <c r="N158" s="465"/>
      <c r="O158" s="462"/>
      <c r="P158" s="465"/>
      <c r="Q158" s="462"/>
      <c r="R158" s="466"/>
      <c r="S158" s="465"/>
      <c r="T158" s="462"/>
      <c r="U158" s="465"/>
      <c r="V158" s="462"/>
      <c r="W158" s="466"/>
      <c r="X158" s="465"/>
      <c r="Y158" s="462"/>
      <c r="Z158" s="467"/>
      <c r="AA158" s="467"/>
      <c r="AB158" s="467"/>
      <c r="AC158" s="467"/>
      <c r="AD158" s="467"/>
      <c r="AE158" s="467"/>
      <c r="AF158" s="467"/>
      <c r="AG158" s="467"/>
      <c r="AH158" s="467"/>
      <c r="AI158" s="467"/>
      <c r="AJ158" s="467"/>
      <c r="AK158" s="467"/>
      <c r="AL158" s="467"/>
      <c r="AM158" s="467"/>
      <c r="AN158" s="467"/>
      <c r="AO158" s="467"/>
      <c r="AP158" s="467"/>
      <c r="AQ158" s="467"/>
      <c r="AR158" s="467"/>
      <c r="AS158" s="467"/>
    </row>
    <row r="159" spans="1:45" ht="12.75" customHeight="1" x14ac:dyDescent="0.2">
      <c r="A159" s="461"/>
      <c r="B159" s="462"/>
      <c r="C159" s="462"/>
      <c r="D159" s="462"/>
      <c r="E159" s="462"/>
      <c r="F159" s="462"/>
      <c r="G159" s="463"/>
      <c r="H159" s="462"/>
      <c r="I159" s="464"/>
      <c r="J159" s="464"/>
      <c r="K159" s="465"/>
      <c r="L159" s="462"/>
      <c r="M159" s="466"/>
      <c r="N159" s="465"/>
      <c r="O159" s="462"/>
      <c r="P159" s="465"/>
      <c r="Q159" s="462"/>
      <c r="R159" s="466"/>
      <c r="S159" s="465"/>
      <c r="T159" s="462"/>
      <c r="U159" s="465"/>
      <c r="V159" s="462"/>
      <c r="W159" s="466"/>
      <c r="X159" s="465"/>
      <c r="Y159" s="462"/>
      <c r="Z159" s="467"/>
      <c r="AA159" s="467"/>
      <c r="AB159" s="467"/>
      <c r="AC159" s="467"/>
      <c r="AD159" s="467"/>
      <c r="AE159" s="467"/>
      <c r="AF159" s="467"/>
      <c r="AG159" s="467"/>
      <c r="AH159" s="467"/>
      <c r="AI159" s="467"/>
      <c r="AJ159" s="467"/>
      <c r="AK159" s="467"/>
      <c r="AL159" s="467"/>
      <c r="AM159" s="467"/>
      <c r="AN159" s="467"/>
      <c r="AO159" s="467"/>
      <c r="AP159" s="467"/>
      <c r="AQ159" s="467"/>
      <c r="AR159" s="467"/>
      <c r="AS159" s="467"/>
    </row>
    <row r="160" spans="1:45" ht="12.75" customHeight="1" x14ac:dyDescent="0.2">
      <c r="A160" s="461"/>
      <c r="B160" s="462"/>
      <c r="C160" s="462"/>
      <c r="D160" s="462"/>
      <c r="E160" s="462"/>
      <c r="F160" s="462"/>
      <c r="G160" s="463"/>
      <c r="H160" s="462"/>
      <c r="I160" s="464"/>
      <c r="J160" s="464"/>
      <c r="K160" s="465"/>
      <c r="L160" s="462"/>
      <c r="M160" s="466"/>
      <c r="N160" s="465"/>
      <c r="O160" s="462"/>
      <c r="P160" s="465"/>
      <c r="Q160" s="462"/>
      <c r="R160" s="466"/>
      <c r="S160" s="465"/>
      <c r="T160" s="462"/>
      <c r="U160" s="465"/>
      <c r="V160" s="462"/>
      <c r="W160" s="466"/>
      <c r="X160" s="465"/>
      <c r="Y160" s="462"/>
      <c r="Z160" s="467"/>
      <c r="AA160" s="467"/>
      <c r="AB160" s="467"/>
      <c r="AC160" s="467"/>
      <c r="AD160" s="467"/>
      <c r="AE160" s="467"/>
      <c r="AF160" s="467"/>
      <c r="AG160" s="467"/>
      <c r="AH160" s="467"/>
      <c r="AI160" s="467"/>
      <c r="AJ160" s="467"/>
      <c r="AK160" s="467"/>
      <c r="AL160" s="467"/>
      <c r="AM160" s="467"/>
      <c r="AN160" s="467"/>
      <c r="AO160" s="467"/>
      <c r="AP160" s="467"/>
      <c r="AQ160" s="467"/>
      <c r="AR160" s="467"/>
      <c r="AS160" s="467"/>
    </row>
    <row r="161" spans="1:45" ht="12.75" customHeight="1" x14ac:dyDescent="0.2">
      <c r="A161" s="461"/>
      <c r="B161" s="462"/>
      <c r="C161" s="462"/>
      <c r="D161" s="462"/>
      <c r="E161" s="462"/>
      <c r="F161" s="462"/>
      <c r="G161" s="463"/>
      <c r="H161" s="462"/>
      <c r="I161" s="464"/>
      <c r="J161" s="464"/>
      <c r="K161" s="465"/>
      <c r="L161" s="462"/>
      <c r="M161" s="466"/>
      <c r="N161" s="465"/>
      <c r="O161" s="462"/>
      <c r="P161" s="465"/>
      <c r="Q161" s="462"/>
      <c r="R161" s="466"/>
      <c r="S161" s="465"/>
      <c r="T161" s="462"/>
      <c r="U161" s="465"/>
      <c r="V161" s="462"/>
      <c r="W161" s="466"/>
      <c r="X161" s="465"/>
      <c r="Y161" s="462"/>
      <c r="Z161" s="467"/>
      <c r="AA161" s="467"/>
      <c r="AB161" s="467"/>
      <c r="AC161" s="467"/>
      <c r="AD161" s="467"/>
      <c r="AE161" s="467"/>
      <c r="AF161" s="467"/>
      <c r="AG161" s="467"/>
      <c r="AH161" s="467"/>
      <c r="AI161" s="467"/>
      <c r="AJ161" s="467"/>
      <c r="AK161" s="467"/>
      <c r="AL161" s="467"/>
      <c r="AM161" s="467"/>
      <c r="AN161" s="467"/>
      <c r="AO161" s="467"/>
      <c r="AP161" s="467"/>
      <c r="AQ161" s="467"/>
      <c r="AR161" s="467"/>
      <c r="AS161" s="467"/>
    </row>
    <row r="162" spans="1:45" ht="12.75" customHeight="1" x14ac:dyDescent="0.2">
      <c r="A162" s="461"/>
      <c r="B162" s="462"/>
      <c r="C162" s="462"/>
      <c r="D162" s="462"/>
      <c r="E162" s="462"/>
      <c r="F162" s="462"/>
      <c r="G162" s="463"/>
      <c r="H162" s="462"/>
      <c r="I162" s="464"/>
      <c r="J162" s="464"/>
      <c r="K162" s="465"/>
      <c r="L162" s="462"/>
      <c r="M162" s="466"/>
      <c r="N162" s="465"/>
      <c r="O162" s="462"/>
      <c r="P162" s="465"/>
      <c r="Q162" s="462"/>
      <c r="R162" s="466"/>
      <c r="S162" s="465"/>
      <c r="T162" s="462"/>
      <c r="U162" s="465"/>
      <c r="V162" s="462"/>
      <c r="W162" s="466"/>
      <c r="X162" s="465"/>
      <c r="Y162" s="462"/>
      <c r="Z162" s="467"/>
      <c r="AA162" s="467"/>
      <c r="AB162" s="467"/>
      <c r="AC162" s="467"/>
      <c r="AD162" s="467"/>
      <c r="AE162" s="467"/>
      <c r="AF162" s="467"/>
      <c r="AG162" s="467"/>
      <c r="AH162" s="467"/>
      <c r="AI162" s="467"/>
      <c r="AJ162" s="467"/>
      <c r="AK162" s="467"/>
      <c r="AL162" s="467"/>
      <c r="AM162" s="467"/>
      <c r="AN162" s="467"/>
      <c r="AO162" s="467"/>
      <c r="AP162" s="467"/>
      <c r="AQ162" s="467"/>
      <c r="AR162" s="467"/>
      <c r="AS162" s="467"/>
    </row>
    <row r="163" spans="1:45" ht="12.75" customHeight="1" x14ac:dyDescent="0.2">
      <c r="A163" s="461"/>
      <c r="B163" s="462"/>
      <c r="C163" s="462"/>
      <c r="D163" s="462"/>
      <c r="E163" s="462"/>
      <c r="F163" s="462"/>
      <c r="G163" s="463"/>
      <c r="H163" s="462"/>
      <c r="I163" s="464"/>
      <c r="J163" s="464"/>
      <c r="K163" s="465"/>
      <c r="L163" s="462"/>
      <c r="M163" s="466"/>
      <c r="N163" s="465"/>
      <c r="O163" s="462"/>
      <c r="P163" s="465"/>
      <c r="Q163" s="462"/>
      <c r="R163" s="466"/>
      <c r="S163" s="465"/>
      <c r="T163" s="462"/>
      <c r="U163" s="465"/>
      <c r="V163" s="462"/>
      <c r="W163" s="466"/>
      <c r="X163" s="465"/>
      <c r="Y163" s="462"/>
      <c r="Z163" s="467"/>
      <c r="AA163" s="467"/>
      <c r="AB163" s="467"/>
      <c r="AC163" s="467"/>
      <c r="AD163" s="467"/>
      <c r="AE163" s="467"/>
      <c r="AF163" s="467"/>
      <c r="AG163" s="467"/>
      <c r="AH163" s="467"/>
      <c r="AI163" s="467"/>
      <c r="AJ163" s="467"/>
      <c r="AK163" s="467"/>
      <c r="AL163" s="467"/>
      <c r="AM163" s="467"/>
      <c r="AN163" s="467"/>
      <c r="AO163" s="467"/>
      <c r="AP163" s="467"/>
      <c r="AQ163" s="467"/>
      <c r="AR163" s="467"/>
      <c r="AS163" s="467"/>
    </row>
    <row r="164" spans="1:45" ht="12.75" customHeight="1" x14ac:dyDescent="0.2">
      <c r="A164" s="461"/>
      <c r="B164" s="462"/>
      <c r="C164" s="462"/>
      <c r="D164" s="462"/>
      <c r="E164" s="462"/>
      <c r="F164" s="462"/>
      <c r="G164" s="463"/>
      <c r="H164" s="462"/>
      <c r="I164" s="464"/>
      <c r="J164" s="464"/>
      <c r="K164" s="465"/>
      <c r="L164" s="462"/>
      <c r="M164" s="466"/>
      <c r="N164" s="465"/>
      <c r="O164" s="462"/>
      <c r="P164" s="465"/>
      <c r="Q164" s="462"/>
      <c r="R164" s="466"/>
      <c r="S164" s="465"/>
      <c r="T164" s="462"/>
      <c r="U164" s="465"/>
      <c r="V164" s="462"/>
      <c r="W164" s="466"/>
      <c r="X164" s="465"/>
      <c r="Y164" s="462"/>
      <c r="Z164" s="467"/>
      <c r="AA164" s="467"/>
      <c r="AB164" s="467"/>
      <c r="AC164" s="467"/>
      <c r="AD164" s="467"/>
      <c r="AE164" s="467"/>
      <c r="AF164" s="467"/>
      <c r="AG164" s="467"/>
      <c r="AH164" s="467"/>
      <c r="AI164" s="467"/>
      <c r="AJ164" s="467"/>
      <c r="AK164" s="467"/>
      <c r="AL164" s="467"/>
      <c r="AM164" s="467"/>
      <c r="AN164" s="467"/>
      <c r="AO164" s="467"/>
      <c r="AP164" s="467"/>
      <c r="AQ164" s="467"/>
      <c r="AR164" s="467"/>
      <c r="AS164" s="467"/>
    </row>
    <row r="165" spans="1:45" ht="12.75" customHeight="1" x14ac:dyDescent="0.2">
      <c r="A165" s="461"/>
      <c r="B165" s="462"/>
      <c r="C165" s="462"/>
      <c r="D165" s="462"/>
      <c r="E165" s="462"/>
      <c r="F165" s="462"/>
      <c r="G165" s="463"/>
      <c r="H165" s="462"/>
      <c r="I165" s="464"/>
      <c r="J165" s="464"/>
      <c r="K165" s="465"/>
      <c r="L165" s="462"/>
      <c r="M165" s="466"/>
      <c r="N165" s="465"/>
      <c r="O165" s="462"/>
      <c r="P165" s="465"/>
      <c r="Q165" s="462"/>
      <c r="R165" s="466"/>
      <c r="S165" s="465"/>
      <c r="T165" s="462"/>
      <c r="U165" s="465"/>
      <c r="V165" s="462"/>
      <c r="W165" s="466"/>
      <c r="X165" s="465"/>
      <c r="Y165" s="462"/>
      <c r="Z165" s="467"/>
      <c r="AA165" s="467"/>
      <c r="AB165" s="467"/>
      <c r="AC165" s="467"/>
      <c r="AD165" s="467"/>
      <c r="AE165" s="467"/>
      <c r="AF165" s="467"/>
      <c r="AG165" s="467"/>
      <c r="AH165" s="467"/>
      <c r="AI165" s="467"/>
      <c r="AJ165" s="467"/>
      <c r="AK165" s="467"/>
      <c r="AL165" s="467"/>
      <c r="AM165" s="467"/>
      <c r="AN165" s="467"/>
      <c r="AO165" s="467"/>
      <c r="AP165" s="467"/>
      <c r="AQ165" s="467"/>
      <c r="AR165" s="467"/>
      <c r="AS165" s="467"/>
    </row>
    <row r="166" spans="1:45" ht="12.75" customHeight="1" x14ac:dyDescent="0.2">
      <c r="A166" s="461"/>
      <c r="B166" s="462"/>
      <c r="C166" s="462"/>
      <c r="D166" s="462"/>
      <c r="E166" s="462"/>
      <c r="F166" s="462"/>
      <c r="G166" s="463"/>
      <c r="H166" s="462"/>
      <c r="I166" s="464"/>
      <c r="J166" s="464"/>
      <c r="K166" s="465"/>
      <c r="L166" s="462"/>
      <c r="M166" s="466"/>
      <c r="N166" s="465"/>
      <c r="O166" s="462"/>
      <c r="P166" s="465"/>
      <c r="Q166" s="462"/>
      <c r="R166" s="466"/>
      <c r="S166" s="465"/>
      <c r="T166" s="462"/>
      <c r="U166" s="465"/>
      <c r="V166" s="462"/>
      <c r="W166" s="466"/>
      <c r="X166" s="465"/>
      <c r="Y166" s="462"/>
      <c r="Z166" s="467"/>
      <c r="AA166" s="467"/>
      <c r="AB166" s="467"/>
      <c r="AC166" s="467"/>
      <c r="AD166" s="467"/>
      <c r="AE166" s="467"/>
      <c r="AF166" s="467"/>
      <c r="AG166" s="467"/>
      <c r="AH166" s="467"/>
      <c r="AI166" s="467"/>
      <c r="AJ166" s="467"/>
      <c r="AK166" s="467"/>
      <c r="AL166" s="467"/>
      <c r="AM166" s="467"/>
      <c r="AN166" s="467"/>
      <c r="AO166" s="467"/>
      <c r="AP166" s="467"/>
      <c r="AQ166" s="467"/>
      <c r="AR166" s="467"/>
      <c r="AS166" s="467"/>
    </row>
    <row r="167" spans="1:45" ht="12.75" customHeight="1" x14ac:dyDescent="0.2">
      <c r="A167" s="461"/>
      <c r="B167" s="462"/>
      <c r="C167" s="462"/>
      <c r="D167" s="462"/>
      <c r="E167" s="462"/>
      <c r="F167" s="462"/>
      <c r="G167" s="463"/>
      <c r="H167" s="462"/>
      <c r="I167" s="464"/>
      <c r="J167" s="464"/>
      <c r="K167" s="465"/>
      <c r="L167" s="462"/>
      <c r="M167" s="466"/>
      <c r="N167" s="465"/>
      <c r="O167" s="462"/>
      <c r="P167" s="465"/>
      <c r="Q167" s="462"/>
      <c r="R167" s="466"/>
      <c r="S167" s="465"/>
      <c r="T167" s="462"/>
      <c r="U167" s="465"/>
      <c r="V167" s="462"/>
      <c r="W167" s="466"/>
      <c r="X167" s="465"/>
      <c r="Y167" s="462"/>
      <c r="Z167" s="467"/>
      <c r="AA167" s="467"/>
      <c r="AB167" s="467"/>
      <c r="AC167" s="467"/>
      <c r="AD167" s="467"/>
      <c r="AE167" s="467"/>
      <c r="AF167" s="467"/>
      <c r="AG167" s="467"/>
      <c r="AH167" s="467"/>
      <c r="AI167" s="467"/>
      <c r="AJ167" s="467"/>
      <c r="AK167" s="467"/>
      <c r="AL167" s="467"/>
      <c r="AM167" s="467"/>
      <c r="AN167" s="467"/>
      <c r="AO167" s="467"/>
      <c r="AP167" s="467"/>
      <c r="AQ167" s="467"/>
      <c r="AR167" s="467"/>
      <c r="AS167" s="467"/>
    </row>
    <row r="168" spans="1:45" ht="12.75" customHeight="1" x14ac:dyDescent="0.2">
      <c r="A168" s="461"/>
      <c r="B168" s="462"/>
      <c r="C168" s="462"/>
      <c r="D168" s="462"/>
      <c r="E168" s="462"/>
      <c r="F168" s="462"/>
      <c r="G168" s="463"/>
      <c r="H168" s="462"/>
      <c r="I168" s="464"/>
      <c r="J168" s="464"/>
      <c r="K168" s="465"/>
      <c r="L168" s="462"/>
      <c r="M168" s="466"/>
      <c r="N168" s="465"/>
      <c r="O168" s="462"/>
      <c r="P168" s="465"/>
      <c r="Q168" s="462"/>
      <c r="R168" s="466"/>
      <c r="S168" s="465"/>
      <c r="T168" s="462"/>
      <c r="U168" s="465"/>
      <c r="V168" s="462"/>
      <c r="W168" s="466"/>
      <c r="X168" s="465"/>
      <c r="Y168" s="462"/>
      <c r="Z168" s="467"/>
      <c r="AA168" s="467"/>
      <c r="AB168" s="467"/>
      <c r="AC168" s="467"/>
      <c r="AD168" s="467"/>
      <c r="AE168" s="467"/>
      <c r="AF168" s="467"/>
      <c r="AG168" s="467"/>
      <c r="AH168" s="467"/>
      <c r="AI168" s="467"/>
      <c r="AJ168" s="467"/>
      <c r="AK168" s="467"/>
      <c r="AL168" s="467"/>
      <c r="AM168" s="467"/>
      <c r="AN168" s="467"/>
      <c r="AO168" s="467"/>
      <c r="AP168" s="467"/>
      <c r="AQ168" s="467"/>
      <c r="AR168" s="467"/>
      <c r="AS168" s="467"/>
    </row>
    <row r="169" spans="1:45" ht="12.75" customHeight="1" x14ac:dyDescent="0.2">
      <c r="A169" s="461"/>
      <c r="B169" s="462"/>
      <c r="C169" s="462"/>
      <c r="D169" s="462"/>
      <c r="E169" s="462"/>
      <c r="F169" s="462"/>
      <c r="G169" s="463"/>
      <c r="H169" s="462"/>
      <c r="I169" s="464"/>
      <c r="J169" s="464"/>
      <c r="K169" s="465"/>
      <c r="L169" s="462"/>
      <c r="M169" s="466"/>
      <c r="N169" s="465"/>
      <c r="O169" s="462"/>
      <c r="P169" s="465"/>
      <c r="Q169" s="462"/>
      <c r="R169" s="466"/>
      <c r="S169" s="465"/>
      <c r="T169" s="462"/>
      <c r="U169" s="465"/>
      <c r="V169" s="462"/>
      <c r="W169" s="466"/>
      <c r="X169" s="465"/>
      <c r="Y169" s="462"/>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row>
    <row r="170" spans="1:45" ht="12.75" customHeight="1" x14ac:dyDescent="0.2">
      <c r="A170" s="461"/>
      <c r="B170" s="462"/>
      <c r="C170" s="462"/>
      <c r="D170" s="462"/>
      <c r="E170" s="462"/>
      <c r="F170" s="462"/>
      <c r="G170" s="463"/>
      <c r="H170" s="462"/>
      <c r="I170" s="464"/>
      <c r="J170" s="464"/>
      <c r="K170" s="465"/>
      <c r="L170" s="462"/>
      <c r="M170" s="466"/>
      <c r="N170" s="465"/>
      <c r="O170" s="462"/>
      <c r="P170" s="465"/>
      <c r="Q170" s="462"/>
      <c r="R170" s="466"/>
      <c r="S170" s="465"/>
      <c r="T170" s="462"/>
      <c r="U170" s="465"/>
      <c r="V170" s="462"/>
      <c r="W170" s="466"/>
      <c r="X170" s="465"/>
      <c r="Y170" s="462"/>
      <c r="Z170" s="467"/>
      <c r="AA170" s="467"/>
      <c r="AB170" s="467"/>
      <c r="AC170" s="467"/>
      <c r="AD170" s="467"/>
      <c r="AE170" s="467"/>
      <c r="AF170" s="467"/>
      <c r="AG170" s="467"/>
      <c r="AH170" s="467"/>
      <c r="AI170" s="467"/>
      <c r="AJ170" s="467"/>
      <c r="AK170" s="467"/>
      <c r="AL170" s="467"/>
      <c r="AM170" s="467"/>
      <c r="AN170" s="467"/>
      <c r="AO170" s="467"/>
      <c r="AP170" s="467"/>
      <c r="AQ170" s="467"/>
      <c r="AR170" s="467"/>
      <c r="AS170" s="467"/>
    </row>
    <row r="171" spans="1:45" ht="12.75" customHeight="1" x14ac:dyDescent="0.2">
      <c r="A171" s="461"/>
      <c r="B171" s="462"/>
      <c r="C171" s="462"/>
      <c r="D171" s="462"/>
      <c r="E171" s="462"/>
      <c r="F171" s="462"/>
      <c r="G171" s="463"/>
      <c r="H171" s="462"/>
      <c r="I171" s="464"/>
      <c r="J171" s="464"/>
      <c r="K171" s="465"/>
      <c r="L171" s="462"/>
      <c r="M171" s="466"/>
      <c r="N171" s="465"/>
      <c r="O171" s="462"/>
      <c r="P171" s="465"/>
      <c r="Q171" s="462"/>
      <c r="R171" s="466"/>
      <c r="S171" s="465"/>
      <c r="T171" s="462"/>
      <c r="U171" s="465"/>
      <c r="V171" s="462"/>
      <c r="W171" s="466"/>
      <c r="X171" s="465"/>
      <c r="Y171" s="462"/>
      <c r="Z171" s="467"/>
      <c r="AA171" s="467"/>
      <c r="AB171" s="467"/>
      <c r="AC171" s="467"/>
      <c r="AD171" s="467"/>
      <c r="AE171" s="467"/>
      <c r="AF171" s="467"/>
      <c r="AG171" s="467"/>
      <c r="AH171" s="467"/>
      <c r="AI171" s="467"/>
      <c r="AJ171" s="467"/>
      <c r="AK171" s="467"/>
      <c r="AL171" s="467"/>
      <c r="AM171" s="467"/>
      <c r="AN171" s="467"/>
      <c r="AO171" s="467"/>
      <c r="AP171" s="467"/>
      <c r="AQ171" s="467"/>
      <c r="AR171" s="467"/>
      <c r="AS171" s="467"/>
    </row>
    <row r="172" spans="1:45" ht="12.75" customHeight="1" x14ac:dyDescent="0.2">
      <c r="A172" s="461"/>
      <c r="B172" s="462"/>
      <c r="C172" s="462"/>
      <c r="D172" s="462"/>
      <c r="E172" s="462"/>
      <c r="F172" s="462"/>
      <c r="G172" s="463"/>
      <c r="H172" s="462"/>
      <c r="I172" s="464"/>
      <c r="J172" s="464"/>
      <c r="K172" s="465"/>
      <c r="L172" s="462"/>
      <c r="M172" s="466"/>
      <c r="N172" s="465"/>
      <c r="O172" s="462"/>
      <c r="P172" s="465"/>
      <c r="Q172" s="462"/>
      <c r="R172" s="466"/>
      <c r="S172" s="465"/>
      <c r="T172" s="462"/>
      <c r="U172" s="465"/>
      <c r="V172" s="462"/>
      <c r="W172" s="466"/>
      <c r="X172" s="465"/>
      <c r="Y172" s="462"/>
      <c r="Z172" s="467"/>
      <c r="AA172" s="467"/>
      <c r="AB172" s="467"/>
      <c r="AC172" s="467"/>
      <c r="AD172" s="467"/>
      <c r="AE172" s="467"/>
      <c r="AF172" s="467"/>
      <c r="AG172" s="467"/>
      <c r="AH172" s="467"/>
      <c r="AI172" s="467"/>
      <c r="AJ172" s="467"/>
      <c r="AK172" s="467"/>
      <c r="AL172" s="467"/>
      <c r="AM172" s="467"/>
      <c r="AN172" s="467"/>
      <c r="AO172" s="467"/>
      <c r="AP172" s="467"/>
      <c r="AQ172" s="467"/>
      <c r="AR172" s="467"/>
      <c r="AS172" s="467"/>
    </row>
    <row r="173" spans="1:45" ht="12.75" customHeight="1" x14ac:dyDescent="0.2">
      <c r="A173" s="461"/>
      <c r="B173" s="462"/>
      <c r="C173" s="462"/>
      <c r="D173" s="462"/>
      <c r="E173" s="462"/>
      <c r="F173" s="462"/>
      <c r="G173" s="463"/>
      <c r="H173" s="462"/>
      <c r="I173" s="464"/>
      <c r="J173" s="464"/>
      <c r="K173" s="465"/>
      <c r="L173" s="462"/>
      <c r="M173" s="466"/>
      <c r="N173" s="465"/>
      <c r="O173" s="462"/>
      <c r="P173" s="465"/>
      <c r="Q173" s="462"/>
      <c r="R173" s="466"/>
      <c r="S173" s="465"/>
      <c r="T173" s="462"/>
      <c r="U173" s="465"/>
      <c r="V173" s="462"/>
      <c r="W173" s="466"/>
      <c r="X173" s="465"/>
      <c r="Y173" s="462"/>
      <c r="Z173" s="467"/>
      <c r="AA173" s="467"/>
      <c r="AB173" s="467"/>
      <c r="AC173" s="467"/>
      <c r="AD173" s="467"/>
      <c r="AE173" s="467"/>
      <c r="AF173" s="467"/>
      <c r="AG173" s="467"/>
      <c r="AH173" s="467"/>
      <c r="AI173" s="467"/>
      <c r="AJ173" s="467"/>
      <c r="AK173" s="467"/>
      <c r="AL173" s="467"/>
      <c r="AM173" s="467"/>
      <c r="AN173" s="467"/>
      <c r="AO173" s="467"/>
      <c r="AP173" s="467"/>
      <c r="AQ173" s="467"/>
      <c r="AR173" s="467"/>
      <c r="AS173" s="467"/>
    </row>
    <row r="174" spans="1:45" ht="12.75" customHeight="1" x14ac:dyDescent="0.2">
      <c r="A174" s="461"/>
      <c r="B174" s="462"/>
      <c r="C174" s="462"/>
      <c r="D174" s="462"/>
      <c r="E174" s="462"/>
      <c r="F174" s="462"/>
      <c r="G174" s="463"/>
      <c r="H174" s="462"/>
      <c r="I174" s="464"/>
      <c r="J174" s="464"/>
      <c r="K174" s="465"/>
      <c r="L174" s="462"/>
      <c r="M174" s="466"/>
      <c r="N174" s="465"/>
      <c r="O174" s="462"/>
      <c r="P174" s="465"/>
      <c r="Q174" s="462"/>
      <c r="R174" s="466"/>
      <c r="S174" s="465"/>
      <c r="T174" s="462"/>
      <c r="U174" s="465"/>
      <c r="V174" s="462"/>
      <c r="W174" s="466"/>
      <c r="X174" s="465"/>
      <c r="Y174" s="462"/>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row>
    <row r="175" spans="1:45" ht="12.75" customHeight="1" x14ac:dyDescent="0.2">
      <c r="A175" s="461"/>
      <c r="B175" s="462"/>
      <c r="C175" s="462"/>
      <c r="D175" s="462"/>
      <c r="E175" s="462"/>
      <c r="F175" s="462"/>
      <c r="G175" s="463"/>
      <c r="H175" s="462"/>
      <c r="I175" s="464"/>
      <c r="J175" s="464"/>
      <c r="K175" s="465"/>
      <c r="L175" s="462"/>
      <c r="M175" s="466"/>
      <c r="N175" s="465"/>
      <c r="O175" s="462"/>
      <c r="P175" s="465"/>
      <c r="Q175" s="462"/>
      <c r="R175" s="466"/>
      <c r="S175" s="465"/>
      <c r="T175" s="462"/>
      <c r="U175" s="465"/>
      <c r="V175" s="462"/>
      <c r="W175" s="466"/>
      <c r="X175" s="465"/>
      <c r="Y175" s="462"/>
      <c r="Z175" s="467"/>
      <c r="AA175" s="467"/>
      <c r="AB175" s="467"/>
      <c r="AC175" s="467"/>
      <c r="AD175" s="467"/>
      <c r="AE175" s="467"/>
      <c r="AF175" s="467"/>
      <c r="AG175" s="467"/>
      <c r="AH175" s="467"/>
      <c r="AI175" s="467"/>
      <c r="AJ175" s="467"/>
      <c r="AK175" s="467"/>
      <c r="AL175" s="467"/>
      <c r="AM175" s="467"/>
      <c r="AN175" s="467"/>
      <c r="AO175" s="467"/>
      <c r="AP175" s="467"/>
      <c r="AQ175" s="467"/>
      <c r="AR175" s="467"/>
      <c r="AS175" s="467"/>
    </row>
    <row r="176" spans="1:45" ht="12.75" customHeight="1" x14ac:dyDescent="0.2">
      <c r="A176" s="461"/>
      <c r="B176" s="462"/>
      <c r="C176" s="462"/>
      <c r="D176" s="462"/>
      <c r="E176" s="462"/>
      <c r="F176" s="462"/>
      <c r="G176" s="463"/>
      <c r="H176" s="462"/>
      <c r="I176" s="464"/>
      <c r="J176" s="464"/>
      <c r="K176" s="465"/>
      <c r="L176" s="462"/>
      <c r="M176" s="466"/>
      <c r="N176" s="465"/>
      <c r="O176" s="462"/>
      <c r="P176" s="465"/>
      <c r="Q176" s="462"/>
      <c r="R176" s="466"/>
      <c r="S176" s="465"/>
      <c r="T176" s="462"/>
      <c r="U176" s="465"/>
      <c r="V176" s="462"/>
      <c r="W176" s="466"/>
      <c r="X176" s="465"/>
      <c r="Y176" s="462"/>
      <c r="Z176" s="467"/>
      <c r="AA176" s="467"/>
      <c r="AB176" s="467"/>
      <c r="AC176" s="467"/>
      <c r="AD176" s="467"/>
      <c r="AE176" s="467"/>
      <c r="AF176" s="467"/>
      <c r="AG176" s="467"/>
      <c r="AH176" s="467"/>
      <c r="AI176" s="467"/>
      <c r="AJ176" s="467"/>
      <c r="AK176" s="467"/>
      <c r="AL176" s="467"/>
      <c r="AM176" s="467"/>
      <c r="AN176" s="467"/>
      <c r="AO176" s="467"/>
      <c r="AP176" s="467"/>
      <c r="AQ176" s="467"/>
      <c r="AR176" s="467"/>
      <c r="AS176" s="467"/>
    </row>
    <row r="177" spans="1:45" ht="12.75" customHeight="1" x14ac:dyDescent="0.2">
      <c r="A177" s="461"/>
      <c r="B177" s="462"/>
      <c r="C177" s="462"/>
      <c r="D177" s="462"/>
      <c r="E177" s="462"/>
      <c r="F177" s="462"/>
      <c r="G177" s="463"/>
      <c r="H177" s="462"/>
      <c r="I177" s="464"/>
      <c r="J177" s="464"/>
      <c r="K177" s="465"/>
      <c r="L177" s="462"/>
      <c r="M177" s="466"/>
      <c r="N177" s="465"/>
      <c r="O177" s="462"/>
      <c r="P177" s="465"/>
      <c r="Q177" s="462"/>
      <c r="R177" s="466"/>
      <c r="S177" s="465"/>
      <c r="T177" s="462"/>
      <c r="U177" s="465"/>
      <c r="V177" s="462"/>
      <c r="W177" s="466"/>
      <c r="X177" s="465"/>
      <c r="Y177" s="462"/>
      <c r="Z177" s="467"/>
      <c r="AA177" s="467"/>
      <c r="AB177" s="467"/>
      <c r="AC177" s="467"/>
      <c r="AD177" s="467"/>
      <c r="AE177" s="467"/>
      <c r="AF177" s="467"/>
      <c r="AG177" s="467"/>
      <c r="AH177" s="467"/>
      <c r="AI177" s="467"/>
      <c r="AJ177" s="467"/>
      <c r="AK177" s="467"/>
      <c r="AL177" s="467"/>
      <c r="AM177" s="467"/>
      <c r="AN177" s="467"/>
      <c r="AO177" s="467"/>
      <c r="AP177" s="467"/>
      <c r="AQ177" s="467"/>
      <c r="AR177" s="467"/>
      <c r="AS177" s="467"/>
    </row>
    <row r="178" spans="1:45" ht="12.75" customHeight="1" x14ac:dyDescent="0.2">
      <c r="A178" s="461"/>
      <c r="B178" s="462"/>
      <c r="C178" s="462"/>
      <c r="D178" s="462"/>
      <c r="E178" s="462"/>
      <c r="F178" s="462"/>
      <c r="G178" s="463"/>
      <c r="H178" s="462"/>
      <c r="I178" s="464"/>
      <c r="J178" s="464"/>
      <c r="K178" s="465"/>
      <c r="L178" s="462"/>
      <c r="M178" s="466"/>
      <c r="N178" s="465"/>
      <c r="O178" s="462"/>
      <c r="P178" s="465"/>
      <c r="Q178" s="462"/>
      <c r="R178" s="466"/>
      <c r="S178" s="465"/>
      <c r="T178" s="462"/>
      <c r="U178" s="465"/>
      <c r="V178" s="462"/>
      <c r="W178" s="466"/>
      <c r="X178" s="465"/>
      <c r="Y178" s="462"/>
      <c r="Z178" s="467"/>
      <c r="AA178" s="467"/>
      <c r="AB178" s="467"/>
      <c r="AC178" s="467"/>
      <c r="AD178" s="467"/>
      <c r="AE178" s="467"/>
      <c r="AF178" s="467"/>
      <c r="AG178" s="467"/>
      <c r="AH178" s="467"/>
      <c r="AI178" s="467"/>
      <c r="AJ178" s="467"/>
      <c r="AK178" s="467"/>
      <c r="AL178" s="467"/>
      <c r="AM178" s="467"/>
      <c r="AN178" s="467"/>
      <c r="AO178" s="467"/>
      <c r="AP178" s="467"/>
      <c r="AQ178" s="467"/>
      <c r="AR178" s="467"/>
      <c r="AS178" s="467"/>
    </row>
    <row r="179" spans="1:45" ht="12.75" customHeight="1" x14ac:dyDescent="0.2">
      <c r="A179" s="461"/>
      <c r="B179" s="462"/>
      <c r="C179" s="462"/>
      <c r="D179" s="462"/>
      <c r="E179" s="462"/>
      <c r="F179" s="462"/>
      <c r="G179" s="463"/>
      <c r="H179" s="462"/>
      <c r="I179" s="464"/>
      <c r="J179" s="464"/>
      <c r="K179" s="465"/>
      <c r="L179" s="462"/>
      <c r="M179" s="466"/>
      <c r="N179" s="465"/>
      <c r="O179" s="462"/>
      <c r="P179" s="465"/>
      <c r="Q179" s="462"/>
      <c r="R179" s="466"/>
      <c r="S179" s="465"/>
      <c r="T179" s="462"/>
      <c r="U179" s="465"/>
      <c r="V179" s="462"/>
      <c r="W179" s="466"/>
      <c r="X179" s="465"/>
      <c r="Y179" s="462"/>
      <c r="Z179" s="467"/>
      <c r="AA179" s="467"/>
      <c r="AB179" s="467"/>
      <c r="AC179" s="467"/>
      <c r="AD179" s="467"/>
      <c r="AE179" s="467"/>
      <c r="AF179" s="467"/>
      <c r="AG179" s="467"/>
      <c r="AH179" s="467"/>
      <c r="AI179" s="467"/>
      <c r="AJ179" s="467"/>
      <c r="AK179" s="467"/>
      <c r="AL179" s="467"/>
      <c r="AM179" s="467"/>
      <c r="AN179" s="467"/>
      <c r="AO179" s="467"/>
      <c r="AP179" s="467"/>
      <c r="AQ179" s="467"/>
      <c r="AR179" s="467"/>
      <c r="AS179" s="467"/>
    </row>
    <row r="180" spans="1:45" ht="12.75" customHeight="1" x14ac:dyDescent="0.2">
      <c r="A180" s="461"/>
      <c r="B180" s="462"/>
      <c r="C180" s="462"/>
      <c r="D180" s="462"/>
      <c r="E180" s="462"/>
      <c r="F180" s="462"/>
      <c r="G180" s="463"/>
      <c r="H180" s="462"/>
      <c r="I180" s="464"/>
      <c r="J180" s="464"/>
      <c r="K180" s="465"/>
      <c r="L180" s="462"/>
      <c r="M180" s="466"/>
      <c r="N180" s="465"/>
      <c r="O180" s="462"/>
      <c r="P180" s="465"/>
      <c r="Q180" s="462"/>
      <c r="R180" s="466"/>
      <c r="S180" s="465"/>
      <c r="T180" s="462"/>
      <c r="U180" s="465"/>
      <c r="V180" s="462"/>
      <c r="W180" s="466"/>
      <c r="X180" s="465"/>
      <c r="Y180" s="462"/>
      <c r="Z180" s="467"/>
      <c r="AA180" s="467"/>
      <c r="AB180" s="467"/>
      <c r="AC180" s="467"/>
      <c r="AD180" s="467"/>
      <c r="AE180" s="467"/>
      <c r="AF180" s="467"/>
      <c r="AG180" s="467"/>
      <c r="AH180" s="467"/>
      <c r="AI180" s="467"/>
      <c r="AJ180" s="467"/>
      <c r="AK180" s="467"/>
      <c r="AL180" s="467"/>
      <c r="AM180" s="467"/>
      <c r="AN180" s="467"/>
      <c r="AO180" s="467"/>
      <c r="AP180" s="467"/>
      <c r="AQ180" s="467"/>
      <c r="AR180" s="467"/>
      <c r="AS180" s="467"/>
    </row>
    <row r="181" spans="1:45" ht="12.75" customHeight="1" x14ac:dyDescent="0.2">
      <c r="A181" s="461"/>
      <c r="B181" s="462"/>
      <c r="C181" s="462"/>
      <c r="D181" s="462"/>
      <c r="E181" s="462"/>
      <c r="F181" s="462"/>
      <c r="G181" s="463"/>
      <c r="H181" s="462"/>
      <c r="I181" s="464"/>
      <c r="J181" s="464"/>
      <c r="K181" s="465"/>
      <c r="L181" s="462"/>
      <c r="M181" s="466"/>
      <c r="N181" s="465"/>
      <c r="O181" s="462"/>
      <c r="P181" s="465"/>
      <c r="Q181" s="462"/>
      <c r="R181" s="466"/>
      <c r="S181" s="465"/>
      <c r="T181" s="462"/>
      <c r="U181" s="465"/>
      <c r="V181" s="462"/>
      <c r="W181" s="466"/>
      <c r="X181" s="465"/>
      <c r="Y181" s="462"/>
      <c r="Z181" s="467"/>
      <c r="AA181" s="467"/>
      <c r="AB181" s="467"/>
      <c r="AC181" s="467"/>
      <c r="AD181" s="467"/>
      <c r="AE181" s="467"/>
      <c r="AF181" s="467"/>
      <c r="AG181" s="467"/>
      <c r="AH181" s="467"/>
      <c r="AI181" s="467"/>
      <c r="AJ181" s="467"/>
      <c r="AK181" s="467"/>
      <c r="AL181" s="467"/>
      <c r="AM181" s="467"/>
      <c r="AN181" s="467"/>
      <c r="AO181" s="467"/>
      <c r="AP181" s="467"/>
      <c r="AQ181" s="467"/>
      <c r="AR181" s="467"/>
      <c r="AS181" s="467"/>
    </row>
    <row r="182" spans="1:45" ht="12.75" customHeight="1" x14ac:dyDescent="0.2">
      <c r="A182" s="461"/>
      <c r="B182" s="462"/>
      <c r="C182" s="462"/>
      <c r="D182" s="462"/>
      <c r="E182" s="462"/>
      <c r="F182" s="462"/>
      <c r="G182" s="463"/>
      <c r="H182" s="462"/>
      <c r="I182" s="464"/>
      <c r="J182" s="464"/>
      <c r="K182" s="465"/>
      <c r="L182" s="462"/>
      <c r="M182" s="466"/>
      <c r="N182" s="465"/>
      <c r="O182" s="462"/>
      <c r="P182" s="465"/>
      <c r="Q182" s="462"/>
      <c r="R182" s="466"/>
      <c r="S182" s="465"/>
      <c r="T182" s="462"/>
      <c r="U182" s="465"/>
      <c r="V182" s="462"/>
      <c r="W182" s="466"/>
      <c r="X182" s="465"/>
      <c r="Y182" s="462"/>
      <c r="Z182" s="467"/>
      <c r="AA182" s="467"/>
      <c r="AB182" s="467"/>
      <c r="AC182" s="467"/>
      <c r="AD182" s="467"/>
      <c r="AE182" s="467"/>
      <c r="AF182" s="467"/>
      <c r="AG182" s="467"/>
      <c r="AH182" s="467"/>
      <c r="AI182" s="467"/>
      <c r="AJ182" s="467"/>
      <c r="AK182" s="467"/>
      <c r="AL182" s="467"/>
      <c r="AM182" s="467"/>
      <c r="AN182" s="467"/>
      <c r="AO182" s="467"/>
      <c r="AP182" s="467"/>
      <c r="AQ182" s="467"/>
      <c r="AR182" s="467"/>
      <c r="AS182" s="467"/>
    </row>
    <row r="183" spans="1:45" ht="12.75" customHeight="1" x14ac:dyDescent="0.2">
      <c r="A183" s="461"/>
      <c r="B183" s="462"/>
      <c r="C183" s="462"/>
      <c r="D183" s="462"/>
      <c r="E183" s="462"/>
      <c r="F183" s="462"/>
      <c r="G183" s="463"/>
      <c r="H183" s="462"/>
      <c r="I183" s="464"/>
      <c r="J183" s="464"/>
      <c r="K183" s="465"/>
      <c r="L183" s="462"/>
      <c r="M183" s="466"/>
      <c r="N183" s="465"/>
      <c r="O183" s="462"/>
      <c r="P183" s="465"/>
      <c r="Q183" s="462"/>
      <c r="R183" s="466"/>
      <c r="S183" s="465"/>
      <c r="T183" s="462"/>
      <c r="U183" s="465"/>
      <c r="V183" s="462"/>
      <c r="W183" s="466"/>
      <c r="X183" s="465"/>
      <c r="Y183" s="462"/>
      <c r="Z183" s="467"/>
      <c r="AA183" s="467"/>
      <c r="AB183" s="467"/>
      <c r="AC183" s="467"/>
      <c r="AD183" s="467"/>
      <c r="AE183" s="467"/>
      <c r="AF183" s="467"/>
      <c r="AG183" s="467"/>
      <c r="AH183" s="467"/>
      <c r="AI183" s="467"/>
      <c r="AJ183" s="467"/>
      <c r="AK183" s="467"/>
      <c r="AL183" s="467"/>
      <c r="AM183" s="467"/>
      <c r="AN183" s="467"/>
      <c r="AO183" s="467"/>
      <c r="AP183" s="467"/>
      <c r="AQ183" s="467"/>
      <c r="AR183" s="467"/>
      <c r="AS183" s="467"/>
    </row>
    <row r="184" spans="1:45" ht="12.75" customHeight="1" x14ac:dyDescent="0.2">
      <c r="A184" s="461"/>
      <c r="B184" s="462"/>
      <c r="C184" s="462"/>
      <c r="D184" s="462"/>
      <c r="E184" s="462"/>
      <c r="F184" s="462"/>
      <c r="G184" s="463"/>
      <c r="H184" s="462"/>
      <c r="I184" s="464"/>
      <c r="J184" s="464"/>
      <c r="K184" s="465"/>
      <c r="L184" s="462"/>
      <c r="M184" s="466"/>
      <c r="N184" s="465"/>
      <c r="O184" s="462"/>
      <c r="P184" s="465"/>
      <c r="Q184" s="462"/>
      <c r="R184" s="466"/>
      <c r="S184" s="465"/>
      <c r="T184" s="462"/>
      <c r="U184" s="465"/>
      <c r="V184" s="462"/>
      <c r="W184" s="466"/>
      <c r="X184" s="465"/>
      <c r="Y184" s="462"/>
      <c r="Z184" s="467"/>
      <c r="AA184" s="467"/>
      <c r="AB184" s="467"/>
      <c r="AC184" s="467"/>
      <c r="AD184" s="467"/>
      <c r="AE184" s="467"/>
      <c r="AF184" s="467"/>
      <c r="AG184" s="467"/>
      <c r="AH184" s="467"/>
      <c r="AI184" s="467"/>
      <c r="AJ184" s="467"/>
      <c r="AK184" s="467"/>
      <c r="AL184" s="467"/>
      <c r="AM184" s="467"/>
      <c r="AN184" s="467"/>
      <c r="AO184" s="467"/>
      <c r="AP184" s="467"/>
      <c r="AQ184" s="467"/>
      <c r="AR184" s="467"/>
      <c r="AS184" s="467"/>
    </row>
    <row r="185" spans="1:45" ht="12.75" customHeight="1" x14ac:dyDescent="0.2">
      <c r="A185" s="461"/>
      <c r="B185" s="462"/>
      <c r="C185" s="462"/>
      <c r="D185" s="462"/>
      <c r="E185" s="462"/>
      <c r="F185" s="462"/>
      <c r="G185" s="463"/>
      <c r="H185" s="462"/>
      <c r="I185" s="464"/>
      <c r="J185" s="464"/>
      <c r="K185" s="465"/>
      <c r="L185" s="462"/>
      <c r="M185" s="466"/>
      <c r="N185" s="465"/>
      <c r="O185" s="462"/>
      <c r="P185" s="465"/>
      <c r="Q185" s="462"/>
      <c r="R185" s="466"/>
      <c r="S185" s="465"/>
      <c r="T185" s="462"/>
      <c r="U185" s="465"/>
      <c r="V185" s="462"/>
      <c r="W185" s="466"/>
      <c r="X185" s="465"/>
      <c r="Y185" s="462"/>
      <c r="Z185" s="467"/>
      <c r="AA185" s="467"/>
      <c r="AB185" s="467"/>
      <c r="AC185" s="467"/>
      <c r="AD185" s="467"/>
      <c r="AE185" s="467"/>
      <c r="AF185" s="467"/>
      <c r="AG185" s="467"/>
      <c r="AH185" s="467"/>
      <c r="AI185" s="467"/>
      <c r="AJ185" s="467"/>
      <c r="AK185" s="467"/>
      <c r="AL185" s="467"/>
      <c r="AM185" s="467"/>
      <c r="AN185" s="467"/>
      <c r="AO185" s="467"/>
      <c r="AP185" s="467"/>
      <c r="AQ185" s="467"/>
      <c r="AR185" s="467"/>
      <c r="AS185" s="467"/>
    </row>
    <row r="186" spans="1:45" ht="12.75" customHeight="1" x14ac:dyDescent="0.2">
      <c r="A186" s="461"/>
      <c r="B186" s="462"/>
      <c r="C186" s="462"/>
      <c r="D186" s="462"/>
      <c r="E186" s="462"/>
      <c r="F186" s="462"/>
      <c r="G186" s="463"/>
      <c r="H186" s="462"/>
      <c r="I186" s="464"/>
      <c r="J186" s="464"/>
      <c r="K186" s="465"/>
      <c r="L186" s="462"/>
      <c r="M186" s="466"/>
      <c r="N186" s="465"/>
      <c r="O186" s="462"/>
      <c r="P186" s="465"/>
      <c r="Q186" s="462"/>
      <c r="R186" s="466"/>
      <c r="S186" s="465"/>
      <c r="T186" s="462"/>
      <c r="U186" s="465"/>
      <c r="V186" s="462"/>
      <c r="W186" s="466"/>
      <c r="X186" s="465"/>
      <c r="Y186" s="462"/>
      <c r="Z186" s="467"/>
      <c r="AA186" s="467"/>
      <c r="AB186" s="467"/>
      <c r="AC186" s="467"/>
      <c r="AD186" s="467"/>
      <c r="AE186" s="467"/>
      <c r="AF186" s="467"/>
      <c r="AG186" s="467"/>
      <c r="AH186" s="467"/>
      <c r="AI186" s="467"/>
      <c r="AJ186" s="467"/>
      <c r="AK186" s="467"/>
      <c r="AL186" s="467"/>
      <c r="AM186" s="467"/>
      <c r="AN186" s="467"/>
      <c r="AO186" s="467"/>
      <c r="AP186" s="467"/>
      <c r="AQ186" s="467"/>
      <c r="AR186" s="467"/>
      <c r="AS186" s="467"/>
    </row>
    <row r="187" spans="1:45" ht="12.75" customHeight="1" x14ac:dyDescent="0.2">
      <c r="A187" s="461"/>
      <c r="B187" s="462"/>
      <c r="C187" s="462"/>
      <c r="D187" s="462"/>
      <c r="E187" s="462"/>
      <c r="F187" s="462"/>
      <c r="G187" s="463"/>
      <c r="H187" s="462"/>
      <c r="I187" s="464"/>
      <c r="J187" s="464"/>
      <c r="K187" s="465"/>
      <c r="L187" s="462"/>
      <c r="M187" s="466"/>
      <c r="N187" s="465"/>
      <c r="O187" s="462"/>
      <c r="P187" s="465"/>
      <c r="Q187" s="462"/>
      <c r="R187" s="466"/>
      <c r="S187" s="465"/>
      <c r="T187" s="462"/>
      <c r="U187" s="465"/>
      <c r="V187" s="462"/>
      <c r="W187" s="466"/>
      <c r="X187" s="465"/>
      <c r="Y187" s="462"/>
      <c r="Z187" s="467"/>
      <c r="AA187" s="467"/>
      <c r="AB187" s="467"/>
      <c r="AC187" s="467"/>
      <c r="AD187" s="467"/>
      <c r="AE187" s="467"/>
      <c r="AF187" s="467"/>
      <c r="AG187" s="467"/>
      <c r="AH187" s="467"/>
      <c r="AI187" s="467"/>
      <c r="AJ187" s="467"/>
      <c r="AK187" s="467"/>
      <c r="AL187" s="467"/>
      <c r="AM187" s="467"/>
      <c r="AN187" s="467"/>
      <c r="AO187" s="467"/>
      <c r="AP187" s="467"/>
      <c r="AQ187" s="467"/>
      <c r="AR187" s="467"/>
      <c r="AS187" s="467"/>
    </row>
    <row r="188" spans="1:45" ht="12.75" customHeight="1" x14ac:dyDescent="0.2">
      <c r="A188" s="461"/>
      <c r="B188" s="462"/>
      <c r="C188" s="462"/>
      <c r="D188" s="462"/>
      <c r="E188" s="462"/>
      <c r="F188" s="462"/>
      <c r="G188" s="463"/>
      <c r="H188" s="462"/>
      <c r="I188" s="464"/>
      <c r="J188" s="464"/>
      <c r="K188" s="465"/>
      <c r="L188" s="462"/>
      <c r="M188" s="466"/>
      <c r="N188" s="465"/>
      <c r="O188" s="462"/>
      <c r="P188" s="465"/>
      <c r="Q188" s="462"/>
      <c r="R188" s="466"/>
      <c r="S188" s="465"/>
      <c r="T188" s="462"/>
      <c r="U188" s="465"/>
      <c r="V188" s="462"/>
      <c r="W188" s="466"/>
      <c r="X188" s="465"/>
      <c r="Y188" s="462"/>
      <c r="Z188" s="467"/>
      <c r="AA188" s="467"/>
      <c r="AB188" s="467"/>
      <c r="AC188" s="467"/>
      <c r="AD188" s="467"/>
      <c r="AE188" s="467"/>
      <c r="AF188" s="467"/>
      <c r="AG188" s="467"/>
      <c r="AH188" s="467"/>
      <c r="AI188" s="467"/>
      <c r="AJ188" s="467"/>
      <c r="AK188" s="467"/>
      <c r="AL188" s="467"/>
      <c r="AM188" s="467"/>
      <c r="AN188" s="467"/>
      <c r="AO188" s="467"/>
      <c r="AP188" s="467"/>
      <c r="AQ188" s="467"/>
      <c r="AR188" s="467"/>
      <c r="AS188" s="467"/>
    </row>
    <row r="189" spans="1:45" ht="12.75" customHeight="1" x14ac:dyDescent="0.2">
      <c r="A189" s="461"/>
      <c r="B189" s="462"/>
      <c r="C189" s="462"/>
      <c r="D189" s="462"/>
      <c r="E189" s="462"/>
      <c r="F189" s="462"/>
      <c r="G189" s="463"/>
      <c r="H189" s="462"/>
      <c r="I189" s="464"/>
      <c r="J189" s="464"/>
      <c r="K189" s="465"/>
      <c r="L189" s="462"/>
      <c r="M189" s="466"/>
      <c r="N189" s="465"/>
      <c r="O189" s="462"/>
      <c r="P189" s="465"/>
      <c r="Q189" s="462"/>
      <c r="R189" s="466"/>
      <c r="S189" s="465"/>
      <c r="T189" s="462"/>
      <c r="U189" s="465"/>
      <c r="V189" s="462"/>
      <c r="W189" s="466"/>
      <c r="X189" s="465"/>
      <c r="Y189" s="462"/>
      <c r="Z189" s="467"/>
      <c r="AA189" s="467"/>
      <c r="AB189" s="467"/>
      <c r="AC189" s="467"/>
      <c r="AD189" s="467"/>
      <c r="AE189" s="467"/>
      <c r="AF189" s="467"/>
      <c r="AG189" s="467"/>
      <c r="AH189" s="467"/>
      <c r="AI189" s="467"/>
      <c r="AJ189" s="467"/>
      <c r="AK189" s="467"/>
      <c r="AL189" s="467"/>
      <c r="AM189" s="467"/>
      <c r="AN189" s="467"/>
      <c r="AO189" s="467"/>
      <c r="AP189" s="467"/>
      <c r="AQ189" s="467"/>
      <c r="AR189" s="467"/>
      <c r="AS189" s="467"/>
    </row>
    <row r="190" spans="1:45" ht="12.75" customHeight="1" x14ac:dyDescent="0.2">
      <c r="A190" s="461"/>
      <c r="B190" s="462"/>
      <c r="C190" s="462"/>
      <c r="D190" s="462"/>
      <c r="E190" s="462"/>
      <c r="F190" s="462"/>
      <c r="G190" s="463"/>
      <c r="H190" s="462"/>
      <c r="I190" s="464"/>
      <c r="J190" s="464"/>
      <c r="K190" s="465"/>
      <c r="L190" s="462"/>
      <c r="M190" s="466"/>
      <c r="N190" s="465"/>
      <c r="O190" s="462"/>
      <c r="P190" s="465"/>
      <c r="Q190" s="462"/>
      <c r="R190" s="466"/>
      <c r="S190" s="465"/>
      <c r="T190" s="462"/>
      <c r="U190" s="465"/>
      <c r="V190" s="462"/>
      <c r="W190" s="466"/>
      <c r="X190" s="465"/>
      <c r="Y190" s="462"/>
      <c r="Z190" s="467"/>
      <c r="AA190" s="467"/>
      <c r="AB190" s="467"/>
      <c r="AC190" s="467"/>
      <c r="AD190" s="467"/>
      <c r="AE190" s="467"/>
      <c r="AF190" s="467"/>
      <c r="AG190" s="467"/>
      <c r="AH190" s="467"/>
      <c r="AI190" s="467"/>
      <c r="AJ190" s="467"/>
      <c r="AK190" s="467"/>
      <c r="AL190" s="467"/>
      <c r="AM190" s="467"/>
      <c r="AN190" s="467"/>
      <c r="AO190" s="467"/>
      <c r="AP190" s="467"/>
      <c r="AQ190" s="467"/>
      <c r="AR190" s="467"/>
      <c r="AS190" s="467"/>
    </row>
    <row r="191" spans="1:45" ht="12.75" customHeight="1" x14ac:dyDescent="0.2">
      <c r="A191" s="461"/>
      <c r="B191" s="462"/>
      <c r="C191" s="462"/>
      <c r="D191" s="462"/>
      <c r="E191" s="462"/>
      <c r="F191" s="462"/>
      <c r="G191" s="463"/>
      <c r="H191" s="462"/>
      <c r="I191" s="464"/>
      <c r="J191" s="464"/>
      <c r="K191" s="465"/>
      <c r="L191" s="462"/>
      <c r="M191" s="466"/>
      <c r="N191" s="465"/>
      <c r="O191" s="462"/>
      <c r="P191" s="465"/>
      <c r="Q191" s="462"/>
      <c r="R191" s="466"/>
      <c r="S191" s="465"/>
      <c r="T191" s="462"/>
      <c r="U191" s="465"/>
      <c r="V191" s="462"/>
      <c r="W191" s="466"/>
      <c r="X191" s="465"/>
      <c r="Y191" s="462"/>
      <c r="Z191" s="467"/>
      <c r="AA191" s="467"/>
      <c r="AB191" s="467"/>
      <c r="AC191" s="467"/>
      <c r="AD191" s="467"/>
      <c r="AE191" s="467"/>
      <c r="AF191" s="467"/>
      <c r="AG191" s="467"/>
      <c r="AH191" s="467"/>
      <c r="AI191" s="467"/>
      <c r="AJ191" s="467"/>
      <c r="AK191" s="467"/>
      <c r="AL191" s="467"/>
      <c r="AM191" s="467"/>
      <c r="AN191" s="467"/>
      <c r="AO191" s="467"/>
      <c r="AP191" s="467"/>
      <c r="AQ191" s="467"/>
      <c r="AR191" s="467"/>
      <c r="AS191" s="467"/>
    </row>
    <row r="192" spans="1:45" ht="12.75" customHeight="1" x14ac:dyDescent="0.2">
      <c r="A192" s="461"/>
      <c r="B192" s="462"/>
      <c r="C192" s="462"/>
      <c r="D192" s="462"/>
      <c r="E192" s="462"/>
      <c r="F192" s="462"/>
      <c r="G192" s="463"/>
      <c r="H192" s="462"/>
      <c r="I192" s="464"/>
      <c r="J192" s="464"/>
      <c r="K192" s="465"/>
      <c r="L192" s="462"/>
      <c r="M192" s="466"/>
      <c r="N192" s="465"/>
      <c r="O192" s="462"/>
      <c r="P192" s="465"/>
      <c r="Q192" s="462"/>
      <c r="R192" s="466"/>
      <c r="S192" s="465"/>
      <c r="T192" s="462"/>
      <c r="U192" s="465"/>
      <c r="V192" s="462"/>
      <c r="W192" s="466"/>
      <c r="X192" s="465"/>
      <c r="Y192" s="462"/>
      <c r="Z192" s="467"/>
      <c r="AA192" s="467"/>
      <c r="AB192" s="467"/>
      <c r="AC192" s="467"/>
      <c r="AD192" s="467"/>
      <c r="AE192" s="467"/>
      <c r="AF192" s="467"/>
      <c r="AG192" s="467"/>
      <c r="AH192" s="467"/>
      <c r="AI192" s="467"/>
      <c r="AJ192" s="467"/>
      <c r="AK192" s="467"/>
      <c r="AL192" s="467"/>
      <c r="AM192" s="467"/>
      <c r="AN192" s="467"/>
      <c r="AO192" s="467"/>
      <c r="AP192" s="467"/>
      <c r="AQ192" s="467"/>
      <c r="AR192" s="467"/>
      <c r="AS192" s="467"/>
    </row>
    <row r="193" spans="1:45" ht="12.75" customHeight="1" x14ac:dyDescent="0.2">
      <c r="A193" s="461"/>
      <c r="B193" s="462"/>
      <c r="C193" s="462"/>
      <c r="D193" s="462"/>
      <c r="E193" s="462"/>
      <c r="F193" s="462"/>
      <c r="G193" s="463"/>
      <c r="H193" s="462"/>
      <c r="I193" s="464"/>
      <c r="J193" s="464"/>
      <c r="K193" s="465"/>
      <c r="L193" s="462"/>
      <c r="M193" s="466"/>
      <c r="N193" s="465"/>
      <c r="O193" s="462"/>
      <c r="P193" s="465"/>
      <c r="Q193" s="462"/>
      <c r="R193" s="466"/>
      <c r="S193" s="465"/>
      <c r="T193" s="462"/>
      <c r="U193" s="465"/>
      <c r="V193" s="462"/>
      <c r="W193" s="466"/>
      <c r="X193" s="465"/>
      <c r="Y193" s="462"/>
      <c r="Z193" s="467"/>
      <c r="AA193" s="467"/>
      <c r="AB193" s="467"/>
      <c r="AC193" s="467"/>
      <c r="AD193" s="467"/>
      <c r="AE193" s="467"/>
      <c r="AF193" s="467"/>
      <c r="AG193" s="467"/>
      <c r="AH193" s="467"/>
      <c r="AI193" s="467"/>
      <c r="AJ193" s="467"/>
      <c r="AK193" s="467"/>
      <c r="AL193" s="467"/>
      <c r="AM193" s="467"/>
      <c r="AN193" s="467"/>
      <c r="AO193" s="467"/>
      <c r="AP193" s="467"/>
      <c r="AQ193" s="467"/>
      <c r="AR193" s="467"/>
      <c r="AS193" s="467"/>
    </row>
    <row r="194" spans="1:45" ht="12.75" customHeight="1" x14ac:dyDescent="0.2">
      <c r="A194" s="461"/>
      <c r="B194" s="462"/>
      <c r="C194" s="462"/>
      <c r="D194" s="462"/>
      <c r="E194" s="462"/>
      <c r="F194" s="462"/>
      <c r="G194" s="463"/>
      <c r="H194" s="462"/>
      <c r="I194" s="464"/>
      <c r="J194" s="464"/>
      <c r="K194" s="465"/>
      <c r="L194" s="462"/>
      <c r="M194" s="466"/>
      <c r="N194" s="465"/>
      <c r="O194" s="462"/>
      <c r="P194" s="465"/>
      <c r="Q194" s="462"/>
      <c r="R194" s="466"/>
      <c r="S194" s="465"/>
      <c r="T194" s="462"/>
      <c r="U194" s="465"/>
      <c r="V194" s="462"/>
      <c r="W194" s="466"/>
      <c r="X194" s="465"/>
      <c r="Y194" s="462"/>
      <c r="Z194" s="467"/>
      <c r="AA194" s="467"/>
      <c r="AB194" s="467"/>
      <c r="AC194" s="467"/>
      <c r="AD194" s="467"/>
      <c r="AE194" s="467"/>
      <c r="AF194" s="467"/>
      <c r="AG194" s="467"/>
      <c r="AH194" s="467"/>
      <c r="AI194" s="467"/>
      <c r="AJ194" s="467"/>
      <c r="AK194" s="467"/>
      <c r="AL194" s="467"/>
      <c r="AM194" s="467"/>
      <c r="AN194" s="467"/>
      <c r="AO194" s="467"/>
      <c r="AP194" s="467"/>
      <c r="AQ194" s="467"/>
      <c r="AR194" s="467"/>
      <c r="AS194" s="467"/>
    </row>
    <row r="195" spans="1:45" ht="12.75" customHeight="1" x14ac:dyDescent="0.2">
      <c r="A195" s="461"/>
      <c r="B195" s="462"/>
      <c r="C195" s="462"/>
      <c r="D195" s="462"/>
      <c r="E195" s="462"/>
      <c r="F195" s="462"/>
      <c r="G195" s="463"/>
      <c r="H195" s="462"/>
      <c r="I195" s="464"/>
      <c r="J195" s="464"/>
      <c r="K195" s="465"/>
      <c r="L195" s="462"/>
      <c r="M195" s="466"/>
      <c r="N195" s="465"/>
      <c r="O195" s="462"/>
      <c r="P195" s="465"/>
      <c r="Q195" s="462"/>
      <c r="R195" s="466"/>
      <c r="S195" s="465"/>
      <c r="T195" s="462"/>
      <c r="U195" s="465"/>
      <c r="V195" s="462"/>
      <c r="W195" s="466"/>
      <c r="X195" s="465"/>
      <c r="Y195" s="462"/>
      <c r="Z195" s="467"/>
      <c r="AA195" s="467"/>
      <c r="AB195" s="467"/>
      <c r="AC195" s="467"/>
      <c r="AD195" s="467"/>
      <c r="AE195" s="467"/>
      <c r="AF195" s="467"/>
      <c r="AG195" s="467"/>
      <c r="AH195" s="467"/>
      <c r="AI195" s="467"/>
      <c r="AJ195" s="467"/>
      <c r="AK195" s="467"/>
      <c r="AL195" s="467"/>
      <c r="AM195" s="467"/>
      <c r="AN195" s="467"/>
      <c r="AO195" s="467"/>
      <c r="AP195" s="467"/>
      <c r="AQ195" s="467"/>
      <c r="AR195" s="467"/>
      <c r="AS195" s="467"/>
    </row>
    <row r="196" spans="1:45" ht="12.75" customHeight="1" x14ac:dyDescent="0.2">
      <c r="A196" s="461"/>
      <c r="B196" s="462"/>
      <c r="C196" s="462"/>
      <c r="D196" s="462"/>
      <c r="E196" s="462"/>
      <c r="F196" s="462"/>
      <c r="G196" s="463"/>
      <c r="H196" s="462"/>
      <c r="I196" s="464"/>
      <c r="J196" s="464"/>
      <c r="K196" s="465"/>
      <c r="L196" s="462"/>
      <c r="M196" s="466"/>
      <c r="N196" s="465"/>
      <c r="O196" s="462"/>
      <c r="P196" s="465"/>
      <c r="Q196" s="462"/>
      <c r="R196" s="466"/>
      <c r="S196" s="465"/>
      <c r="T196" s="462"/>
      <c r="U196" s="465"/>
      <c r="V196" s="462"/>
      <c r="W196" s="466"/>
      <c r="X196" s="465"/>
      <c r="Y196" s="462"/>
      <c r="Z196" s="467"/>
      <c r="AA196" s="467"/>
      <c r="AB196" s="467"/>
      <c r="AC196" s="467"/>
      <c r="AD196" s="467"/>
      <c r="AE196" s="467"/>
      <c r="AF196" s="467"/>
      <c r="AG196" s="467"/>
      <c r="AH196" s="467"/>
      <c r="AI196" s="467"/>
      <c r="AJ196" s="467"/>
      <c r="AK196" s="467"/>
      <c r="AL196" s="467"/>
      <c r="AM196" s="467"/>
      <c r="AN196" s="467"/>
      <c r="AO196" s="467"/>
      <c r="AP196" s="467"/>
      <c r="AQ196" s="467"/>
      <c r="AR196" s="467"/>
      <c r="AS196" s="467"/>
    </row>
    <row r="197" spans="1:45" ht="12.75" customHeight="1" x14ac:dyDescent="0.2">
      <c r="A197" s="461"/>
      <c r="B197" s="462"/>
      <c r="C197" s="462"/>
      <c r="D197" s="462"/>
      <c r="E197" s="462"/>
      <c r="F197" s="462"/>
      <c r="G197" s="463"/>
      <c r="H197" s="462"/>
      <c r="I197" s="464"/>
      <c r="J197" s="464"/>
      <c r="K197" s="465"/>
      <c r="L197" s="462"/>
      <c r="M197" s="466"/>
      <c r="N197" s="465"/>
      <c r="O197" s="462"/>
      <c r="P197" s="465"/>
      <c r="Q197" s="462"/>
      <c r="R197" s="466"/>
      <c r="S197" s="465"/>
      <c r="T197" s="462"/>
      <c r="U197" s="465"/>
      <c r="V197" s="462"/>
      <c r="W197" s="466"/>
      <c r="X197" s="465"/>
      <c r="Y197" s="462"/>
      <c r="Z197" s="467"/>
      <c r="AA197" s="467"/>
      <c r="AB197" s="467"/>
      <c r="AC197" s="467"/>
      <c r="AD197" s="467"/>
      <c r="AE197" s="467"/>
      <c r="AF197" s="467"/>
      <c r="AG197" s="467"/>
      <c r="AH197" s="467"/>
      <c r="AI197" s="467"/>
      <c r="AJ197" s="467"/>
      <c r="AK197" s="467"/>
      <c r="AL197" s="467"/>
      <c r="AM197" s="467"/>
      <c r="AN197" s="467"/>
      <c r="AO197" s="467"/>
      <c r="AP197" s="467"/>
      <c r="AQ197" s="467"/>
      <c r="AR197" s="467"/>
      <c r="AS197" s="467"/>
    </row>
    <row r="198" spans="1:45" ht="12.75" customHeight="1" x14ac:dyDescent="0.2">
      <c r="A198" s="461"/>
      <c r="B198" s="462"/>
      <c r="C198" s="462"/>
      <c r="D198" s="462"/>
      <c r="E198" s="462"/>
      <c r="F198" s="462"/>
      <c r="G198" s="463"/>
      <c r="H198" s="462"/>
      <c r="I198" s="464"/>
      <c r="J198" s="464"/>
      <c r="K198" s="465"/>
      <c r="L198" s="462"/>
      <c r="M198" s="466"/>
      <c r="N198" s="465"/>
      <c r="O198" s="462"/>
      <c r="P198" s="465"/>
      <c r="Q198" s="462"/>
      <c r="R198" s="466"/>
      <c r="S198" s="465"/>
      <c r="T198" s="462"/>
      <c r="U198" s="465"/>
      <c r="V198" s="462"/>
      <c r="W198" s="466"/>
      <c r="X198" s="465"/>
      <c r="Y198" s="462"/>
      <c r="Z198" s="467"/>
      <c r="AA198" s="467"/>
      <c r="AB198" s="467"/>
      <c r="AC198" s="467"/>
      <c r="AD198" s="467"/>
      <c r="AE198" s="467"/>
      <c r="AF198" s="467"/>
      <c r="AG198" s="467"/>
      <c r="AH198" s="467"/>
      <c r="AI198" s="467"/>
      <c r="AJ198" s="467"/>
      <c r="AK198" s="467"/>
      <c r="AL198" s="467"/>
      <c r="AM198" s="467"/>
      <c r="AN198" s="467"/>
      <c r="AO198" s="467"/>
      <c r="AP198" s="467"/>
      <c r="AQ198" s="467"/>
      <c r="AR198" s="467"/>
      <c r="AS198" s="467"/>
    </row>
    <row r="199" spans="1:45" ht="12.75" customHeight="1" x14ac:dyDescent="0.2">
      <c r="A199" s="461"/>
      <c r="B199" s="462"/>
      <c r="C199" s="462"/>
      <c r="D199" s="462"/>
      <c r="E199" s="462"/>
      <c r="F199" s="462"/>
      <c r="G199" s="463"/>
      <c r="H199" s="462"/>
      <c r="I199" s="464"/>
      <c r="J199" s="464"/>
      <c r="K199" s="465"/>
      <c r="L199" s="462"/>
      <c r="M199" s="466"/>
      <c r="N199" s="465"/>
      <c r="O199" s="462"/>
      <c r="P199" s="465"/>
      <c r="Q199" s="462"/>
      <c r="R199" s="466"/>
      <c r="S199" s="465"/>
      <c r="T199" s="462"/>
      <c r="U199" s="465"/>
      <c r="V199" s="462"/>
      <c r="W199" s="466"/>
      <c r="X199" s="465"/>
      <c r="Y199" s="462"/>
      <c r="Z199" s="467"/>
      <c r="AA199" s="467"/>
      <c r="AB199" s="467"/>
      <c r="AC199" s="467"/>
      <c r="AD199" s="467"/>
      <c r="AE199" s="467"/>
      <c r="AF199" s="467"/>
      <c r="AG199" s="467"/>
      <c r="AH199" s="467"/>
      <c r="AI199" s="467"/>
      <c r="AJ199" s="467"/>
      <c r="AK199" s="467"/>
      <c r="AL199" s="467"/>
      <c r="AM199" s="467"/>
      <c r="AN199" s="467"/>
      <c r="AO199" s="467"/>
      <c r="AP199" s="467"/>
      <c r="AQ199" s="467"/>
      <c r="AR199" s="467"/>
      <c r="AS199" s="467"/>
    </row>
    <row r="200" spans="1:45" ht="12.75" customHeight="1" x14ac:dyDescent="0.2">
      <c r="A200" s="461"/>
      <c r="B200" s="462"/>
      <c r="C200" s="462"/>
      <c r="D200" s="462"/>
      <c r="E200" s="462"/>
      <c r="F200" s="462"/>
      <c r="G200" s="463"/>
      <c r="H200" s="462"/>
      <c r="I200" s="464"/>
      <c r="J200" s="464"/>
      <c r="K200" s="465"/>
      <c r="L200" s="462"/>
      <c r="M200" s="466"/>
      <c r="N200" s="465"/>
      <c r="O200" s="462"/>
      <c r="P200" s="465"/>
      <c r="Q200" s="462"/>
      <c r="R200" s="466"/>
      <c r="S200" s="465"/>
      <c r="T200" s="462"/>
      <c r="U200" s="465"/>
      <c r="V200" s="462"/>
      <c r="W200" s="466"/>
      <c r="X200" s="465"/>
      <c r="Y200" s="462"/>
      <c r="Z200" s="467"/>
      <c r="AA200" s="467"/>
      <c r="AB200" s="467"/>
      <c r="AC200" s="467"/>
      <c r="AD200" s="467"/>
      <c r="AE200" s="467"/>
      <c r="AF200" s="467"/>
      <c r="AG200" s="467"/>
      <c r="AH200" s="467"/>
      <c r="AI200" s="467"/>
      <c r="AJ200" s="467"/>
      <c r="AK200" s="467"/>
      <c r="AL200" s="467"/>
      <c r="AM200" s="467"/>
      <c r="AN200" s="467"/>
      <c r="AO200" s="467"/>
      <c r="AP200" s="467"/>
      <c r="AQ200" s="467"/>
      <c r="AR200" s="467"/>
      <c r="AS200" s="467"/>
    </row>
    <row r="201" spans="1:45" ht="12.75" customHeight="1" x14ac:dyDescent="0.2">
      <c r="A201" s="461"/>
      <c r="B201" s="462"/>
      <c r="C201" s="462"/>
      <c r="D201" s="462"/>
      <c r="E201" s="462"/>
      <c r="F201" s="462"/>
      <c r="G201" s="463"/>
      <c r="H201" s="462"/>
      <c r="I201" s="464"/>
      <c r="J201" s="464"/>
      <c r="K201" s="465"/>
      <c r="L201" s="462"/>
      <c r="M201" s="466"/>
      <c r="N201" s="465"/>
      <c r="O201" s="462"/>
      <c r="P201" s="465"/>
      <c r="Q201" s="462"/>
      <c r="R201" s="466"/>
      <c r="S201" s="465"/>
      <c r="T201" s="462"/>
      <c r="U201" s="465"/>
      <c r="V201" s="462"/>
      <c r="W201" s="466"/>
      <c r="X201" s="465"/>
      <c r="Y201" s="462"/>
      <c r="Z201" s="467"/>
      <c r="AA201" s="467"/>
      <c r="AB201" s="467"/>
      <c r="AC201" s="467"/>
      <c r="AD201" s="467"/>
      <c r="AE201" s="467"/>
      <c r="AF201" s="467"/>
      <c r="AG201" s="467"/>
      <c r="AH201" s="467"/>
      <c r="AI201" s="467"/>
      <c r="AJ201" s="467"/>
      <c r="AK201" s="467"/>
      <c r="AL201" s="467"/>
      <c r="AM201" s="467"/>
      <c r="AN201" s="467"/>
      <c r="AO201" s="467"/>
      <c r="AP201" s="467"/>
      <c r="AQ201" s="467"/>
      <c r="AR201" s="467"/>
      <c r="AS201" s="467"/>
    </row>
    <row r="202" spans="1:45" ht="12.75" customHeight="1" x14ac:dyDescent="0.2">
      <c r="A202" s="461"/>
      <c r="B202" s="462"/>
      <c r="C202" s="462"/>
      <c r="D202" s="462"/>
      <c r="E202" s="462"/>
      <c r="F202" s="462"/>
      <c r="G202" s="463"/>
      <c r="H202" s="462"/>
      <c r="I202" s="464"/>
      <c r="J202" s="464"/>
      <c r="K202" s="465"/>
      <c r="L202" s="462"/>
      <c r="M202" s="466"/>
      <c r="N202" s="465"/>
      <c r="O202" s="462"/>
      <c r="P202" s="465"/>
      <c r="Q202" s="462"/>
      <c r="R202" s="466"/>
      <c r="S202" s="465"/>
      <c r="T202" s="462"/>
      <c r="U202" s="465"/>
      <c r="V202" s="462"/>
      <c r="W202" s="466"/>
      <c r="X202" s="465"/>
      <c r="Y202" s="462"/>
      <c r="Z202" s="467"/>
      <c r="AA202" s="467"/>
      <c r="AB202" s="467"/>
      <c r="AC202" s="467"/>
      <c r="AD202" s="467"/>
      <c r="AE202" s="467"/>
      <c r="AF202" s="467"/>
      <c r="AG202" s="467"/>
      <c r="AH202" s="467"/>
      <c r="AI202" s="467"/>
      <c r="AJ202" s="467"/>
      <c r="AK202" s="467"/>
      <c r="AL202" s="467"/>
      <c r="AM202" s="467"/>
      <c r="AN202" s="467"/>
      <c r="AO202" s="467"/>
      <c r="AP202" s="467"/>
      <c r="AQ202" s="467"/>
      <c r="AR202" s="467"/>
      <c r="AS202" s="467"/>
    </row>
    <row r="203" spans="1:45" ht="12.75" customHeight="1" x14ac:dyDescent="0.2">
      <c r="A203" s="461"/>
      <c r="B203" s="462"/>
      <c r="C203" s="462"/>
      <c r="D203" s="462"/>
      <c r="E203" s="462"/>
      <c r="F203" s="462"/>
      <c r="G203" s="463"/>
      <c r="H203" s="462"/>
      <c r="I203" s="464"/>
      <c r="J203" s="464"/>
      <c r="K203" s="465"/>
      <c r="L203" s="462"/>
      <c r="M203" s="466"/>
      <c r="N203" s="465"/>
      <c r="O203" s="462"/>
      <c r="P203" s="465"/>
      <c r="Q203" s="462"/>
      <c r="R203" s="466"/>
      <c r="S203" s="465"/>
      <c r="T203" s="462"/>
      <c r="U203" s="465"/>
      <c r="V203" s="462"/>
      <c r="W203" s="466"/>
      <c r="X203" s="465"/>
      <c r="Y203" s="462"/>
      <c r="Z203" s="467"/>
      <c r="AA203" s="467"/>
      <c r="AB203" s="467"/>
      <c r="AC203" s="467"/>
      <c r="AD203" s="467"/>
      <c r="AE203" s="467"/>
      <c r="AF203" s="467"/>
      <c r="AG203" s="467"/>
      <c r="AH203" s="467"/>
      <c r="AI203" s="467"/>
      <c r="AJ203" s="467"/>
      <c r="AK203" s="467"/>
      <c r="AL203" s="467"/>
      <c r="AM203" s="467"/>
      <c r="AN203" s="467"/>
      <c r="AO203" s="467"/>
      <c r="AP203" s="467"/>
      <c r="AQ203" s="467"/>
      <c r="AR203" s="467"/>
      <c r="AS203" s="467"/>
    </row>
    <row r="204" spans="1:45" ht="12.75" customHeight="1" x14ac:dyDescent="0.2">
      <c r="A204" s="461"/>
      <c r="B204" s="462"/>
      <c r="C204" s="462"/>
      <c r="D204" s="462"/>
      <c r="E204" s="462"/>
      <c r="F204" s="462"/>
      <c r="G204" s="463"/>
      <c r="H204" s="462"/>
      <c r="I204" s="464"/>
      <c r="J204" s="464"/>
      <c r="K204" s="465"/>
      <c r="L204" s="462"/>
      <c r="M204" s="466"/>
      <c r="N204" s="465"/>
      <c r="O204" s="462"/>
      <c r="P204" s="465"/>
      <c r="Q204" s="462"/>
      <c r="R204" s="466"/>
      <c r="S204" s="465"/>
      <c r="T204" s="462"/>
      <c r="U204" s="465"/>
      <c r="V204" s="462"/>
      <c r="W204" s="466"/>
      <c r="X204" s="465"/>
      <c r="Y204" s="462"/>
      <c r="Z204" s="467"/>
      <c r="AA204" s="467"/>
      <c r="AB204" s="467"/>
      <c r="AC204" s="467"/>
      <c r="AD204" s="467"/>
      <c r="AE204" s="467"/>
      <c r="AF204" s="467"/>
      <c r="AG204" s="467"/>
      <c r="AH204" s="467"/>
      <c r="AI204" s="467"/>
      <c r="AJ204" s="467"/>
      <c r="AK204" s="467"/>
      <c r="AL204" s="467"/>
      <c r="AM204" s="467"/>
      <c r="AN204" s="467"/>
      <c r="AO204" s="467"/>
      <c r="AP204" s="467"/>
      <c r="AQ204" s="467"/>
      <c r="AR204" s="467"/>
      <c r="AS204" s="467"/>
    </row>
    <row r="205" spans="1:45" ht="12.75" customHeight="1" x14ac:dyDescent="0.2">
      <c r="A205" s="461"/>
      <c r="B205" s="462"/>
      <c r="C205" s="462"/>
      <c r="D205" s="462"/>
      <c r="E205" s="462"/>
      <c r="F205" s="462"/>
      <c r="G205" s="463"/>
      <c r="H205" s="462"/>
      <c r="I205" s="464"/>
      <c r="J205" s="464"/>
      <c r="K205" s="465"/>
      <c r="L205" s="462"/>
      <c r="M205" s="466"/>
      <c r="N205" s="465"/>
      <c r="O205" s="462"/>
      <c r="P205" s="465"/>
      <c r="Q205" s="462"/>
      <c r="R205" s="466"/>
      <c r="S205" s="465"/>
      <c r="T205" s="462"/>
      <c r="U205" s="465"/>
      <c r="V205" s="462"/>
      <c r="W205" s="466"/>
      <c r="X205" s="465"/>
      <c r="Y205" s="462"/>
      <c r="Z205" s="467"/>
      <c r="AA205" s="467"/>
      <c r="AB205" s="467"/>
      <c r="AC205" s="467"/>
      <c r="AD205" s="467"/>
      <c r="AE205" s="467"/>
      <c r="AF205" s="467"/>
      <c r="AG205" s="467"/>
      <c r="AH205" s="467"/>
      <c r="AI205" s="467"/>
      <c r="AJ205" s="467"/>
      <c r="AK205" s="467"/>
      <c r="AL205" s="467"/>
      <c r="AM205" s="467"/>
      <c r="AN205" s="467"/>
      <c r="AO205" s="467"/>
      <c r="AP205" s="467"/>
      <c r="AQ205" s="467"/>
      <c r="AR205" s="467"/>
      <c r="AS205" s="467"/>
    </row>
    <row r="206" spans="1:45" ht="12.75" customHeight="1" x14ac:dyDescent="0.2">
      <c r="A206" s="461"/>
      <c r="B206" s="462"/>
      <c r="C206" s="462"/>
      <c r="D206" s="462"/>
      <c r="E206" s="462"/>
      <c r="F206" s="462"/>
      <c r="G206" s="463"/>
      <c r="H206" s="462"/>
      <c r="I206" s="464"/>
      <c r="J206" s="464"/>
      <c r="K206" s="465"/>
      <c r="L206" s="462"/>
      <c r="M206" s="466"/>
      <c r="N206" s="465"/>
      <c r="O206" s="462"/>
      <c r="P206" s="465"/>
      <c r="Q206" s="462"/>
      <c r="R206" s="466"/>
      <c r="S206" s="465"/>
      <c r="T206" s="462"/>
      <c r="U206" s="465"/>
      <c r="V206" s="462"/>
      <c r="W206" s="466"/>
      <c r="X206" s="465"/>
      <c r="Y206" s="462"/>
      <c r="Z206" s="467"/>
      <c r="AA206" s="467"/>
      <c r="AB206" s="467"/>
      <c r="AC206" s="467"/>
      <c r="AD206" s="467"/>
      <c r="AE206" s="467"/>
      <c r="AF206" s="467"/>
      <c r="AG206" s="467"/>
      <c r="AH206" s="467"/>
      <c r="AI206" s="467"/>
      <c r="AJ206" s="467"/>
      <c r="AK206" s="467"/>
      <c r="AL206" s="467"/>
      <c r="AM206" s="467"/>
      <c r="AN206" s="467"/>
      <c r="AO206" s="467"/>
      <c r="AP206" s="467"/>
      <c r="AQ206" s="467"/>
      <c r="AR206" s="467"/>
      <c r="AS206" s="467"/>
    </row>
    <row r="207" spans="1:45" ht="12.75" customHeight="1" x14ac:dyDescent="0.2">
      <c r="A207" s="461"/>
      <c r="B207" s="462"/>
      <c r="C207" s="462"/>
      <c r="D207" s="462"/>
      <c r="E207" s="462"/>
      <c r="F207" s="462"/>
      <c r="G207" s="463"/>
      <c r="H207" s="462"/>
      <c r="I207" s="464"/>
      <c r="J207" s="464"/>
      <c r="K207" s="465"/>
      <c r="L207" s="462"/>
      <c r="M207" s="466"/>
      <c r="N207" s="465"/>
      <c r="O207" s="462"/>
      <c r="P207" s="465"/>
      <c r="Q207" s="462"/>
      <c r="R207" s="466"/>
      <c r="S207" s="465"/>
      <c r="T207" s="462"/>
      <c r="U207" s="465"/>
      <c r="V207" s="462"/>
      <c r="W207" s="466"/>
      <c r="X207" s="465"/>
      <c r="Y207" s="462"/>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row>
    <row r="208" spans="1:45" ht="12.75" customHeight="1" x14ac:dyDescent="0.2">
      <c r="A208" s="461"/>
      <c r="B208" s="462"/>
      <c r="C208" s="462"/>
      <c r="D208" s="462"/>
      <c r="E208" s="462"/>
      <c r="F208" s="462"/>
      <c r="G208" s="463"/>
      <c r="H208" s="462"/>
      <c r="I208" s="464"/>
      <c r="J208" s="464"/>
      <c r="K208" s="465"/>
      <c r="L208" s="462"/>
      <c r="M208" s="466"/>
      <c r="N208" s="465"/>
      <c r="O208" s="462"/>
      <c r="P208" s="465"/>
      <c r="Q208" s="462"/>
      <c r="R208" s="466"/>
      <c r="S208" s="465"/>
      <c r="T208" s="462"/>
      <c r="U208" s="465"/>
      <c r="V208" s="462"/>
      <c r="W208" s="466"/>
      <c r="X208" s="465"/>
      <c r="Y208" s="462"/>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row>
    <row r="209" spans="1:45" ht="12.75" customHeight="1" x14ac:dyDescent="0.2">
      <c r="A209" s="461"/>
      <c r="B209" s="462"/>
      <c r="C209" s="462"/>
      <c r="D209" s="462"/>
      <c r="E209" s="462"/>
      <c r="F209" s="462"/>
      <c r="G209" s="463"/>
      <c r="H209" s="462"/>
      <c r="I209" s="464"/>
      <c r="J209" s="464"/>
      <c r="K209" s="465"/>
      <c r="L209" s="462"/>
      <c r="M209" s="466"/>
      <c r="N209" s="465"/>
      <c r="O209" s="462"/>
      <c r="P209" s="465"/>
      <c r="Q209" s="462"/>
      <c r="R209" s="466"/>
      <c r="S209" s="465"/>
      <c r="T209" s="462"/>
      <c r="U209" s="465"/>
      <c r="V209" s="462"/>
      <c r="W209" s="466"/>
      <c r="X209" s="465"/>
      <c r="Y209" s="462"/>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row>
    <row r="210" spans="1:45" ht="12.75" customHeight="1" x14ac:dyDescent="0.2">
      <c r="A210" s="461"/>
      <c r="B210" s="462"/>
      <c r="C210" s="462"/>
      <c r="D210" s="462"/>
      <c r="E210" s="462"/>
      <c r="F210" s="462"/>
      <c r="G210" s="463"/>
      <c r="H210" s="462"/>
      <c r="I210" s="464"/>
      <c r="J210" s="464"/>
      <c r="K210" s="465"/>
      <c r="L210" s="462"/>
      <c r="M210" s="466"/>
      <c r="N210" s="465"/>
      <c r="O210" s="462"/>
      <c r="P210" s="465"/>
      <c r="Q210" s="462"/>
      <c r="R210" s="466"/>
      <c r="S210" s="465"/>
      <c r="T210" s="462"/>
      <c r="U210" s="465"/>
      <c r="V210" s="462"/>
      <c r="W210" s="466"/>
      <c r="X210" s="465"/>
      <c r="Y210" s="462"/>
      <c r="Z210" s="467"/>
      <c r="AA210" s="467"/>
      <c r="AB210" s="467"/>
      <c r="AC210" s="467"/>
      <c r="AD210" s="467"/>
      <c r="AE210" s="467"/>
      <c r="AF210" s="467"/>
      <c r="AG210" s="467"/>
      <c r="AH210" s="467"/>
      <c r="AI210" s="467"/>
      <c r="AJ210" s="467"/>
      <c r="AK210" s="467"/>
      <c r="AL210" s="467"/>
      <c r="AM210" s="467"/>
      <c r="AN210" s="467"/>
      <c r="AO210" s="467"/>
      <c r="AP210" s="467"/>
      <c r="AQ210" s="467"/>
      <c r="AR210" s="467"/>
      <c r="AS210" s="467"/>
    </row>
    <row r="211" spans="1:45" ht="12.75" customHeight="1" x14ac:dyDescent="0.2">
      <c r="A211" s="461"/>
      <c r="B211" s="462"/>
      <c r="C211" s="462"/>
      <c r="D211" s="462"/>
      <c r="E211" s="462"/>
      <c r="F211" s="462"/>
      <c r="G211" s="463"/>
      <c r="H211" s="462"/>
      <c r="I211" s="464"/>
      <c r="J211" s="464"/>
      <c r="K211" s="465"/>
      <c r="L211" s="462"/>
      <c r="M211" s="466"/>
      <c r="N211" s="465"/>
      <c r="O211" s="462"/>
      <c r="P211" s="465"/>
      <c r="Q211" s="462"/>
      <c r="R211" s="466"/>
      <c r="S211" s="465"/>
      <c r="T211" s="462"/>
      <c r="U211" s="465"/>
      <c r="V211" s="462"/>
      <c r="W211" s="466"/>
      <c r="X211" s="465"/>
      <c r="Y211" s="462"/>
      <c r="Z211" s="467"/>
      <c r="AA211" s="467"/>
      <c r="AB211" s="467"/>
      <c r="AC211" s="467"/>
      <c r="AD211" s="467"/>
      <c r="AE211" s="467"/>
      <c r="AF211" s="467"/>
      <c r="AG211" s="467"/>
      <c r="AH211" s="467"/>
      <c r="AI211" s="467"/>
      <c r="AJ211" s="467"/>
      <c r="AK211" s="467"/>
      <c r="AL211" s="467"/>
      <c r="AM211" s="467"/>
      <c r="AN211" s="467"/>
      <c r="AO211" s="467"/>
      <c r="AP211" s="467"/>
      <c r="AQ211" s="467"/>
      <c r="AR211" s="467"/>
      <c r="AS211" s="467"/>
    </row>
    <row r="212" spans="1:45" ht="12.75" customHeight="1" x14ac:dyDescent="0.2">
      <c r="A212" s="461"/>
      <c r="B212" s="462"/>
      <c r="C212" s="462"/>
      <c r="D212" s="462"/>
      <c r="E212" s="462"/>
      <c r="F212" s="462"/>
      <c r="G212" s="463"/>
      <c r="H212" s="462"/>
      <c r="I212" s="464"/>
      <c r="J212" s="464"/>
      <c r="K212" s="465"/>
      <c r="L212" s="462"/>
      <c r="M212" s="466"/>
      <c r="N212" s="465"/>
      <c r="O212" s="462"/>
      <c r="P212" s="465"/>
      <c r="Q212" s="462"/>
      <c r="R212" s="466"/>
      <c r="S212" s="465"/>
      <c r="T212" s="462"/>
      <c r="U212" s="465"/>
      <c r="V212" s="462"/>
      <c r="W212" s="466"/>
      <c r="X212" s="465"/>
      <c r="Y212" s="462"/>
      <c r="Z212" s="467"/>
      <c r="AA212" s="467"/>
      <c r="AB212" s="467"/>
      <c r="AC212" s="467"/>
      <c r="AD212" s="467"/>
      <c r="AE212" s="467"/>
      <c r="AF212" s="467"/>
      <c r="AG212" s="467"/>
      <c r="AH212" s="467"/>
      <c r="AI212" s="467"/>
      <c r="AJ212" s="467"/>
      <c r="AK212" s="467"/>
      <c r="AL212" s="467"/>
      <c r="AM212" s="467"/>
      <c r="AN212" s="467"/>
      <c r="AO212" s="467"/>
      <c r="AP212" s="467"/>
      <c r="AQ212" s="467"/>
      <c r="AR212" s="467"/>
      <c r="AS212" s="467"/>
    </row>
    <row r="213" spans="1:45" ht="12.75" customHeight="1" x14ac:dyDescent="0.2">
      <c r="A213" s="461"/>
      <c r="B213" s="462"/>
      <c r="C213" s="462"/>
      <c r="D213" s="462"/>
      <c r="E213" s="462"/>
      <c r="F213" s="462"/>
      <c r="G213" s="463"/>
      <c r="H213" s="462"/>
      <c r="I213" s="464"/>
      <c r="J213" s="464"/>
      <c r="K213" s="465"/>
      <c r="L213" s="462"/>
      <c r="M213" s="466"/>
      <c r="N213" s="465"/>
      <c r="O213" s="462"/>
      <c r="P213" s="465"/>
      <c r="Q213" s="462"/>
      <c r="R213" s="466"/>
      <c r="S213" s="465"/>
      <c r="T213" s="462"/>
      <c r="U213" s="465"/>
      <c r="V213" s="462"/>
      <c r="W213" s="466"/>
      <c r="X213" s="465"/>
      <c r="Y213" s="462"/>
      <c r="Z213" s="467"/>
      <c r="AA213" s="467"/>
      <c r="AB213" s="467"/>
      <c r="AC213" s="467"/>
      <c r="AD213" s="467"/>
      <c r="AE213" s="467"/>
      <c r="AF213" s="467"/>
      <c r="AG213" s="467"/>
      <c r="AH213" s="467"/>
      <c r="AI213" s="467"/>
      <c r="AJ213" s="467"/>
      <c r="AK213" s="467"/>
      <c r="AL213" s="467"/>
      <c r="AM213" s="467"/>
      <c r="AN213" s="467"/>
      <c r="AO213" s="467"/>
      <c r="AP213" s="467"/>
      <c r="AQ213" s="467"/>
      <c r="AR213" s="467"/>
      <c r="AS213" s="467"/>
    </row>
    <row r="214" spans="1:45" ht="12.75" customHeight="1" x14ac:dyDescent="0.2">
      <c r="A214" s="461"/>
      <c r="B214" s="462"/>
      <c r="C214" s="462"/>
      <c r="D214" s="462"/>
      <c r="E214" s="462"/>
      <c r="F214" s="462"/>
      <c r="G214" s="463"/>
      <c r="H214" s="462"/>
      <c r="I214" s="464"/>
      <c r="J214" s="464"/>
      <c r="K214" s="465"/>
      <c r="L214" s="462"/>
      <c r="M214" s="466"/>
      <c r="N214" s="465"/>
      <c r="O214" s="462"/>
      <c r="P214" s="465"/>
      <c r="Q214" s="462"/>
      <c r="R214" s="466"/>
      <c r="S214" s="465"/>
      <c r="T214" s="462"/>
      <c r="U214" s="465"/>
      <c r="V214" s="462"/>
      <c r="W214" s="466"/>
      <c r="X214" s="465"/>
      <c r="Y214" s="462"/>
      <c r="Z214" s="467"/>
      <c r="AA214" s="467"/>
      <c r="AB214" s="467"/>
      <c r="AC214" s="467"/>
      <c r="AD214" s="467"/>
      <c r="AE214" s="467"/>
      <c r="AF214" s="467"/>
      <c r="AG214" s="467"/>
      <c r="AH214" s="467"/>
      <c r="AI214" s="467"/>
      <c r="AJ214" s="467"/>
      <c r="AK214" s="467"/>
      <c r="AL214" s="467"/>
      <c r="AM214" s="467"/>
      <c r="AN214" s="467"/>
      <c r="AO214" s="467"/>
      <c r="AP214" s="467"/>
      <c r="AQ214" s="467"/>
      <c r="AR214" s="467"/>
      <c r="AS214" s="467"/>
    </row>
    <row r="215" spans="1:45" ht="12.75" customHeight="1" x14ac:dyDescent="0.2">
      <c r="A215" s="461"/>
      <c r="B215" s="462"/>
      <c r="C215" s="462"/>
      <c r="D215" s="462"/>
      <c r="E215" s="462"/>
      <c r="F215" s="462"/>
      <c r="G215" s="463"/>
      <c r="H215" s="462"/>
      <c r="I215" s="464"/>
      <c r="J215" s="464"/>
      <c r="K215" s="465"/>
      <c r="L215" s="462"/>
      <c r="M215" s="466"/>
      <c r="N215" s="465"/>
      <c r="O215" s="462"/>
      <c r="P215" s="465"/>
      <c r="Q215" s="462"/>
      <c r="R215" s="466"/>
      <c r="S215" s="465"/>
      <c r="T215" s="462"/>
      <c r="U215" s="465"/>
      <c r="V215" s="462"/>
      <c r="W215" s="466"/>
      <c r="X215" s="465"/>
      <c r="Y215" s="462"/>
      <c r="Z215" s="467"/>
      <c r="AA215" s="467"/>
      <c r="AB215" s="467"/>
      <c r="AC215" s="467"/>
      <c r="AD215" s="467"/>
      <c r="AE215" s="467"/>
      <c r="AF215" s="467"/>
      <c r="AG215" s="467"/>
      <c r="AH215" s="467"/>
      <c r="AI215" s="467"/>
      <c r="AJ215" s="467"/>
      <c r="AK215" s="467"/>
      <c r="AL215" s="467"/>
      <c r="AM215" s="467"/>
      <c r="AN215" s="467"/>
      <c r="AO215" s="467"/>
      <c r="AP215" s="467"/>
      <c r="AQ215" s="467"/>
      <c r="AR215" s="467"/>
      <c r="AS215" s="467"/>
    </row>
    <row r="216" spans="1:45" ht="12.75" customHeight="1" x14ac:dyDescent="0.2">
      <c r="A216" s="461"/>
      <c r="B216" s="462"/>
      <c r="C216" s="462"/>
      <c r="D216" s="462"/>
      <c r="E216" s="462"/>
      <c r="F216" s="462"/>
      <c r="G216" s="463"/>
      <c r="H216" s="462"/>
      <c r="I216" s="464"/>
      <c r="J216" s="464"/>
      <c r="K216" s="465"/>
      <c r="L216" s="462"/>
      <c r="M216" s="466"/>
      <c r="N216" s="465"/>
      <c r="O216" s="462"/>
      <c r="P216" s="465"/>
      <c r="Q216" s="462"/>
      <c r="R216" s="466"/>
      <c r="S216" s="465"/>
      <c r="T216" s="462"/>
      <c r="U216" s="465"/>
      <c r="V216" s="462"/>
      <c r="W216" s="466"/>
      <c r="X216" s="465"/>
      <c r="Y216" s="462"/>
      <c r="Z216" s="467"/>
      <c r="AA216" s="467"/>
      <c r="AB216" s="467"/>
      <c r="AC216" s="467"/>
      <c r="AD216" s="467"/>
      <c r="AE216" s="467"/>
      <c r="AF216" s="467"/>
      <c r="AG216" s="467"/>
      <c r="AH216" s="467"/>
      <c r="AI216" s="467"/>
      <c r="AJ216" s="467"/>
      <c r="AK216" s="467"/>
      <c r="AL216" s="467"/>
      <c r="AM216" s="467"/>
      <c r="AN216" s="467"/>
      <c r="AO216" s="467"/>
      <c r="AP216" s="467"/>
      <c r="AQ216" s="467"/>
      <c r="AR216" s="467"/>
      <c r="AS216" s="467"/>
    </row>
    <row r="217" spans="1:45" ht="12.75" customHeight="1" x14ac:dyDescent="0.2">
      <c r="A217" s="461"/>
      <c r="B217" s="462"/>
      <c r="C217" s="462"/>
      <c r="D217" s="462"/>
      <c r="E217" s="462"/>
      <c r="F217" s="462"/>
      <c r="G217" s="463"/>
      <c r="H217" s="462"/>
      <c r="I217" s="464"/>
      <c r="J217" s="464"/>
      <c r="K217" s="465"/>
      <c r="L217" s="462"/>
      <c r="M217" s="466"/>
      <c r="N217" s="465"/>
      <c r="O217" s="462"/>
      <c r="P217" s="465"/>
      <c r="Q217" s="462"/>
      <c r="R217" s="466"/>
      <c r="S217" s="465"/>
      <c r="T217" s="462"/>
      <c r="U217" s="465"/>
      <c r="V217" s="462"/>
      <c r="W217" s="466"/>
      <c r="X217" s="465"/>
      <c r="Y217" s="462"/>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row>
    <row r="218" spans="1:45" ht="12.75" customHeight="1" x14ac:dyDescent="0.2">
      <c r="A218" s="461"/>
      <c r="B218" s="462"/>
      <c r="C218" s="462"/>
      <c r="D218" s="462"/>
      <c r="E218" s="462"/>
      <c r="F218" s="462"/>
      <c r="G218" s="463"/>
      <c r="H218" s="462"/>
      <c r="I218" s="464"/>
      <c r="J218" s="464"/>
      <c r="K218" s="465"/>
      <c r="L218" s="462"/>
      <c r="M218" s="466"/>
      <c r="N218" s="465"/>
      <c r="O218" s="462"/>
      <c r="P218" s="465"/>
      <c r="Q218" s="462"/>
      <c r="R218" s="466"/>
      <c r="S218" s="465"/>
      <c r="T218" s="462"/>
      <c r="U218" s="465"/>
      <c r="V218" s="462"/>
      <c r="W218" s="466"/>
      <c r="X218" s="465"/>
      <c r="Y218" s="462"/>
      <c r="Z218" s="467"/>
      <c r="AA218" s="467"/>
      <c r="AB218" s="467"/>
      <c r="AC218" s="467"/>
      <c r="AD218" s="467"/>
      <c r="AE218" s="467"/>
      <c r="AF218" s="467"/>
      <c r="AG218" s="467"/>
      <c r="AH218" s="467"/>
      <c r="AI218" s="467"/>
      <c r="AJ218" s="467"/>
      <c r="AK218" s="467"/>
      <c r="AL218" s="467"/>
      <c r="AM218" s="467"/>
      <c r="AN218" s="467"/>
      <c r="AO218" s="467"/>
      <c r="AP218" s="467"/>
      <c r="AQ218" s="467"/>
      <c r="AR218" s="467"/>
      <c r="AS218" s="467"/>
    </row>
    <row r="219" spans="1:45" ht="12.75" customHeight="1" x14ac:dyDescent="0.2">
      <c r="A219" s="461"/>
      <c r="B219" s="462"/>
      <c r="C219" s="462"/>
      <c r="D219" s="462"/>
      <c r="E219" s="462"/>
      <c r="F219" s="462"/>
      <c r="G219" s="463"/>
      <c r="H219" s="462"/>
      <c r="I219" s="464"/>
      <c r="J219" s="464"/>
      <c r="K219" s="465"/>
      <c r="L219" s="462"/>
      <c r="M219" s="466"/>
      <c r="N219" s="465"/>
      <c r="O219" s="462"/>
      <c r="P219" s="465"/>
      <c r="Q219" s="462"/>
      <c r="R219" s="466"/>
      <c r="S219" s="465"/>
      <c r="T219" s="462"/>
      <c r="U219" s="465"/>
      <c r="V219" s="462"/>
      <c r="W219" s="466"/>
      <c r="X219" s="465"/>
      <c r="Y219" s="462"/>
      <c r="Z219" s="467"/>
      <c r="AA219" s="467"/>
      <c r="AB219" s="467"/>
      <c r="AC219" s="467"/>
      <c r="AD219" s="467"/>
      <c r="AE219" s="467"/>
      <c r="AF219" s="467"/>
      <c r="AG219" s="467"/>
      <c r="AH219" s="467"/>
      <c r="AI219" s="467"/>
      <c r="AJ219" s="467"/>
      <c r="AK219" s="467"/>
      <c r="AL219" s="467"/>
      <c r="AM219" s="467"/>
      <c r="AN219" s="467"/>
      <c r="AO219" s="467"/>
      <c r="AP219" s="467"/>
      <c r="AQ219" s="467"/>
      <c r="AR219" s="467"/>
      <c r="AS219" s="467"/>
    </row>
    <row r="220" spans="1:45" ht="12.75" customHeight="1" x14ac:dyDescent="0.2">
      <c r="A220" s="461"/>
      <c r="B220" s="462"/>
      <c r="C220" s="462"/>
      <c r="D220" s="462"/>
      <c r="E220" s="462"/>
      <c r="F220" s="462"/>
      <c r="G220" s="463"/>
      <c r="H220" s="462"/>
      <c r="I220" s="464"/>
      <c r="J220" s="464"/>
      <c r="K220" s="465"/>
      <c r="L220" s="462"/>
      <c r="M220" s="466"/>
      <c r="N220" s="465"/>
      <c r="O220" s="462"/>
      <c r="P220" s="465"/>
      <c r="Q220" s="462"/>
      <c r="R220" s="466"/>
      <c r="S220" s="465"/>
      <c r="T220" s="462"/>
      <c r="U220" s="465"/>
      <c r="V220" s="462"/>
      <c r="W220" s="466"/>
      <c r="X220" s="465"/>
      <c r="Y220" s="462"/>
      <c r="Z220" s="467"/>
      <c r="AA220" s="467"/>
      <c r="AB220" s="467"/>
      <c r="AC220" s="467"/>
      <c r="AD220" s="467"/>
      <c r="AE220" s="467"/>
      <c r="AF220" s="467"/>
      <c r="AG220" s="467"/>
      <c r="AH220" s="467"/>
      <c r="AI220" s="467"/>
      <c r="AJ220" s="467"/>
      <c r="AK220" s="467"/>
      <c r="AL220" s="467"/>
      <c r="AM220" s="467"/>
      <c r="AN220" s="467"/>
      <c r="AO220" s="467"/>
      <c r="AP220" s="467"/>
      <c r="AQ220" s="467"/>
      <c r="AR220" s="467"/>
      <c r="AS220" s="467"/>
    </row>
    <row r="221" spans="1:45" ht="12.75" customHeight="1" x14ac:dyDescent="0.2">
      <c r="A221" s="461"/>
      <c r="B221" s="462"/>
      <c r="C221" s="462"/>
      <c r="D221" s="462"/>
      <c r="E221" s="462"/>
      <c r="F221" s="462"/>
      <c r="G221" s="463"/>
      <c r="H221" s="462"/>
      <c r="I221" s="464"/>
      <c r="J221" s="464"/>
      <c r="K221" s="465"/>
      <c r="L221" s="462"/>
      <c r="M221" s="466"/>
      <c r="N221" s="465"/>
      <c r="O221" s="462"/>
      <c r="P221" s="465"/>
      <c r="Q221" s="462"/>
      <c r="R221" s="466"/>
      <c r="S221" s="465"/>
      <c r="T221" s="462"/>
      <c r="U221" s="465"/>
      <c r="V221" s="462"/>
      <c r="W221" s="466"/>
      <c r="X221" s="465"/>
      <c r="Y221" s="462"/>
      <c r="Z221" s="467"/>
      <c r="AA221" s="467"/>
      <c r="AB221" s="467"/>
      <c r="AC221" s="467"/>
      <c r="AD221" s="467"/>
      <c r="AE221" s="467"/>
      <c r="AF221" s="467"/>
      <c r="AG221" s="467"/>
      <c r="AH221" s="467"/>
      <c r="AI221" s="467"/>
      <c r="AJ221" s="467"/>
      <c r="AK221" s="467"/>
      <c r="AL221" s="467"/>
      <c r="AM221" s="467"/>
      <c r="AN221" s="467"/>
      <c r="AO221" s="467"/>
      <c r="AP221" s="467"/>
      <c r="AQ221" s="467"/>
      <c r="AR221" s="467"/>
      <c r="AS221" s="467"/>
    </row>
    <row r="222" spans="1:45" ht="12.75" customHeight="1" x14ac:dyDescent="0.2">
      <c r="A222" s="461"/>
      <c r="B222" s="462"/>
      <c r="C222" s="462"/>
      <c r="D222" s="462"/>
      <c r="E222" s="462"/>
      <c r="F222" s="462"/>
      <c r="G222" s="463"/>
      <c r="H222" s="462"/>
      <c r="I222" s="464"/>
      <c r="J222" s="464"/>
      <c r="K222" s="465"/>
      <c r="L222" s="462"/>
      <c r="M222" s="466"/>
      <c r="N222" s="465"/>
      <c r="O222" s="462"/>
      <c r="P222" s="465"/>
      <c r="Q222" s="462"/>
      <c r="R222" s="466"/>
      <c r="S222" s="465"/>
      <c r="T222" s="462"/>
      <c r="U222" s="465"/>
      <c r="V222" s="462"/>
      <c r="W222" s="466"/>
      <c r="X222" s="465"/>
      <c r="Y222" s="462"/>
      <c r="Z222" s="467"/>
      <c r="AA222" s="467"/>
      <c r="AB222" s="467"/>
      <c r="AC222" s="467"/>
      <c r="AD222" s="467"/>
      <c r="AE222" s="467"/>
      <c r="AF222" s="467"/>
      <c r="AG222" s="467"/>
      <c r="AH222" s="467"/>
      <c r="AI222" s="467"/>
      <c r="AJ222" s="467"/>
      <c r="AK222" s="467"/>
      <c r="AL222" s="467"/>
      <c r="AM222" s="467"/>
      <c r="AN222" s="467"/>
      <c r="AO222" s="467"/>
      <c r="AP222" s="467"/>
      <c r="AQ222" s="467"/>
      <c r="AR222" s="467"/>
      <c r="AS222" s="467"/>
    </row>
    <row r="223" spans="1:45" ht="12.75" customHeight="1" x14ac:dyDescent="0.2">
      <c r="A223" s="461"/>
      <c r="B223" s="462"/>
      <c r="C223" s="462"/>
      <c r="D223" s="462"/>
      <c r="E223" s="462"/>
      <c r="F223" s="462"/>
      <c r="G223" s="463"/>
      <c r="H223" s="462"/>
      <c r="I223" s="464"/>
      <c r="J223" s="464"/>
      <c r="K223" s="465"/>
      <c r="L223" s="462"/>
      <c r="M223" s="466"/>
      <c r="N223" s="465"/>
      <c r="O223" s="462"/>
      <c r="P223" s="465"/>
      <c r="Q223" s="462"/>
      <c r="R223" s="466"/>
      <c r="S223" s="465"/>
      <c r="T223" s="462"/>
      <c r="U223" s="465"/>
      <c r="V223" s="462"/>
      <c r="W223" s="466"/>
      <c r="X223" s="465"/>
      <c r="Y223" s="462"/>
      <c r="Z223" s="467"/>
      <c r="AA223" s="467"/>
      <c r="AB223" s="467"/>
      <c r="AC223" s="467"/>
      <c r="AD223" s="467"/>
      <c r="AE223" s="467"/>
      <c r="AF223" s="467"/>
      <c r="AG223" s="467"/>
      <c r="AH223" s="467"/>
      <c r="AI223" s="467"/>
      <c r="AJ223" s="467"/>
      <c r="AK223" s="467"/>
      <c r="AL223" s="467"/>
      <c r="AM223" s="467"/>
      <c r="AN223" s="467"/>
      <c r="AO223" s="467"/>
      <c r="AP223" s="467"/>
      <c r="AQ223" s="467"/>
      <c r="AR223" s="467"/>
      <c r="AS223" s="467"/>
    </row>
    <row r="224" spans="1:45" ht="12.75" customHeight="1" x14ac:dyDescent="0.2">
      <c r="A224" s="461"/>
      <c r="B224" s="462"/>
      <c r="C224" s="462"/>
      <c r="D224" s="462"/>
      <c r="E224" s="462"/>
      <c r="F224" s="462"/>
      <c r="G224" s="463"/>
      <c r="H224" s="462"/>
      <c r="I224" s="464"/>
      <c r="J224" s="464"/>
      <c r="K224" s="465"/>
      <c r="L224" s="462"/>
      <c r="M224" s="466"/>
      <c r="N224" s="465"/>
      <c r="O224" s="462"/>
      <c r="P224" s="465"/>
      <c r="Q224" s="462"/>
      <c r="R224" s="466"/>
      <c r="S224" s="465"/>
      <c r="T224" s="462"/>
      <c r="U224" s="465"/>
      <c r="V224" s="462"/>
      <c r="W224" s="466"/>
      <c r="X224" s="465"/>
      <c r="Y224" s="462"/>
      <c r="Z224" s="467"/>
      <c r="AA224" s="467"/>
      <c r="AB224" s="467"/>
      <c r="AC224" s="467"/>
      <c r="AD224" s="467"/>
      <c r="AE224" s="467"/>
      <c r="AF224" s="467"/>
      <c r="AG224" s="467"/>
      <c r="AH224" s="467"/>
      <c r="AI224" s="467"/>
      <c r="AJ224" s="467"/>
      <c r="AK224" s="467"/>
      <c r="AL224" s="467"/>
      <c r="AM224" s="467"/>
      <c r="AN224" s="467"/>
      <c r="AO224" s="467"/>
      <c r="AP224" s="467"/>
      <c r="AQ224" s="467"/>
      <c r="AR224" s="467"/>
      <c r="AS224" s="467"/>
    </row>
    <row r="225" spans="1:45" ht="12.75" customHeight="1" x14ac:dyDescent="0.2">
      <c r="A225" s="461"/>
      <c r="B225" s="462"/>
      <c r="C225" s="462"/>
      <c r="D225" s="462"/>
      <c r="E225" s="462"/>
      <c r="F225" s="462"/>
      <c r="G225" s="463"/>
      <c r="H225" s="462"/>
      <c r="I225" s="464"/>
      <c r="J225" s="464"/>
      <c r="K225" s="465"/>
      <c r="L225" s="462"/>
      <c r="M225" s="466"/>
      <c r="N225" s="465"/>
      <c r="O225" s="462"/>
      <c r="P225" s="465"/>
      <c r="Q225" s="462"/>
      <c r="R225" s="466"/>
      <c r="S225" s="465"/>
      <c r="T225" s="462"/>
      <c r="U225" s="465"/>
      <c r="V225" s="462"/>
      <c r="W225" s="466"/>
      <c r="X225" s="465"/>
      <c r="Y225" s="462"/>
      <c r="Z225" s="467"/>
      <c r="AA225" s="467"/>
      <c r="AB225" s="467"/>
      <c r="AC225" s="467"/>
      <c r="AD225" s="467"/>
      <c r="AE225" s="467"/>
      <c r="AF225" s="467"/>
      <c r="AG225" s="467"/>
      <c r="AH225" s="467"/>
      <c r="AI225" s="467"/>
      <c r="AJ225" s="467"/>
      <c r="AK225" s="467"/>
      <c r="AL225" s="467"/>
      <c r="AM225" s="467"/>
      <c r="AN225" s="467"/>
      <c r="AO225" s="467"/>
      <c r="AP225" s="467"/>
      <c r="AQ225" s="467"/>
      <c r="AR225" s="467"/>
      <c r="AS225" s="467"/>
    </row>
    <row r="226" spans="1:45" ht="12.75" customHeight="1" x14ac:dyDescent="0.2">
      <c r="A226" s="461"/>
      <c r="B226" s="462"/>
      <c r="C226" s="462"/>
      <c r="D226" s="462"/>
      <c r="E226" s="462"/>
      <c r="F226" s="462"/>
      <c r="G226" s="463"/>
      <c r="H226" s="462"/>
      <c r="I226" s="464"/>
      <c r="J226" s="464"/>
      <c r="K226" s="465"/>
      <c r="L226" s="462"/>
      <c r="M226" s="466"/>
      <c r="N226" s="465"/>
      <c r="O226" s="462"/>
      <c r="P226" s="465"/>
      <c r="Q226" s="462"/>
      <c r="R226" s="466"/>
      <c r="S226" s="465"/>
      <c r="T226" s="462"/>
      <c r="U226" s="465"/>
      <c r="V226" s="462"/>
      <c r="W226" s="466"/>
      <c r="X226" s="465"/>
      <c r="Y226" s="462"/>
      <c r="Z226" s="467"/>
      <c r="AA226" s="467"/>
      <c r="AB226" s="467"/>
      <c r="AC226" s="467"/>
      <c r="AD226" s="467"/>
      <c r="AE226" s="467"/>
      <c r="AF226" s="467"/>
      <c r="AG226" s="467"/>
      <c r="AH226" s="467"/>
      <c r="AI226" s="467"/>
      <c r="AJ226" s="467"/>
      <c r="AK226" s="467"/>
      <c r="AL226" s="467"/>
      <c r="AM226" s="467"/>
      <c r="AN226" s="467"/>
      <c r="AO226" s="467"/>
      <c r="AP226" s="467"/>
      <c r="AQ226" s="467"/>
      <c r="AR226" s="467"/>
      <c r="AS226" s="467"/>
    </row>
    <row r="227" spans="1:45" ht="12.75" customHeight="1" x14ac:dyDescent="0.2">
      <c r="A227" s="461"/>
      <c r="B227" s="462"/>
      <c r="C227" s="462"/>
      <c r="D227" s="462"/>
      <c r="E227" s="462"/>
      <c r="F227" s="462"/>
      <c r="G227" s="463"/>
      <c r="H227" s="462"/>
      <c r="I227" s="464"/>
      <c r="J227" s="464"/>
      <c r="K227" s="465"/>
      <c r="L227" s="462"/>
      <c r="M227" s="466"/>
      <c r="N227" s="465"/>
      <c r="O227" s="462"/>
      <c r="P227" s="465"/>
      <c r="Q227" s="462"/>
      <c r="R227" s="466"/>
      <c r="S227" s="465"/>
      <c r="T227" s="462"/>
      <c r="U227" s="465"/>
      <c r="V227" s="462"/>
      <c r="W227" s="466"/>
      <c r="X227" s="465"/>
      <c r="Y227" s="462"/>
      <c r="Z227" s="467"/>
      <c r="AA227" s="467"/>
      <c r="AB227" s="467"/>
      <c r="AC227" s="467"/>
      <c r="AD227" s="467"/>
      <c r="AE227" s="467"/>
      <c r="AF227" s="467"/>
      <c r="AG227" s="467"/>
      <c r="AH227" s="467"/>
      <c r="AI227" s="467"/>
      <c r="AJ227" s="467"/>
      <c r="AK227" s="467"/>
      <c r="AL227" s="467"/>
      <c r="AM227" s="467"/>
      <c r="AN227" s="467"/>
      <c r="AO227" s="467"/>
      <c r="AP227" s="467"/>
      <c r="AQ227" s="467"/>
      <c r="AR227" s="467"/>
      <c r="AS227" s="467"/>
    </row>
    <row r="228" spans="1:45" ht="12.75" customHeight="1" x14ac:dyDescent="0.2">
      <c r="A228" s="461"/>
      <c r="B228" s="462"/>
      <c r="C228" s="462"/>
      <c r="D228" s="462"/>
      <c r="E228" s="462"/>
      <c r="F228" s="462"/>
      <c r="G228" s="463"/>
      <c r="H228" s="462"/>
      <c r="I228" s="464"/>
      <c r="J228" s="464"/>
      <c r="K228" s="465"/>
      <c r="L228" s="462"/>
      <c r="M228" s="466"/>
      <c r="N228" s="465"/>
      <c r="O228" s="462"/>
      <c r="P228" s="465"/>
      <c r="Q228" s="462"/>
      <c r="R228" s="466"/>
      <c r="S228" s="465"/>
      <c r="T228" s="462"/>
      <c r="U228" s="465"/>
      <c r="V228" s="462"/>
      <c r="W228" s="466"/>
      <c r="X228" s="465"/>
      <c r="Y228" s="462"/>
      <c r="Z228" s="467"/>
      <c r="AA228" s="467"/>
      <c r="AB228" s="467"/>
      <c r="AC228" s="467"/>
      <c r="AD228" s="467"/>
      <c r="AE228" s="467"/>
      <c r="AF228" s="467"/>
      <c r="AG228" s="467"/>
      <c r="AH228" s="467"/>
      <c r="AI228" s="467"/>
      <c r="AJ228" s="467"/>
      <c r="AK228" s="467"/>
      <c r="AL228" s="467"/>
      <c r="AM228" s="467"/>
      <c r="AN228" s="467"/>
      <c r="AO228" s="467"/>
      <c r="AP228" s="467"/>
      <c r="AQ228" s="467"/>
      <c r="AR228" s="467"/>
      <c r="AS228" s="467"/>
    </row>
    <row r="229" spans="1:45" ht="12.75" customHeight="1" x14ac:dyDescent="0.2">
      <c r="A229" s="461"/>
      <c r="B229" s="462"/>
      <c r="C229" s="462"/>
      <c r="D229" s="462"/>
      <c r="E229" s="462"/>
      <c r="F229" s="462"/>
      <c r="G229" s="463"/>
      <c r="H229" s="462"/>
      <c r="I229" s="464"/>
      <c r="J229" s="464"/>
      <c r="K229" s="465"/>
      <c r="L229" s="462"/>
      <c r="M229" s="466"/>
      <c r="N229" s="465"/>
      <c r="O229" s="462"/>
      <c r="P229" s="465"/>
      <c r="Q229" s="462"/>
      <c r="R229" s="466"/>
      <c r="S229" s="465"/>
      <c r="T229" s="462"/>
      <c r="U229" s="465"/>
      <c r="V229" s="462"/>
      <c r="W229" s="466"/>
      <c r="X229" s="465"/>
      <c r="Y229" s="462"/>
      <c r="Z229" s="467"/>
      <c r="AA229" s="467"/>
      <c r="AB229" s="467"/>
      <c r="AC229" s="467"/>
      <c r="AD229" s="467"/>
      <c r="AE229" s="467"/>
      <c r="AF229" s="467"/>
      <c r="AG229" s="467"/>
      <c r="AH229" s="467"/>
      <c r="AI229" s="467"/>
      <c r="AJ229" s="467"/>
      <c r="AK229" s="467"/>
      <c r="AL229" s="467"/>
      <c r="AM229" s="467"/>
      <c r="AN229" s="467"/>
      <c r="AO229" s="467"/>
      <c r="AP229" s="467"/>
      <c r="AQ229" s="467"/>
      <c r="AR229" s="467"/>
      <c r="AS229" s="467"/>
    </row>
    <row r="230" spans="1:45" ht="12.75" customHeight="1" x14ac:dyDescent="0.2">
      <c r="A230" s="461"/>
      <c r="B230" s="462"/>
      <c r="C230" s="462"/>
      <c r="D230" s="462"/>
      <c r="E230" s="462"/>
      <c r="F230" s="462"/>
      <c r="G230" s="463"/>
      <c r="H230" s="462"/>
      <c r="I230" s="464"/>
      <c r="J230" s="464"/>
      <c r="K230" s="465"/>
      <c r="L230" s="462"/>
      <c r="M230" s="466"/>
      <c r="N230" s="465"/>
      <c r="O230" s="462"/>
      <c r="P230" s="465"/>
      <c r="Q230" s="462"/>
      <c r="R230" s="466"/>
      <c r="S230" s="465"/>
      <c r="T230" s="462"/>
      <c r="U230" s="465"/>
      <c r="V230" s="462"/>
      <c r="W230" s="466"/>
      <c r="X230" s="465"/>
      <c r="Y230" s="462"/>
      <c r="Z230" s="467"/>
      <c r="AA230" s="467"/>
      <c r="AB230" s="467"/>
      <c r="AC230" s="467"/>
      <c r="AD230" s="467"/>
      <c r="AE230" s="467"/>
      <c r="AF230" s="467"/>
      <c r="AG230" s="467"/>
      <c r="AH230" s="467"/>
      <c r="AI230" s="467"/>
      <c r="AJ230" s="467"/>
      <c r="AK230" s="467"/>
      <c r="AL230" s="467"/>
      <c r="AM230" s="467"/>
      <c r="AN230" s="467"/>
      <c r="AO230" s="467"/>
      <c r="AP230" s="467"/>
      <c r="AQ230" s="467"/>
      <c r="AR230" s="467"/>
      <c r="AS230" s="467"/>
    </row>
    <row r="231" spans="1:45" ht="12.75" customHeight="1" x14ac:dyDescent="0.2">
      <c r="A231" s="461"/>
      <c r="B231" s="462"/>
      <c r="C231" s="462"/>
      <c r="D231" s="462"/>
      <c r="E231" s="462"/>
      <c r="F231" s="462"/>
      <c r="G231" s="463"/>
      <c r="H231" s="462"/>
      <c r="I231" s="464"/>
      <c r="J231" s="464"/>
      <c r="K231" s="465"/>
      <c r="L231" s="462"/>
      <c r="M231" s="466"/>
      <c r="N231" s="465"/>
      <c r="O231" s="462"/>
      <c r="P231" s="465"/>
      <c r="Q231" s="462"/>
      <c r="R231" s="466"/>
      <c r="S231" s="465"/>
      <c r="T231" s="462"/>
      <c r="U231" s="465"/>
      <c r="V231" s="462"/>
      <c r="W231" s="466"/>
      <c r="X231" s="465"/>
      <c r="Y231" s="462"/>
      <c r="Z231" s="467"/>
      <c r="AA231" s="467"/>
      <c r="AB231" s="467"/>
      <c r="AC231" s="467"/>
      <c r="AD231" s="467"/>
      <c r="AE231" s="467"/>
      <c r="AF231" s="467"/>
      <c r="AG231" s="467"/>
      <c r="AH231" s="467"/>
      <c r="AI231" s="467"/>
      <c r="AJ231" s="467"/>
      <c r="AK231" s="467"/>
      <c r="AL231" s="467"/>
      <c r="AM231" s="467"/>
      <c r="AN231" s="467"/>
      <c r="AO231" s="467"/>
      <c r="AP231" s="467"/>
      <c r="AQ231" s="467"/>
      <c r="AR231" s="467"/>
      <c r="AS231" s="467"/>
    </row>
    <row r="232" spans="1:45" ht="12.75" customHeight="1" x14ac:dyDescent="0.2">
      <c r="A232" s="461"/>
      <c r="B232" s="462"/>
      <c r="C232" s="462"/>
      <c r="D232" s="462"/>
      <c r="E232" s="462"/>
      <c r="F232" s="462"/>
      <c r="G232" s="463"/>
      <c r="H232" s="462"/>
      <c r="I232" s="464"/>
      <c r="J232" s="464"/>
      <c r="K232" s="465"/>
      <c r="L232" s="462"/>
      <c r="M232" s="466"/>
      <c r="N232" s="465"/>
      <c r="O232" s="462"/>
      <c r="P232" s="465"/>
      <c r="Q232" s="462"/>
      <c r="R232" s="466"/>
      <c r="S232" s="465"/>
      <c r="T232" s="462"/>
      <c r="U232" s="465"/>
      <c r="V232" s="462"/>
      <c r="W232" s="466"/>
      <c r="X232" s="465"/>
      <c r="Y232" s="462"/>
      <c r="Z232" s="467"/>
      <c r="AA232" s="467"/>
      <c r="AB232" s="467"/>
      <c r="AC232" s="467"/>
      <c r="AD232" s="467"/>
      <c r="AE232" s="467"/>
      <c r="AF232" s="467"/>
      <c r="AG232" s="467"/>
      <c r="AH232" s="467"/>
      <c r="AI232" s="467"/>
      <c r="AJ232" s="467"/>
      <c r="AK232" s="467"/>
      <c r="AL232" s="467"/>
      <c r="AM232" s="467"/>
      <c r="AN232" s="467"/>
      <c r="AO232" s="467"/>
      <c r="AP232" s="467"/>
      <c r="AQ232" s="467"/>
      <c r="AR232" s="467"/>
      <c r="AS232" s="467"/>
    </row>
    <row r="233" spans="1:45" ht="12.75" customHeight="1" x14ac:dyDescent="0.2">
      <c r="A233" s="461"/>
      <c r="B233" s="462"/>
      <c r="C233" s="462"/>
      <c r="D233" s="462"/>
      <c r="E233" s="462"/>
      <c r="F233" s="462"/>
      <c r="G233" s="463"/>
      <c r="H233" s="462"/>
      <c r="I233" s="464"/>
      <c r="J233" s="464"/>
      <c r="K233" s="465"/>
      <c r="L233" s="462"/>
      <c r="M233" s="466"/>
      <c r="N233" s="465"/>
      <c r="O233" s="462"/>
      <c r="P233" s="465"/>
      <c r="Q233" s="462"/>
      <c r="R233" s="466"/>
      <c r="S233" s="465"/>
      <c r="T233" s="462"/>
      <c r="U233" s="465"/>
      <c r="V233" s="462"/>
      <c r="W233" s="466"/>
      <c r="X233" s="465"/>
      <c r="Y233" s="462"/>
      <c r="Z233" s="467"/>
      <c r="AA233" s="467"/>
      <c r="AB233" s="467"/>
      <c r="AC233" s="467"/>
      <c r="AD233" s="467"/>
      <c r="AE233" s="467"/>
      <c r="AF233" s="467"/>
      <c r="AG233" s="467"/>
      <c r="AH233" s="467"/>
      <c r="AI233" s="467"/>
      <c r="AJ233" s="467"/>
      <c r="AK233" s="467"/>
      <c r="AL233" s="467"/>
      <c r="AM233" s="467"/>
      <c r="AN233" s="467"/>
      <c r="AO233" s="467"/>
      <c r="AP233" s="467"/>
      <c r="AQ233" s="467"/>
      <c r="AR233" s="467"/>
      <c r="AS233" s="467"/>
    </row>
    <row r="234" spans="1:45" ht="12.75" customHeight="1" x14ac:dyDescent="0.2">
      <c r="A234" s="461"/>
      <c r="B234" s="462"/>
      <c r="C234" s="462"/>
      <c r="D234" s="462"/>
      <c r="E234" s="462"/>
      <c r="F234" s="462"/>
      <c r="G234" s="463"/>
      <c r="H234" s="462"/>
      <c r="I234" s="464"/>
      <c r="J234" s="464"/>
      <c r="K234" s="465"/>
      <c r="L234" s="462"/>
      <c r="M234" s="466"/>
      <c r="N234" s="465"/>
      <c r="O234" s="462"/>
      <c r="P234" s="465"/>
      <c r="Q234" s="462"/>
      <c r="R234" s="466"/>
      <c r="S234" s="465"/>
      <c r="T234" s="462"/>
      <c r="U234" s="465"/>
      <c r="V234" s="462"/>
      <c r="W234" s="466"/>
      <c r="X234" s="465"/>
      <c r="Y234" s="462"/>
      <c r="Z234" s="467"/>
      <c r="AA234" s="467"/>
      <c r="AB234" s="467"/>
      <c r="AC234" s="467"/>
      <c r="AD234" s="467"/>
      <c r="AE234" s="467"/>
      <c r="AF234" s="467"/>
      <c r="AG234" s="467"/>
      <c r="AH234" s="467"/>
      <c r="AI234" s="467"/>
      <c r="AJ234" s="467"/>
      <c r="AK234" s="467"/>
      <c r="AL234" s="467"/>
      <c r="AM234" s="467"/>
      <c r="AN234" s="467"/>
      <c r="AO234" s="467"/>
      <c r="AP234" s="467"/>
      <c r="AQ234" s="467"/>
      <c r="AR234" s="467"/>
      <c r="AS234" s="467"/>
    </row>
    <row r="235" spans="1:45" ht="12.75" customHeight="1" x14ac:dyDescent="0.2">
      <c r="A235" s="461"/>
      <c r="B235" s="462"/>
      <c r="C235" s="462"/>
      <c r="D235" s="462"/>
      <c r="E235" s="462"/>
      <c r="F235" s="462"/>
      <c r="G235" s="463"/>
      <c r="H235" s="462"/>
      <c r="I235" s="464"/>
      <c r="J235" s="464"/>
      <c r="K235" s="465"/>
      <c r="L235" s="462"/>
      <c r="M235" s="466"/>
      <c r="N235" s="465"/>
      <c r="O235" s="462"/>
      <c r="P235" s="465"/>
      <c r="Q235" s="462"/>
      <c r="R235" s="466"/>
      <c r="S235" s="465"/>
      <c r="T235" s="462"/>
      <c r="U235" s="465"/>
      <c r="V235" s="462"/>
      <c r="W235" s="466"/>
      <c r="X235" s="465"/>
      <c r="Y235" s="462"/>
      <c r="Z235" s="467"/>
      <c r="AA235" s="467"/>
      <c r="AB235" s="467"/>
      <c r="AC235" s="467"/>
      <c r="AD235" s="467"/>
      <c r="AE235" s="467"/>
      <c r="AF235" s="467"/>
      <c r="AG235" s="467"/>
      <c r="AH235" s="467"/>
      <c r="AI235" s="467"/>
      <c r="AJ235" s="467"/>
      <c r="AK235" s="467"/>
      <c r="AL235" s="467"/>
      <c r="AM235" s="467"/>
      <c r="AN235" s="467"/>
      <c r="AO235" s="467"/>
      <c r="AP235" s="467"/>
      <c r="AQ235" s="467"/>
      <c r="AR235" s="467"/>
      <c r="AS235" s="467"/>
    </row>
    <row r="236" spans="1:45" ht="12.75" customHeight="1" x14ac:dyDescent="0.2">
      <c r="A236" s="461"/>
      <c r="B236" s="462"/>
      <c r="C236" s="462"/>
      <c r="D236" s="462"/>
      <c r="E236" s="462"/>
      <c r="F236" s="462"/>
      <c r="G236" s="463"/>
      <c r="H236" s="462"/>
      <c r="I236" s="464"/>
      <c r="J236" s="464"/>
      <c r="K236" s="465"/>
      <c r="L236" s="462"/>
      <c r="M236" s="466"/>
      <c r="N236" s="465"/>
      <c r="O236" s="462"/>
      <c r="P236" s="465"/>
      <c r="Q236" s="462"/>
      <c r="R236" s="466"/>
      <c r="S236" s="465"/>
      <c r="T236" s="462"/>
      <c r="U236" s="465"/>
      <c r="V236" s="462"/>
      <c r="W236" s="466"/>
      <c r="X236" s="465"/>
      <c r="Y236" s="462"/>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row>
    <row r="237" spans="1:45" ht="12.75" customHeight="1" x14ac:dyDescent="0.2">
      <c r="A237" s="461"/>
      <c r="B237" s="462"/>
      <c r="C237" s="462"/>
      <c r="D237" s="462"/>
      <c r="E237" s="462"/>
      <c r="F237" s="462"/>
      <c r="G237" s="463"/>
      <c r="H237" s="462"/>
      <c r="I237" s="464"/>
      <c r="J237" s="464"/>
      <c r="K237" s="465"/>
      <c r="L237" s="462"/>
      <c r="M237" s="466"/>
      <c r="N237" s="465"/>
      <c r="O237" s="462"/>
      <c r="P237" s="465"/>
      <c r="Q237" s="462"/>
      <c r="R237" s="466"/>
      <c r="S237" s="465"/>
      <c r="T237" s="462"/>
      <c r="U237" s="465"/>
      <c r="V237" s="462"/>
      <c r="W237" s="466"/>
      <c r="X237" s="465"/>
      <c r="Y237" s="462"/>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row>
    <row r="238" spans="1:45" ht="12.75" customHeight="1" x14ac:dyDescent="0.2">
      <c r="A238" s="461"/>
      <c r="B238" s="462"/>
      <c r="C238" s="462"/>
      <c r="D238" s="462"/>
      <c r="E238" s="462"/>
      <c r="F238" s="462"/>
      <c r="G238" s="463"/>
      <c r="H238" s="462"/>
      <c r="I238" s="464"/>
      <c r="J238" s="464"/>
      <c r="K238" s="465"/>
      <c r="L238" s="462"/>
      <c r="M238" s="466"/>
      <c r="N238" s="465"/>
      <c r="O238" s="462"/>
      <c r="P238" s="465"/>
      <c r="Q238" s="462"/>
      <c r="R238" s="466"/>
      <c r="S238" s="465"/>
      <c r="T238" s="462"/>
      <c r="U238" s="465"/>
      <c r="V238" s="462"/>
      <c r="W238" s="466"/>
      <c r="X238" s="465"/>
      <c r="Y238" s="462"/>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row>
    <row r="239" spans="1:45" ht="12.75" customHeight="1" x14ac:dyDescent="0.2">
      <c r="A239" s="461"/>
      <c r="B239" s="462"/>
      <c r="C239" s="462"/>
      <c r="D239" s="462"/>
      <c r="E239" s="462"/>
      <c r="F239" s="462"/>
      <c r="G239" s="463"/>
      <c r="H239" s="462"/>
      <c r="I239" s="464"/>
      <c r="J239" s="464"/>
      <c r="K239" s="465"/>
      <c r="L239" s="462"/>
      <c r="M239" s="466"/>
      <c r="N239" s="465"/>
      <c r="O239" s="462"/>
      <c r="P239" s="465"/>
      <c r="Q239" s="462"/>
      <c r="R239" s="466"/>
      <c r="S239" s="465"/>
      <c r="T239" s="462"/>
      <c r="U239" s="465"/>
      <c r="V239" s="462"/>
      <c r="W239" s="466"/>
      <c r="X239" s="465"/>
      <c r="Y239" s="462"/>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row>
    <row r="240" spans="1:45" ht="12.75" customHeight="1" x14ac:dyDescent="0.2">
      <c r="A240" s="461"/>
      <c r="B240" s="462"/>
      <c r="C240" s="462"/>
      <c r="D240" s="462"/>
      <c r="E240" s="462"/>
      <c r="F240" s="462"/>
      <c r="G240" s="463"/>
      <c r="H240" s="462"/>
      <c r="I240" s="464"/>
      <c r="J240" s="464"/>
      <c r="K240" s="465"/>
      <c r="L240" s="462"/>
      <c r="M240" s="466"/>
      <c r="N240" s="465"/>
      <c r="O240" s="462"/>
      <c r="P240" s="465"/>
      <c r="Q240" s="462"/>
      <c r="R240" s="466"/>
      <c r="S240" s="465"/>
      <c r="T240" s="462"/>
      <c r="U240" s="465"/>
      <c r="V240" s="462"/>
      <c r="W240" s="466"/>
      <c r="X240" s="465"/>
      <c r="Y240" s="462"/>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row>
    <row r="241" spans="1:45" ht="12.75" customHeight="1" x14ac:dyDescent="0.2">
      <c r="A241" s="461"/>
      <c r="B241" s="462"/>
      <c r="C241" s="462"/>
      <c r="D241" s="462"/>
      <c r="E241" s="462"/>
      <c r="F241" s="462"/>
      <c r="G241" s="463"/>
      <c r="H241" s="462"/>
      <c r="I241" s="464"/>
      <c r="J241" s="464"/>
      <c r="K241" s="465"/>
      <c r="L241" s="462"/>
      <c r="M241" s="466"/>
      <c r="N241" s="465"/>
      <c r="O241" s="462"/>
      <c r="P241" s="465"/>
      <c r="Q241" s="462"/>
      <c r="R241" s="466"/>
      <c r="S241" s="465"/>
      <c r="T241" s="462"/>
      <c r="U241" s="465"/>
      <c r="V241" s="462"/>
      <c r="W241" s="466"/>
      <c r="X241" s="465"/>
      <c r="Y241" s="462"/>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row>
    <row r="242" spans="1:45" ht="12.75" customHeight="1" x14ac:dyDescent="0.2">
      <c r="A242" s="461"/>
      <c r="B242" s="462"/>
      <c r="C242" s="462"/>
      <c r="D242" s="462"/>
      <c r="E242" s="462"/>
      <c r="F242" s="462"/>
      <c r="G242" s="463"/>
      <c r="H242" s="462"/>
      <c r="I242" s="464"/>
      <c r="J242" s="464"/>
      <c r="K242" s="465"/>
      <c r="L242" s="462"/>
      <c r="M242" s="466"/>
      <c r="N242" s="465"/>
      <c r="O242" s="462"/>
      <c r="P242" s="465"/>
      <c r="Q242" s="462"/>
      <c r="R242" s="466"/>
      <c r="S242" s="465"/>
      <c r="T242" s="462"/>
      <c r="U242" s="465"/>
      <c r="V242" s="462"/>
      <c r="W242" s="466"/>
      <c r="X242" s="465"/>
      <c r="Y242" s="462"/>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row>
    <row r="243" spans="1:45" ht="12.75" customHeight="1" x14ac:dyDescent="0.2">
      <c r="A243" s="461"/>
      <c r="B243" s="462"/>
      <c r="C243" s="462"/>
      <c r="D243" s="462"/>
      <c r="E243" s="462"/>
      <c r="F243" s="462"/>
      <c r="G243" s="463"/>
      <c r="H243" s="462"/>
      <c r="I243" s="464"/>
      <c r="J243" s="464"/>
      <c r="K243" s="465"/>
      <c r="L243" s="462"/>
      <c r="M243" s="466"/>
      <c r="N243" s="465"/>
      <c r="O243" s="462"/>
      <c r="P243" s="465"/>
      <c r="Q243" s="462"/>
      <c r="R243" s="466"/>
      <c r="S243" s="465"/>
      <c r="T243" s="462"/>
      <c r="U243" s="465"/>
      <c r="V243" s="462"/>
      <c r="W243" s="466"/>
      <c r="X243" s="465"/>
      <c r="Y243" s="462"/>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row>
    <row r="244" spans="1:45" ht="12.75" customHeight="1" x14ac:dyDescent="0.2">
      <c r="A244" s="461"/>
      <c r="B244" s="462"/>
      <c r="C244" s="462"/>
      <c r="D244" s="462"/>
      <c r="E244" s="462"/>
      <c r="F244" s="462"/>
      <c r="G244" s="463"/>
      <c r="H244" s="462"/>
      <c r="I244" s="464"/>
      <c r="J244" s="464"/>
      <c r="K244" s="465"/>
      <c r="L244" s="462"/>
      <c r="M244" s="466"/>
      <c r="N244" s="465"/>
      <c r="O244" s="462"/>
      <c r="P244" s="465"/>
      <c r="Q244" s="462"/>
      <c r="R244" s="466"/>
      <c r="S244" s="465"/>
      <c r="T244" s="462"/>
      <c r="U244" s="465"/>
      <c r="V244" s="462"/>
      <c r="W244" s="466"/>
      <c r="X244" s="465"/>
      <c r="Y244" s="462"/>
      <c r="Z244" s="467"/>
      <c r="AA244" s="467"/>
      <c r="AB244" s="467"/>
      <c r="AC244" s="467"/>
      <c r="AD244" s="467"/>
      <c r="AE244" s="467"/>
      <c r="AF244" s="467"/>
      <c r="AG244" s="467"/>
      <c r="AH244" s="467"/>
      <c r="AI244" s="467"/>
      <c r="AJ244" s="467"/>
      <c r="AK244" s="467"/>
      <c r="AL244" s="467"/>
      <c r="AM244" s="467"/>
      <c r="AN244" s="467"/>
      <c r="AO244" s="467"/>
      <c r="AP244" s="467"/>
      <c r="AQ244" s="467"/>
      <c r="AR244" s="467"/>
      <c r="AS244" s="467"/>
    </row>
    <row r="245" spans="1:45" ht="12.75" customHeight="1" x14ac:dyDescent="0.2">
      <c r="A245" s="461"/>
      <c r="B245" s="462"/>
      <c r="C245" s="462"/>
      <c r="D245" s="462"/>
      <c r="E245" s="462"/>
      <c r="F245" s="462"/>
      <c r="G245" s="463"/>
      <c r="H245" s="462"/>
      <c r="I245" s="464"/>
      <c r="J245" s="464"/>
      <c r="K245" s="465"/>
      <c r="L245" s="462"/>
      <c r="M245" s="466"/>
      <c r="N245" s="465"/>
      <c r="O245" s="462"/>
      <c r="P245" s="465"/>
      <c r="Q245" s="462"/>
      <c r="R245" s="466"/>
      <c r="S245" s="465"/>
      <c r="T245" s="462"/>
      <c r="U245" s="465"/>
      <c r="V245" s="462"/>
      <c r="W245" s="466"/>
      <c r="X245" s="465"/>
      <c r="Y245" s="462"/>
      <c r="Z245" s="467"/>
      <c r="AA245" s="467"/>
      <c r="AB245" s="467"/>
      <c r="AC245" s="467"/>
      <c r="AD245" s="467"/>
      <c r="AE245" s="467"/>
      <c r="AF245" s="467"/>
      <c r="AG245" s="467"/>
      <c r="AH245" s="467"/>
      <c r="AI245" s="467"/>
      <c r="AJ245" s="467"/>
      <c r="AK245" s="467"/>
      <c r="AL245" s="467"/>
      <c r="AM245" s="467"/>
      <c r="AN245" s="467"/>
      <c r="AO245" s="467"/>
      <c r="AP245" s="467"/>
      <c r="AQ245" s="467"/>
      <c r="AR245" s="467"/>
      <c r="AS245" s="467"/>
    </row>
    <row r="246" spans="1:45" ht="12.75" customHeight="1" x14ac:dyDescent="0.2">
      <c r="A246" s="461"/>
      <c r="B246" s="462"/>
      <c r="C246" s="462"/>
      <c r="D246" s="462"/>
      <c r="E246" s="462"/>
      <c r="F246" s="462"/>
      <c r="G246" s="463"/>
      <c r="H246" s="462"/>
      <c r="I246" s="464"/>
      <c r="J246" s="464"/>
      <c r="K246" s="465"/>
      <c r="L246" s="462"/>
      <c r="M246" s="466"/>
      <c r="N246" s="465"/>
      <c r="O246" s="462"/>
      <c r="P246" s="465"/>
      <c r="Q246" s="462"/>
      <c r="R246" s="466"/>
      <c r="S246" s="465"/>
      <c r="T246" s="462"/>
      <c r="U246" s="465"/>
      <c r="V246" s="462"/>
      <c r="W246" s="466"/>
      <c r="X246" s="465"/>
      <c r="Y246" s="462"/>
      <c r="Z246" s="467"/>
      <c r="AA246" s="467"/>
      <c r="AB246" s="467"/>
      <c r="AC246" s="467"/>
      <c r="AD246" s="467"/>
      <c r="AE246" s="467"/>
      <c r="AF246" s="467"/>
      <c r="AG246" s="467"/>
      <c r="AH246" s="467"/>
      <c r="AI246" s="467"/>
      <c r="AJ246" s="467"/>
      <c r="AK246" s="467"/>
      <c r="AL246" s="467"/>
      <c r="AM246" s="467"/>
      <c r="AN246" s="467"/>
      <c r="AO246" s="467"/>
      <c r="AP246" s="467"/>
      <c r="AQ246" s="467"/>
      <c r="AR246" s="467"/>
      <c r="AS246" s="467"/>
    </row>
    <row r="247" spans="1:45" ht="12.75" customHeight="1" x14ac:dyDescent="0.2">
      <c r="A247" s="461"/>
      <c r="B247" s="462"/>
      <c r="C247" s="462"/>
      <c r="D247" s="462"/>
      <c r="E247" s="462"/>
      <c r="F247" s="462"/>
      <c r="G247" s="463"/>
      <c r="H247" s="462"/>
      <c r="I247" s="464"/>
      <c r="J247" s="464"/>
      <c r="K247" s="465"/>
      <c r="L247" s="462"/>
      <c r="M247" s="466"/>
      <c r="N247" s="465"/>
      <c r="O247" s="462"/>
      <c r="P247" s="465"/>
      <c r="Q247" s="462"/>
      <c r="R247" s="466"/>
      <c r="S247" s="465"/>
      <c r="T247" s="462"/>
      <c r="U247" s="465"/>
      <c r="V247" s="462"/>
      <c r="W247" s="466"/>
      <c r="X247" s="465"/>
      <c r="Y247" s="462"/>
      <c r="Z247" s="467"/>
      <c r="AA247" s="467"/>
      <c r="AB247" s="467"/>
      <c r="AC247" s="467"/>
      <c r="AD247" s="467"/>
      <c r="AE247" s="467"/>
      <c r="AF247" s="467"/>
      <c r="AG247" s="467"/>
      <c r="AH247" s="467"/>
      <c r="AI247" s="467"/>
      <c r="AJ247" s="467"/>
      <c r="AK247" s="467"/>
      <c r="AL247" s="467"/>
      <c r="AM247" s="467"/>
      <c r="AN247" s="467"/>
      <c r="AO247" s="467"/>
      <c r="AP247" s="467"/>
      <c r="AQ247" s="467"/>
      <c r="AR247" s="467"/>
      <c r="AS247" s="467"/>
    </row>
    <row r="248" spans="1:45" ht="12.75" customHeight="1" x14ac:dyDescent="0.2">
      <c r="A248" s="461"/>
      <c r="B248" s="462"/>
      <c r="C248" s="462"/>
      <c r="D248" s="462"/>
      <c r="E248" s="462"/>
      <c r="F248" s="462"/>
      <c r="G248" s="463"/>
      <c r="H248" s="462"/>
      <c r="I248" s="464"/>
      <c r="J248" s="464"/>
      <c r="K248" s="465"/>
      <c r="L248" s="462"/>
      <c r="M248" s="466"/>
      <c r="N248" s="465"/>
      <c r="O248" s="462"/>
      <c r="P248" s="465"/>
      <c r="Q248" s="462"/>
      <c r="R248" s="466"/>
      <c r="S248" s="465"/>
      <c r="T248" s="462"/>
      <c r="U248" s="465"/>
      <c r="V248" s="462"/>
      <c r="W248" s="466"/>
      <c r="X248" s="465"/>
      <c r="Y248" s="462"/>
      <c r="Z248" s="467"/>
      <c r="AA248" s="467"/>
      <c r="AB248" s="467"/>
      <c r="AC248" s="467"/>
      <c r="AD248" s="467"/>
      <c r="AE248" s="467"/>
      <c r="AF248" s="467"/>
      <c r="AG248" s="467"/>
      <c r="AH248" s="467"/>
      <c r="AI248" s="467"/>
      <c r="AJ248" s="467"/>
      <c r="AK248" s="467"/>
      <c r="AL248" s="467"/>
      <c r="AM248" s="467"/>
      <c r="AN248" s="467"/>
      <c r="AO248" s="467"/>
      <c r="AP248" s="467"/>
      <c r="AQ248" s="467"/>
      <c r="AR248" s="467"/>
      <c r="AS248" s="467"/>
    </row>
    <row r="249" spans="1:45" ht="12.75" customHeight="1" x14ac:dyDescent="0.2">
      <c r="A249" s="461"/>
      <c r="B249" s="462"/>
      <c r="C249" s="462"/>
      <c r="D249" s="462"/>
      <c r="E249" s="462"/>
      <c r="F249" s="462"/>
      <c r="G249" s="463"/>
      <c r="H249" s="462"/>
      <c r="I249" s="464"/>
      <c r="J249" s="464"/>
      <c r="K249" s="465"/>
      <c r="L249" s="462"/>
      <c r="M249" s="466"/>
      <c r="N249" s="465"/>
      <c r="O249" s="462"/>
      <c r="P249" s="465"/>
      <c r="Q249" s="462"/>
      <c r="R249" s="466"/>
      <c r="S249" s="465"/>
      <c r="T249" s="462"/>
      <c r="U249" s="465"/>
      <c r="V249" s="462"/>
      <c r="W249" s="466"/>
      <c r="X249" s="465"/>
      <c r="Y249" s="462"/>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row>
    <row r="250" spans="1:45" ht="12.75" customHeight="1" x14ac:dyDescent="0.2">
      <c r="A250" s="461"/>
      <c r="B250" s="462"/>
      <c r="C250" s="462"/>
      <c r="D250" s="462"/>
      <c r="E250" s="462"/>
      <c r="F250" s="462"/>
      <c r="G250" s="463"/>
      <c r="H250" s="462"/>
      <c r="I250" s="464"/>
      <c r="J250" s="464"/>
      <c r="K250" s="465"/>
      <c r="L250" s="462"/>
      <c r="M250" s="466"/>
      <c r="N250" s="465"/>
      <c r="O250" s="462"/>
      <c r="P250" s="465"/>
      <c r="Q250" s="462"/>
      <c r="R250" s="466"/>
      <c r="S250" s="465"/>
      <c r="T250" s="462"/>
      <c r="U250" s="465"/>
      <c r="V250" s="462"/>
      <c r="W250" s="466"/>
      <c r="X250" s="465"/>
      <c r="Y250" s="462"/>
      <c r="Z250" s="467"/>
      <c r="AA250" s="467"/>
      <c r="AB250" s="467"/>
      <c r="AC250" s="467"/>
      <c r="AD250" s="467"/>
      <c r="AE250" s="467"/>
      <c r="AF250" s="467"/>
      <c r="AG250" s="467"/>
      <c r="AH250" s="467"/>
      <c r="AI250" s="467"/>
      <c r="AJ250" s="467"/>
      <c r="AK250" s="467"/>
      <c r="AL250" s="467"/>
      <c r="AM250" s="467"/>
      <c r="AN250" s="467"/>
      <c r="AO250" s="467"/>
      <c r="AP250" s="467"/>
      <c r="AQ250" s="467"/>
      <c r="AR250" s="467"/>
      <c r="AS250" s="467"/>
    </row>
    <row r="251" spans="1:45" ht="12.75" customHeight="1" x14ac:dyDescent="0.2">
      <c r="A251" s="461"/>
      <c r="B251" s="462"/>
      <c r="C251" s="462"/>
      <c r="D251" s="462"/>
      <c r="E251" s="462"/>
      <c r="F251" s="462"/>
      <c r="G251" s="463"/>
      <c r="H251" s="462"/>
      <c r="I251" s="464"/>
      <c r="J251" s="464"/>
      <c r="K251" s="465"/>
      <c r="L251" s="462"/>
      <c r="M251" s="466"/>
      <c r="N251" s="465"/>
      <c r="O251" s="462"/>
      <c r="P251" s="465"/>
      <c r="Q251" s="462"/>
      <c r="R251" s="466"/>
      <c r="S251" s="465"/>
      <c r="T251" s="462"/>
      <c r="U251" s="465"/>
      <c r="V251" s="462"/>
      <c r="W251" s="466"/>
      <c r="X251" s="465"/>
      <c r="Y251" s="462"/>
      <c r="Z251" s="467"/>
      <c r="AA251" s="467"/>
      <c r="AB251" s="467"/>
      <c r="AC251" s="467"/>
      <c r="AD251" s="467"/>
      <c r="AE251" s="467"/>
      <c r="AF251" s="467"/>
      <c r="AG251" s="467"/>
      <c r="AH251" s="467"/>
      <c r="AI251" s="467"/>
      <c r="AJ251" s="467"/>
      <c r="AK251" s="467"/>
      <c r="AL251" s="467"/>
      <c r="AM251" s="467"/>
      <c r="AN251" s="467"/>
      <c r="AO251" s="467"/>
      <c r="AP251" s="467"/>
      <c r="AQ251" s="467"/>
      <c r="AR251" s="467"/>
      <c r="AS251" s="467"/>
    </row>
    <row r="252" spans="1:45" ht="12.75" customHeight="1" x14ac:dyDescent="0.2">
      <c r="A252" s="461"/>
      <c r="B252" s="462"/>
      <c r="C252" s="462"/>
      <c r="D252" s="462"/>
      <c r="E252" s="462"/>
      <c r="F252" s="462"/>
      <c r="G252" s="463"/>
      <c r="H252" s="462"/>
      <c r="I252" s="464"/>
      <c r="J252" s="464"/>
      <c r="K252" s="465"/>
      <c r="L252" s="462"/>
      <c r="M252" s="466"/>
      <c r="N252" s="465"/>
      <c r="O252" s="462"/>
      <c r="P252" s="465"/>
      <c r="Q252" s="462"/>
      <c r="R252" s="466"/>
      <c r="S252" s="465"/>
      <c r="T252" s="462"/>
      <c r="U252" s="465"/>
      <c r="V252" s="462"/>
      <c r="W252" s="466"/>
      <c r="X252" s="465"/>
      <c r="Y252" s="462"/>
      <c r="Z252" s="467"/>
      <c r="AA252" s="467"/>
      <c r="AB252" s="467"/>
      <c r="AC252" s="467"/>
      <c r="AD252" s="467"/>
      <c r="AE252" s="467"/>
      <c r="AF252" s="467"/>
      <c r="AG252" s="467"/>
      <c r="AH252" s="467"/>
      <c r="AI252" s="467"/>
      <c r="AJ252" s="467"/>
      <c r="AK252" s="467"/>
      <c r="AL252" s="467"/>
      <c r="AM252" s="467"/>
      <c r="AN252" s="467"/>
      <c r="AO252" s="467"/>
      <c r="AP252" s="467"/>
      <c r="AQ252" s="467"/>
      <c r="AR252" s="467"/>
      <c r="AS252" s="467"/>
    </row>
    <row r="253" spans="1:45" ht="12.75" customHeight="1" x14ac:dyDescent="0.2">
      <c r="A253" s="461"/>
      <c r="B253" s="462"/>
      <c r="C253" s="462"/>
      <c r="D253" s="462"/>
      <c r="E253" s="462"/>
      <c r="F253" s="462"/>
      <c r="G253" s="463"/>
      <c r="H253" s="462"/>
      <c r="I253" s="464"/>
      <c r="J253" s="464"/>
      <c r="K253" s="465"/>
      <c r="L253" s="462"/>
      <c r="M253" s="466"/>
      <c r="N253" s="465"/>
      <c r="O253" s="462"/>
      <c r="P253" s="465"/>
      <c r="Q253" s="462"/>
      <c r="R253" s="466"/>
      <c r="S253" s="465"/>
      <c r="T253" s="462"/>
      <c r="U253" s="465"/>
      <c r="V253" s="462"/>
      <c r="W253" s="466"/>
      <c r="X253" s="465"/>
      <c r="Y253" s="462"/>
      <c r="Z253" s="467"/>
      <c r="AA253" s="467"/>
      <c r="AB253" s="467"/>
      <c r="AC253" s="467"/>
      <c r="AD253" s="467"/>
      <c r="AE253" s="467"/>
      <c r="AF253" s="467"/>
      <c r="AG253" s="467"/>
      <c r="AH253" s="467"/>
      <c r="AI253" s="467"/>
      <c r="AJ253" s="467"/>
      <c r="AK253" s="467"/>
      <c r="AL253" s="467"/>
      <c r="AM253" s="467"/>
      <c r="AN253" s="467"/>
      <c r="AO253" s="467"/>
      <c r="AP253" s="467"/>
      <c r="AQ253" s="467"/>
      <c r="AR253" s="467"/>
      <c r="AS253" s="467"/>
    </row>
    <row r="254" spans="1:45" ht="12.75" customHeight="1" x14ac:dyDescent="0.2">
      <c r="A254" s="461"/>
      <c r="B254" s="462"/>
      <c r="C254" s="462"/>
      <c r="D254" s="462"/>
      <c r="E254" s="462"/>
      <c r="F254" s="462"/>
      <c r="G254" s="463"/>
      <c r="H254" s="462"/>
      <c r="I254" s="464"/>
      <c r="J254" s="464"/>
      <c r="K254" s="465"/>
      <c r="L254" s="462"/>
      <c r="M254" s="466"/>
      <c r="N254" s="465"/>
      <c r="O254" s="462"/>
      <c r="P254" s="465"/>
      <c r="Q254" s="462"/>
      <c r="R254" s="466"/>
      <c r="S254" s="465"/>
      <c r="T254" s="462"/>
      <c r="U254" s="465"/>
      <c r="V254" s="462"/>
      <c r="W254" s="466"/>
      <c r="X254" s="465"/>
      <c r="Y254" s="462"/>
      <c r="Z254" s="467"/>
      <c r="AA254" s="467"/>
      <c r="AB254" s="467"/>
      <c r="AC254" s="467"/>
      <c r="AD254" s="467"/>
      <c r="AE254" s="467"/>
      <c r="AF254" s="467"/>
      <c r="AG254" s="467"/>
      <c r="AH254" s="467"/>
      <c r="AI254" s="467"/>
      <c r="AJ254" s="467"/>
      <c r="AK254" s="467"/>
      <c r="AL254" s="467"/>
      <c r="AM254" s="467"/>
      <c r="AN254" s="467"/>
      <c r="AO254" s="467"/>
      <c r="AP254" s="467"/>
      <c r="AQ254" s="467"/>
      <c r="AR254" s="467"/>
      <c r="AS254" s="467"/>
    </row>
    <row r="255" spans="1:45" ht="12.75" customHeight="1" x14ac:dyDescent="0.2">
      <c r="A255" s="461"/>
      <c r="B255" s="462"/>
      <c r="C255" s="462"/>
      <c r="D255" s="462"/>
      <c r="E255" s="462"/>
      <c r="F255" s="462"/>
      <c r="G255" s="463"/>
      <c r="H255" s="462"/>
      <c r="I255" s="464"/>
      <c r="J255" s="464"/>
      <c r="K255" s="465"/>
      <c r="L255" s="462"/>
      <c r="M255" s="466"/>
      <c r="N255" s="465"/>
      <c r="O255" s="462"/>
      <c r="P255" s="465"/>
      <c r="Q255" s="462"/>
      <c r="R255" s="466"/>
      <c r="S255" s="465"/>
      <c r="T255" s="462"/>
      <c r="U255" s="465"/>
      <c r="V255" s="462"/>
      <c r="W255" s="466"/>
      <c r="X255" s="465"/>
      <c r="Y255" s="462"/>
      <c r="Z255" s="467"/>
      <c r="AA255" s="467"/>
      <c r="AB255" s="467"/>
      <c r="AC255" s="467"/>
      <c r="AD255" s="467"/>
      <c r="AE255" s="467"/>
      <c r="AF255" s="467"/>
      <c r="AG255" s="467"/>
      <c r="AH255" s="467"/>
      <c r="AI255" s="467"/>
      <c r="AJ255" s="467"/>
      <c r="AK255" s="467"/>
      <c r="AL255" s="467"/>
      <c r="AM255" s="467"/>
      <c r="AN255" s="467"/>
      <c r="AO255" s="467"/>
      <c r="AP255" s="467"/>
      <c r="AQ255" s="467"/>
      <c r="AR255" s="467"/>
      <c r="AS255" s="467"/>
    </row>
    <row r="256" spans="1:45" ht="12.75" customHeight="1" x14ac:dyDescent="0.2">
      <c r="A256" s="461"/>
      <c r="B256" s="462"/>
      <c r="C256" s="462"/>
      <c r="D256" s="462"/>
      <c r="E256" s="462"/>
      <c r="F256" s="462"/>
      <c r="G256" s="463"/>
      <c r="H256" s="462"/>
      <c r="I256" s="464"/>
      <c r="J256" s="464"/>
      <c r="K256" s="465"/>
      <c r="L256" s="462"/>
      <c r="M256" s="466"/>
      <c r="N256" s="465"/>
      <c r="O256" s="462"/>
      <c r="P256" s="465"/>
      <c r="Q256" s="462"/>
      <c r="R256" s="466"/>
      <c r="S256" s="465"/>
      <c r="T256" s="462"/>
      <c r="U256" s="465"/>
      <c r="V256" s="462"/>
      <c r="W256" s="466"/>
      <c r="X256" s="465"/>
      <c r="Y256" s="462"/>
      <c r="Z256" s="467"/>
      <c r="AA256" s="467"/>
      <c r="AB256" s="467"/>
      <c r="AC256" s="467"/>
      <c r="AD256" s="467"/>
      <c r="AE256" s="467"/>
      <c r="AF256" s="467"/>
      <c r="AG256" s="467"/>
      <c r="AH256" s="467"/>
      <c r="AI256" s="467"/>
      <c r="AJ256" s="467"/>
      <c r="AK256" s="467"/>
      <c r="AL256" s="467"/>
      <c r="AM256" s="467"/>
      <c r="AN256" s="467"/>
      <c r="AO256" s="467"/>
      <c r="AP256" s="467"/>
      <c r="AQ256" s="467"/>
      <c r="AR256" s="467"/>
      <c r="AS256" s="467"/>
    </row>
    <row r="257" spans="1:45" ht="12.75" customHeight="1" x14ac:dyDescent="0.2">
      <c r="A257" s="461"/>
      <c r="B257" s="462"/>
      <c r="C257" s="462"/>
      <c r="D257" s="462"/>
      <c r="E257" s="462"/>
      <c r="F257" s="462"/>
      <c r="G257" s="463"/>
      <c r="H257" s="462"/>
      <c r="I257" s="464"/>
      <c r="J257" s="464"/>
      <c r="K257" s="465"/>
      <c r="L257" s="462"/>
      <c r="M257" s="466"/>
      <c r="N257" s="465"/>
      <c r="O257" s="462"/>
      <c r="P257" s="465"/>
      <c r="Q257" s="462"/>
      <c r="R257" s="466"/>
      <c r="S257" s="465"/>
      <c r="T257" s="462"/>
      <c r="U257" s="465"/>
      <c r="V257" s="462"/>
      <c r="W257" s="466"/>
      <c r="X257" s="465"/>
      <c r="Y257" s="462"/>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row>
    <row r="258" spans="1:45" ht="12.75" customHeight="1" x14ac:dyDescent="0.2">
      <c r="A258" s="461"/>
      <c r="B258" s="462"/>
      <c r="C258" s="462"/>
      <c r="D258" s="462"/>
      <c r="E258" s="462"/>
      <c r="F258" s="462"/>
      <c r="G258" s="463"/>
      <c r="H258" s="462"/>
      <c r="I258" s="464"/>
      <c r="J258" s="464"/>
      <c r="K258" s="465"/>
      <c r="L258" s="462"/>
      <c r="M258" s="466"/>
      <c r="N258" s="465"/>
      <c r="O258" s="462"/>
      <c r="P258" s="465"/>
      <c r="Q258" s="462"/>
      <c r="R258" s="466"/>
      <c r="S258" s="465"/>
      <c r="T258" s="462"/>
      <c r="U258" s="465"/>
      <c r="V258" s="462"/>
      <c r="W258" s="466"/>
      <c r="X258" s="465"/>
      <c r="Y258" s="462"/>
      <c r="Z258" s="467"/>
      <c r="AA258" s="467"/>
      <c r="AB258" s="467"/>
      <c r="AC258" s="467"/>
      <c r="AD258" s="467"/>
      <c r="AE258" s="467"/>
      <c r="AF258" s="467"/>
      <c r="AG258" s="467"/>
      <c r="AH258" s="467"/>
      <c r="AI258" s="467"/>
      <c r="AJ258" s="467"/>
      <c r="AK258" s="467"/>
      <c r="AL258" s="467"/>
      <c r="AM258" s="467"/>
      <c r="AN258" s="467"/>
      <c r="AO258" s="467"/>
      <c r="AP258" s="467"/>
      <c r="AQ258" s="467"/>
      <c r="AR258" s="467"/>
      <c r="AS258" s="467"/>
    </row>
    <row r="259" spans="1:45" ht="12.75" customHeight="1" x14ac:dyDescent="0.2">
      <c r="A259" s="461"/>
      <c r="B259" s="462"/>
      <c r="C259" s="462"/>
      <c r="D259" s="462"/>
      <c r="E259" s="462"/>
      <c r="F259" s="462"/>
      <c r="G259" s="463"/>
      <c r="H259" s="462"/>
      <c r="I259" s="464"/>
      <c r="J259" s="464"/>
      <c r="K259" s="465"/>
      <c r="L259" s="462"/>
      <c r="M259" s="466"/>
      <c r="N259" s="465"/>
      <c r="O259" s="462"/>
      <c r="P259" s="465"/>
      <c r="Q259" s="462"/>
      <c r="R259" s="466"/>
      <c r="S259" s="465"/>
      <c r="T259" s="462"/>
      <c r="U259" s="465"/>
      <c r="V259" s="462"/>
      <c r="W259" s="466"/>
      <c r="X259" s="465"/>
      <c r="Y259" s="462"/>
      <c r="Z259" s="467"/>
      <c r="AA259" s="467"/>
      <c r="AB259" s="467"/>
      <c r="AC259" s="467"/>
      <c r="AD259" s="467"/>
      <c r="AE259" s="467"/>
      <c r="AF259" s="467"/>
      <c r="AG259" s="467"/>
      <c r="AH259" s="467"/>
      <c r="AI259" s="467"/>
      <c r="AJ259" s="467"/>
      <c r="AK259" s="467"/>
      <c r="AL259" s="467"/>
      <c r="AM259" s="467"/>
      <c r="AN259" s="467"/>
      <c r="AO259" s="467"/>
      <c r="AP259" s="467"/>
      <c r="AQ259" s="467"/>
      <c r="AR259" s="467"/>
      <c r="AS259" s="467"/>
    </row>
    <row r="260" spans="1:45" ht="12.75" customHeight="1" x14ac:dyDescent="0.2">
      <c r="A260" s="461"/>
      <c r="B260" s="462"/>
      <c r="C260" s="462"/>
      <c r="D260" s="462"/>
      <c r="E260" s="462"/>
      <c r="F260" s="462"/>
      <c r="G260" s="463"/>
      <c r="H260" s="462"/>
      <c r="I260" s="464"/>
      <c r="J260" s="464"/>
      <c r="K260" s="465"/>
      <c r="L260" s="462"/>
      <c r="M260" s="466"/>
      <c r="N260" s="465"/>
      <c r="O260" s="462"/>
      <c r="P260" s="465"/>
      <c r="Q260" s="462"/>
      <c r="R260" s="466"/>
      <c r="S260" s="465"/>
      <c r="T260" s="462"/>
      <c r="U260" s="465"/>
      <c r="V260" s="462"/>
      <c r="W260" s="466"/>
      <c r="X260" s="465"/>
      <c r="Y260" s="462"/>
      <c r="Z260" s="467"/>
      <c r="AA260" s="467"/>
      <c r="AB260" s="467"/>
      <c r="AC260" s="467"/>
      <c r="AD260" s="467"/>
      <c r="AE260" s="467"/>
      <c r="AF260" s="467"/>
      <c r="AG260" s="467"/>
      <c r="AH260" s="467"/>
      <c r="AI260" s="467"/>
      <c r="AJ260" s="467"/>
      <c r="AK260" s="467"/>
      <c r="AL260" s="467"/>
      <c r="AM260" s="467"/>
      <c r="AN260" s="467"/>
      <c r="AO260" s="467"/>
      <c r="AP260" s="467"/>
      <c r="AQ260" s="467"/>
      <c r="AR260" s="467"/>
      <c r="AS260" s="467"/>
    </row>
    <row r="261" spans="1:45" ht="12.75" customHeight="1" x14ac:dyDescent="0.2">
      <c r="A261" s="461"/>
      <c r="B261" s="462"/>
      <c r="C261" s="462"/>
      <c r="D261" s="462"/>
      <c r="E261" s="462"/>
      <c r="F261" s="462"/>
      <c r="G261" s="463"/>
      <c r="H261" s="462"/>
      <c r="I261" s="464"/>
      <c r="J261" s="464"/>
      <c r="K261" s="465"/>
      <c r="L261" s="462"/>
      <c r="M261" s="466"/>
      <c r="N261" s="465"/>
      <c r="O261" s="462"/>
      <c r="P261" s="465"/>
      <c r="Q261" s="462"/>
      <c r="R261" s="466"/>
      <c r="S261" s="465"/>
      <c r="T261" s="462"/>
      <c r="U261" s="465"/>
      <c r="V261" s="462"/>
      <c r="W261" s="466"/>
      <c r="X261" s="465"/>
      <c r="Y261" s="462"/>
      <c r="Z261" s="467"/>
      <c r="AA261" s="467"/>
      <c r="AB261" s="467"/>
      <c r="AC261" s="467"/>
      <c r="AD261" s="467"/>
      <c r="AE261" s="467"/>
      <c r="AF261" s="467"/>
      <c r="AG261" s="467"/>
      <c r="AH261" s="467"/>
      <c r="AI261" s="467"/>
      <c r="AJ261" s="467"/>
      <c r="AK261" s="467"/>
      <c r="AL261" s="467"/>
      <c r="AM261" s="467"/>
      <c r="AN261" s="467"/>
      <c r="AO261" s="467"/>
      <c r="AP261" s="467"/>
      <c r="AQ261" s="467"/>
      <c r="AR261" s="467"/>
      <c r="AS261" s="467"/>
    </row>
    <row r="262" spans="1:45" ht="12.75" customHeight="1" x14ac:dyDescent="0.2">
      <c r="A262" s="461"/>
      <c r="B262" s="462"/>
      <c r="C262" s="462"/>
      <c r="D262" s="462"/>
      <c r="E262" s="462"/>
      <c r="F262" s="462"/>
      <c r="G262" s="463"/>
      <c r="H262" s="462"/>
      <c r="I262" s="464"/>
      <c r="J262" s="464"/>
      <c r="K262" s="465"/>
      <c r="L262" s="462"/>
      <c r="M262" s="466"/>
      <c r="N262" s="465"/>
      <c r="O262" s="462"/>
      <c r="P262" s="465"/>
      <c r="Q262" s="462"/>
      <c r="R262" s="466"/>
      <c r="S262" s="465"/>
      <c r="T262" s="462"/>
      <c r="U262" s="465"/>
      <c r="V262" s="462"/>
      <c r="W262" s="466"/>
      <c r="X262" s="465"/>
      <c r="Y262" s="462"/>
      <c r="Z262" s="467"/>
      <c r="AA262" s="467"/>
      <c r="AB262" s="467"/>
      <c r="AC262" s="467"/>
      <c r="AD262" s="467"/>
      <c r="AE262" s="467"/>
      <c r="AF262" s="467"/>
      <c r="AG262" s="467"/>
      <c r="AH262" s="467"/>
      <c r="AI262" s="467"/>
      <c r="AJ262" s="467"/>
      <c r="AK262" s="467"/>
      <c r="AL262" s="467"/>
      <c r="AM262" s="467"/>
      <c r="AN262" s="467"/>
      <c r="AO262" s="467"/>
      <c r="AP262" s="467"/>
      <c r="AQ262" s="467"/>
      <c r="AR262" s="467"/>
      <c r="AS262" s="467"/>
    </row>
    <row r="263" spans="1:45" ht="12.75" customHeight="1" x14ac:dyDescent="0.2">
      <c r="A263" s="461"/>
      <c r="B263" s="462"/>
      <c r="C263" s="462"/>
      <c r="D263" s="462"/>
      <c r="E263" s="462"/>
      <c r="F263" s="462"/>
      <c r="G263" s="463"/>
      <c r="H263" s="462"/>
      <c r="I263" s="464"/>
      <c r="J263" s="464"/>
      <c r="K263" s="465"/>
      <c r="L263" s="462"/>
      <c r="M263" s="466"/>
      <c r="N263" s="465"/>
      <c r="O263" s="462"/>
      <c r="P263" s="465"/>
      <c r="Q263" s="462"/>
      <c r="R263" s="466"/>
      <c r="S263" s="465"/>
      <c r="T263" s="462"/>
      <c r="U263" s="465"/>
      <c r="V263" s="462"/>
      <c r="W263" s="466"/>
      <c r="X263" s="465"/>
      <c r="Y263" s="462"/>
      <c r="Z263" s="467"/>
      <c r="AA263" s="467"/>
      <c r="AB263" s="467"/>
      <c r="AC263" s="467"/>
      <c r="AD263" s="467"/>
      <c r="AE263" s="467"/>
      <c r="AF263" s="467"/>
      <c r="AG263" s="467"/>
      <c r="AH263" s="467"/>
      <c r="AI263" s="467"/>
      <c r="AJ263" s="467"/>
      <c r="AK263" s="467"/>
      <c r="AL263" s="467"/>
      <c r="AM263" s="467"/>
      <c r="AN263" s="467"/>
      <c r="AO263" s="467"/>
      <c r="AP263" s="467"/>
      <c r="AQ263" s="467"/>
      <c r="AR263" s="467"/>
      <c r="AS263" s="467"/>
    </row>
    <row r="264" spans="1:45" ht="12.75" customHeight="1" x14ac:dyDescent="0.2">
      <c r="A264" s="461"/>
      <c r="B264" s="462"/>
      <c r="C264" s="462"/>
      <c r="D264" s="462"/>
      <c r="E264" s="462"/>
      <c r="F264" s="462"/>
      <c r="G264" s="463"/>
      <c r="H264" s="462"/>
      <c r="I264" s="464"/>
      <c r="J264" s="464"/>
      <c r="K264" s="465"/>
      <c r="L264" s="462"/>
      <c r="M264" s="466"/>
      <c r="N264" s="465"/>
      <c r="O264" s="462"/>
      <c r="P264" s="465"/>
      <c r="Q264" s="462"/>
      <c r="R264" s="466"/>
      <c r="S264" s="465"/>
      <c r="T264" s="462"/>
      <c r="U264" s="465"/>
      <c r="V264" s="462"/>
      <c r="W264" s="466"/>
      <c r="X264" s="465"/>
      <c r="Y264" s="462"/>
      <c r="Z264" s="467"/>
      <c r="AA264" s="467"/>
      <c r="AB264" s="467"/>
      <c r="AC264" s="467"/>
      <c r="AD264" s="467"/>
      <c r="AE264" s="467"/>
      <c r="AF264" s="467"/>
      <c r="AG264" s="467"/>
      <c r="AH264" s="467"/>
      <c r="AI264" s="467"/>
      <c r="AJ264" s="467"/>
      <c r="AK264" s="467"/>
      <c r="AL264" s="467"/>
      <c r="AM264" s="467"/>
      <c r="AN264" s="467"/>
      <c r="AO264" s="467"/>
      <c r="AP264" s="467"/>
      <c r="AQ264" s="467"/>
      <c r="AR264" s="467"/>
      <c r="AS264" s="467"/>
    </row>
    <row r="265" spans="1:45" ht="12.75" customHeight="1" x14ac:dyDescent="0.2">
      <c r="A265" s="461"/>
      <c r="B265" s="462"/>
      <c r="C265" s="462"/>
      <c r="D265" s="462"/>
      <c r="E265" s="462"/>
      <c r="F265" s="462"/>
      <c r="G265" s="463"/>
      <c r="H265" s="462"/>
      <c r="I265" s="464"/>
      <c r="J265" s="464"/>
      <c r="K265" s="465"/>
      <c r="L265" s="462"/>
      <c r="M265" s="466"/>
      <c r="N265" s="465"/>
      <c r="O265" s="462"/>
      <c r="P265" s="465"/>
      <c r="Q265" s="462"/>
      <c r="R265" s="466"/>
      <c r="S265" s="465"/>
      <c r="T265" s="462"/>
      <c r="U265" s="465"/>
      <c r="V265" s="462"/>
      <c r="W265" s="466"/>
      <c r="X265" s="465"/>
      <c r="Y265" s="462"/>
      <c r="Z265" s="467"/>
      <c r="AA265" s="467"/>
      <c r="AB265" s="467"/>
      <c r="AC265" s="467"/>
      <c r="AD265" s="467"/>
      <c r="AE265" s="467"/>
      <c r="AF265" s="467"/>
      <c r="AG265" s="467"/>
      <c r="AH265" s="467"/>
      <c r="AI265" s="467"/>
      <c r="AJ265" s="467"/>
      <c r="AK265" s="467"/>
      <c r="AL265" s="467"/>
      <c r="AM265" s="467"/>
      <c r="AN265" s="467"/>
      <c r="AO265" s="467"/>
      <c r="AP265" s="467"/>
      <c r="AQ265" s="467"/>
      <c r="AR265" s="467"/>
      <c r="AS265" s="467"/>
    </row>
    <row r="266" spans="1:45" ht="12.75" customHeight="1" x14ac:dyDescent="0.2">
      <c r="A266" s="461"/>
      <c r="B266" s="462"/>
      <c r="C266" s="462"/>
      <c r="D266" s="462"/>
      <c r="E266" s="462"/>
      <c r="F266" s="462"/>
      <c r="G266" s="463"/>
      <c r="H266" s="462"/>
      <c r="I266" s="464"/>
      <c r="J266" s="464"/>
      <c r="K266" s="465"/>
      <c r="L266" s="462"/>
      <c r="M266" s="466"/>
      <c r="N266" s="465"/>
      <c r="O266" s="462"/>
      <c r="P266" s="465"/>
      <c r="Q266" s="462"/>
      <c r="R266" s="466"/>
      <c r="S266" s="465"/>
      <c r="T266" s="462"/>
      <c r="U266" s="465"/>
      <c r="V266" s="462"/>
      <c r="W266" s="466"/>
      <c r="X266" s="465"/>
      <c r="Y266" s="462"/>
      <c r="Z266" s="467"/>
      <c r="AA266" s="467"/>
      <c r="AB266" s="467"/>
      <c r="AC266" s="467"/>
      <c r="AD266" s="467"/>
      <c r="AE266" s="467"/>
      <c r="AF266" s="467"/>
      <c r="AG266" s="467"/>
      <c r="AH266" s="467"/>
      <c r="AI266" s="467"/>
      <c r="AJ266" s="467"/>
      <c r="AK266" s="467"/>
      <c r="AL266" s="467"/>
      <c r="AM266" s="467"/>
      <c r="AN266" s="467"/>
      <c r="AO266" s="467"/>
      <c r="AP266" s="467"/>
      <c r="AQ266" s="467"/>
      <c r="AR266" s="467"/>
      <c r="AS266" s="467"/>
    </row>
    <row r="267" spans="1:45" ht="12.75" customHeight="1" x14ac:dyDescent="0.2">
      <c r="A267" s="461"/>
      <c r="B267" s="462"/>
      <c r="C267" s="462"/>
      <c r="D267" s="462"/>
      <c r="E267" s="462"/>
      <c r="F267" s="462"/>
      <c r="G267" s="463"/>
      <c r="H267" s="462"/>
      <c r="I267" s="464"/>
      <c r="J267" s="464"/>
      <c r="K267" s="465"/>
      <c r="L267" s="462"/>
      <c r="M267" s="466"/>
      <c r="N267" s="465"/>
      <c r="O267" s="462"/>
      <c r="P267" s="465"/>
      <c r="Q267" s="462"/>
      <c r="R267" s="466"/>
      <c r="S267" s="465"/>
      <c r="T267" s="462"/>
      <c r="U267" s="465"/>
      <c r="V267" s="462"/>
      <c r="W267" s="466"/>
      <c r="X267" s="465"/>
      <c r="Y267" s="462"/>
      <c r="Z267" s="467"/>
      <c r="AA267" s="467"/>
      <c r="AB267" s="467"/>
      <c r="AC267" s="467"/>
      <c r="AD267" s="467"/>
      <c r="AE267" s="467"/>
      <c r="AF267" s="467"/>
      <c r="AG267" s="467"/>
      <c r="AH267" s="467"/>
      <c r="AI267" s="467"/>
      <c r="AJ267" s="467"/>
      <c r="AK267" s="467"/>
      <c r="AL267" s="467"/>
      <c r="AM267" s="467"/>
      <c r="AN267" s="467"/>
      <c r="AO267" s="467"/>
      <c r="AP267" s="467"/>
      <c r="AQ267" s="467"/>
      <c r="AR267" s="467"/>
      <c r="AS267" s="467"/>
    </row>
    <row r="268" spans="1:45" ht="12.75" customHeight="1" x14ac:dyDescent="0.2">
      <c r="A268" s="461"/>
      <c r="B268" s="462"/>
      <c r="C268" s="462"/>
      <c r="D268" s="462"/>
      <c r="E268" s="462"/>
      <c r="F268" s="462"/>
      <c r="G268" s="463"/>
      <c r="H268" s="462"/>
      <c r="I268" s="464"/>
      <c r="J268" s="464"/>
      <c r="K268" s="465"/>
      <c r="L268" s="462"/>
      <c r="M268" s="466"/>
      <c r="N268" s="465"/>
      <c r="O268" s="462"/>
      <c r="P268" s="465"/>
      <c r="Q268" s="462"/>
      <c r="R268" s="466"/>
      <c r="S268" s="465"/>
      <c r="T268" s="462"/>
      <c r="U268" s="465"/>
      <c r="V268" s="462"/>
      <c r="W268" s="466"/>
      <c r="X268" s="465"/>
      <c r="Y268" s="462"/>
      <c r="Z268" s="467"/>
      <c r="AA268" s="467"/>
      <c r="AB268" s="467"/>
      <c r="AC268" s="467"/>
      <c r="AD268" s="467"/>
      <c r="AE268" s="467"/>
      <c r="AF268" s="467"/>
      <c r="AG268" s="467"/>
      <c r="AH268" s="467"/>
      <c r="AI268" s="467"/>
      <c r="AJ268" s="467"/>
      <c r="AK268" s="467"/>
      <c r="AL268" s="467"/>
      <c r="AM268" s="467"/>
      <c r="AN268" s="467"/>
      <c r="AO268" s="467"/>
      <c r="AP268" s="467"/>
      <c r="AQ268" s="467"/>
      <c r="AR268" s="467"/>
      <c r="AS268" s="467"/>
    </row>
    <row r="269" spans="1:45" ht="12.75" customHeight="1" x14ac:dyDescent="0.2">
      <c r="A269" s="461"/>
      <c r="B269" s="462"/>
      <c r="C269" s="462"/>
      <c r="D269" s="462"/>
      <c r="E269" s="462"/>
      <c r="F269" s="462"/>
      <c r="G269" s="463"/>
      <c r="H269" s="462"/>
      <c r="I269" s="464"/>
      <c r="J269" s="464"/>
      <c r="K269" s="465"/>
      <c r="L269" s="462"/>
      <c r="M269" s="466"/>
      <c r="N269" s="465"/>
      <c r="O269" s="462"/>
      <c r="P269" s="465"/>
      <c r="Q269" s="462"/>
      <c r="R269" s="466"/>
      <c r="S269" s="465"/>
      <c r="T269" s="462"/>
      <c r="U269" s="465"/>
      <c r="V269" s="462"/>
      <c r="W269" s="466"/>
      <c r="X269" s="465"/>
      <c r="Y269" s="462"/>
      <c r="Z269" s="467"/>
      <c r="AA269" s="467"/>
      <c r="AB269" s="467"/>
      <c r="AC269" s="467"/>
      <c r="AD269" s="467"/>
      <c r="AE269" s="467"/>
      <c r="AF269" s="467"/>
      <c r="AG269" s="467"/>
      <c r="AH269" s="467"/>
      <c r="AI269" s="467"/>
      <c r="AJ269" s="467"/>
      <c r="AK269" s="467"/>
      <c r="AL269" s="467"/>
      <c r="AM269" s="467"/>
      <c r="AN269" s="467"/>
      <c r="AO269" s="467"/>
      <c r="AP269" s="467"/>
      <c r="AQ269" s="467"/>
      <c r="AR269" s="467"/>
      <c r="AS269" s="467"/>
    </row>
    <row r="270" spans="1:45" ht="12.75" customHeight="1" x14ac:dyDescent="0.2">
      <c r="A270" s="461"/>
      <c r="B270" s="462"/>
      <c r="C270" s="462"/>
      <c r="D270" s="462"/>
      <c r="E270" s="462"/>
      <c r="F270" s="462"/>
      <c r="G270" s="463"/>
      <c r="H270" s="462"/>
      <c r="I270" s="464"/>
      <c r="J270" s="464"/>
      <c r="K270" s="465"/>
      <c r="L270" s="462"/>
      <c r="M270" s="466"/>
      <c r="N270" s="465"/>
      <c r="O270" s="462"/>
      <c r="P270" s="465"/>
      <c r="Q270" s="462"/>
      <c r="R270" s="466"/>
      <c r="S270" s="465"/>
      <c r="T270" s="462"/>
      <c r="U270" s="465"/>
      <c r="V270" s="462"/>
      <c r="W270" s="466"/>
      <c r="X270" s="465"/>
      <c r="Y270" s="462"/>
      <c r="Z270" s="467"/>
      <c r="AA270" s="467"/>
      <c r="AB270" s="467"/>
      <c r="AC270" s="467"/>
      <c r="AD270" s="467"/>
      <c r="AE270" s="467"/>
      <c r="AF270" s="467"/>
      <c r="AG270" s="467"/>
      <c r="AH270" s="467"/>
      <c r="AI270" s="467"/>
      <c r="AJ270" s="467"/>
      <c r="AK270" s="467"/>
      <c r="AL270" s="467"/>
      <c r="AM270" s="467"/>
      <c r="AN270" s="467"/>
      <c r="AO270" s="467"/>
      <c r="AP270" s="467"/>
      <c r="AQ270" s="467"/>
      <c r="AR270" s="467"/>
      <c r="AS270" s="467"/>
    </row>
    <row r="271" spans="1:45" ht="12.75" customHeight="1" x14ac:dyDescent="0.2">
      <c r="A271" s="461"/>
      <c r="B271" s="462"/>
      <c r="C271" s="462"/>
      <c r="D271" s="462"/>
      <c r="E271" s="462"/>
      <c r="F271" s="462"/>
      <c r="G271" s="463"/>
      <c r="H271" s="462"/>
      <c r="I271" s="464"/>
      <c r="J271" s="464"/>
      <c r="K271" s="465"/>
      <c r="L271" s="462"/>
      <c r="M271" s="466"/>
      <c r="N271" s="465"/>
      <c r="O271" s="462"/>
      <c r="P271" s="465"/>
      <c r="Q271" s="462"/>
      <c r="R271" s="466"/>
      <c r="S271" s="465"/>
      <c r="T271" s="462"/>
      <c r="U271" s="465"/>
      <c r="V271" s="462"/>
      <c r="W271" s="466"/>
      <c r="X271" s="465"/>
      <c r="Y271" s="462"/>
      <c r="Z271" s="467"/>
      <c r="AA271" s="467"/>
      <c r="AB271" s="467"/>
      <c r="AC271" s="467"/>
      <c r="AD271" s="467"/>
      <c r="AE271" s="467"/>
      <c r="AF271" s="467"/>
      <c r="AG271" s="467"/>
      <c r="AH271" s="467"/>
      <c r="AI271" s="467"/>
      <c r="AJ271" s="467"/>
      <c r="AK271" s="467"/>
      <c r="AL271" s="467"/>
      <c r="AM271" s="467"/>
      <c r="AN271" s="467"/>
      <c r="AO271" s="467"/>
      <c r="AP271" s="467"/>
      <c r="AQ271" s="467"/>
      <c r="AR271" s="467"/>
      <c r="AS271" s="467"/>
    </row>
    <row r="272" spans="1:45" ht="12.75" customHeight="1" x14ac:dyDescent="0.2">
      <c r="A272" s="461"/>
      <c r="B272" s="462"/>
      <c r="C272" s="462"/>
      <c r="D272" s="462"/>
      <c r="E272" s="462"/>
      <c r="F272" s="462"/>
      <c r="G272" s="463"/>
      <c r="H272" s="462"/>
      <c r="I272" s="464"/>
      <c r="J272" s="464"/>
      <c r="K272" s="465"/>
      <c r="L272" s="462"/>
      <c r="M272" s="466"/>
      <c r="N272" s="465"/>
      <c r="O272" s="462"/>
      <c r="P272" s="465"/>
      <c r="Q272" s="462"/>
      <c r="R272" s="466"/>
      <c r="S272" s="465"/>
      <c r="T272" s="462"/>
      <c r="U272" s="465"/>
      <c r="V272" s="462"/>
      <c r="W272" s="466"/>
      <c r="X272" s="465"/>
      <c r="Y272" s="462"/>
      <c r="Z272" s="467"/>
      <c r="AA272" s="467"/>
      <c r="AB272" s="467"/>
      <c r="AC272" s="467"/>
      <c r="AD272" s="467"/>
      <c r="AE272" s="467"/>
      <c r="AF272" s="467"/>
      <c r="AG272" s="467"/>
      <c r="AH272" s="467"/>
      <c r="AI272" s="467"/>
      <c r="AJ272" s="467"/>
      <c r="AK272" s="467"/>
      <c r="AL272" s="467"/>
      <c r="AM272" s="467"/>
      <c r="AN272" s="467"/>
      <c r="AO272" s="467"/>
      <c r="AP272" s="467"/>
      <c r="AQ272" s="467"/>
      <c r="AR272" s="467"/>
      <c r="AS272" s="467"/>
    </row>
    <row r="273" spans="1:45" ht="12.75" customHeight="1" x14ac:dyDescent="0.2">
      <c r="A273" s="461"/>
      <c r="B273" s="462"/>
      <c r="C273" s="462"/>
      <c r="D273" s="462"/>
      <c r="E273" s="462"/>
      <c r="F273" s="462"/>
      <c r="G273" s="463"/>
      <c r="H273" s="462"/>
      <c r="I273" s="464"/>
      <c r="J273" s="464"/>
      <c r="K273" s="465"/>
      <c r="L273" s="462"/>
      <c r="M273" s="466"/>
      <c r="N273" s="465"/>
      <c r="O273" s="462"/>
      <c r="P273" s="465"/>
      <c r="Q273" s="462"/>
      <c r="R273" s="466"/>
      <c r="S273" s="465"/>
      <c r="T273" s="462"/>
      <c r="U273" s="465"/>
      <c r="V273" s="462"/>
      <c r="W273" s="466"/>
      <c r="X273" s="465"/>
      <c r="Y273" s="462"/>
      <c r="Z273" s="467"/>
      <c r="AA273" s="467"/>
      <c r="AB273" s="467"/>
      <c r="AC273" s="467"/>
      <c r="AD273" s="467"/>
      <c r="AE273" s="467"/>
      <c r="AF273" s="467"/>
      <c r="AG273" s="467"/>
      <c r="AH273" s="467"/>
      <c r="AI273" s="467"/>
      <c r="AJ273" s="467"/>
      <c r="AK273" s="467"/>
      <c r="AL273" s="467"/>
      <c r="AM273" s="467"/>
      <c r="AN273" s="467"/>
      <c r="AO273" s="467"/>
      <c r="AP273" s="467"/>
      <c r="AQ273" s="467"/>
      <c r="AR273" s="467"/>
      <c r="AS273" s="467"/>
    </row>
    <row r="274" spans="1:45" ht="12.75" customHeight="1" x14ac:dyDescent="0.2">
      <c r="A274" s="461"/>
      <c r="B274" s="462"/>
      <c r="C274" s="462"/>
      <c r="D274" s="462"/>
      <c r="E274" s="462"/>
      <c r="F274" s="462"/>
      <c r="G274" s="463"/>
      <c r="H274" s="462"/>
      <c r="I274" s="464"/>
      <c r="J274" s="464"/>
      <c r="K274" s="465"/>
      <c r="L274" s="462"/>
      <c r="M274" s="466"/>
      <c r="N274" s="465"/>
      <c r="O274" s="462"/>
      <c r="P274" s="465"/>
      <c r="Q274" s="462"/>
      <c r="R274" s="466"/>
      <c r="S274" s="465"/>
      <c r="T274" s="462"/>
      <c r="U274" s="465"/>
      <c r="V274" s="462"/>
      <c r="W274" s="466"/>
      <c r="X274" s="465"/>
      <c r="Y274" s="462"/>
      <c r="Z274" s="467"/>
      <c r="AA274" s="467"/>
      <c r="AB274" s="467"/>
      <c r="AC274" s="467"/>
      <c r="AD274" s="467"/>
      <c r="AE274" s="467"/>
      <c r="AF274" s="467"/>
      <c r="AG274" s="467"/>
      <c r="AH274" s="467"/>
      <c r="AI274" s="467"/>
      <c r="AJ274" s="467"/>
      <c r="AK274" s="467"/>
      <c r="AL274" s="467"/>
      <c r="AM274" s="467"/>
      <c r="AN274" s="467"/>
      <c r="AO274" s="467"/>
      <c r="AP274" s="467"/>
      <c r="AQ274" s="467"/>
      <c r="AR274" s="467"/>
      <c r="AS274" s="467"/>
    </row>
    <row r="275" spans="1:45" ht="12.75" customHeight="1" x14ac:dyDescent="0.2">
      <c r="A275" s="461"/>
      <c r="B275" s="462"/>
      <c r="C275" s="462"/>
      <c r="D275" s="462"/>
      <c r="E275" s="462"/>
      <c r="F275" s="462"/>
      <c r="G275" s="463"/>
      <c r="H275" s="462"/>
      <c r="I275" s="464"/>
      <c r="J275" s="464"/>
      <c r="K275" s="465"/>
      <c r="L275" s="462"/>
      <c r="M275" s="466"/>
      <c r="N275" s="465"/>
      <c r="O275" s="462"/>
      <c r="P275" s="465"/>
      <c r="Q275" s="462"/>
      <c r="R275" s="466"/>
      <c r="S275" s="465"/>
      <c r="T275" s="462"/>
      <c r="U275" s="465"/>
      <c r="V275" s="462"/>
      <c r="W275" s="466"/>
      <c r="X275" s="465"/>
      <c r="Y275" s="462"/>
      <c r="Z275" s="467"/>
      <c r="AA275" s="467"/>
      <c r="AB275" s="467"/>
      <c r="AC275" s="467"/>
      <c r="AD275" s="467"/>
      <c r="AE275" s="467"/>
      <c r="AF275" s="467"/>
      <c r="AG275" s="467"/>
      <c r="AH275" s="467"/>
      <c r="AI275" s="467"/>
      <c r="AJ275" s="467"/>
      <c r="AK275" s="467"/>
      <c r="AL275" s="467"/>
      <c r="AM275" s="467"/>
      <c r="AN275" s="467"/>
      <c r="AO275" s="467"/>
      <c r="AP275" s="467"/>
      <c r="AQ275" s="467"/>
      <c r="AR275" s="467"/>
      <c r="AS275" s="467"/>
    </row>
    <row r="276" spans="1:45" ht="12.75" customHeight="1" x14ac:dyDescent="0.2">
      <c r="A276" s="461"/>
      <c r="B276" s="462"/>
      <c r="C276" s="462"/>
      <c r="D276" s="462"/>
      <c r="E276" s="462"/>
      <c r="F276" s="462"/>
      <c r="G276" s="463"/>
      <c r="H276" s="462"/>
      <c r="I276" s="464"/>
      <c r="J276" s="464"/>
      <c r="K276" s="465"/>
      <c r="L276" s="462"/>
      <c r="M276" s="466"/>
      <c r="N276" s="465"/>
      <c r="O276" s="462"/>
      <c r="P276" s="465"/>
      <c r="Q276" s="462"/>
      <c r="R276" s="466"/>
      <c r="S276" s="465"/>
      <c r="T276" s="462"/>
      <c r="U276" s="465"/>
      <c r="V276" s="462"/>
      <c r="W276" s="466"/>
      <c r="X276" s="465"/>
      <c r="Y276" s="462"/>
      <c r="Z276" s="467"/>
      <c r="AA276" s="467"/>
      <c r="AB276" s="467"/>
      <c r="AC276" s="467"/>
      <c r="AD276" s="467"/>
      <c r="AE276" s="467"/>
      <c r="AF276" s="467"/>
      <c r="AG276" s="467"/>
      <c r="AH276" s="467"/>
      <c r="AI276" s="467"/>
      <c r="AJ276" s="467"/>
      <c r="AK276" s="467"/>
      <c r="AL276" s="467"/>
      <c r="AM276" s="467"/>
      <c r="AN276" s="467"/>
      <c r="AO276" s="467"/>
      <c r="AP276" s="467"/>
      <c r="AQ276" s="467"/>
      <c r="AR276" s="467"/>
      <c r="AS276" s="467"/>
    </row>
    <row r="277" spans="1:45" ht="12.75" customHeight="1" x14ac:dyDescent="0.2">
      <c r="A277" s="461"/>
      <c r="B277" s="462"/>
      <c r="C277" s="462"/>
      <c r="D277" s="462"/>
      <c r="E277" s="462"/>
      <c r="F277" s="462"/>
      <c r="G277" s="463"/>
      <c r="H277" s="462"/>
      <c r="I277" s="464"/>
      <c r="J277" s="464"/>
      <c r="K277" s="465"/>
      <c r="L277" s="462"/>
      <c r="M277" s="466"/>
      <c r="N277" s="465"/>
      <c r="O277" s="462"/>
      <c r="P277" s="465"/>
      <c r="Q277" s="462"/>
      <c r="R277" s="466"/>
      <c r="S277" s="465"/>
      <c r="T277" s="462"/>
      <c r="U277" s="465"/>
      <c r="V277" s="462"/>
      <c r="W277" s="466"/>
      <c r="X277" s="465"/>
      <c r="Y277" s="462"/>
      <c r="Z277" s="467"/>
      <c r="AA277" s="467"/>
      <c r="AB277" s="467"/>
      <c r="AC277" s="467"/>
      <c r="AD277" s="467"/>
      <c r="AE277" s="467"/>
      <c r="AF277" s="467"/>
      <c r="AG277" s="467"/>
      <c r="AH277" s="467"/>
      <c r="AI277" s="467"/>
      <c r="AJ277" s="467"/>
      <c r="AK277" s="467"/>
      <c r="AL277" s="467"/>
      <c r="AM277" s="467"/>
      <c r="AN277" s="467"/>
      <c r="AO277" s="467"/>
      <c r="AP277" s="467"/>
      <c r="AQ277" s="467"/>
      <c r="AR277" s="467"/>
      <c r="AS277" s="467"/>
    </row>
    <row r="278" spans="1:45" ht="12.75" customHeight="1" x14ac:dyDescent="0.2">
      <c r="A278" s="461"/>
      <c r="B278" s="462"/>
      <c r="C278" s="462"/>
      <c r="D278" s="462"/>
      <c r="E278" s="462"/>
      <c r="F278" s="462"/>
      <c r="G278" s="463"/>
      <c r="H278" s="462"/>
      <c r="I278" s="464"/>
      <c r="J278" s="464"/>
      <c r="K278" s="465"/>
      <c r="L278" s="462"/>
      <c r="M278" s="466"/>
      <c r="N278" s="465"/>
      <c r="O278" s="462"/>
      <c r="P278" s="465"/>
      <c r="Q278" s="462"/>
      <c r="R278" s="466"/>
      <c r="S278" s="465"/>
      <c r="T278" s="462"/>
      <c r="U278" s="465"/>
      <c r="V278" s="462"/>
      <c r="W278" s="466"/>
      <c r="X278" s="465"/>
      <c r="Y278" s="462"/>
      <c r="Z278" s="467"/>
      <c r="AA278" s="467"/>
      <c r="AB278" s="467"/>
      <c r="AC278" s="467"/>
      <c r="AD278" s="467"/>
      <c r="AE278" s="467"/>
      <c r="AF278" s="467"/>
      <c r="AG278" s="467"/>
      <c r="AH278" s="467"/>
      <c r="AI278" s="467"/>
      <c r="AJ278" s="467"/>
      <c r="AK278" s="467"/>
      <c r="AL278" s="467"/>
      <c r="AM278" s="467"/>
      <c r="AN278" s="467"/>
      <c r="AO278" s="467"/>
      <c r="AP278" s="467"/>
      <c r="AQ278" s="467"/>
      <c r="AR278" s="467"/>
      <c r="AS278" s="467"/>
    </row>
    <row r="279" spans="1:45" ht="12.75" customHeight="1" x14ac:dyDescent="0.2">
      <c r="A279" s="461"/>
      <c r="B279" s="462"/>
      <c r="C279" s="462"/>
      <c r="D279" s="462"/>
      <c r="E279" s="462"/>
      <c r="F279" s="462"/>
      <c r="G279" s="463"/>
      <c r="H279" s="462"/>
      <c r="I279" s="464"/>
      <c r="J279" s="464"/>
      <c r="K279" s="465"/>
      <c r="L279" s="462"/>
      <c r="M279" s="466"/>
      <c r="N279" s="465"/>
      <c r="O279" s="462"/>
      <c r="P279" s="465"/>
      <c r="Q279" s="462"/>
      <c r="R279" s="466"/>
      <c r="S279" s="465"/>
      <c r="T279" s="462"/>
      <c r="U279" s="465"/>
      <c r="V279" s="462"/>
      <c r="W279" s="466"/>
      <c r="X279" s="465"/>
      <c r="Y279" s="462"/>
      <c r="Z279" s="467"/>
      <c r="AA279" s="467"/>
      <c r="AB279" s="467"/>
      <c r="AC279" s="467"/>
      <c r="AD279" s="467"/>
      <c r="AE279" s="467"/>
      <c r="AF279" s="467"/>
      <c r="AG279" s="467"/>
      <c r="AH279" s="467"/>
      <c r="AI279" s="467"/>
      <c r="AJ279" s="467"/>
      <c r="AK279" s="467"/>
      <c r="AL279" s="467"/>
      <c r="AM279" s="467"/>
      <c r="AN279" s="467"/>
      <c r="AO279" s="467"/>
      <c r="AP279" s="467"/>
      <c r="AQ279" s="467"/>
      <c r="AR279" s="467"/>
      <c r="AS279" s="467"/>
    </row>
    <row r="280" spans="1:45" ht="12.75" customHeight="1" x14ac:dyDescent="0.2">
      <c r="A280" s="461"/>
      <c r="B280" s="462"/>
      <c r="C280" s="462"/>
      <c r="D280" s="462"/>
      <c r="E280" s="462"/>
      <c r="F280" s="462"/>
      <c r="G280" s="463"/>
      <c r="H280" s="462"/>
      <c r="I280" s="464"/>
      <c r="J280" s="464"/>
      <c r="K280" s="465"/>
      <c r="L280" s="462"/>
      <c r="M280" s="466"/>
      <c r="N280" s="465"/>
      <c r="O280" s="462"/>
      <c r="P280" s="465"/>
      <c r="Q280" s="462"/>
      <c r="R280" s="466"/>
      <c r="S280" s="465"/>
      <c r="T280" s="462"/>
      <c r="U280" s="465"/>
      <c r="V280" s="462"/>
      <c r="W280" s="466"/>
      <c r="X280" s="465"/>
      <c r="Y280" s="462"/>
      <c r="Z280" s="467"/>
      <c r="AA280" s="467"/>
      <c r="AB280" s="467"/>
      <c r="AC280" s="467"/>
      <c r="AD280" s="467"/>
      <c r="AE280" s="467"/>
      <c r="AF280" s="467"/>
      <c r="AG280" s="467"/>
      <c r="AH280" s="467"/>
      <c r="AI280" s="467"/>
      <c r="AJ280" s="467"/>
      <c r="AK280" s="467"/>
      <c r="AL280" s="467"/>
      <c r="AM280" s="467"/>
      <c r="AN280" s="467"/>
      <c r="AO280" s="467"/>
      <c r="AP280" s="467"/>
      <c r="AQ280" s="467"/>
      <c r="AR280" s="467"/>
      <c r="AS280" s="467"/>
    </row>
    <row r="281" spans="1:45" ht="12.75" customHeight="1" x14ac:dyDescent="0.2">
      <c r="A281" s="461"/>
      <c r="B281" s="462"/>
      <c r="C281" s="462"/>
      <c r="D281" s="462"/>
      <c r="E281" s="462"/>
      <c r="F281" s="462"/>
      <c r="G281" s="463"/>
      <c r="H281" s="462"/>
      <c r="I281" s="464"/>
      <c r="J281" s="464"/>
      <c r="K281" s="465"/>
      <c r="L281" s="462"/>
      <c r="M281" s="466"/>
      <c r="N281" s="465"/>
      <c r="O281" s="462"/>
      <c r="P281" s="465"/>
      <c r="Q281" s="462"/>
      <c r="R281" s="466"/>
      <c r="S281" s="465"/>
      <c r="T281" s="462"/>
      <c r="U281" s="465"/>
      <c r="V281" s="462"/>
      <c r="W281" s="466"/>
      <c r="X281" s="465"/>
      <c r="Y281" s="462"/>
      <c r="Z281" s="467"/>
      <c r="AA281" s="467"/>
      <c r="AB281" s="467"/>
      <c r="AC281" s="467"/>
      <c r="AD281" s="467"/>
      <c r="AE281" s="467"/>
      <c r="AF281" s="467"/>
      <c r="AG281" s="467"/>
      <c r="AH281" s="467"/>
      <c r="AI281" s="467"/>
      <c r="AJ281" s="467"/>
      <c r="AK281" s="467"/>
      <c r="AL281" s="467"/>
      <c r="AM281" s="467"/>
      <c r="AN281" s="467"/>
      <c r="AO281" s="467"/>
      <c r="AP281" s="467"/>
      <c r="AQ281" s="467"/>
      <c r="AR281" s="467"/>
      <c r="AS281" s="467"/>
    </row>
    <row r="282" spans="1:45" ht="12.75" customHeight="1" x14ac:dyDescent="0.2">
      <c r="A282" s="461"/>
      <c r="B282" s="462"/>
      <c r="C282" s="462"/>
      <c r="D282" s="462"/>
      <c r="E282" s="462"/>
      <c r="F282" s="462"/>
      <c r="G282" s="463"/>
      <c r="H282" s="462"/>
      <c r="I282" s="464"/>
      <c r="J282" s="464"/>
      <c r="K282" s="465"/>
      <c r="L282" s="462"/>
      <c r="M282" s="466"/>
      <c r="N282" s="465"/>
      <c r="O282" s="462"/>
      <c r="P282" s="465"/>
      <c r="Q282" s="462"/>
      <c r="R282" s="466"/>
      <c r="S282" s="465"/>
      <c r="T282" s="462"/>
      <c r="U282" s="465"/>
      <c r="V282" s="462"/>
      <c r="W282" s="466"/>
      <c r="X282" s="465"/>
      <c r="Y282" s="462"/>
      <c r="Z282" s="467"/>
      <c r="AA282" s="467"/>
      <c r="AB282" s="467"/>
      <c r="AC282" s="467"/>
      <c r="AD282" s="467"/>
      <c r="AE282" s="467"/>
      <c r="AF282" s="467"/>
      <c r="AG282" s="467"/>
      <c r="AH282" s="467"/>
      <c r="AI282" s="467"/>
      <c r="AJ282" s="467"/>
      <c r="AK282" s="467"/>
      <c r="AL282" s="467"/>
      <c r="AM282" s="467"/>
      <c r="AN282" s="467"/>
      <c r="AO282" s="467"/>
      <c r="AP282" s="467"/>
      <c r="AQ282" s="467"/>
      <c r="AR282" s="467"/>
      <c r="AS282" s="467"/>
    </row>
    <row r="283" spans="1:45" ht="12.75" customHeight="1" x14ac:dyDescent="0.2">
      <c r="A283" s="461"/>
      <c r="B283" s="462"/>
      <c r="C283" s="462"/>
      <c r="D283" s="462"/>
      <c r="E283" s="462"/>
      <c r="F283" s="462"/>
      <c r="G283" s="463"/>
      <c r="H283" s="462"/>
      <c r="I283" s="464"/>
      <c r="J283" s="464"/>
      <c r="K283" s="465"/>
      <c r="L283" s="462"/>
      <c r="M283" s="466"/>
      <c r="N283" s="465"/>
      <c r="O283" s="462"/>
      <c r="P283" s="465"/>
      <c r="Q283" s="462"/>
      <c r="R283" s="466"/>
      <c r="S283" s="465"/>
      <c r="T283" s="462"/>
      <c r="U283" s="465"/>
      <c r="V283" s="462"/>
      <c r="W283" s="466"/>
      <c r="X283" s="465"/>
      <c r="Y283" s="462"/>
      <c r="Z283" s="467"/>
      <c r="AA283" s="467"/>
      <c r="AB283" s="467"/>
      <c r="AC283" s="467"/>
      <c r="AD283" s="467"/>
      <c r="AE283" s="467"/>
      <c r="AF283" s="467"/>
      <c r="AG283" s="467"/>
      <c r="AH283" s="467"/>
      <c r="AI283" s="467"/>
      <c r="AJ283" s="467"/>
      <c r="AK283" s="467"/>
      <c r="AL283" s="467"/>
      <c r="AM283" s="467"/>
      <c r="AN283" s="467"/>
      <c r="AO283" s="467"/>
      <c r="AP283" s="467"/>
      <c r="AQ283" s="467"/>
      <c r="AR283" s="467"/>
      <c r="AS283" s="467"/>
    </row>
    <row r="284" spans="1:45" ht="12.75" customHeight="1" x14ac:dyDescent="0.2">
      <c r="A284" s="461"/>
      <c r="B284" s="462"/>
      <c r="C284" s="462"/>
      <c r="D284" s="462"/>
      <c r="E284" s="462"/>
      <c r="F284" s="462"/>
      <c r="G284" s="463"/>
      <c r="H284" s="462"/>
      <c r="I284" s="464"/>
      <c r="J284" s="464"/>
      <c r="K284" s="465"/>
      <c r="L284" s="462"/>
      <c r="M284" s="466"/>
      <c r="N284" s="465"/>
      <c r="O284" s="462"/>
      <c r="P284" s="465"/>
      <c r="Q284" s="462"/>
      <c r="R284" s="466"/>
      <c r="S284" s="465"/>
      <c r="T284" s="462"/>
      <c r="U284" s="465"/>
      <c r="V284" s="462"/>
      <c r="W284" s="466"/>
      <c r="X284" s="465"/>
      <c r="Y284" s="462"/>
      <c r="Z284" s="467"/>
      <c r="AA284" s="467"/>
      <c r="AB284" s="467"/>
      <c r="AC284" s="467"/>
      <c r="AD284" s="467"/>
      <c r="AE284" s="467"/>
      <c r="AF284" s="467"/>
      <c r="AG284" s="467"/>
      <c r="AH284" s="467"/>
      <c r="AI284" s="467"/>
      <c r="AJ284" s="467"/>
      <c r="AK284" s="467"/>
      <c r="AL284" s="467"/>
      <c r="AM284" s="467"/>
      <c r="AN284" s="467"/>
      <c r="AO284" s="467"/>
      <c r="AP284" s="467"/>
      <c r="AQ284" s="467"/>
      <c r="AR284" s="467"/>
      <c r="AS284" s="467"/>
    </row>
    <row r="285" spans="1:45" ht="12.75" customHeight="1" x14ac:dyDescent="0.2">
      <c r="A285" s="461"/>
      <c r="B285" s="462"/>
      <c r="C285" s="462"/>
      <c r="D285" s="462"/>
      <c r="E285" s="462"/>
      <c r="F285" s="462"/>
      <c r="G285" s="463"/>
      <c r="H285" s="462"/>
      <c r="I285" s="464"/>
      <c r="J285" s="464"/>
      <c r="K285" s="465"/>
      <c r="L285" s="462"/>
      <c r="M285" s="466"/>
      <c r="N285" s="465"/>
      <c r="O285" s="462"/>
      <c r="P285" s="465"/>
      <c r="Q285" s="462"/>
      <c r="R285" s="466"/>
      <c r="S285" s="465"/>
      <c r="T285" s="462"/>
      <c r="U285" s="465"/>
      <c r="V285" s="462"/>
      <c r="W285" s="466"/>
      <c r="X285" s="465"/>
      <c r="Y285" s="462"/>
      <c r="Z285" s="467"/>
      <c r="AA285" s="467"/>
      <c r="AB285" s="467"/>
      <c r="AC285" s="467"/>
      <c r="AD285" s="467"/>
      <c r="AE285" s="467"/>
      <c r="AF285" s="467"/>
      <c r="AG285" s="467"/>
      <c r="AH285" s="467"/>
      <c r="AI285" s="467"/>
      <c r="AJ285" s="467"/>
      <c r="AK285" s="467"/>
      <c r="AL285" s="467"/>
      <c r="AM285" s="467"/>
      <c r="AN285" s="467"/>
      <c r="AO285" s="467"/>
      <c r="AP285" s="467"/>
      <c r="AQ285" s="467"/>
      <c r="AR285" s="467"/>
      <c r="AS285" s="467"/>
    </row>
    <row r="286" spans="1:45" ht="12.75" customHeight="1" x14ac:dyDescent="0.2">
      <c r="A286" s="461"/>
      <c r="B286" s="462"/>
      <c r="C286" s="462"/>
      <c r="D286" s="462"/>
      <c r="E286" s="462"/>
      <c r="F286" s="462"/>
      <c r="G286" s="463"/>
      <c r="H286" s="462"/>
      <c r="I286" s="464"/>
      <c r="J286" s="464"/>
      <c r="K286" s="465"/>
      <c r="L286" s="462"/>
      <c r="M286" s="466"/>
      <c r="N286" s="465"/>
      <c r="O286" s="462"/>
      <c r="P286" s="465"/>
      <c r="Q286" s="462"/>
      <c r="R286" s="466"/>
      <c r="S286" s="465"/>
      <c r="T286" s="462"/>
      <c r="U286" s="465"/>
      <c r="V286" s="462"/>
      <c r="W286" s="466"/>
      <c r="X286" s="465"/>
      <c r="Y286" s="462"/>
      <c r="Z286" s="467"/>
      <c r="AA286" s="467"/>
      <c r="AB286" s="467"/>
      <c r="AC286" s="467"/>
      <c r="AD286" s="467"/>
      <c r="AE286" s="467"/>
      <c r="AF286" s="467"/>
      <c r="AG286" s="467"/>
      <c r="AH286" s="467"/>
      <c r="AI286" s="467"/>
      <c r="AJ286" s="467"/>
      <c r="AK286" s="467"/>
      <c r="AL286" s="467"/>
      <c r="AM286" s="467"/>
      <c r="AN286" s="467"/>
      <c r="AO286" s="467"/>
      <c r="AP286" s="467"/>
      <c r="AQ286" s="467"/>
      <c r="AR286" s="467"/>
      <c r="AS286" s="467"/>
    </row>
    <row r="287" spans="1:45" ht="12.75" customHeight="1" x14ac:dyDescent="0.2">
      <c r="A287" s="461"/>
      <c r="B287" s="462"/>
      <c r="C287" s="462"/>
      <c r="D287" s="462"/>
      <c r="E287" s="462"/>
      <c r="F287" s="462"/>
      <c r="G287" s="463"/>
      <c r="H287" s="462"/>
      <c r="I287" s="464"/>
      <c r="J287" s="464"/>
      <c r="K287" s="465"/>
      <c r="L287" s="462"/>
      <c r="M287" s="466"/>
      <c r="N287" s="465"/>
      <c r="O287" s="462"/>
      <c r="P287" s="465"/>
      <c r="Q287" s="462"/>
      <c r="R287" s="466"/>
      <c r="S287" s="465"/>
      <c r="T287" s="462"/>
      <c r="U287" s="465"/>
      <c r="V287" s="462"/>
      <c r="W287" s="466"/>
      <c r="X287" s="465"/>
      <c r="Y287" s="462"/>
      <c r="Z287" s="467"/>
      <c r="AA287" s="467"/>
      <c r="AB287" s="467"/>
      <c r="AC287" s="467"/>
      <c r="AD287" s="467"/>
      <c r="AE287" s="467"/>
      <c r="AF287" s="467"/>
      <c r="AG287" s="467"/>
      <c r="AH287" s="467"/>
      <c r="AI287" s="467"/>
      <c r="AJ287" s="467"/>
      <c r="AK287" s="467"/>
      <c r="AL287" s="467"/>
      <c r="AM287" s="467"/>
      <c r="AN287" s="467"/>
      <c r="AO287" s="467"/>
      <c r="AP287" s="467"/>
      <c r="AQ287" s="467"/>
      <c r="AR287" s="467"/>
      <c r="AS287" s="467"/>
    </row>
    <row r="288" spans="1:45" ht="12.75" customHeight="1" x14ac:dyDescent="0.2">
      <c r="A288" s="461"/>
      <c r="B288" s="462"/>
      <c r="C288" s="462"/>
      <c r="D288" s="462"/>
      <c r="E288" s="462"/>
      <c r="F288" s="462"/>
      <c r="G288" s="463"/>
      <c r="H288" s="462"/>
      <c r="I288" s="464"/>
      <c r="J288" s="464"/>
      <c r="K288" s="465"/>
      <c r="L288" s="462"/>
      <c r="M288" s="466"/>
      <c r="N288" s="465"/>
      <c r="O288" s="462"/>
      <c r="P288" s="465"/>
      <c r="Q288" s="462"/>
      <c r="R288" s="466"/>
      <c r="S288" s="465"/>
      <c r="T288" s="462"/>
      <c r="U288" s="465"/>
      <c r="V288" s="462"/>
      <c r="W288" s="466"/>
      <c r="X288" s="465"/>
      <c r="Y288" s="462"/>
      <c r="Z288" s="467"/>
      <c r="AA288" s="467"/>
      <c r="AB288" s="467"/>
      <c r="AC288" s="467"/>
      <c r="AD288" s="467"/>
      <c r="AE288" s="467"/>
      <c r="AF288" s="467"/>
      <c r="AG288" s="467"/>
      <c r="AH288" s="467"/>
      <c r="AI288" s="467"/>
      <c r="AJ288" s="467"/>
      <c r="AK288" s="467"/>
      <c r="AL288" s="467"/>
      <c r="AM288" s="467"/>
      <c r="AN288" s="467"/>
      <c r="AO288" s="467"/>
      <c r="AP288" s="467"/>
      <c r="AQ288" s="467"/>
      <c r="AR288" s="467"/>
      <c r="AS288" s="467"/>
    </row>
    <row r="289" spans="1:45" ht="12.75" customHeight="1" x14ac:dyDescent="0.2">
      <c r="A289" s="461"/>
      <c r="B289" s="462"/>
      <c r="C289" s="462"/>
      <c r="D289" s="462"/>
      <c r="E289" s="462"/>
      <c r="F289" s="462"/>
      <c r="G289" s="463"/>
      <c r="H289" s="462"/>
      <c r="I289" s="464"/>
      <c r="J289" s="464"/>
      <c r="K289" s="465"/>
      <c r="L289" s="462"/>
      <c r="M289" s="466"/>
      <c r="N289" s="465"/>
      <c r="O289" s="462"/>
      <c r="P289" s="465"/>
      <c r="Q289" s="462"/>
      <c r="R289" s="466"/>
      <c r="S289" s="465"/>
      <c r="T289" s="462"/>
      <c r="U289" s="465"/>
      <c r="V289" s="462"/>
      <c r="W289" s="466"/>
      <c r="X289" s="465"/>
      <c r="Y289" s="462"/>
      <c r="Z289" s="467"/>
      <c r="AA289" s="467"/>
      <c r="AB289" s="467"/>
      <c r="AC289" s="467"/>
      <c r="AD289" s="467"/>
      <c r="AE289" s="467"/>
      <c r="AF289" s="467"/>
      <c r="AG289" s="467"/>
      <c r="AH289" s="467"/>
      <c r="AI289" s="467"/>
      <c r="AJ289" s="467"/>
      <c r="AK289" s="467"/>
      <c r="AL289" s="467"/>
      <c r="AM289" s="467"/>
      <c r="AN289" s="467"/>
      <c r="AO289" s="467"/>
      <c r="AP289" s="467"/>
      <c r="AQ289" s="467"/>
      <c r="AR289" s="467"/>
      <c r="AS289" s="467"/>
    </row>
    <row r="290" spans="1:45" ht="12.75" customHeight="1" x14ac:dyDescent="0.2">
      <c r="A290" s="461"/>
      <c r="B290" s="462"/>
      <c r="C290" s="462"/>
      <c r="D290" s="462"/>
      <c r="E290" s="462"/>
      <c r="F290" s="462"/>
      <c r="G290" s="463"/>
      <c r="H290" s="462"/>
      <c r="I290" s="464"/>
      <c r="J290" s="464"/>
      <c r="K290" s="465"/>
      <c r="L290" s="462"/>
      <c r="M290" s="466"/>
      <c r="N290" s="465"/>
      <c r="O290" s="462"/>
      <c r="P290" s="465"/>
      <c r="Q290" s="462"/>
      <c r="R290" s="466"/>
      <c r="S290" s="465"/>
      <c r="T290" s="462"/>
      <c r="U290" s="465"/>
      <c r="V290" s="462"/>
      <c r="W290" s="466"/>
      <c r="X290" s="465"/>
      <c r="Y290" s="462"/>
      <c r="Z290" s="467"/>
      <c r="AA290" s="467"/>
      <c r="AB290" s="467"/>
      <c r="AC290" s="467"/>
      <c r="AD290" s="467"/>
      <c r="AE290" s="467"/>
      <c r="AF290" s="467"/>
      <c r="AG290" s="467"/>
      <c r="AH290" s="467"/>
      <c r="AI290" s="467"/>
      <c r="AJ290" s="467"/>
      <c r="AK290" s="467"/>
      <c r="AL290" s="467"/>
      <c r="AM290" s="467"/>
      <c r="AN290" s="467"/>
      <c r="AO290" s="467"/>
      <c r="AP290" s="467"/>
      <c r="AQ290" s="467"/>
      <c r="AR290" s="467"/>
      <c r="AS290" s="467"/>
    </row>
    <row r="291" spans="1:45" ht="12.75" customHeight="1" x14ac:dyDescent="0.2">
      <c r="A291" s="461"/>
      <c r="B291" s="462"/>
      <c r="C291" s="462"/>
      <c r="D291" s="462"/>
      <c r="E291" s="462"/>
      <c r="F291" s="462"/>
      <c r="G291" s="463"/>
      <c r="H291" s="462"/>
      <c r="I291" s="464"/>
      <c r="J291" s="464"/>
      <c r="K291" s="465"/>
      <c r="L291" s="462"/>
      <c r="M291" s="466"/>
      <c r="N291" s="465"/>
      <c r="O291" s="462"/>
      <c r="P291" s="465"/>
      <c r="Q291" s="462"/>
      <c r="R291" s="466"/>
      <c r="S291" s="465"/>
      <c r="T291" s="462"/>
      <c r="U291" s="465"/>
      <c r="V291" s="462"/>
      <c r="W291" s="466"/>
      <c r="X291" s="465"/>
      <c r="Y291" s="462"/>
      <c r="Z291" s="467"/>
      <c r="AA291" s="467"/>
      <c r="AB291" s="467"/>
      <c r="AC291" s="467"/>
      <c r="AD291" s="467"/>
      <c r="AE291" s="467"/>
      <c r="AF291" s="467"/>
      <c r="AG291" s="467"/>
      <c r="AH291" s="467"/>
      <c r="AI291" s="467"/>
      <c r="AJ291" s="467"/>
      <c r="AK291" s="467"/>
      <c r="AL291" s="467"/>
      <c r="AM291" s="467"/>
      <c r="AN291" s="467"/>
      <c r="AO291" s="467"/>
      <c r="AP291" s="467"/>
      <c r="AQ291" s="467"/>
      <c r="AR291" s="467"/>
      <c r="AS291" s="467"/>
    </row>
    <row r="292" spans="1:45" ht="12.75" customHeight="1" x14ac:dyDescent="0.2">
      <c r="A292" s="461"/>
      <c r="B292" s="462"/>
      <c r="C292" s="462"/>
      <c r="D292" s="462"/>
      <c r="E292" s="462"/>
      <c r="F292" s="462"/>
      <c r="G292" s="463"/>
      <c r="H292" s="462"/>
      <c r="I292" s="464"/>
      <c r="J292" s="464"/>
      <c r="K292" s="465"/>
      <c r="L292" s="462"/>
      <c r="M292" s="466"/>
      <c r="N292" s="465"/>
      <c r="O292" s="462"/>
      <c r="P292" s="465"/>
      <c r="Q292" s="462"/>
      <c r="R292" s="466"/>
      <c r="S292" s="465"/>
      <c r="T292" s="462"/>
      <c r="U292" s="465"/>
      <c r="V292" s="462"/>
      <c r="W292" s="466"/>
      <c r="X292" s="465"/>
      <c r="Y292" s="462"/>
      <c r="Z292" s="467"/>
      <c r="AA292" s="467"/>
      <c r="AB292" s="467"/>
      <c r="AC292" s="467"/>
      <c r="AD292" s="467"/>
      <c r="AE292" s="467"/>
      <c r="AF292" s="467"/>
      <c r="AG292" s="467"/>
      <c r="AH292" s="467"/>
      <c r="AI292" s="467"/>
      <c r="AJ292" s="467"/>
      <c r="AK292" s="467"/>
      <c r="AL292" s="467"/>
      <c r="AM292" s="467"/>
      <c r="AN292" s="467"/>
      <c r="AO292" s="467"/>
      <c r="AP292" s="467"/>
      <c r="AQ292" s="467"/>
      <c r="AR292" s="467"/>
      <c r="AS292" s="467"/>
    </row>
    <row r="293" spans="1:45" ht="12.75" customHeight="1" x14ac:dyDescent="0.2">
      <c r="A293" s="461"/>
      <c r="B293" s="462"/>
      <c r="C293" s="462"/>
      <c r="D293" s="462"/>
      <c r="E293" s="462"/>
      <c r="F293" s="462"/>
      <c r="G293" s="463"/>
      <c r="H293" s="462"/>
      <c r="I293" s="464"/>
      <c r="J293" s="464"/>
      <c r="K293" s="465"/>
      <c r="L293" s="462"/>
      <c r="M293" s="466"/>
      <c r="N293" s="465"/>
      <c r="O293" s="462"/>
      <c r="P293" s="465"/>
      <c r="Q293" s="462"/>
      <c r="R293" s="466"/>
      <c r="S293" s="465"/>
      <c r="T293" s="462"/>
      <c r="U293" s="465"/>
      <c r="V293" s="462"/>
      <c r="W293" s="466"/>
      <c r="X293" s="465"/>
      <c r="Y293" s="462"/>
      <c r="Z293" s="467"/>
      <c r="AA293" s="467"/>
      <c r="AB293" s="467"/>
      <c r="AC293" s="467"/>
      <c r="AD293" s="467"/>
      <c r="AE293" s="467"/>
      <c r="AF293" s="467"/>
      <c r="AG293" s="467"/>
      <c r="AH293" s="467"/>
      <c r="AI293" s="467"/>
      <c r="AJ293" s="467"/>
      <c r="AK293" s="467"/>
      <c r="AL293" s="467"/>
      <c r="AM293" s="467"/>
      <c r="AN293" s="467"/>
      <c r="AO293" s="467"/>
      <c r="AP293" s="467"/>
      <c r="AQ293" s="467"/>
      <c r="AR293" s="467"/>
      <c r="AS293" s="467"/>
    </row>
    <row r="294" spans="1:45" ht="12.75" customHeight="1" x14ac:dyDescent="0.2">
      <c r="A294" s="461"/>
      <c r="B294" s="462"/>
      <c r="C294" s="462"/>
      <c r="D294" s="462"/>
      <c r="E294" s="462"/>
      <c r="F294" s="462"/>
      <c r="G294" s="463"/>
      <c r="H294" s="462"/>
      <c r="I294" s="464"/>
      <c r="J294" s="464"/>
      <c r="K294" s="465"/>
      <c r="L294" s="462"/>
      <c r="M294" s="466"/>
      <c r="N294" s="465"/>
      <c r="O294" s="462"/>
      <c r="P294" s="465"/>
      <c r="Q294" s="462"/>
      <c r="R294" s="466"/>
      <c r="S294" s="465"/>
      <c r="T294" s="462"/>
      <c r="U294" s="465"/>
      <c r="V294" s="462"/>
      <c r="W294" s="466"/>
      <c r="X294" s="465"/>
      <c r="Y294" s="462"/>
      <c r="Z294" s="467"/>
      <c r="AA294" s="467"/>
      <c r="AB294" s="467"/>
      <c r="AC294" s="467"/>
      <c r="AD294" s="467"/>
      <c r="AE294" s="467"/>
      <c r="AF294" s="467"/>
      <c r="AG294" s="467"/>
      <c r="AH294" s="467"/>
      <c r="AI294" s="467"/>
      <c r="AJ294" s="467"/>
      <c r="AK294" s="467"/>
      <c r="AL294" s="467"/>
      <c r="AM294" s="467"/>
      <c r="AN294" s="467"/>
      <c r="AO294" s="467"/>
      <c r="AP294" s="467"/>
      <c r="AQ294" s="467"/>
      <c r="AR294" s="467"/>
      <c r="AS294" s="467"/>
    </row>
    <row r="295" spans="1:45" ht="12.75" customHeight="1" x14ac:dyDescent="0.2">
      <c r="A295" s="461"/>
      <c r="B295" s="462"/>
      <c r="C295" s="462"/>
      <c r="D295" s="462"/>
      <c r="E295" s="462"/>
      <c r="F295" s="462"/>
      <c r="G295" s="463"/>
      <c r="H295" s="462"/>
      <c r="I295" s="464"/>
      <c r="J295" s="464"/>
      <c r="K295" s="465"/>
      <c r="L295" s="462"/>
      <c r="M295" s="466"/>
      <c r="N295" s="465"/>
      <c r="O295" s="462"/>
      <c r="P295" s="465"/>
      <c r="Q295" s="462"/>
      <c r="R295" s="466"/>
      <c r="S295" s="465"/>
      <c r="T295" s="462"/>
      <c r="U295" s="465"/>
      <c r="V295" s="462"/>
      <c r="W295" s="466"/>
      <c r="X295" s="465"/>
      <c r="Y295" s="462"/>
      <c r="Z295" s="467"/>
      <c r="AA295" s="467"/>
      <c r="AB295" s="467"/>
      <c r="AC295" s="467"/>
      <c r="AD295" s="467"/>
      <c r="AE295" s="467"/>
      <c r="AF295" s="467"/>
      <c r="AG295" s="467"/>
      <c r="AH295" s="467"/>
      <c r="AI295" s="467"/>
      <c r="AJ295" s="467"/>
      <c r="AK295" s="467"/>
      <c r="AL295" s="467"/>
      <c r="AM295" s="467"/>
      <c r="AN295" s="467"/>
      <c r="AO295" s="467"/>
      <c r="AP295" s="467"/>
      <c r="AQ295" s="467"/>
      <c r="AR295" s="467"/>
      <c r="AS295" s="467"/>
    </row>
    <row r="296" spans="1:45" ht="12.75" customHeight="1" x14ac:dyDescent="0.2">
      <c r="A296" s="461"/>
      <c r="B296" s="462"/>
      <c r="C296" s="462"/>
      <c r="D296" s="462"/>
      <c r="E296" s="462"/>
      <c r="F296" s="462"/>
      <c r="G296" s="463"/>
      <c r="H296" s="462"/>
      <c r="I296" s="464"/>
      <c r="J296" s="464"/>
      <c r="K296" s="465"/>
      <c r="L296" s="462"/>
      <c r="M296" s="466"/>
      <c r="N296" s="465"/>
      <c r="O296" s="462"/>
      <c r="P296" s="465"/>
      <c r="Q296" s="462"/>
      <c r="R296" s="466"/>
      <c r="S296" s="465"/>
      <c r="T296" s="462"/>
      <c r="U296" s="465"/>
      <c r="V296" s="462"/>
      <c r="W296" s="466"/>
      <c r="X296" s="465"/>
      <c r="Y296" s="462"/>
      <c r="Z296" s="467"/>
      <c r="AA296" s="467"/>
      <c r="AB296" s="467"/>
      <c r="AC296" s="467"/>
      <c r="AD296" s="467"/>
      <c r="AE296" s="467"/>
      <c r="AF296" s="467"/>
      <c r="AG296" s="467"/>
      <c r="AH296" s="467"/>
      <c r="AI296" s="467"/>
      <c r="AJ296" s="467"/>
      <c r="AK296" s="467"/>
      <c r="AL296" s="467"/>
      <c r="AM296" s="467"/>
      <c r="AN296" s="467"/>
      <c r="AO296" s="467"/>
      <c r="AP296" s="467"/>
      <c r="AQ296" s="467"/>
      <c r="AR296" s="467"/>
      <c r="AS296" s="467"/>
    </row>
    <row r="297" spans="1:45" ht="12.75" customHeight="1" x14ac:dyDescent="0.2">
      <c r="A297" s="461"/>
      <c r="B297" s="462"/>
      <c r="C297" s="462"/>
      <c r="D297" s="462"/>
      <c r="E297" s="462"/>
      <c r="F297" s="462"/>
      <c r="G297" s="463"/>
      <c r="H297" s="462"/>
      <c r="I297" s="464"/>
      <c r="J297" s="464"/>
      <c r="K297" s="465"/>
      <c r="L297" s="462"/>
      <c r="M297" s="466"/>
      <c r="N297" s="465"/>
      <c r="O297" s="462"/>
      <c r="P297" s="465"/>
      <c r="Q297" s="462"/>
      <c r="R297" s="466"/>
      <c r="S297" s="465"/>
      <c r="T297" s="462"/>
      <c r="U297" s="465"/>
      <c r="V297" s="462"/>
      <c r="W297" s="466"/>
      <c r="X297" s="465"/>
      <c r="Y297" s="462"/>
      <c r="Z297" s="467"/>
      <c r="AA297" s="467"/>
      <c r="AB297" s="467"/>
      <c r="AC297" s="467"/>
      <c r="AD297" s="467"/>
      <c r="AE297" s="467"/>
      <c r="AF297" s="467"/>
      <c r="AG297" s="467"/>
      <c r="AH297" s="467"/>
      <c r="AI297" s="467"/>
      <c r="AJ297" s="467"/>
      <c r="AK297" s="467"/>
      <c r="AL297" s="467"/>
      <c r="AM297" s="467"/>
      <c r="AN297" s="467"/>
      <c r="AO297" s="467"/>
      <c r="AP297" s="467"/>
      <c r="AQ297" s="467"/>
      <c r="AR297" s="467"/>
      <c r="AS297" s="467"/>
    </row>
    <row r="298" spans="1:45" ht="12.75" customHeight="1" x14ac:dyDescent="0.2">
      <c r="A298" s="461"/>
      <c r="B298" s="462"/>
      <c r="C298" s="462"/>
      <c r="D298" s="462"/>
      <c r="E298" s="462"/>
      <c r="F298" s="462"/>
      <c r="G298" s="463"/>
      <c r="H298" s="462"/>
      <c r="I298" s="464"/>
      <c r="J298" s="464"/>
      <c r="K298" s="465"/>
      <c r="L298" s="462"/>
      <c r="M298" s="466"/>
      <c r="N298" s="465"/>
      <c r="O298" s="462"/>
      <c r="P298" s="465"/>
      <c r="Q298" s="462"/>
      <c r="R298" s="466"/>
      <c r="S298" s="465"/>
      <c r="T298" s="462"/>
      <c r="U298" s="465"/>
      <c r="V298" s="462"/>
      <c r="W298" s="466"/>
      <c r="X298" s="465"/>
      <c r="Y298" s="462"/>
      <c r="Z298" s="467"/>
      <c r="AA298" s="467"/>
      <c r="AB298" s="467"/>
      <c r="AC298" s="467"/>
      <c r="AD298" s="467"/>
      <c r="AE298" s="467"/>
      <c r="AF298" s="467"/>
      <c r="AG298" s="467"/>
      <c r="AH298" s="467"/>
      <c r="AI298" s="467"/>
      <c r="AJ298" s="467"/>
      <c r="AK298" s="467"/>
      <c r="AL298" s="467"/>
      <c r="AM298" s="467"/>
      <c r="AN298" s="467"/>
      <c r="AO298" s="467"/>
      <c r="AP298" s="467"/>
      <c r="AQ298" s="467"/>
      <c r="AR298" s="467"/>
      <c r="AS298" s="467"/>
    </row>
    <row r="299" spans="1:45" ht="12.75" customHeight="1" x14ac:dyDescent="0.2">
      <c r="A299" s="461"/>
      <c r="B299" s="462"/>
      <c r="C299" s="462"/>
      <c r="D299" s="462"/>
      <c r="E299" s="462"/>
      <c r="F299" s="462"/>
      <c r="G299" s="463"/>
      <c r="H299" s="462"/>
      <c r="I299" s="464"/>
      <c r="J299" s="464"/>
      <c r="K299" s="465"/>
      <c r="L299" s="462"/>
      <c r="M299" s="466"/>
      <c r="N299" s="465"/>
      <c r="O299" s="462"/>
      <c r="P299" s="465"/>
      <c r="Q299" s="462"/>
      <c r="R299" s="466"/>
      <c r="S299" s="465"/>
      <c r="T299" s="462"/>
      <c r="U299" s="465"/>
      <c r="V299" s="462"/>
      <c r="W299" s="466"/>
      <c r="X299" s="465"/>
      <c r="Y299" s="462"/>
      <c r="Z299" s="467"/>
      <c r="AA299" s="467"/>
      <c r="AB299" s="467"/>
      <c r="AC299" s="467"/>
      <c r="AD299" s="467"/>
      <c r="AE299" s="467"/>
      <c r="AF299" s="467"/>
      <c r="AG299" s="467"/>
      <c r="AH299" s="467"/>
      <c r="AI299" s="467"/>
      <c r="AJ299" s="467"/>
      <c r="AK299" s="467"/>
      <c r="AL299" s="467"/>
      <c r="AM299" s="467"/>
      <c r="AN299" s="467"/>
      <c r="AO299" s="467"/>
      <c r="AP299" s="467"/>
      <c r="AQ299" s="467"/>
      <c r="AR299" s="467"/>
      <c r="AS299" s="467"/>
    </row>
    <row r="300" spans="1:45" ht="12.75" customHeight="1" x14ac:dyDescent="0.2">
      <c r="A300" s="461"/>
      <c r="B300" s="462"/>
      <c r="C300" s="462"/>
      <c r="D300" s="462"/>
      <c r="E300" s="462"/>
      <c r="F300" s="462"/>
      <c r="G300" s="463"/>
      <c r="H300" s="462"/>
      <c r="I300" s="464"/>
      <c r="J300" s="464"/>
      <c r="K300" s="465"/>
      <c r="L300" s="462"/>
      <c r="M300" s="466"/>
      <c r="N300" s="465"/>
      <c r="O300" s="462"/>
      <c r="P300" s="465"/>
      <c r="Q300" s="462"/>
      <c r="R300" s="466"/>
      <c r="S300" s="465"/>
      <c r="T300" s="462"/>
      <c r="U300" s="465"/>
      <c r="V300" s="462"/>
      <c r="W300" s="466"/>
      <c r="X300" s="465"/>
      <c r="Y300" s="462"/>
      <c r="Z300" s="467"/>
      <c r="AA300" s="467"/>
      <c r="AB300" s="467"/>
      <c r="AC300" s="467"/>
      <c r="AD300" s="467"/>
      <c r="AE300" s="467"/>
      <c r="AF300" s="467"/>
      <c r="AG300" s="467"/>
      <c r="AH300" s="467"/>
      <c r="AI300" s="467"/>
      <c r="AJ300" s="467"/>
      <c r="AK300" s="467"/>
      <c r="AL300" s="467"/>
      <c r="AM300" s="467"/>
      <c r="AN300" s="467"/>
      <c r="AO300" s="467"/>
      <c r="AP300" s="467"/>
      <c r="AQ300" s="467"/>
      <c r="AR300" s="467"/>
      <c r="AS300" s="467"/>
    </row>
    <row r="301" spans="1:45" ht="12.75" customHeight="1" x14ac:dyDescent="0.2">
      <c r="A301" s="461"/>
      <c r="B301" s="462"/>
      <c r="C301" s="462"/>
      <c r="D301" s="462"/>
      <c r="E301" s="462"/>
      <c r="F301" s="462"/>
      <c r="G301" s="463"/>
      <c r="H301" s="462"/>
      <c r="I301" s="464"/>
      <c r="J301" s="464"/>
      <c r="K301" s="465"/>
      <c r="L301" s="462"/>
      <c r="M301" s="466"/>
      <c r="N301" s="465"/>
      <c r="O301" s="462"/>
      <c r="P301" s="465"/>
      <c r="Q301" s="462"/>
      <c r="R301" s="466"/>
      <c r="S301" s="465"/>
      <c r="T301" s="462"/>
      <c r="U301" s="465"/>
      <c r="V301" s="462"/>
      <c r="W301" s="466"/>
      <c r="X301" s="465"/>
      <c r="Y301" s="462"/>
      <c r="Z301" s="467"/>
      <c r="AA301" s="467"/>
      <c r="AB301" s="467"/>
      <c r="AC301" s="467"/>
      <c r="AD301" s="467"/>
      <c r="AE301" s="467"/>
      <c r="AF301" s="467"/>
      <c r="AG301" s="467"/>
      <c r="AH301" s="467"/>
      <c r="AI301" s="467"/>
      <c r="AJ301" s="467"/>
      <c r="AK301" s="467"/>
      <c r="AL301" s="467"/>
      <c r="AM301" s="467"/>
      <c r="AN301" s="467"/>
      <c r="AO301" s="467"/>
      <c r="AP301" s="467"/>
      <c r="AQ301" s="467"/>
      <c r="AR301" s="467"/>
      <c r="AS301" s="467"/>
    </row>
    <row r="302" spans="1:45" ht="12.75" customHeight="1" x14ac:dyDescent="0.2">
      <c r="A302" s="461"/>
      <c r="B302" s="462"/>
      <c r="C302" s="462"/>
      <c r="D302" s="462"/>
      <c r="E302" s="462"/>
      <c r="F302" s="462"/>
      <c r="G302" s="463"/>
      <c r="H302" s="462"/>
      <c r="I302" s="464"/>
      <c r="J302" s="464"/>
      <c r="K302" s="465"/>
      <c r="L302" s="462"/>
      <c r="M302" s="466"/>
      <c r="N302" s="465"/>
      <c r="O302" s="462"/>
      <c r="P302" s="465"/>
      <c r="Q302" s="462"/>
      <c r="R302" s="466"/>
      <c r="S302" s="465"/>
      <c r="T302" s="462"/>
      <c r="U302" s="465"/>
      <c r="V302" s="462"/>
      <c r="W302" s="466"/>
      <c r="X302" s="465"/>
      <c r="Y302" s="462"/>
      <c r="Z302" s="467"/>
      <c r="AA302" s="467"/>
      <c r="AB302" s="467"/>
      <c r="AC302" s="467"/>
      <c r="AD302" s="467"/>
      <c r="AE302" s="467"/>
      <c r="AF302" s="467"/>
      <c r="AG302" s="467"/>
      <c r="AH302" s="467"/>
      <c r="AI302" s="467"/>
      <c r="AJ302" s="467"/>
      <c r="AK302" s="467"/>
      <c r="AL302" s="467"/>
      <c r="AM302" s="467"/>
      <c r="AN302" s="467"/>
      <c r="AO302" s="467"/>
      <c r="AP302" s="467"/>
      <c r="AQ302" s="467"/>
      <c r="AR302" s="467"/>
      <c r="AS302" s="467"/>
    </row>
    <row r="303" spans="1:45" ht="12.75" customHeight="1" x14ac:dyDescent="0.2">
      <c r="A303" s="461"/>
      <c r="B303" s="462"/>
      <c r="C303" s="462"/>
      <c r="D303" s="462"/>
      <c r="E303" s="462"/>
      <c r="F303" s="462"/>
      <c r="G303" s="463"/>
      <c r="H303" s="462"/>
      <c r="I303" s="464"/>
      <c r="J303" s="464"/>
      <c r="K303" s="465"/>
      <c r="L303" s="462"/>
      <c r="M303" s="466"/>
      <c r="N303" s="465"/>
      <c r="O303" s="462"/>
      <c r="P303" s="465"/>
      <c r="Q303" s="462"/>
      <c r="R303" s="466"/>
      <c r="S303" s="465"/>
      <c r="T303" s="462"/>
      <c r="U303" s="465"/>
      <c r="V303" s="462"/>
      <c r="W303" s="466"/>
      <c r="X303" s="465"/>
      <c r="Y303" s="462"/>
      <c r="Z303" s="467"/>
      <c r="AA303" s="467"/>
      <c r="AB303" s="467"/>
      <c r="AC303" s="467"/>
      <c r="AD303" s="467"/>
      <c r="AE303" s="467"/>
      <c r="AF303" s="467"/>
      <c r="AG303" s="467"/>
      <c r="AH303" s="467"/>
      <c r="AI303" s="467"/>
      <c r="AJ303" s="467"/>
      <c r="AK303" s="467"/>
      <c r="AL303" s="467"/>
      <c r="AM303" s="467"/>
      <c r="AN303" s="467"/>
      <c r="AO303" s="467"/>
      <c r="AP303" s="467"/>
      <c r="AQ303" s="467"/>
      <c r="AR303" s="467"/>
      <c r="AS303" s="467"/>
    </row>
    <row r="304" spans="1:45" ht="12.75" customHeight="1" x14ac:dyDescent="0.2">
      <c r="A304" s="461"/>
      <c r="B304" s="462"/>
      <c r="C304" s="462"/>
      <c r="D304" s="462"/>
      <c r="E304" s="462"/>
      <c r="F304" s="462"/>
      <c r="G304" s="463"/>
      <c r="H304" s="462"/>
      <c r="I304" s="464"/>
      <c r="J304" s="464"/>
      <c r="K304" s="465"/>
      <c r="L304" s="462"/>
      <c r="M304" s="466"/>
      <c r="N304" s="465"/>
      <c r="O304" s="462"/>
      <c r="P304" s="465"/>
      <c r="Q304" s="462"/>
      <c r="R304" s="466"/>
      <c r="S304" s="465"/>
      <c r="T304" s="462"/>
      <c r="U304" s="465"/>
      <c r="V304" s="462"/>
      <c r="W304" s="466"/>
      <c r="X304" s="465"/>
      <c r="Y304" s="462"/>
      <c r="Z304" s="467"/>
      <c r="AA304" s="467"/>
      <c r="AB304" s="467"/>
      <c r="AC304" s="467"/>
      <c r="AD304" s="467"/>
      <c r="AE304" s="467"/>
      <c r="AF304" s="467"/>
      <c r="AG304" s="467"/>
      <c r="AH304" s="467"/>
      <c r="AI304" s="467"/>
      <c r="AJ304" s="467"/>
      <c r="AK304" s="467"/>
      <c r="AL304" s="467"/>
      <c r="AM304" s="467"/>
      <c r="AN304" s="467"/>
      <c r="AO304" s="467"/>
      <c r="AP304" s="467"/>
      <c r="AQ304" s="467"/>
      <c r="AR304" s="467"/>
      <c r="AS304" s="467"/>
    </row>
    <row r="305" spans="1:45" ht="12.75" customHeight="1" x14ac:dyDescent="0.2">
      <c r="A305" s="461"/>
      <c r="B305" s="462"/>
      <c r="C305" s="462"/>
      <c r="D305" s="462"/>
      <c r="E305" s="462"/>
      <c r="F305" s="462"/>
      <c r="G305" s="463"/>
      <c r="H305" s="462"/>
      <c r="I305" s="464"/>
      <c r="J305" s="464"/>
      <c r="K305" s="465"/>
      <c r="L305" s="462"/>
      <c r="M305" s="466"/>
      <c r="N305" s="465"/>
      <c r="O305" s="462"/>
      <c r="P305" s="465"/>
      <c r="Q305" s="462"/>
      <c r="R305" s="466"/>
      <c r="S305" s="465"/>
      <c r="T305" s="462"/>
      <c r="U305" s="465"/>
      <c r="V305" s="462"/>
      <c r="W305" s="466"/>
      <c r="X305" s="465"/>
      <c r="Y305" s="462"/>
      <c r="Z305" s="467"/>
      <c r="AA305" s="467"/>
      <c r="AB305" s="467"/>
      <c r="AC305" s="467"/>
      <c r="AD305" s="467"/>
      <c r="AE305" s="467"/>
      <c r="AF305" s="467"/>
      <c r="AG305" s="467"/>
      <c r="AH305" s="467"/>
      <c r="AI305" s="467"/>
      <c r="AJ305" s="467"/>
      <c r="AK305" s="467"/>
      <c r="AL305" s="467"/>
      <c r="AM305" s="467"/>
      <c r="AN305" s="467"/>
      <c r="AO305" s="467"/>
      <c r="AP305" s="467"/>
      <c r="AQ305" s="467"/>
      <c r="AR305" s="467"/>
      <c r="AS305" s="467"/>
    </row>
    <row r="306" spans="1:45" ht="12.75" customHeight="1" x14ac:dyDescent="0.2">
      <c r="A306" s="461"/>
      <c r="B306" s="462"/>
      <c r="C306" s="462"/>
      <c r="D306" s="462"/>
      <c r="E306" s="462"/>
      <c r="F306" s="462"/>
      <c r="G306" s="463"/>
      <c r="H306" s="462"/>
      <c r="I306" s="464"/>
      <c r="J306" s="464"/>
      <c r="K306" s="465"/>
      <c r="L306" s="462"/>
      <c r="M306" s="466"/>
      <c r="N306" s="465"/>
      <c r="O306" s="462"/>
      <c r="P306" s="465"/>
      <c r="Q306" s="462"/>
      <c r="R306" s="466"/>
      <c r="S306" s="465"/>
      <c r="T306" s="462"/>
      <c r="U306" s="465"/>
      <c r="V306" s="462"/>
      <c r="W306" s="466"/>
      <c r="X306" s="465"/>
      <c r="Y306" s="462"/>
      <c r="Z306" s="467"/>
      <c r="AA306" s="467"/>
      <c r="AB306" s="467"/>
      <c r="AC306" s="467"/>
      <c r="AD306" s="467"/>
      <c r="AE306" s="467"/>
      <c r="AF306" s="467"/>
      <c r="AG306" s="467"/>
      <c r="AH306" s="467"/>
      <c r="AI306" s="467"/>
      <c r="AJ306" s="467"/>
      <c r="AK306" s="467"/>
      <c r="AL306" s="467"/>
      <c r="AM306" s="467"/>
      <c r="AN306" s="467"/>
      <c r="AO306" s="467"/>
      <c r="AP306" s="467"/>
      <c r="AQ306" s="467"/>
      <c r="AR306" s="467"/>
      <c r="AS306" s="467"/>
    </row>
    <row r="307" spans="1:45" ht="12.75" customHeight="1" x14ac:dyDescent="0.2">
      <c r="A307" s="461"/>
      <c r="B307" s="462"/>
      <c r="C307" s="462"/>
      <c r="D307" s="462"/>
      <c r="E307" s="462"/>
      <c r="F307" s="462"/>
      <c r="G307" s="463"/>
      <c r="H307" s="462"/>
      <c r="I307" s="464"/>
      <c r="J307" s="464"/>
      <c r="K307" s="465"/>
      <c r="L307" s="462"/>
      <c r="M307" s="466"/>
      <c r="N307" s="465"/>
      <c r="O307" s="462"/>
      <c r="P307" s="465"/>
      <c r="Q307" s="462"/>
      <c r="R307" s="466"/>
      <c r="S307" s="465"/>
      <c r="T307" s="462"/>
      <c r="U307" s="465"/>
      <c r="V307" s="462"/>
      <c r="W307" s="466"/>
      <c r="X307" s="465"/>
      <c r="Y307" s="462"/>
      <c r="Z307" s="467"/>
      <c r="AA307" s="467"/>
      <c r="AB307" s="467"/>
      <c r="AC307" s="467"/>
      <c r="AD307" s="467"/>
      <c r="AE307" s="467"/>
      <c r="AF307" s="467"/>
      <c r="AG307" s="467"/>
      <c r="AH307" s="467"/>
      <c r="AI307" s="467"/>
      <c r="AJ307" s="467"/>
      <c r="AK307" s="467"/>
      <c r="AL307" s="467"/>
      <c r="AM307" s="467"/>
      <c r="AN307" s="467"/>
      <c r="AO307" s="467"/>
      <c r="AP307" s="467"/>
      <c r="AQ307" s="467"/>
      <c r="AR307" s="467"/>
      <c r="AS307" s="467"/>
    </row>
    <row r="308" spans="1:45" ht="12.75" customHeight="1" x14ac:dyDescent="0.2">
      <c r="A308" s="461"/>
      <c r="B308" s="462"/>
      <c r="C308" s="462"/>
      <c r="D308" s="462"/>
      <c r="E308" s="462"/>
      <c r="F308" s="462"/>
      <c r="G308" s="463"/>
      <c r="H308" s="462"/>
      <c r="I308" s="464"/>
      <c r="J308" s="464"/>
      <c r="K308" s="465"/>
      <c r="L308" s="462"/>
      <c r="M308" s="466"/>
      <c r="N308" s="465"/>
      <c r="O308" s="462"/>
      <c r="P308" s="465"/>
      <c r="Q308" s="462"/>
      <c r="R308" s="466"/>
      <c r="S308" s="465"/>
      <c r="T308" s="462"/>
      <c r="U308" s="465"/>
      <c r="V308" s="462"/>
      <c r="W308" s="466"/>
      <c r="X308" s="465"/>
      <c r="Y308" s="462"/>
      <c r="Z308" s="467"/>
      <c r="AA308" s="467"/>
      <c r="AB308" s="467"/>
      <c r="AC308" s="467"/>
      <c r="AD308" s="467"/>
      <c r="AE308" s="467"/>
      <c r="AF308" s="467"/>
      <c r="AG308" s="467"/>
      <c r="AH308" s="467"/>
      <c r="AI308" s="467"/>
      <c r="AJ308" s="467"/>
      <c r="AK308" s="467"/>
      <c r="AL308" s="467"/>
      <c r="AM308" s="467"/>
      <c r="AN308" s="467"/>
      <c r="AO308" s="467"/>
      <c r="AP308" s="467"/>
      <c r="AQ308" s="467"/>
      <c r="AR308" s="467"/>
      <c r="AS308" s="467"/>
    </row>
    <row r="309" spans="1:45" ht="12.75" customHeight="1" x14ac:dyDescent="0.2">
      <c r="A309" s="461"/>
      <c r="B309" s="462"/>
      <c r="C309" s="462"/>
      <c r="D309" s="462"/>
      <c r="E309" s="462"/>
      <c r="F309" s="462"/>
      <c r="G309" s="463"/>
      <c r="H309" s="462"/>
      <c r="I309" s="464"/>
      <c r="J309" s="464"/>
      <c r="K309" s="465"/>
      <c r="L309" s="462"/>
      <c r="M309" s="466"/>
      <c r="N309" s="465"/>
      <c r="O309" s="462"/>
      <c r="P309" s="465"/>
      <c r="Q309" s="462"/>
      <c r="R309" s="466"/>
      <c r="S309" s="465"/>
      <c r="T309" s="462"/>
      <c r="U309" s="465"/>
      <c r="V309" s="462"/>
      <c r="W309" s="466"/>
      <c r="X309" s="465"/>
      <c r="Y309" s="462"/>
      <c r="Z309" s="467"/>
      <c r="AA309" s="467"/>
      <c r="AB309" s="467"/>
      <c r="AC309" s="467"/>
      <c r="AD309" s="467"/>
      <c r="AE309" s="467"/>
      <c r="AF309" s="467"/>
      <c r="AG309" s="467"/>
      <c r="AH309" s="467"/>
      <c r="AI309" s="467"/>
      <c r="AJ309" s="467"/>
      <c r="AK309" s="467"/>
      <c r="AL309" s="467"/>
      <c r="AM309" s="467"/>
      <c r="AN309" s="467"/>
      <c r="AO309" s="467"/>
      <c r="AP309" s="467"/>
      <c r="AQ309" s="467"/>
      <c r="AR309" s="467"/>
      <c r="AS309" s="467"/>
    </row>
    <row r="310" spans="1:45" ht="12.75" customHeight="1" x14ac:dyDescent="0.2">
      <c r="A310" s="461"/>
      <c r="B310" s="462"/>
      <c r="C310" s="462"/>
      <c r="D310" s="462"/>
      <c r="E310" s="462"/>
      <c r="F310" s="462"/>
      <c r="G310" s="463"/>
      <c r="H310" s="462"/>
      <c r="I310" s="464"/>
      <c r="J310" s="464"/>
      <c r="K310" s="465"/>
      <c r="L310" s="462"/>
      <c r="M310" s="466"/>
      <c r="N310" s="465"/>
      <c r="O310" s="462"/>
      <c r="P310" s="465"/>
      <c r="Q310" s="462"/>
      <c r="R310" s="466"/>
      <c r="S310" s="465"/>
      <c r="T310" s="462"/>
      <c r="U310" s="465"/>
      <c r="V310" s="462"/>
      <c r="W310" s="466"/>
      <c r="X310" s="465"/>
      <c r="Y310" s="462"/>
      <c r="Z310" s="467"/>
      <c r="AA310" s="467"/>
      <c r="AB310" s="467"/>
      <c r="AC310" s="467"/>
      <c r="AD310" s="467"/>
      <c r="AE310" s="467"/>
      <c r="AF310" s="467"/>
      <c r="AG310" s="467"/>
      <c r="AH310" s="467"/>
      <c r="AI310" s="467"/>
      <c r="AJ310" s="467"/>
      <c r="AK310" s="467"/>
      <c r="AL310" s="467"/>
      <c r="AM310" s="467"/>
      <c r="AN310" s="467"/>
      <c r="AO310" s="467"/>
      <c r="AP310" s="467"/>
      <c r="AQ310" s="467"/>
      <c r="AR310" s="467"/>
      <c r="AS310" s="467"/>
    </row>
    <row r="311" spans="1:45" ht="12.75" customHeight="1" x14ac:dyDescent="0.2">
      <c r="A311" s="461"/>
      <c r="B311" s="462"/>
      <c r="C311" s="462"/>
      <c r="D311" s="462"/>
      <c r="E311" s="462"/>
      <c r="F311" s="462"/>
      <c r="G311" s="463"/>
      <c r="H311" s="462"/>
      <c r="I311" s="464"/>
      <c r="J311" s="464"/>
      <c r="K311" s="465"/>
      <c r="L311" s="462"/>
      <c r="M311" s="466"/>
      <c r="N311" s="465"/>
      <c r="O311" s="462"/>
      <c r="P311" s="465"/>
      <c r="Q311" s="462"/>
      <c r="R311" s="466"/>
      <c r="S311" s="465"/>
      <c r="T311" s="462"/>
      <c r="U311" s="465"/>
      <c r="V311" s="462"/>
      <c r="W311" s="466"/>
      <c r="X311" s="465"/>
      <c r="Y311" s="462"/>
      <c r="Z311" s="467"/>
      <c r="AA311" s="467"/>
      <c r="AB311" s="467"/>
      <c r="AC311" s="467"/>
      <c r="AD311" s="467"/>
      <c r="AE311" s="467"/>
      <c r="AF311" s="467"/>
      <c r="AG311" s="467"/>
      <c r="AH311" s="467"/>
      <c r="AI311" s="467"/>
      <c r="AJ311" s="467"/>
      <c r="AK311" s="467"/>
      <c r="AL311" s="467"/>
      <c r="AM311" s="467"/>
      <c r="AN311" s="467"/>
      <c r="AO311" s="467"/>
      <c r="AP311" s="467"/>
      <c r="AQ311" s="467"/>
      <c r="AR311" s="467"/>
      <c r="AS311" s="467"/>
    </row>
    <row r="312" spans="1:45" ht="12.75" customHeight="1" x14ac:dyDescent="0.2">
      <c r="A312" s="461"/>
      <c r="B312" s="462"/>
      <c r="C312" s="462"/>
      <c r="D312" s="462"/>
      <c r="E312" s="462"/>
      <c r="F312" s="462"/>
      <c r="G312" s="463"/>
      <c r="H312" s="462"/>
      <c r="I312" s="464"/>
      <c r="J312" s="464"/>
      <c r="K312" s="465"/>
      <c r="L312" s="462"/>
      <c r="M312" s="466"/>
      <c r="N312" s="465"/>
      <c r="O312" s="462"/>
      <c r="P312" s="465"/>
      <c r="Q312" s="462"/>
      <c r="R312" s="466"/>
      <c r="S312" s="465"/>
      <c r="T312" s="462"/>
      <c r="U312" s="465"/>
      <c r="V312" s="462"/>
      <c r="W312" s="466"/>
      <c r="X312" s="465"/>
      <c r="Y312" s="462"/>
      <c r="Z312" s="467"/>
      <c r="AA312" s="467"/>
      <c r="AB312" s="467"/>
      <c r="AC312" s="467"/>
      <c r="AD312" s="467"/>
      <c r="AE312" s="467"/>
      <c r="AF312" s="467"/>
      <c r="AG312" s="467"/>
      <c r="AH312" s="467"/>
      <c r="AI312" s="467"/>
      <c r="AJ312" s="467"/>
      <c r="AK312" s="467"/>
      <c r="AL312" s="467"/>
      <c r="AM312" s="467"/>
      <c r="AN312" s="467"/>
      <c r="AO312" s="467"/>
      <c r="AP312" s="467"/>
      <c r="AQ312" s="467"/>
      <c r="AR312" s="467"/>
      <c r="AS312" s="467"/>
    </row>
    <row r="313" spans="1:45" ht="12.75" customHeight="1" x14ac:dyDescent="0.2">
      <c r="A313" s="461"/>
      <c r="B313" s="462"/>
      <c r="C313" s="462"/>
      <c r="D313" s="462"/>
      <c r="E313" s="462"/>
      <c r="F313" s="462"/>
      <c r="G313" s="463"/>
      <c r="H313" s="462"/>
      <c r="I313" s="464"/>
      <c r="J313" s="464"/>
      <c r="K313" s="465"/>
      <c r="L313" s="462"/>
      <c r="M313" s="466"/>
      <c r="N313" s="465"/>
      <c r="O313" s="462"/>
      <c r="P313" s="465"/>
      <c r="Q313" s="462"/>
      <c r="R313" s="466"/>
      <c r="S313" s="465"/>
      <c r="T313" s="462"/>
      <c r="U313" s="465"/>
      <c r="V313" s="462"/>
      <c r="W313" s="466"/>
      <c r="X313" s="465"/>
      <c r="Y313" s="462"/>
      <c r="Z313" s="467"/>
      <c r="AA313" s="467"/>
      <c r="AB313" s="467"/>
      <c r="AC313" s="467"/>
      <c r="AD313" s="467"/>
      <c r="AE313" s="467"/>
      <c r="AF313" s="467"/>
      <c r="AG313" s="467"/>
      <c r="AH313" s="467"/>
      <c r="AI313" s="467"/>
      <c r="AJ313" s="467"/>
      <c r="AK313" s="467"/>
      <c r="AL313" s="467"/>
      <c r="AM313" s="467"/>
      <c r="AN313" s="467"/>
      <c r="AO313" s="467"/>
      <c r="AP313" s="467"/>
      <c r="AQ313" s="467"/>
      <c r="AR313" s="467"/>
      <c r="AS313" s="467"/>
    </row>
    <row r="314" spans="1:45" ht="12.75" customHeight="1" x14ac:dyDescent="0.2">
      <c r="A314" s="461"/>
      <c r="B314" s="462"/>
      <c r="C314" s="462"/>
      <c r="D314" s="462"/>
      <c r="E314" s="462"/>
      <c r="F314" s="462"/>
      <c r="G314" s="463"/>
      <c r="H314" s="462"/>
      <c r="I314" s="464"/>
      <c r="J314" s="464"/>
      <c r="K314" s="465"/>
      <c r="L314" s="462"/>
      <c r="M314" s="466"/>
      <c r="N314" s="465"/>
      <c r="O314" s="462"/>
      <c r="P314" s="465"/>
      <c r="Q314" s="462"/>
      <c r="R314" s="466"/>
      <c r="S314" s="465"/>
      <c r="T314" s="462"/>
      <c r="U314" s="465"/>
      <c r="V314" s="462"/>
      <c r="W314" s="466"/>
      <c r="X314" s="465"/>
      <c r="Y314" s="462"/>
      <c r="Z314" s="467"/>
      <c r="AA314" s="467"/>
      <c r="AB314" s="467"/>
      <c r="AC314" s="467"/>
      <c r="AD314" s="467"/>
      <c r="AE314" s="467"/>
      <c r="AF314" s="467"/>
      <c r="AG314" s="467"/>
      <c r="AH314" s="467"/>
      <c r="AI314" s="467"/>
      <c r="AJ314" s="467"/>
      <c r="AK314" s="467"/>
      <c r="AL314" s="467"/>
      <c r="AM314" s="467"/>
      <c r="AN314" s="467"/>
      <c r="AO314" s="467"/>
      <c r="AP314" s="467"/>
      <c r="AQ314" s="467"/>
      <c r="AR314" s="467"/>
      <c r="AS314" s="467"/>
    </row>
    <row r="315" spans="1:45" ht="12.75" customHeight="1" x14ac:dyDescent="0.2">
      <c r="A315" s="461"/>
      <c r="B315" s="462"/>
      <c r="C315" s="462"/>
      <c r="D315" s="462"/>
      <c r="E315" s="462"/>
      <c r="F315" s="462"/>
      <c r="G315" s="463"/>
      <c r="H315" s="462"/>
      <c r="I315" s="464"/>
      <c r="J315" s="464"/>
      <c r="K315" s="465"/>
      <c r="L315" s="462"/>
      <c r="M315" s="466"/>
      <c r="N315" s="465"/>
      <c r="O315" s="462"/>
      <c r="P315" s="465"/>
      <c r="Q315" s="462"/>
      <c r="R315" s="466"/>
      <c r="S315" s="465"/>
      <c r="T315" s="462"/>
      <c r="U315" s="465"/>
      <c r="V315" s="462"/>
      <c r="W315" s="466"/>
      <c r="X315" s="465"/>
      <c r="Y315" s="462"/>
      <c r="Z315" s="467"/>
      <c r="AA315" s="467"/>
      <c r="AB315" s="467"/>
      <c r="AC315" s="467"/>
      <c r="AD315" s="467"/>
      <c r="AE315" s="467"/>
      <c r="AF315" s="467"/>
      <c r="AG315" s="467"/>
      <c r="AH315" s="467"/>
      <c r="AI315" s="467"/>
      <c r="AJ315" s="467"/>
      <c r="AK315" s="467"/>
      <c r="AL315" s="467"/>
      <c r="AM315" s="467"/>
      <c r="AN315" s="467"/>
      <c r="AO315" s="467"/>
      <c r="AP315" s="467"/>
      <c r="AQ315" s="467"/>
      <c r="AR315" s="467"/>
      <c r="AS315" s="467"/>
    </row>
    <row r="316" spans="1:45" ht="12.75" customHeight="1" x14ac:dyDescent="0.2">
      <c r="A316" s="461"/>
      <c r="B316" s="462"/>
      <c r="C316" s="462"/>
      <c r="D316" s="462"/>
      <c r="E316" s="462"/>
      <c r="F316" s="462"/>
      <c r="G316" s="463"/>
      <c r="H316" s="462"/>
      <c r="I316" s="464"/>
      <c r="J316" s="464"/>
      <c r="K316" s="465"/>
      <c r="L316" s="462"/>
      <c r="M316" s="466"/>
      <c r="N316" s="465"/>
      <c r="O316" s="462"/>
      <c r="P316" s="465"/>
      <c r="Q316" s="462"/>
      <c r="R316" s="466"/>
      <c r="S316" s="465"/>
      <c r="T316" s="462"/>
      <c r="U316" s="465"/>
      <c r="V316" s="462"/>
      <c r="W316" s="466"/>
      <c r="X316" s="465"/>
      <c r="Y316" s="462"/>
      <c r="Z316" s="467"/>
      <c r="AA316" s="467"/>
      <c r="AB316" s="467"/>
      <c r="AC316" s="467"/>
      <c r="AD316" s="467"/>
      <c r="AE316" s="467"/>
      <c r="AF316" s="467"/>
      <c r="AG316" s="467"/>
      <c r="AH316" s="467"/>
      <c r="AI316" s="467"/>
      <c r="AJ316" s="467"/>
      <c r="AK316" s="467"/>
      <c r="AL316" s="467"/>
      <c r="AM316" s="467"/>
      <c r="AN316" s="467"/>
      <c r="AO316" s="467"/>
      <c r="AP316" s="467"/>
      <c r="AQ316" s="467"/>
      <c r="AR316" s="467"/>
      <c r="AS316" s="467"/>
    </row>
    <row r="317" spans="1:45" ht="12.75" customHeight="1" x14ac:dyDescent="0.2">
      <c r="A317" s="461"/>
      <c r="B317" s="462"/>
      <c r="C317" s="462"/>
      <c r="D317" s="462"/>
      <c r="E317" s="462"/>
      <c r="F317" s="462"/>
      <c r="G317" s="463"/>
      <c r="H317" s="462"/>
      <c r="I317" s="464"/>
      <c r="J317" s="464"/>
      <c r="K317" s="465"/>
      <c r="L317" s="462"/>
      <c r="M317" s="466"/>
      <c r="N317" s="465"/>
      <c r="O317" s="462"/>
      <c r="P317" s="465"/>
      <c r="Q317" s="462"/>
      <c r="R317" s="466"/>
      <c r="S317" s="465"/>
      <c r="T317" s="462"/>
      <c r="U317" s="465"/>
      <c r="V317" s="462"/>
      <c r="W317" s="466"/>
      <c r="X317" s="465"/>
      <c r="Y317" s="462"/>
      <c r="Z317" s="467"/>
      <c r="AA317" s="467"/>
      <c r="AB317" s="467"/>
      <c r="AC317" s="467"/>
      <c r="AD317" s="467"/>
      <c r="AE317" s="467"/>
      <c r="AF317" s="467"/>
      <c r="AG317" s="467"/>
      <c r="AH317" s="467"/>
      <c r="AI317" s="467"/>
      <c r="AJ317" s="467"/>
      <c r="AK317" s="467"/>
      <c r="AL317" s="467"/>
      <c r="AM317" s="467"/>
      <c r="AN317" s="467"/>
      <c r="AO317" s="467"/>
      <c r="AP317" s="467"/>
      <c r="AQ317" s="467"/>
      <c r="AR317" s="467"/>
      <c r="AS317" s="467"/>
    </row>
    <row r="318" spans="1:45" ht="12.75" customHeight="1" x14ac:dyDescent="0.2">
      <c r="A318" s="461"/>
      <c r="B318" s="462"/>
      <c r="C318" s="462"/>
      <c r="D318" s="462"/>
      <c r="E318" s="462"/>
      <c r="F318" s="462"/>
      <c r="G318" s="463"/>
      <c r="H318" s="462"/>
      <c r="I318" s="464"/>
      <c r="J318" s="464"/>
      <c r="K318" s="465"/>
      <c r="L318" s="462"/>
      <c r="M318" s="466"/>
      <c r="N318" s="465"/>
      <c r="O318" s="462"/>
      <c r="P318" s="465"/>
      <c r="Q318" s="462"/>
      <c r="R318" s="466"/>
      <c r="S318" s="465"/>
      <c r="T318" s="462"/>
      <c r="U318" s="465"/>
      <c r="V318" s="462"/>
      <c r="W318" s="466"/>
      <c r="X318" s="465"/>
      <c r="Y318" s="462"/>
      <c r="Z318" s="467"/>
      <c r="AA318" s="467"/>
      <c r="AB318" s="467"/>
      <c r="AC318" s="467"/>
      <c r="AD318" s="467"/>
      <c r="AE318" s="467"/>
      <c r="AF318" s="467"/>
      <c r="AG318" s="467"/>
      <c r="AH318" s="467"/>
      <c r="AI318" s="467"/>
      <c r="AJ318" s="467"/>
      <c r="AK318" s="467"/>
      <c r="AL318" s="467"/>
      <c r="AM318" s="467"/>
      <c r="AN318" s="467"/>
      <c r="AO318" s="467"/>
      <c r="AP318" s="467"/>
      <c r="AQ318" s="467"/>
      <c r="AR318" s="467"/>
      <c r="AS318" s="467"/>
    </row>
    <row r="319" spans="1:45" ht="12.75" customHeight="1" x14ac:dyDescent="0.2">
      <c r="A319" s="461"/>
      <c r="B319" s="462"/>
      <c r="C319" s="462"/>
      <c r="D319" s="462"/>
      <c r="E319" s="462"/>
      <c r="F319" s="462"/>
      <c r="G319" s="463"/>
      <c r="H319" s="462"/>
      <c r="I319" s="464"/>
      <c r="J319" s="464"/>
      <c r="K319" s="465"/>
      <c r="L319" s="462"/>
      <c r="M319" s="466"/>
      <c r="N319" s="465"/>
      <c r="O319" s="462"/>
      <c r="P319" s="465"/>
      <c r="Q319" s="462"/>
      <c r="R319" s="466"/>
      <c r="S319" s="465"/>
      <c r="T319" s="462"/>
      <c r="U319" s="465"/>
      <c r="V319" s="462"/>
      <c r="W319" s="466"/>
      <c r="X319" s="465"/>
      <c r="Y319" s="462"/>
      <c r="Z319" s="467"/>
      <c r="AA319" s="467"/>
      <c r="AB319" s="467"/>
      <c r="AC319" s="467"/>
      <c r="AD319" s="467"/>
      <c r="AE319" s="467"/>
      <c r="AF319" s="467"/>
      <c r="AG319" s="467"/>
      <c r="AH319" s="467"/>
      <c r="AI319" s="467"/>
      <c r="AJ319" s="467"/>
      <c r="AK319" s="467"/>
      <c r="AL319" s="467"/>
      <c r="AM319" s="467"/>
      <c r="AN319" s="467"/>
      <c r="AO319" s="467"/>
      <c r="AP319" s="467"/>
      <c r="AQ319" s="467"/>
      <c r="AR319" s="467"/>
      <c r="AS319" s="467"/>
    </row>
    <row r="320" spans="1:45" ht="12.75" customHeight="1" x14ac:dyDescent="0.2">
      <c r="A320" s="461"/>
      <c r="B320" s="462"/>
      <c r="C320" s="462"/>
      <c r="D320" s="462"/>
      <c r="E320" s="462"/>
      <c r="F320" s="462"/>
      <c r="G320" s="463"/>
      <c r="H320" s="462"/>
      <c r="I320" s="464"/>
      <c r="J320" s="464"/>
      <c r="K320" s="465"/>
      <c r="L320" s="462"/>
      <c r="M320" s="466"/>
      <c r="N320" s="465"/>
      <c r="O320" s="462"/>
      <c r="P320" s="465"/>
      <c r="Q320" s="462"/>
      <c r="R320" s="466"/>
      <c r="S320" s="465"/>
      <c r="T320" s="462"/>
      <c r="U320" s="465"/>
      <c r="V320" s="462"/>
      <c r="W320" s="466"/>
      <c r="X320" s="465"/>
      <c r="Y320" s="462"/>
      <c r="Z320" s="467"/>
      <c r="AA320" s="467"/>
      <c r="AB320" s="467"/>
      <c r="AC320" s="467"/>
      <c r="AD320" s="467"/>
      <c r="AE320" s="467"/>
      <c r="AF320" s="467"/>
      <c r="AG320" s="467"/>
      <c r="AH320" s="467"/>
      <c r="AI320" s="467"/>
      <c r="AJ320" s="467"/>
      <c r="AK320" s="467"/>
      <c r="AL320" s="467"/>
      <c r="AM320" s="467"/>
      <c r="AN320" s="467"/>
      <c r="AO320" s="467"/>
      <c r="AP320" s="467"/>
      <c r="AQ320" s="467"/>
      <c r="AR320" s="467"/>
      <c r="AS320" s="467"/>
    </row>
    <row r="321" spans="1:45" ht="12.75" customHeight="1" x14ac:dyDescent="0.2">
      <c r="A321" s="461"/>
      <c r="B321" s="462"/>
      <c r="C321" s="462"/>
      <c r="D321" s="462"/>
      <c r="E321" s="462"/>
      <c r="F321" s="462"/>
      <c r="G321" s="463"/>
      <c r="H321" s="462"/>
      <c r="I321" s="464"/>
      <c r="J321" s="464"/>
      <c r="K321" s="465"/>
      <c r="L321" s="462"/>
      <c r="M321" s="466"/>
      <c r="N321" s="465"/>
      <c r="O321" s="462"/>
      <c r="P321" s="465"/>
      <c r="Q321" s="462"/>
      <c r="R321" s="466"/>
      <c r="S321" s="465"/>
      <c r="T321" s="462"/>
      <c r="U321" s="465"/>
      <c r="V321" s="462"/>
      <c r="W321" s="466"/>
      <c r="X321" s="465"/>
      <c r="Y321" s="462"/>
      <c r="Z321" s="467"/>
      <c r="AA321" s="467"/>
      <c r="AB321" s="467"/>
      <c r="AC321" s="467"/>
      <c r="AD321" s="467"/>
      <c r="AE321" s="467"/>
      <c r="AF321" s="467"/>
      <c r="AG321" s="467"/>
      <c r="AH321" s="467"/>
      <c r="AI321" s="467"/>
      <c r="AJ321" s="467"/>
      <c r="AK321" s="467"/>
      <c r="AL321" s="467"/>
      <c r="AM321" s="467"/>
      <c r="AN321" s="467"/>
      <c r="AO321" s="467"/>
      <c r="AP321" s="467"/>
      <c r="AQ321" s="467"/>
      <c r="AR321" s="467"/>
      <c r="AS321" s="467"/>
    </row>
    <row r="322" spans="1:45" ht="12.75" customHeight="1" x14ac:dyDescent="0.2">
      <c r="A322" s="461"/>
      <c r="B322" s="462"/>
      <c r="C322" s="462"/>
      <c r="D322" s="462"/>
      <c r="E322" s="462"/>
      <c r="F322" s="462"/>
      <c r="G322" s="463"/>
      <c r="H322" s="462"/>
      <c r="I322" s="464"/>
      <c r="J322" s="464"/>
      <c r="K322" s="465"/>
      <c r="L322" s="462"/>
      <c r="M322" s="466"/>
      <c r="N322" s="465"/>
      <c r="O322" s="462"/>
      <c r="P322" s="465"/>
      <c r="Q322" s="462"/>
      <c r="R322" s="466"/>
      <c r="S322" s="465"/>
      <c r="T322" s="462"/>
      <c r="U322" s="465"/>
      <c r="V322" s="462"/>
      <c r="W322" s="466"/>
      <c r="X322" s="465"/>
      <c r="Y322" s="462"/>
      <c r="Z322" s="467"/>
      <c r="AA322" s="467"/>
      <c r="AB322" s="467"/>
      <c r="AC322" s="467"/>
      <c r="AD322" s="467"/>
      <c r="AE322" s="467"/>
      <c r="AF322" s="467"/>
      <c r="AG322" s="467"/>
      <c r="AH322" s="467"/>
      <c r="AI322" s="467"/>
      <c r="AJ322" s="467"/>
      <c r="AK322" s="467"/>
      <c r="AL322" s="467"/>
      <c r="AM322" s="467"/>
      <c r="AN322" s="467"/>
      <c r="AO322" s="467"/>
      <c r="AP322" s="467"/>
      <c r="AQ322" s="467"/>
      <c r="AR322" s="467"/>
      <c r="AS322" s="467"/>
    </row>
    <row r="323" spans="1:45" ht="12.75" customHeight="1" x14ac:dyDescent="0.2">
      <c r="A323" s="461"/>
      <c r="B323" s="462"/>
      <c r="C323" s="462"/>
      <c r="D323" s="462"/>
      <c r="E323" s="462"/>
      <c r="F323" s="462"/>
      <c r="G323" s="463"/>
      <c r="H323" s="462"/>
      <c r="I323" s="464"/>
      <c r="J323" s="464"/>
      <c r="K323" s="465"/>
      <c r="L323" s="462"/>
      <c r="M323" s="466"/>
      <c r="N323" s="465"/>
      <c r="O323" s="462"/>
      <c r="P323" s="465"/>
      <c r="Q323" s="462"/>
      <c r="R323" s="466"/>
      <c r="S323" s="465"/>
      <c r="T323" s="462"/>
      <c r="U323" s="465"/>
      <c r="V323" s="462"/>
      <c r="W323" s="466"/>
      <c r="X323" s="465"/>
      <c r="Y323" s="462"/>
      <c r="Z323" s="467"/>
      <c r="AA323" s="467"/>
      <c r="AB323" s="467"/>
      <c r="AC323" s="467"/>
      <c r="AD323" s="467"/>
      <c r="AE323" s="467"/>
      <c r="AF323" s="467"/>
      <c r="AG323" s="467"/>
      <c r="AH323" s="467"/>
      <c r="AI323" s="467"/>
      <c r="AJ323" s="467"/>
      <c r="AK323" s="467"/>
      <c r="AL323" s="467"/>
      <c r="AM323" s="467"/>
      <c r="AN323" s="467"/>
      <c r="AO323" s="467"/>
      <c r="AP323" s="467"/>
      <c r="AQ323" s="467"/>
      <c r="AR323" s="467"/>
      <c r="AS323" s="467"/>
    </row>
    <row r="324" spans="1:45" ht="12.75" customHeight="1" x14ac:dyDescent="0.2">
      <c r="A324" s="461"/>
      <c r="B324" s="462"/>
      <c r="C324" s="462"/>
      <c r="D324" s="462"/>
      <c r="E324" s="462"/>
      <c r="F324" s="462"/>
      <c r="G324" s="463"/>
      <c r="H324" s="462"/>
      <c r="I324" s="464"/>
      <c r="J324" s="464"/>
      <c r="K324" s="465"/>
      <c r="L324" s="462"/>
      <c r="M324" s="466"/>
      <c r="N324" s="465"/>
      <c r="O324" s="462"/>
      <c r="P324" s="465"/>
      <c r="Q324" s="462"/>
      <c r="R324" s="466"/>
      <c r="S324" s="465"/>
      <c r="T324" s="462"/>
      <c r="U324" s="465"/>
      <c r="V324" s="462"/>
      <c r="W324" s="466"/>
      <c r="X324" s="465"/>
      <c r="Y324" s="462"/>
      <c r="Z324" s="467"/>
      <c r="AA324" s="467"/>
      <c r="AB324" s="467"/>
      <c r="AC324" s="467"/>
      <c r="AD324" s="467"/>
      <c r="AE324" s="467"/>
      <c r="AF324" s="467"/>
      <c r="AG324" s="467"/>
      <c r="AH324" s="467"/>
      <c r="AI324" s="467"/>
      <c r="AJ324" s="467"/>
      <c r="AK324" s="467"/>
      <c r="AL324" s="467"/>
      <c r="AM324" s="467"/>
      <c r="AN324" s="467"/>
      <c r="AO324" s="467"/>
      <c r="AP324" s="467"/>
      <c r="AQ324" s="467"/>
      <c r="AR324" s="467"/>
      <c r="AS324" s="467"/>
    </row>
    <row r="325" spans="1:45" ht="12.75" customHeight="1" x14ac:dyDescent="0.2">
      <c r="A325" s="461"/>
      <c r="B325" s="462"/>
      <c r="C325" s="462"/>
      <c r="D325" s="462"/>
      <c r="E325" s="462"/>
      <c r="F325" s="462"/>
      <c r="G325" s="463"/>
      <c r="H325" s="462"/>
      <c r="I325" s="464"/>
      <c r="J325" s="464"/>
      <c r="K325" s="465"/>
      <c r="L325" s="462"/>
      <c r="M325" s="466"/>
      <c r="N325" s="465"/>
      <c r="O325" s="462"/>
      <c r="P325" s="465"/>
      <c r="Q325" s="462"/>
      <c r="R325" s="466"/>
      <c r="S325" s="465"/>
      <c r="T325" s="462"/>
      <c r="U325" s="465"/>
      <c r="V325" s="462"/>
      <c r="W325" s="466"/>
      <c r="X325" s="465"/>
      <c r="Y325" s="462"/>
      <c r="Z325" s="467"/>
      <c r="AA325" s="467"/>
      <c r="AB325" s="467"/>
      <c r="AC325" s="467"/>
      <c r="AD325" s="467"/>
      <c r="AE325" s="467"/>
      <c r="AF325" s="467"/>
      <c r="AG325" s="467"/>
      <c r="AH325" s="467"/>
      <c r="AI325" s="467"/>
      <c r="AJ325" s="467"/>
      <c r="AK325" s="467"/>
      <c r="AL325" s="467"/>
      <c r="AM325" s="467"/>
      <c r="AN325" s="467"/>
      <c r="AO325" s="467"/>
      <c r="AP325" s="467"/>
      <c r="AQ325" s="467"/>
      <c r="AR325" s="467"/>
      <c r="AS325" s="467"/>
    </row>
    <row r="326" spans="1:45" ht="12.75" customHeight="1" x14ac:dyDescent="0.2">
      <c r="A326" s="461"/>
      <c r="B326" s="462"/>
      <c r="C326" s="462"/>
      <c r="D326" s="462"/>
      <c r="E326" s="462"/>
      <c r="F326" s="462"/>
      <c r="G326" s="463"/>
      <c r="H326" s="462"/>
      <c r="I326" s="464"/>
      <c r="J326" s="464"/>
      <c r="K326" s="465"/>
      <c r="L326" s="462"/>
      <c r="M326" s="466"/>
      <c r="N326" s="465"/>
      <c r="O326" s="462"/>
      <c r="P326" s="465"/>
      <c r="Q326" s="462"/>
      <c r="R326" s="466"/>
      <c r="S326" s="465"/>
      <c r="T326" s="462"/>
      <c r="U326" s="465"/>
      <c r="V326" s="462"/>
      <c r="W326" s="466"/>
      <c r="X326" s="465"/>
      <c r="Y326" s="462"/>
      <c r="Z326" s="467"/>
      <c r="AA326" s="467"/>
      <c r="AB326" s="467"/>
      <c r="AC326" s="467"/>
      <c r="AD326" s="467"/>
      <c r="AE326" s="467"/>
      <c r="AF326" s="467"/>
      <c r="AG326" s="467"/>
      <c r="AH326" s="467"/>
      <c r="AI326" s="467"/>
      <c r="AJ326" s="467"/>
      <c r="AK326" s="467"/>
      <c r="AL326" s="467"/>
      <c r="AM326" s="467"/>
      <c r="AN326" s="467"/>
      <c r="AO326" s="467"/>
      <c r="AP326" s="467"/>
      <c r="AQ326" s="467"/>
      <c r="AR326" s="467"/>
      <c r="AS326" s="467"/>
    </row>
    <row r="327" spans="1:45" ht="12.75" customHeight="1" x14ac:dyDescent="0.2">
      <c r="A327" s="461"/>
      <c r="B327" s="462"/>
      <c r="C327" s="462"/>
      <c r="D327" s="462"/>
      <c r="E327" s="462"/>
      <c r="F327" s="462"/>
      <c r="G327" s="463"/>
      <c r="H327" s="462"/>
      <c r="I327" s="464"/>
      <c r="J327" s="464"/>
      <c r="K327" s="465"/>
      <c r="L327" s="462"/>
      <c r="M327" s="466"/>
      <c r="N327" s="465"/>
      <c r="O327" s="462"/>
      <c r="P327" s="465"/>
      <c r="Q327" s="462"/>
      <c r="R327" s="466"/>
      <c r="S327" s="465"/>
      <c r="T327" s="462"/>
      <c r="U327" s="465"/>
      <c r="V327" s="462"/>
      <c r="W327" s="466"/>
      <c r="X327" s="465"/>
      <c r="Y327" s="462"/>
      <c r="Z327" s="467"/>
      <c r="AA327" s="467"/>
      <c r="AB327" s="467"/>
      <c r="AC327" s="467"/>
      <c r="AD327" s="467"/>
      <c r="AE327" s="467"/>
      <c r="AF327" s="467"/>
      <c r="AG327" s="467"/>
      <c r="AH327" s="467"/>
      <c r="AI327" s="467"/>
      <c r="AJ327" s="467"/>
      <c r="AK327" s="467"/>
      <c r="AL327" s="467"/>
      <c r="AM327" s="467"/>
      <c r="AN327" s="467"/>
      <c r="AO327" s="467"/>
      <c r="AP327" s="467"/>
      <c r="AQ327" s="467"/>
      <c r="AR327" s="467"/>
      <c r="AS327" s="467"/>
    </row>
    <row r="328" spans="1:45" ht="12.75" customHeight="1" x14ac:dyDescent="0.2">
      <c r="A328" s="461"/>
      <c r="B328" s="462"/>
      <c r="C328" s="462"/>
      <c r="D328" s="462"/>
      <c r="E328" s="462"/>
      <c r="F328" s="462"/>
      <c r="G328" s="463"/>
      <c r="H328" s="462"/>
      <c r="I328" s="464"/>
      <c r="J328" s="464"/>
      <c r="K328" s="465"/>
      <c r="L328" s="462"/>
      <c r="M328" s="466"/>
      <c r="N328" s="465"/>
      <c r="O328" s="462"/>
      <c r="P328" s="465"/>
      <c r="Q328" s="462"/>
      <c r="R328" s="466"/>
      <c r="S328" s="465"/>
      <c r="T328" s="462"/>
      <c r="U328" s="465"/>
      <c r="V328" s="462"/>
      <c r="W328" s="466"/>
      <c r="X328" s="465"/>
      <c r="Y328" s="462"/>
      <c r="Z328" s="467"/>
      <c r="AA328" s="467"/>
      <c r="AB328" s="467"/>
      <c r="AC328" s="467"/>
      <c r="AD328" s="467"/>
      <c r="AE328" s="467"/>
      <c r="AF328" s="467"/>
      <c r="AG328" s="467"/>
      <c r="AH328" s="467"/>
      <c r="AI328" s="467"/>
      <c r="AJ328" s="467"/>
      <c r="AK328" s="467"/>
      <c r="AL328" s="467"/>
      <c r="AM328" s="467"/>
      <c r="AN328" s="467"/>
      <c r="AO328" s="467"/>
      <c r="AP328" s="467"/>
      <c r="AQ328" s="467"/>
      <c r="AR328" s="467"/>
      <c r="AS328" s="467"/>
    </row>
    <row r="329" spans="1:45" ht="12.75" customHeight="1" x14ac:dyDescent="0.2">
      <c r="A329" s="461"/>
      <c r="B329" s="462"/>
      <c r="C329" s="462"/>
      <c r="D329" s="462"/>
      <c r="E329" s="462"/>
      <c r="F329" s="462"/>
      <c r="G329" s="463"/>
      <c r="H329" s="462"/>
      <c r="I329" s="464"/>
      <c r="J329" s="464"/>
      <c r="K329" s="465"/>
      <c r="L329" s="462"/>
      <c r="M329" s="466"/>
      <c r="N329" s="465"/>
      <c r="O329" s="462"/>
      <c r="P329" s="465"/>
      <c r="Q329" s="462"/>
      <c r="R329" s="466"/>
      <c r="S329" s="465"/>
      <c r="T329" s="462"/>
      <c r="U329" s="465"/>
      <c r="V329" s="462"/>
      <c r="W329" s="466"/>
      <c r="X329" s="465"/>
      <c r="Y329" s="462"/>
      <c r="Z329" s="467"/>
      <c r="AA329" s="467"/>
      <c r="AB329" s="467"/>
      <c r="AC329" s="467"/>
      <c r="AD329" s="467"/>
      <c r="AE329" s="467"/>
      <c r="AF329" s="467"/>
      <c r="AG329" s="467"/>
      <c r="AH329" s="467"/>
      <c r="AI329" s="467"/>
      <c r="AJ329" s="467"/>
      <c r="AK329" s="467"/>
      <c r="AL329" s="467"/>
      <c r="AM329" s="467"/>
      <c r="AN329" s="467"/>
      <c r="AO329" s="467"/>
      <c r="AP329" s="467"/>
      <c r="AQ329" s="467"/>
      <c r="AR329" s="467"/>
      <c r="AS329" s="467"/>
    </row>
    <row r="330" spans="1:45" ht="12.75" customHeight="1" x14ac:dyDescent="0.2">
      <c r="A330" s="461"/>
      <c r="B330" s="462"/>
      <c r="C330" s="462"/>
      <c r="D330" s="462"/>
      <c r="E330" s="462"/>
      <c r="F330" s="462"/>
      <c r="G330" s="463"/>
      <c r="H330" s="462"/>
      <c r="I330" s="464"/>
      <c r="J330" s="464"/>
      <c r="K330" s="465"/>
      <c r="L330" s="462"/>
      <c r="M330" s="466"/>
      <c r="N330" s="465"/>
      <c r="O330" s="462"/>
      <c r="P330" s="465"/>
      <c r="Q330" s="462"/>
      <c r="R330" s="466"/>
      <c r="S330" s="465"/>
      <c r="T330" s="462"/>
      <c r="U330" s="465"/>
      <c r="V330" s="462"/>
      <c r="W330" s="466"/>
      <c r="X330" s="465"/>
      <c r="Y330" s="462"/>
      <c r="Z330" s="467"/>
      <c r="AA330" s="467"/>
      <c r="AB330" s="467"/>
      <c r="AC330" s="467"/>
      <c r="AD330" s="467"/>
      <c r="AE330" s="467"/>
      <c r="AF330" s="467"/>
      <c r="AG330" s="467"/>
      <c r="AH330" s="467"/>
      <c r="AI330" s="467"/>
      <c r="AJ330" s="467"/>
      <c r="AK330" s="467"/>
      <c r="AL330" s="467"/>
      <c r="AM330" s="467"/>
      <c r="AN330" s="467"/>
      <c r="AO330" s="467"/>
      <c r="AP330" s="467"/>
      <c r="AQ330" s="467"/>
      <c r="AR330" s="467"/>
      <c r="AS330" s="467"/>
    </row>
    <row r="331" spans="1:45" ht="12.75" customHeight="1" x14ac:dyDescent="0.2">
      <c r="A331" s="461"/>
      <c r="B331" s="462"/>
      <c r="C331" s="462"/>
      <c r="D331" s="462"/>
      <c r="E331" s="462"/>
      <c r="F331" s="462"/>
      <c r="G331" s="463"/>
      <c r="H331" s="462"/>
      <c r="I331" s="464"/>
      <c r="J331" s="464"/>
      <c r="K331" s="465"/>
      <c r="L331" s="462"/>
      <c r="M331" s="466"/>
      <c r="N331" s="465"/>
      <c r="O331" s="462"/>
      <c r="P331" s="465"/>
      <c r="Q331" s="462"/>
      <c r="R331" s="466"/>
      <c r="S331" s="465"/>
      <c r="T331" s="462"/>
      <c r="U331" s="465"/>
      <c r="V331" s="462"/>
      <c r="W331" s="466"/>
      <c r="X331" s="465"/>
      <c r="Y331" s="462"/>
      <c r="Z331" s="467"/>
      <c r="AA331" s="467"/>
      <c r="AB331" s="467"/>
      <c r="AC331" s="467"/>
      <c r="AD331" s="467"/>
      <c r="AE331" s="467"/>
      <c r="AF331" s="467"/>
      <c r="AG331" s="467"/>
      <c r="AH331" s="467"/>
      <c r="AI331" s="467"/>
      <c r="AJ331" s="467"/>
      <c r="AK331" s="467"/>
      <c r="AL331" s="467"/>
      <c r="AM331" s="467"/>
      <c r="AN331" s="467"/>
      <c r="AO331" s="467"/>
      <c r="AP331" s="467"/>
      <c r="AQ331" s="467"/>
      <c r="AR331" s="467"/>
      <c r="AS331" s="467"/>
    </row>
    <row r="332" spans="1:45" ht="12.75" customHeight="1" x14ac:dyDescent="0.2">
      <c r="A332" s="461"/>
      <c r="B332" s="462"/>
      <c r="C332" s="462"/>
      <c r="D332" s="462"/>
      <c r="E332" s="462"/>
      <c r="F332" s="462"/>
      <c r="G332" s="463"/>
      <c r="H332" s="462"/>
      <c r="I332" s="464"/>
      <c r="J332" s="464"/>
      <c r="K332" s="465"/>
      <c r="L332" s="462"/>
      <c r="M332" s="466"/>
      <c r="N332" s="465"/>
      <c r="O332" s="462"/>
      <c r="P332" s="465"/>
      <c r="Q332" s="462"/>
      <c r="R332" s="466"/>
      <c r="S332" s="465"/>
      <c r="T332" s="462"/>
      <c r="U332" s="465"/>
      <c r="V332" s="462"/>
      <c r="W332" s="466"/>
      <c r="X332" s="465"/>
      <c r="Y332" s="462"/>
      <c r="Z332" s="467"/>
      <c r="AA332" s="467"/>
      <c r="AB332" s="467"/>
      <c r="AC332" s="467"/>
      <c r="AD332" s="467"/>
      <c r="AE332" s="467"/>
      <c r="AF332" s="467"/>
      <c r="AG332" s="467"/>
      <c r="AH332" s="467"/>
      <c r="AI332" s="467"/>
      <c r="AJ332" s="467"/>
      <c r="AK332" s="467"/>
      <c r="AL332" s="467"/>
      <c r="AM332" s="467"/>
      <c r="AN332" s="467"/>
      <c r="AO332" s="467"/>
      <c r="AP332" s="467"/>
      <c r="AQ332" s="467"/>
      <c r="AR332" s="467"/>
      <c r="AS332" s="467"/>
    </row>
    <row r="333" spans="1:45" ht="12.75" customHeight="1" x14ac:dyDescent="0.2">
      <c r="A333" s="461"/>
      <c r="B333" s="462"/>
      <c r="C333" s="462"/>
      <c r="D333" s="462"/>
      <c r="E333" s="462"/>
      <c r="F333" s="462"/>
      <c r="G333" s="463"/>
      <c r="H333" s="462"/>
      <c r="I333" s="464"/>
      <c r="J333" s="464"/>
      <c r="K333" s="465"/>
      <c r="L333" s="462"/>
      <c r="M333" s="466"/>
      <c r="N333" s="465"/>
      <c r="O333" s="462"/>
      <c r="P333" s="465"/>
      <c r="Q333" s="462"/>
      <c r="R333" s="466"/>
      <c r="S333" s="465"/>
      <c r="T333" s="462"/>
      <c r="U333" s="465"/>
      <c r="V333" s="462"/>
      <c r="W333" s="466"/>
      <c r="X333" s="465"/>
      <c r="Y333" s="462"/>
      <c r="Z333" s="467"/>
      <c r="AA333" s="467"/>
      <c r="AB333" s="467"/>
      <c r="AC333" s="467"/>
      <c r="AD333" s="467"/>
      <c r="AE333" s="467"/>
      <c r="AF333" s="467"/>
      <c r="AG333" s="467"/>
      <c r="AH333" s="467"/>
      <c r="AI333" s="467"/>
      <c r="AJ333" s="467"/>
      <c r="AK333" s="467"/>
      <c r="AL333" s="467"/>
      <c r="AM333" s="467"/>
      <c r="AN333" s="467"/>
      <c r="AO333" s="467"/>
      <c r="AP333" s="467"/>
      <c r="AQ333" s="467"/>
      <c r="AR333" s="467"/>
      <c r="AS333" s="467"/>
    </row>
    <row r="334" spans="1:45" ht="12.75" customHeight="1" x14ac:dyDescent="0.2">
      <c r="A334" s="461"/>
      <c r="B334" s="462"/>
      <c r="C334" s="462"/>
      <c r="D334" s="462"/>
      <c r="E334" s="462"/>
      <c r="F334" s="462"/>
      <c r="G334" s="463"/>
      <c r="H334" s="462"/>
      <c r="I334" s="464"/>
      <c r="J334" s="464"/>
      <c r="K334" s="465"/>
      <c r="L334" s="462"/>
      <c r="M334" s="466"/>
      <c r="N334" s="465"/>
      <c r="O334" s="462"/>
      <c r="P334" s="465"/>
      <c r="Q334" s="462"/>
      <c r="R334" s="466"/>
      <c r="S334" s="465"/>
      <c r="T334" s="462"/>
      <c r="U334" s="465"/>
      <c r="V334" s="462"/>
      <c r="W334" s="466"/>
      <c r="X334" s="465"/>
      <c r="Y334" s="462"/>
      <c r="Z334" s="467"/>
      <c r="AA334" s="467"/>
      <c r="AB334" s="467"/>
      <c r="AC334" s="467"/>
      <c r="AD334" s="467"/>
      <c r="AE334" s="467"/>
      <c r="AF334" s="467"/>
      <c r="AG334" s="467"/>
      <c r="AH334" s="467"/>
      <c r="AI334" s="467"/>
      <c r="AJ334" s="467"/>
      <c r="AK334" s="467"/>
      <c r="AL334" s="467"/>
      <c r="AM334" s="467"/>
      <c r="AN334" s="467"/>
      <c r="AO334" s="467"/>
      <c r="AP334" s="467"/>
      <c r="AQ334" s="467"/>
      <c r="AR334" s="467"/>
      <c r="AS334" s="467"/>
    </row>
    <row r="335" spans="1:45" ht="12.75" customHeight="1" x14ac:dyDescent="0.2">
      <c r="A335" s="461"/>
      <c r="B335" s="462"/>
      <c r="C335" s="462"/>
      <c r="D335" s="462"/>
      <c r="E335" s="462"/>
      <c r="F335" s="462"/>
      <c r="G335" s="463"/>
      <c r="H335" s="462"/>
      <c r="I335" s="464"/>
      <c r="J335" s="464"/>
      <c r="K335" s="465"/>
      <c r="L335" s="462"/>
      <c r="M335" s="466"/>
      <c r="N335" s="465"/>
      <c r="O335" s="462"/>
      <c r="P335" s="465"/>
      <c r="Q335" s="462"/>
      <c r="R335" s="466"/>
      <c r="S335" s="465"/>
      <c r="T335" s="462"/>
      <c r="U335" s="465"/>
      <c r="V335" s="462"/>
      <c r="W335" s="466"/>
      <c r="X335" s="465"/>
      <c r="Y335" s="462"/>
      <c r="Z335" s="467"/>
      <c r="AA335" s="467"/>
      <c r="AB335" s="467"/>
      <c r="AC335" s="467"/>
      <c r="AD335" s="467"/>
      <c r="AE335" s="467"/>
      <c r="AF335" s="467"/>
      <c r="AG335" s="467"/>
      <c r="AH335" s="467"/>
      <c r="AI335" s="467"/>
      <c r="AJ335" s="467"/>
      <c r="AK335" s="467"/>
      <c r="AL335" s="467"/>
      <c r="AM335" s="467"/>
      <c r="AN335" s="467"/>
      <c r="AO335" s="467"/>
      <c r="AP335" s="467"/>
      <c r="AQ335" s="467"/>
      <c r="AR335" s="467"/>
      <c r="AS335" s="467"/>
    </row>
    <row r="336" spans="1:45" ht="12.75" customHeight="1" x14ac:dyDescent="0.2">
      <c r="A336" s="461"/>
      <c r="B336" s="462"/>
      <c r="C336" s="462"/>
      <c r="D336" s="462"/>
      <c r="E336" s="462"/>
      <c r="F336" s="462"/>
      <c r="G336" s="463"/>
      <c r="H336" s="462"/>
      <c r="I336" s="464"/>
      <c r="J336" s="464"/>
      <c r="K336" s="465"/>
      <c r="L336" s="462"/>
      <c r="M336" s="466"/>
      <c r="N336" s="465"/>
      <c r="O336" s="462"/>
      <c r="P336" s="465"/>
      <c r="Q336" s="462"/>
      <c r="R336" s="466"/>
      <c r="S336" s="465"/>
      <c r="T336" s="462"/>
      <c r="U336" s="465"/>
      <c r="V336" s="462"/>
      <c r="W336" s="466"/>
      <c r="X336" s="465"/>
      <c r="Y336" s="462"/>
      <c r="Z336" s="467"/>
      <c r="AA336" s="467"/>
      <c r="AB336" s="467"/>
      <c r="AC336" s="467"/>
      <c r="AD336" s="467"/>
      <c r="AE336" s="467"/>
      <c r="AF336" s="467"/>
      <c r="AG336" s="467"/>
      <c r="AH336" s="467"/>
      <c r="AI336" s="467"/>
      <c r="AJ336" s="467"/>
      <c r="AK336" s="467"/>
      <c r="AL336" s="467"/>
      <c r="AM336" s="467"/>
      <c r="AN336" s="467"/>
      <c r="AO336" s="467"/>
      <c r="AP336" s="467"/>
      <c r="AQ336" s="467"/>
      <c r="AR336" s="467"/>
      <c r="AS336" s="467"/>
    </row>
    <row r="337" spans="1:45" ht="12.75" customHeight="1" x14ac:dyDescent="0.2">
      <c r="A337" s="461"/>
      <c r="B337" s="462"/>
      <c r="C337" s="462"/>
      <c r="D337" s="462"/>
      <c r="E337" s="462"/>
      <c r="F337" s="462"/>
      <c r="G337" s="463"/>
      <c r="H337" s="462"/>
      <c r="I337" s="464"/>
      <c r="J337" s="464"/>
      <c r="K337" s="465"/>
      <c r="L337" s="462"/>
      <c r="M337" s="466"/>
      <c r="N337" s="465"/>
      <c r="O337" s="462"/>
      <c r="P337" s="465"/>
      <c r="Q337" s="462"/>
      <c r="R337" s="466"/>
      <c r="S337" s="465"/>
      <c r="T337" s="462"/>
      <c r="U337" s="465"/>
      <c r="V337" s="462"/>
      <c r="W337" s="466"/>
      <c r="X337" s="465"/>
      <c r="Y337" s="462"/>
      <c r="Z337" s="467"/>
      <c r="AA337" s="467"/>
      <c r="AB337" s="467"/>
      <c r="AC337" s="467"/>
      <c r="AD337" s="467"/>
      <c r="AE337" s="467"/>
      <c r="AF337" s="467"/>
      <c r="AG337" s="467"/>
      <c r="AH337" s="467"/>
      <c r="AI337" s="467"/>
      <c r="AJ337" s="467"/>
      <c r="AK337" s="467"/>
      <c r="AL337" s="467"/>
      <c r="AM337" s="467"/>
      <c r="AN337" s="467"/>
      <c r="AO337" s="467"/>
      <c r="AP337" s="467"/>
      <c r="AQ337" s="467"/>
      <c r="AR337" s="467"/>
      <c r="AS337" s="467"/>
    </row>
    <row r="338" spans="1:45" ht="12.75" customHeight="1" x14ac:dyDescent="0.2">
      <c r="A338" s="461"/>
      <c r="B338" s="462"/>
      <c r="C338" s="462"/>
      <c r="D338" s="462"/>
      <c r="E338" s="462"/>
      <c r="F338" s="462"/>
      <c r="G338" s="463"/>
      <c r="H338" s="462"/>
      <c r="I338" s="464"/>
      <c r="J338" s="464"/>
      <c r="K338" s="465"/>
      <c r="L338" s="462"/>
      <c r="M338" s="466"/>
      <c r="N338" s="465"/>
      <c r="O338" s="462"/>
      <c r="P338" s="465"/>
      <c r="Q338" s="462"/>
      <c r="R338" s="466"/>
      <c r="S338" s="465"/>
      <c r="T338" s="462"/>
      <c r="U338" s="465"/>
      <c r="V338" s="462"/>
      <c r="W338" s="466"/>
      <c r="X338" s="465"/>
      <c r="Y338" s="462"/>
      <c r="Z338" s="467"/>
      <c r="AA338" s="467"/>
      <c r="AB338" s="467"/>
      <c r="AC338" s="467"/>
      <c r="AD338" s="467"/>
      <c r="AE338" s="467"/>
      <c r="AF338" s="467"/>
      <c r="AG338" s="467"/>
      <c r="AH338" s="467"/>
      <c r="AI338" s="467"/>
      <c r="AJ338" s="467"/>
      <c r="AK338" s="467"/>
      <c r="AL338" s="467"/>
      <c r="AM338" s="467"/>
      <c r="AN338" s="467"/>
      <c r="AO338" s="467"/>
      <c r="AP338" s="467"/>
      <c r="AQ338" s="467"/>
      <c r="AR338" s="467"/>
      <c r="AS338" s="467"/>
    </row>
    <row r="339" spans="1:45" ht="12.75" customHeight="1" x14ac:dyDescent="0.2">
      <c r="A339" s="461"/>
      <c r="B339" s="462"/>
      <c r="C339" s="462"/>
      <c r="D339" s="462"/>
      <c r="E339" s="462"/>
      <c r="F339" s="462"/>
      <c r="G339" s="463"/>
      <c r="H339" s="462"/>
      <c r="I339" s="464"/>
      <c r="J339" s="464"/>
      <c r="K339" s="465"/>
      <c r="L339" s="462"/>
      <c r="M339" s="466"/>
      <c r="N339" s="465"/>
      <c r="O339" s="462"/>
      <c r="P339" s="465"/>
      <c r="Q339" s="462"/>
      <c r="R339" s="466"/>
      <c r="S339" s="465"/>
      <c r="T339" s="462"/>
      <c r="U339" s="465"/>
      <c r="V339" s="462"/>
      <c r="W339" s="466"/>
      <c r="X339" s="465"/>
      <c r="Y339" s="462"/>
      <c r="Z339" s="467"/>
      <c r="AA339" s="467"/>
      <c r="AB339" s="467"/>
      <c r="AC339" s="467"/>
      <c r="AD339" s="467"/>
      <c r="AE339" s="467"/>
      <c r="AF339" s="467"/>
      <c r="AG339" s="467"/>
      <c r="AH339" s="467"/>
      <c r="AI339" s="467"/>
      <c r="AJ339" s="467"/>
      <c r="AK339" s="467"/>
      <c r="AL339" s="467"/>
      <c r="AM339" s="467"/>
      <c r="AN339" s="467"/>
      <c r="AO339" s="467"/>
      <c r="AP339" s="467"/>
      <c r="AQ339" s="467"/>
      <c r="AR339" s="467"/>
      <c r="AS339" s="467"/>
    </row>
    <row r="340" spans="1:45" ht="12.75" customHeight="1" x14ac:dyDescent="0.2">
      <c r="A340" s="461"/>
      <c r="B340" s="462"/>
      <c r="C340" s="462"/>
      <c r="D340" s="462"/>
      <c r="E340" s="462"/>
      <c r="F340" s="462"/>
      <c r="G340" s="463"/>
      <c r="H340" s="462"/>
      <c r="I340" s="464"/>
      <c r="J340" s="464"/>
      <c r="K340" s="465"/>
      <c r="L340" s="462"/>
      <c r="M340" s="466"/>
      <c r="N340" s="465"/>
      <c r="O340" s="462"/>
      <c r="P340" s="465"/>
      <c r="Q340" s="462"/>
      <c r="R340" s="466"/>
      <c r="S340" s="465"/>
      <c r="T340" s="462"/>
      <c r="U340" s="465"/>
      <c r="V340" s="462"/>
      <c r="W340" s="466"/>
      <c r="X340" s="465"/>
      <c r="Y340" s="462"/>
      <c r="Z340" s="467"/>
      <c r="AA340" s="467"/>
      <c r="AB340" s="467"/>
      <c r="AC340" s="467"/>
      <c r="AD340" s="467"/>
      <c r="AE340" s="467"/>
      <c r="AF340" s="467"/>
      <c r="AG340" s="467"/>
      <c r="AH340" s="467"/>
      <c r="AI340" s="467"/>
      <c r="AJ340" s="467"/>
      <c r="AK340" s="467"/>
      <c r="AL340" s="467"/>
      <c r="AM340" s="467"/>
      <c r="AN340" s="467"/>
      <c r="AO340" s="467"/>
      <c r="AP340" s="467"/>
      <c r="AQ340" s="467"/>
      <c r="AR340" s="467"/>
      <c r="AS340" s="467"/>
    </row>
    <row r="341" spans="1:45" ht="12.75" customHeight="1" x14ac:dyDescent="0.2">
      <c r="A341" s="461"/>
      <c r="B341" s="462"/>
      <c r="C341" s="462"/>
      <c r="D341" s="462"/>
      <c r="E341" s="462"/>
      <c r="F341" s="462"/>
      <c r="G341" s="463"/>
      <c r="H341" s="462"/>
      <c r="I341" s="464"/>
      <c r="J341" s="464"/>
      <c r="K341" s="465"/>
      <c r="L341" s="462"/>
      <c r="M341" s="466"/>
      <c r="N341" s="465"/>
      <c r="O341" s="462"/>
      <c r="P341" s="465"/>
      <c r="Q341" s="462"/>
      <c r="R341" s="466"/>
      <c r="S341" s="465"/>
      <c r="T341" s="462"/>
      <c r="U341" s="465"/>
      <c r="V341" s="462"/>
      <c r="W341" s="466"/>
      <c r="X341" s="465"/>
      <c r="Y341" s="462"/>
      <c r="Z341" s="467"/>
      <c r="AA341" s="467"/>
      <c r="AB341" s="467"/>
      <c r="AC341" s="467"/>
      <c r="AD341" s="467"/>
      <c r="AE341" s="467"/>
      <c r="AF341" s="467"/>
      <c r="AG341" s="467"/>
      <c r="AH341" s="467"/>
      <c r="AI341" s="467"/>
      <c r="AJ341" s="467"/>
      <c r="AK341" s="467"/>
      <c r="AL341" s="467"/>
      <c r="AM341" s="467"/>
      <c r="AN341" s="467"/>
      <c r="AO341" s="467"/>
      <c r="AP341" s="467"/>
      <c r="AQ341" s="467"/>
      <c r="AR341" s="467"/>
      <c r="AS341" s="467"/>
    </row>
    <row r="342" spans="1:45" ht="12.75" customHeight="1" x14ac:dyDescent="0.2">
      <c r="A342" s="461"/>
      <c r="B342" s="462"/>
      <c r="C342" s="462"/>
      <c r="D342" s="462"/>
      <c r="E342" s="462"/>
      <c r="F342" s="462"/>
      <c r="G342" s="463"/>
      <c r="H342" s="462"/>
      <c r="I342" s="464"/>
      <c r="J342" s="464"/>
      <c r="K342" s="465"/>
      <c r="L342" s="462"/>
      <c r="M342" s="466"/>
      <c r="N342" s="465"/>
      <c r="O342" s="462"/>
      <c r="P342" s="465"/>
      <c r="Q342" s="462"/>
      <c r="R342" s="466"/>
      <c r="S342" s="465"/>
      <c r="T342" s="462"/>
      <c r="U342" s="465"/>
      <c r="V342" s="462"/>
      <c r="W342" s="466"/>
      <c r="X342" s="465"/>
      <c r="Y342" s="462"/>
      <c r="Z342" s="467"/>
      <c r="AA342" s="467"/>
      <c r="AB342" s="467"/>
      <c r="AC342" s="467"/>
      <c r="AD342" s="467"/>
      <c r="AE342" s="467"/>
      <c r="AF342" s="467"/>
      <c r="AG342" s="467"/>
      <c r="AH342" s="467"/>
      <c r="AI342" s="467"/>
      <c r="AJ342" s="467"/>
      <c r="AK342" s="467"/>
      <c r="AL342" s="467"/>
      <c r="AM342" s="467"/>
      <c r="AN342" s="467"/>
      <c r="AO342" s="467"/>
      <c r="AP342" s="467"/>
      <c r="AQ342" s="467"/>
      <c r="AR342" s="467"/>
      <c r="AS342" s="467"/>
    </row>
    <row r="343" spans="1:45" ht="12.75" customHeight="1" x14ac:dyDescent="0.2">
      <c r="A343" s="461"/>
      <c r="B343" s="462"/>
      <c r="C343" s="462"/>
      <c r="D343" s="462"/>
      <c r="E343" s="462"/>
      <c r="F343" s="462"/>
      <c r="G343" s="463"/>
      <c r="H343" s="462"/>
      <c r="I343" s="464"/>
      <c r="J343" s="464"/>
      <c r="K343" s="465"/>
      <c r="L343" s="462"/>
      <c r="M343" s="466"/>
      <c r="N343" s="465"/>
      <c r="O343" s="462"/>
      <c r="P343" s="465"/>
      <c r="Q343" s="462"/>
      <c r="R343" s="466"/>
      <c r="S343" s="465"/>
      <c r="T343" s="462"/>
      <c r="U343" s="465"/>
      <c r="V343" s="462"/>
      <c r="W343" s="466"/>
      <c r="X343" s="465"/>
      <c r="Y343" s="462"/>
      <c r="Z343" s="467"/>
      <c r="AA343" s="467"/>
      <c r="AB343" s="467"/>
      <c r="AC343" s="467"/>
      <c r="AD343" s="467"/>
      <c r="AE343" s="467"/>
      <c r="AF343" s="467"/>
      <c r="AG343" s="467"/>
      <c r="AH343" s="467"/>
      <c r="AI343" s="467"/>
      <c r="AJ343" s="467"/>
      <c r="AK343" s="467"/>
      <c r="AL343" s="467"/>
      <c r="AM343" s="467"/>
      <c r="AN343" s="467"/>
      <c r="AO343" s="467"/>
      <c r="AP343" s="467"/>
      <c r="AQ343" s="467"/>
      <c r="AR343" s="467"/>
      <c r="AS343" s="467"/>
    </row>
    <row r="344" spans="1:45" ht="12.75" customHeight="1" x14ac:dyDescent="0.2">
      <c r="A344" s="461"/>
      <c r="B344" s="462"/>
      <c r="C344" s="462"/>
      <c r="D344" s="462"/>
      <c r="E344" s="462"/>
      <c r="F344" s="462"/>
      <c r="G344" s="463"/>
      <c r="H344" s="462"/>
      <c r="I344" s="464"/>
      <c r="J344" s="464"/>
      <c r="K344" s="465"/>
      <c r="L344" s="462"/>
      <c r="M344" s="466"/>
      <c r="N344" s="465"/>
      <c r="O344" s="462"/>
      <c r="P344" s="465"/>
      <c r="Q344" s="462"/>
      <c r="R344" s="466"/>
      <c r="S344" s="465"/>
      <c r="T344" s="462"/>
      <c r="U344" s="465"/>
      <c r="V344" s="462"/>
      <c r="W344" s="466"/>
      <c r="X344" s="465"/>
      <c r="Y344" s="462"/>
      <c r="Z344" s="467"/>
      <c r="AA344" s="467"/>
      <c r="AB344" s="467"/>
      <c r="AC344" s="467"/>
      <c r="AD344" s="467"/>
      <c r="AE344" s="467"/>
      <c r="AF344" s="467"/>
      <c r="AG344" s="467"/>
      <c r="AH344" s="467"/>
      <c r="AI344" s="467"/>
      <c r="AJ344" s="467"/>
      <c r="AK344" s="467"/>
      <c r="AL344" s="467"/>
      <c r="AM344" s="467"/>
      <c r="AN344" s="467"/>
      <c r="AO344" s="467"/>
      <c r="AP344" s="467"/>
      <c r="AQ344" s="467"/>
      <c r="AR344" s="467"/>
      <c r="AS344" s="467"/>
    </row>
    <row r="345" spans="1:45" ht="12.75" customHeight="1" x14ac:dyDescent="0.2">
      <c r="A345" s="461"/>
      <c r="B345" s="462"/>
      <c r="C345" s="462"/>
      <c r="D345" s="462"/>
      <c r="E345" s="462"/>
      <c r="F345" s="462"/>
      <c r="G345" s="463"/>
      <c r="H345" s="462"/>
      <c r="I345" s="464"/>
      <c r="J345" s="464"/>
      <c r="K345" s="465"/>
      <c r="L345" s="462"/>
      <c r="M345" s="466"/>
      <c r="N345" s="465"/>
      <c r="O345" s="462"/>
      <c r="P345" s="465"/>
      <c r="Q345" s="462"/>
      <c r="R345" s="466"/>
      <c r="S345" s="465"/>
      <c r="T345" s="462"/>
      <c r="U345" s="465"/>
      <c r="V345" s="462"/>
      <c r="W345" s="466"/>
      <c r="X345" s="465"/>
      <c r="Y345" s="462"/>
      <c r="Z345" s="467"/>
      <c r="AA345" s="467"/>
      <c r="AB345" s="467"/>
      <c r="AC345" s="467"/>
      <c r="AD345" s="467"/>
      <c r="AE345" s="467"/>
      <c r="AF345" s="467"/>
      <c r="AG345" s="467"/>
      <c r="AH345" s="467"/>
      <c r="AI345" s="467"/>
      <c r="AJ345" s="467"/>
      <c r="AK345" s="467"/>
      <c r="AL345" s="467"/>
      <c r="AM345" s="467"/>
      <c r="AN345" s="467"/>
      <c r="AO345" s="467"/>
      <c r="AP345" s="467"/>
      <c r="AQ345" s="467"/>
      <c r="AR345" s="467"/>
      <c r="AS345" s="467"/>
    </row>
    <row r="346" spans="1:45" ht="12.75" customHeight="1" x14ac:dyDescent="0.2">
      <c r="A346" s="461"/>
      <c r="B346" s="462"/>
      <c r="C346" s="462"/>
      <c r="D346" s="462"/>
      <c r="E346" s="462"/>
      <c r="F346" s="462"/>
      <c r="G346" s="463"/>
      <c r="H346" s="462"/>
      <c r="I346" s="464"/>
      <c r="J346" s="464"/>
      <c r="K346" s="465"/>
      <c r="L346" s="462"/>
      <c r="M346" s="466"/>
      <c r="N346" s="465"/>
      <c r="O346" s="462"/>
      <c r="P346" s="465"/>
      <c r="Q346" s="462"/>
      <c r="R346" s="466"/>
      <c r="S346" s="465"/>
      <c r="T346" s="462"/>
      <c r="U346" s="465"/>
      <c r="V346" s="462"/>
      <c r="W346" s="466"/>
      <c r="X346" s="465"/>
      <c r="Y346" s="462"/>
      <c r="Z346" s="467"/>
      <c r="AA346" s="467"/>
      <c r="AB346" s="467"/>
      <c r="AC346" s="467"/>
      <c r="AD346" s="467"/>
      <c r="AE346" s="467"/>
      <c r="AF346" s="467"/>
      <c r="AG346" s="467"/>
      <c r="AH346" s="467"/>
      <c r="AI346" s="467"/>
      <c r="AJ346" s="467"/>
      <c r="AK346" s="467"/>
      <c r="AL346" s="467"/>
      <c r="AM346" s="467"/>
      <c r="AN346" s="467"/>
      <c r="AO346" s="467"/>
      <c r="AP346" s="467"/>
      <c r="AQ346" s="467"/>
      <c r="AR346" s="467"/>
      <c r="AS346" s="467"/>
    </row>
    <row r="347" spans="1:45" ht="12.75" customHeight="1" x14ac:dyDescent="0.2">
      <c r="A347" s="461"/>
      <c r="B347" s="462"/>
      <c r="C347" s="462"/>
      <c r="D347" s="462"/>
      <c r="E347" s="462"/>
      <c r="F347" s="462"/>
      <c r="G347" s="463"/>
      <c r="H347" s="462"/>
      <c r="I347" s="464"/>
      <c r="J347" s="464"/>
      <c r="K347" s="465"/>
      <c r="L347" s="462"/>
      <c r="M347" s="466"/>
      <c r="N347" s="465"/>
      <c r="O347" s="462"/>
      <c r="P347" s="465"/>
      <c r="Q347" s="462"/>
      <c r="R347" s="466"/>
      <c r="S347" s="465"/>
      <c r="T347" s="462"/>
      <c r="U347" s="465"/>
      <c r="V347" s="462"/>
      <c r="W347" s="466"/>
      <c r="X347" s="465"/>
      <c r="Y347" s="462"/>
      <c r="Z347" s="467"/>
      <c r="AA347" s="467"/>
      <c r="AB347" s="467"/>
      <c r="AC347" s="467"/>
      <c r="AD347" s="467"/>
      <c r="AE347" s="467"/>
      <c r="AF347" s="467"/>
      <c r="AG347" s="467"/>
      <c r="AH347" s="467"/>
      <c r="AI347" s="467"/>
      <c r="AJ347" s="467"/>
      <c r="AK347" s="467"/>
      <c r="AL347" s="467"/>
      <c r="AM347" s="467"/>
      <c r="AN347" s="467"/>
      <c r="AO347" s="467"/>
      <c r="AP347" s="467"/>
      <c r="AQ347" s="467"/>
      <c r="AR347" s="467"/>
      <c r="AS347" s="467"/>
    </row>
    <row r="348" spans="1:45" ht="12.75" customHeight="1" x14ac:dyDescent="0.2">
      <c r="A348" s="461"/>
      <c r="B348" s="462"/>
      <c r="C348" s="462"/>
      <c r="D348" s="462"/>
      <c r="E348" s="462"/>
      <c r="F348" s="462"/>
      <c r="G348" s="463"/>
      <c r="H348" s="462"/>
      <c r="I348" s="464"/>
      <c r="J348" s="464"/>
      <c r="K348" s="465"/>
      <c r="L348" s="462"/>
      <c r="M348" s="466"/>
      <c r="N348" s="465"/>
      <c r="O348" s="462"/>
      <c r="P348" s="465"/>
      <c r="Q348" s="462"/>
      <c r="R348" s="466"/>
      <c r="S348" s="465"/>
      <c r="T348" s="462"/>
      <c r="U348" s="465"/>
      <c r="V348" s="462"/>
      <c r="W348" s="466"/>
      <c r="X348" s="465"/>
      <c r="Y348" s="462"/>
      <c r="Z348" s="467"/>
      <c r="AA348" s="467"/>
      <c r="AB348" s="467"/>
      <c r="AC348" s="467"/>
      <c r="AD348" s="467"/>
      <c r="AE348" s="467"/>
      <c r="AF348" s="467"/>
      <c r="AG348" s="467"/>
      <c r="AH348" s="467"/>
      <c r="AI348" s="467"/>
      <c r="AJ348" s="467"/>
      <c r="AK348" s="467"/>
      <c r="AL348" s="467"/>
      <c r="AM348" s="467"/>
      <c r="AN348" s="467"/>
      <c r="AO348" s="467"/>
      <c r="AP348" s="467"/>
      <c r="AQ348" s="467"/>
      <c r="AR348" s="467"/>
      <c r="AS348" s="467"/>
    </row>
    <row r="349" spans="1:45" ht="12.75" customHeight="1" x14ac:dyDescent="0.2">
      <c r="A349" s="461"/>
      <c r="B349" s="462"/>
      <c r="C349" s="462"/>
      <c r="D349" s="462"/>
      <c r="E349" s="462"/>
      <c r="F349" s="462"/>
      <c r="G349" s="463"/>
      <c r="H349" s="462"/>
      <c r="I349" s="464"/>
      <c r="J349" s="464"/>
      <c r="K349" s="465"/>
      <c r="L349" s="462"/>
      <c r="M349" s="466"/>
      <c r="N349" s="465"/>
      <c r="O349" s="462"/>
      <c r="P349" s="465"/>
      <c r="Q349" s="462"/>
      <c r="R349" s="466"/>
      <c r="S349" s="465"/>
      <c r="T349" s="462"/>
      <c r="U349" s="465"/>
      <c r="V349" s="462"/>
      <c r="W349" s="466"/>
      <c r="X349" s="465"/>
      <c r="Y349" s="462"/>
      <c r="Z349" s="467"/>
      <c r="AA349" s="467"/>
      <c r="AB349" s="467"/>
      <c r="AC349" s="467"/>
      <c r="AD349" s="467"/>
      <c r="AE349" s="467"/>
      <c r="AF349" s="467"/>
      <c r="AG349" s="467"/>
      <c r="AH349" s="467"/>
      <c r="AI349" s="467"/>
      <c r="AJ349" s="467"/>
      <c r="AK349" s="467"/>
      <c r="AL349" s="467"/>
      <c r="AM349" s="467"/>
      <c r="AN349" s="467"/>
      <c r="AO349" s="467"/>
      <c r="AP349" s="467"/>
      <c r="AQ349" s="467"/>
      <c r="AR349" s="467"/>
      <c r="AS349" s="467"/>
    </row>
    <row r="350" spans="1:45" ht="12.75" customHeight="1" x14ac:dyDescent="0.2">
      <c r="A350" s="461"/>
      <c r="B350" s="462"/>
      <c r="C350" s="462"/>
      <c r="D350" s="462"/>
      <c r="E350" s="462"/>
      <c r="F350" s="462"/>
      <c r="G350" s="463"/>
      <c r="H350" s="462"/>
      <c r="I350" s="464"/>
      <c r="J350" s="464"/>
      <c r="K350" s="465"/>
      <c r="L350" s="462"/>
      <c r="M350" s="466"/>
      <c r="N350" s="465"/>
      <c r="O350" s="462"/>
      <c r="P350" s="465"/>
      <c r="Q350" s="462"/>
      <c r="R350" s="466"/>
      <c r="S350" s="465"/>
      <c r="T350" s="462"/>
      <c r="U350" s="465"/>
      <c r="V350" s="462"/>
      <c r="W350" s="466"/>
      <c r="X350" s="465"/>
      <c r="Y350" s="462"/>
      <c r="Z350" s="467"/>
      <c r="AA350" s="467"/>
      <c r="AB350" s="467"/>
      <c r="AC350" s="467"/>
      <c r="AD350" s="467"/>
      <c r="AE350" s="467"/>
      <c r="AF350" s="467"/>
      <c r="AG350" s="467"/>
      <c r="AH350" s="467"/>
      <c r="AI350" s="467"/>
      <c r="AJ350" s="467"/>
      <c r="AK350" s="467"/>
      <c r="AL350" s="467"/>
      <c r="AM350" s="467"/>
      <c r="AN350" s="467"/>
      <c r="AO350" s="467"/>
      <c r="AP350" s="467"/>
      <c r="AQ350" s="467"/>
      <c r="AR350" s="467"/>
      <c r="AS350" s="467"/>
    </row>
    <row r="351" spans="1:45" ht="12.75" customHeight="1" x14ac:dyDescent="0.2">
      <c r="A351" s="461"/>
      <c r="B351" s="462"/>
      <c r="C351" s="462"/>
      <c r="D351" s="462"/>
      <c r="E351" s="462"/>
      <c r="F351" s="462"/>
      <c r="G351" s="463"/>
      <c r="H351" s="462"/>
      <c r="I351" s="464"/>
      <c r="J351" s="464"/>
      <c r="K351" s="465"/>
      <c r="L351" s="462"/>
      <c r="M351" s="466"/>
      <c r="N351" s="465"/>
      <c r="O351" s="462"/>
      <c r="P351" s="465"/>
      <c r="Q351" s="462"/>
      <c r="R351" s="466"/>
      <c r="S351" s="465"/>
      <c r="T351" s="462"/>
      <c r="U351" s="465"/>
      <c r="V351" s="462"/>
      <c r="W351" s="466"/>
      <c r="X351" s="465"/>
      <c r="Y351" s="462"/>
      <c r="Z351" s="467"/>
      <c r="AA351" s="467"/>
      <c r="AB351" s="467"/>
      <c r="AC351" s="467"/>
      <c r="AD351" s="467"/>
      <c r="AE351" s="467"/>
      <c r="AF351" s="467"/>
      <c r="AG351" s="467"/>
      <c r="AH351" s="467"/>
      <c r="AI351" s="467"/>
      <c r="AJ351" s="467"/>
      <c r="AK351" s="467"/>
      <c r="AL351" s="467"/>
      <c r="AM351" s="467"/>
      <c r="AN351" s="467"/>
      <c r="AO351" s="467"/>
      <c r="AP351" s="467"/>
      <c r="AQ351" s="467"/>
      <c r="AR351" s="467"/>
      <c r="AS351" s="467"/>
    </row>
    <row r="352" spans="1:45" ht="12.75" customHeight="1" x14ac:dyDescent="0.2">
      <c r="A352" s="461"/>
      <c r="B352" s="462"/>
      <c r="C352" s="462"/>
      <c r="D352" s="462"/>
      <c r="E352" s="462"/>
      <c r="F352" s="462"/>
      <c r="G352" s="463"/>
      <c r="H352" s="462"/>
      <c r="I352" s="464"/>
      <c r="J352" s="464"/>
      <c r="K352" s="465"/>
      <c r="L352" s="462"/>
      <c r="M352" s="466"/>
      <c r="N352" s="465"/>
      <c r="O352" s="462"/>
      <c r="P352" s="465"/>
      <c r="Q352" s="462"/>
      <c r="R352" s="466"/>
      <c r="S352" s="465"/>
      <c r="T352" s="462"/>
      <c r="U352" s="465"/>
      <c r="V352" s="462"/>
      <c r="W352" s="466"/>
      <c r="X352" s="465"/>
      <c r="Y352" s="462"/>
      <c r="Z352" s="467"/>
      <c r="AA352" s="467"/>
      <c r="AB352" s="467"/>
      <c r="AC352" s="467"/>
      <c r="AD352" s="467"/>
      <c r="AE352" s="467"/>
      <c r="AF352" s="467"/>
      <c r="AG352" s="467"/>
      <c r="AH352" s="467"/>
      <c r="AI352" s="467"/>
      <c r="AJ352" s="467"/>
      <c r="AK352" s="467"/>
      <c r="AL352" s="467"/>
      <c r="AM352" s="467"/>
      <c r="AN352" s="467"/>
      <c r="AO352" s="467"/>
      <c r="AP352" s="467"/>
      <c r="AQ352" s="467"/>
      <c r="AR352" s="467"/>
      <c r="AS352" s="467"/>
    </row>
    <row r="353" spans="1:45" ht="12.75" customHeight="1" x14ac:dyDescent="0.2">
      <c r="A353" s="461"/>
      <c r="B353" s="462"/>
      <c r="C353" s="462"/>
      <c r="D353" s="462"/>
      <c r="E353" s="462"/>
      <c r="F353" s="462"/>
      <c r="G353" s="463"/>
      <c r="H353" s="462"/>
      <c r="I353" s="464"/>
      <c r="J353" s="464"/>
      <c r="K353" s="465"/>
      <c r="L353" s="462"/>
      <c r="M353" s="466"/>
      <c r="N353" s="465"/>
      <c r="O353" s="462"/>
      <c r="P353" s="465"/>
      <c r="Q353" s="462"/>
      <c r="R353" s="466"/>
      <c r="S353" s="465"/>
      <c r="T353" s="462"/>
      <c r="U353" s="465"/>
      <c r="V353" s="462"/>
      <c r="W353" s="466"/>
      <c r="X353" s="465"/>
      <c r="Y353" s="462"/>
      <c r="Z353" s="467"/>
      <c r="AA353" s="467"/>
      <c r="AB353" s="467"/>
      <c r="AC353" s="467"/>
      <c r="AD353" s="467"/>
      <c r="AE353" s="467"/>
      <c r="AF353" s="467"/>
      <c r="AG353" s="467"/>
      <c r="AH353" s="467"/>
      <c r="AI353" s="467"/>
      <c r="AJ353" s="467"/>
      <c r="AK353" s="467"/>
      <c r="AL353" s="467"/>
      <c r="AM353" s="467"/>
      <c r="AN353" s="467"/>
      <c r="AO353" s="467"/>
      <c r="AP353" s="467"/>
      <c r="AQ353" s="467"/>
      <c r="AR353" s="467"/>
      <c r="AS353" s="467"/>
    </row>
    <row r="354" spans="1:45" ht="12.75" customHeight="1" x14ac:dyDescent="0.2">
      <c r="A354" s="461"/>
      <c r="B354" s="462"/>
      <c r="C354" s="462"/>
      <c r="D354" s="462"/>
      <c r="E354" s="462"/>
      <c r="F354" s="462"/>
      <c r="G354" s="463"/>
      <c r="H354" s="462"/>
      <c r="I354" s="464"/>
      <c r="J354" s="464"/>
      <c r="K354" s="465"/>
      <c r="L354" s="462"/>
      <c r="M354" s="466"/>
      <c r="N354" s="465"/>
      <c r="O354" s="462"/>
      <c r="P354" s="465"/>
      <c r="Q354" s="462"/>
      <c r="R354" s="466"/>
      <c r="S354" s="465"/>
      <c r="T354" s="462"/>
      <c r="U354" s="465"/>
      <c r="V354" s="462"/>
      <c r="W354" s="466"/>
      <c r="X354" s="465"/>
      <c r="Y354" s="462"/>
      <c r="Z354" s="467"/>
      <c r="AA354" s="467"/>
      <c r="AB354" s="467"/>
      <c r="AC354" s="467"/>
      <c r="AD354" s="467"/>
      <c r="AE354" s="467"/>
      <c r="AF354" s="467"/>
      <c r="AG354" s="467"/>
      <c r="AH354" s="467"/>
      <c r="AI354" s="467"/>
      <c r="AJ354" s="467"/>
      <c r="AK354" s="467"/>
      <c r="AL354" s="467"/>
      <c r="AM354" s="467"/>
      <c r="AN354" s="467"/>
      <c r="AO354" s="467"/>
      <c r="AP354" s="467"/>
      <c r="AQ354" s="467"/>
      <c r="AR354" s="467"/>
      <c r="AS354" s="467"/>
    </row>
    <row r="355" spans="1:45" ht="12.75" customHeight="1" x14ac:dyDescent="0.2">
      <c r="A355" s="461"/>
      <c r="B355" s="462"/>
      <c r="C355" s="462"/>
      <c r="D355" s="462"/>
      <c r="E355" s="462"/>
      <c r="F355" s="462"/>
      <c r="G355" s="463"/>
      <c r="H355" s="462"/>
      <c r="I355" s="464"/>
      <c r="J355" s="464"/>
      <c r="K355" s="465"/>
      <c r="L355" s="462"/>
      <c r="M355" s="466"/>
      <c r="N355" s="465"/>
      <c r="O355" s="462"/>
      <c r="P355" s="465"/>
      <c r="Q355" s="462"/>
      <c r="R355" s="466"/>
      <c r="S355" s="465"/>
      <c r="T355" s="462"/>
      <c r="U355" s="465"/>
      <c r="V355" s="462"/>
      <c r="W355" s="466"/>
      <c r="X355" s="465"/>
      <c r="Y355" s="462"/>
      <c r="Z355" s="467"/>
      <c r="AA355" s="467"/>
      <c r="AB355" s="467"/>
      <c r="AC355" s="467"/>
      <c r="AD355" s="467"/>
      <c r="AE355" s="467"/>
      <c r="AF355" s="467"/>
      <c r="AG355" s="467"/>
      <c r="AH355" s="467"/>
      <c r="AI355" s="467"/>
      <c r="AJ355" s="467"/>
      <c r="AK355" s="467"/>
      <c r="AL355" s="467"/>
      <c r="AM355" s="467"/>
      <c r="AN355" s="467"/>
      <c r="AO355" s="467"/>
      <c r="AP355" s="467"/>
      <c r="AQ355" s="467"/>
      <c r="AR355" s="467"/>
      <c r="AS355" s="467"/>
    </row>
    <row r="356" spans="1:45" ht="12.75" customHeight="1" x14ac:dyDescent="0.2">
      <c r="A356" s="461"/>
      <c r="B356" s="462"/>
      <c r="C356" s="462"/>
      <c r="D356" s="462"/>
      <c r="E356" s="462"/>
      <c r="F356" s="462"/>
      <c r="G356" s="463"/>
      <c r="H356" s="462"/>
      <c r="I356" s="464"/>
      <c r="J356" s="464"/>
      <c r="K356" s="465"/>
      <c r="L356" s="462"/>
      <c r="M356" s="466"/>
      <c r="N356" s="465"/>
      <c r="O356" s="462"/>
      <c r="P356" s="465"/>
      <c r="Q356" s="462"/>
      <c r="R356" s="466"/>
      <c r="S356" s="465"/>
      <c r="T356" s="462"/>
      <c r="U356" s="465"/>
      <c r="V356" s="462"/>
      <c r="W356" s="466"/>
      <c r="X356" s="465"/>
      <c r="Y356" s="462"/>
      <c r="Z356" s="467"/>
      <c r="AA356" s="467"/>
      <c r="AB356" s="467"/>
      <c r="AC356" s="467"/>
      <c r="AD356" s="467"/>
      <c r="AE356" s="467"/>
      <c r="AF356" s="467"/>
      <c r="AG356" s="467"/>
      <c r="AH356" s="467"/>
      <c r="AI356" s="467"/>
      <c r="AJ356" s="467"/>
      <c r="AK356" s="467"/>
      <c r="AL356" s="467"/>
      <c r="AM356" s="467"/>
      <c r="AN356" s="467"/>
      <c r="AO356" s="467"/>
      <c r="AP356" s="467"/>
      <c r="AQ356" s="467"/>
      <c r="AR356" s="467"/>
      <c r="AS356" s="467"/>
    </row>
    <row r="357" spans="1:45" ht="12.75" customHeight="1" x14ac:dyDescent="0.2">
      <c r="A357" s="461"/>
      <c r="B357" s="462"/>
      <c r="C357" s="462"/>
      <c r="D357" s="462"/>
      <c r="E357" s="462"/>
      <c r="F357" s="462"/>
      <c r="G357" s="463"/>
      <c r="H357" s="462"/>
      <c r="I357" s="464"/>
      <c r="J357" s="464"/>
      <c r="K357" s="465"/>
      <c r="L357" s="462"/>
      <c r="M357" s="466"/>
      <c r="N357" s="465"/>
      <c r="O357" s="462"/>
      <c r="P357" s="465"/>
      <c r="Q357" s="462"/>
      <c r="R357" s="466"/>
      <c r="S357" s="465"/>
      <c r="T357" s="462"/>
      <c r="U357" s="465"/>
      <c r="V357" s="462"/>
      <c r="W357" s="466"/>
      <c r="X357" s="465"/>
      <c r="Y357" s="462"/>
      <c r="Z357" s="467"/>
      <c r="AA357" s="467"/>
      <c r="AB357" s="467"/>
      <c r="AC357" s="467"/>
      <c r="AD357" s="467"/>
      <c r="AE357" s="467"/>
      <c r="AF357" s="467"/>
      <c r="AG357" s="467"/>
      <c r="AH357" s="467"/>
      <c r="AI357" s="467"/>
      <c r="AJ357" s="467"/>
      <c r="AK357" s="467"/>
      <c r="AL357" s="467"/>
      <c r="AM357" s="467"/>
      <c r="AN357" s="467"/>
      <c r="AO357" s="467"/>
      <c r="AP357" s="467"/>
      <c r="AQ357" s="467"/>
      <c r="AR357" s="467"/>
      <c r="AS357" s="467"/>
    </row>
    <row r="358" spans="1:45" ht="12.75" customHeight="1" x14ac:dyDescent="0.2">
      <c r="A358" s="461"/>
      <c r="B358" s="462"/>
      <c r="C358" s="462"/>
      <c r="D358" s="462"/>
      <c r="E358" s="462"/>
      <c r="F358" s="462"/>
      <c r="G358" s="463"/>
      <c r="H358" s="462"/>
      <c r="I358" s="464"/>
      <c r="J358" s="464"/>
      <c r="K358" s="465"/>
      <c r="L358" s="462"/>
      <c r="M358" s="466"/>
      <c r="N358" s="465"/>
      <c r="O358" s="462"/>
      <c r="P358" s="465"/>
      <c r="Q358" s="462"/>
      <c r="R358" s="466"/>
      <c r="S358" s="465"/>
      <c r="T358" s="462"/>
      <c r="U358" s="465"/>
      <c r="V358" s="462"/>
      <c r="W358" s="466"/>
      <c r="X358" s="465"/>
      <c r="Y358" s="462"/>
      <c r="Z358" s="467"/>
      <c r="AA358" s="467"/>
      <c r="AB358" s="467"/>
      <c r="AC358" s="467"/>
      <c r="AD358" s="467"/>
      <c r="AE358" s="467"/>
      <c r="AF358" s="467"/>
      <c r="AG358" s="467"/>
      <c r="AH358" s="467"/>
      <c r="AI358" s="467"/>
      <c r="AJ358" s="467"/>
      <c r="AK358" s="467"/>
      <c r="AL358" s="467"/>
      <c r="AM358" s="467"/>
      <c r="AN358" s="467"/>
      <c r="AO358" s="467"/>
      <c r="AP358" s="467"/>
      <c r="AQ358" s="467"/>
      <c r="AR358" s="467"/>
      <c r="AS358" s="467"/>
    </row>
    <row r="359" spans="1:45" ht="12.75" customHeight="1" x14ac:dyDescent="0.2">
      <c r="A359" s="461"/>
      <c r="B359" s="462"/>
      <c r="C359" s="462"/>
      <c r="D359" s="462"/>
      <c r="E359" s="462"/>
      <c r="F359" s="462"/>
      <c r="G359" s="463"/>
      <c r="H359" s="462"/>
      <c r="I359" s="464"/>
      <c r="J359" s="464"/>
      <c r="K359" s="465"/>
      <c r="L359" s="462"/>
      <c r="M359" s="466"/>
      <c r="N359" s="465"/>
      <c r="O359" s="462"/>
      <c r="P359" s="465"/>
      <c r="Q359" s="462"/>
      <c r="R359" s="466"/>
      <c r="S359" s="465"/>
      <c r="T359" s="462"/>
      <c r="U359" s="465"/>
      <c r="V359" s="462"/>
      <c r="W359" s="466"/>
      <c r="X359" s="465"/>
      <c r="Y359" s="462"/>
      <c r="Z359" s="467"/>
      <c r="AA359" s="467"/>
      <c r="AB359" s="467"/>
      <c r="AC359" s="467"/>
      <c r="AD359" s="467"/>
      <c r="AE359" s="467"/>
      <c r="AF359" s="467"/>
      <c r="AG359" s="467"/>
      <c r="AH359" s="467"/>
      <c r="AI359" s="467"/>
      <c r="AJ359" s="467"/>
      <c r="AK359" s="467"/>
      <c r="AL359" s="467"/>
      <c r="AM359" s="467"/>
      <c r="AN359" s="467"/>
      <c r="AO359" s="467"/>
      <c r="AP359" s="467"/>
      <c r="AQ359" s="467"/>
      <c r="AR359" s="467"/>
      <c r="AS359" s="467"/>
    </row>
    <row r="360" spans="1:45" ht="12.75" customHeight="1" x14ac:dyDescent="0.2">
      <c r="A360" s="461"/>
      <c r="B360" s="462"/>
      <c r="C360" s="462"/>
      <c r="D360" s="462"/>
      <c r="E360" s="462"/>
      <c r="F360" s="462"/>
      <c r="G360" s="463"/>
      <c r="H360" s="462"/>
      <c r="I360" s="464"/>
      <c r="J360" s="464"/>
      <c r="K360" s="465"/>
      <c r="L360" s="462"/>
      <c r="M360" s="466"/>
      <c r="N360" s="465"/>
      <c r="O360" s="462"/>
      <c r="P360" s="465"/>
      <c r="Q360" s="462"/>
      <c r="R360" s="466"/>
      <c r="S360" s="465"/>
      <c r="T360" s="462"/>
      <c r="U360" s="465"/>
      <c r="V360" s="462"/>
      <c r="W360" s="466"/>
      <c r="X360" s="465"/>
      <c r="Y360" s="462"/>
      <c r="Z360" s="467"/>
      <c r="AA360" s="467"/>
      <c r="AB360" s="467"/>
      <c r="AC360" s="467"/>
      <c r="AD360" s="467"/>
      <c r="AE360" s="467"/>
      <c r="AF360" s="467"/>
      <c r="AG360" s="467"/>
      <c r="AH360" s="467"/>
      <c r="AI360" s="467"/>
      <c r="AJ360" s="467"/>
      <c r="AK360" s="467"/>
      <c r="AL360" s="467"/>
      <c r="AM360" s="467"/>
      <c r="AN360" s="467"/>
      <c r="AO360" s="467"/>
      <c r="AP360" s="467"/>
      <c r="AQ360" s="467"/>
      <c r="AR360" s="467"/>
      <c r="AS360" s="467"/>
    </row>
    <row r="361" spans="1:45" ht="12.75" customHeight="1" x14ac:dyDescent="0.2">
      <c r="A361" s="461"/>
      <c r="B361" s="462"/>
      <c r="C361" s="462"/>
      <c r="D361" s="462"/>
      <c r="E361" s="462"/>
      <c r="F361" s="462"/>
      <c r="G361" s="463"/>
      <c r="H361" s="462"/>
      <c r="I361" s="464"/>
      <c r="J361" s="464"/>
      <c r="K361" s="465"/>
      <c r="L361" s="462"/>
      <c r="M361" s="466"/>
      <c r="N361" s="465"/>
      <c r="O361" s="462"/>
      <c r="P361" s="465"/>
      <c r="Q361" s="462"/>
      <c r="R361" s="466"/>
      <c r="S361" s="465"/>
      <c r="T361" s="462"/>
      <c r="U361" s="465"/>
      <c r="V361" s="462"/>
      <c r="W361" s="466"/>
      <c r="X361" s="465"/>
      <c r="Y361" s="462"/>
      <c r="Z361" s="467"/>
      <c r="AA361" s="467"/>
      <c r="AB361" s="467"/>
      <c r="AC361" s="467"/>
      <c r="AD361" s="467"/>
      <c r="AE361" s="467"/>
      <c r="AF361" s="467"/>
      <c r="AG361" s="467"/>
      <c r="AH361" s="467"/>
      <c r="AI361" s="467"/>
      <c r="AJ361" s="467"/>
      <c r="AK361" s="467"/>
      <c r="AL361" s="467"/>
      <c r="AM361" s="467"/>
      <c r="AN361" s="467"/>
      <c r="AO361" s="467"/>
      <c r="AP361" s="467"/>
      <c r="AQ361" s="467"/>
      <c r="AR361" s="467"/>
      <c r="AS361" s="467"/>
    </row>
    <row r="362" spans="1:45" ht="12.75" customHeight="1" x14ac:dyDescent="0.2">
      <c r="A362" s="461"/>
      <c r="B362" s="462"/>
      <c r="C362" s="462"/>
      <c r="D362" s="462"/>
      <c r="E362" s="462"/>
      <c r="F362" s="462"/>
      <c r="G362" s="463"/>
      <c r="H362" s="462"/>
      <c r="I362" s="464"/>
      <c r="J362" s="464"/>
      <c r="K362" s="465"/>
      <c r="L362" s="462"/>
      <c r="M362" s="466"/>
      <c r="N362" s="465"/>
      <c r="O362" s="462"/>
      <c r="P362" s="465"/>
      <c r="Q362" s="462"/>
      <c r="R362" s="466"/>
      <c r="S362" s="465"/>
      <c r="T362" s="462"/>
      <c r="U362" s="465"/>
      <c r="V362" s="462"/>
      <c r="W362" s="466"/>
      <c r="X362" s="465"/>
      <c r="Y362" s="462"/>
      <c r="Z362" s="467"/>
      <c r="AA362" s="467"/>
      <c r="AB362" s="467"/>
      <c r="AC362" s="467"/>
      <c r="AD362" s="467"/>
      <c r="AE362" s="467"/>
      <c r="AF362" s="467"/>
      <c r="AG362" s="467"/>
      <c r="AH362" s="467"/>
      <c r="AI362" s="467"/>
      <c r="AJ362" s="467"/>
      <c r="AK362" s="467"/>
      <c r="AL362" s="467"/>
      <c r="AM362" s="467"/>
      <c r="AN362" s="467"/>
      <c r="AO362" s="467"/>
      <c r="AP362" s="467"/>
      <c r="AQ362" s="467"/>
      <c r="AR362" s="467"/>
      <c r="AS362" s="467"/>
    </row>
    <row r="363" spans="1:45" ht="12.75" customHeight="1" x14ac:dyDescent="0.2">
      <c r="A363" s="461"/>
      <c r="B363" s="462"/>
      <c r="C363" s="462"/>
      <c r="D363" s="462"/>
      <c r="E363" s="462"/>
      <c r="F363" s="462"/>
      <c r="G363" s="463"/>
      <c r="H363" s="462"/>
      <c r="I363" s="464"/>
      <c r="J363" s="464"/>
      <c r="K363" s="465"/>
      <c r="L363" s="462"/>
      <c r="M363" s="466"/>
      <c r="N363" s="465"/>
      <c r="O363" s="462"/>
      <c r="P363" s="465"/>
      <c r="Q363" s="462"/>
      <c r="R363" s="466"/>
      <c r="S363" s="465"/>
      <c r="T363" s="462"/>
      <c r="U363" s="465"/>
      <c r="V363" s="462"/>
      <c r="W363" s="466"/>
      <c r="X363" s="465"/>
      <c r="Y363" s="462"/>
      <c r="Z363" s="467"/>
      <c r="AA363" s="467"/>
      <c r="AB363" s="467"/>
      <c r="AC363" s="467"/>
      <c r="AD363" s="467"/>
      <c r="AE363" s="467"/>
      <c r="AF363" s="467"/>
      <c r="AG363" s="467"/>
      <c r="AH363" s="467"/>
      <c r="AI363" s="467"/>
      <c r="AJ363" s="467"/>
      <c r="AK363" s="467"/>
      <c r="AL363" s="467"/>
      <c r="AM363" s="467"/>
      <c r="AN363" s="467"/>
      <c r="AO363" s="467"/>
      <c r="AP363" s="467"/>
      <c r="AQ363" s="467"/>
      <c r="AR363" s="467"/>
      <c r="AS363" s="467"/>
    </row>
    <row r="364" spans="1:45" ht="12.75" customHeight="1" x14ac:dyDescent="0.2">
      <c r="A364" s="461"/>
      <c r="B364" s="462"/>
      <c r="C364" s="462"/>
      <c r="D364" s="462"/>
      <c r="E364" s="462"/>
      <c r="F364" s="462"/>
      <c r="G364" s="463"/>
      <c r="H364" s="462"/>
      <c r="I364" s="464"/>
      <c r="J364" s="464"/>
      <c r="K364" s="465"/>
      <c r="L364" s="462"/>
      <c r="M364" s="466"/>
      <c r="N364" s="465"/>
      <c r="O364" s="462"/>
      <c r="P364" s="465"/>
      <c r="Q364" s="462"/>
      <c r="R364" s="466"/>
      <c r="S364" s="465"/>
      <c r="T364" s="462"/>
      <c r="U364" s="465"/>
      <c r="V364" s="462"/>
      <c r="W364" s="466"/>
      <c r="X364" s="465"/>
      <c r="Y364" s="462"/>
      <c r="Z364" s="467"/>
      <c r="AA364" s="467"/>
      <c r="AB364" s="467"/>
      <c r="AC364" s="467"/>
      <c r="AD364" s="467"/>
      <c r="AE364" s="467"/>
      <c r="AF364" s="467"/>
      <c r="AG364" s="467"/>
      <c r="AH364" s="467"/>
      <c r="AI364" s="467"/>
      <c r="AJ364" s="467"/>
      <c r="AK364" s="467"/>
      <c r="AL364" s="467"/>
      <c r="AM364" s="467"/>
      <c r="AN364" s="467"/>
      <c r="AO364" s="467"/>
      <c r="AP364" s="467"/>
      <c r="AQ364" s="467"/>
      <c r="AR364" s="467"/>
      <c r="AS364" s="467"/>
    </row>
    <row r="365" spans="1:45" ht="12.75" customHeight="1" x14ac:dyDescent="0.2">
      <c r="A365" s="461"/>
      <c r="B365" s="462"/>
      <c r="C365" s="462"/>
      <c r="D365" s="462"/>
      <c r="E365" s="462"/>
      <c r="F365" s="462"/>
      <c r="G365" s="463"/>
      <c r="H365" s="462"/>
      <c r="I365" s="464"/>
      <c r="J365" s="464"/>
      <c r="K365" s="465"/>
      <c r="L365" s="462"/>
      <c r="M365" s="466"/>
      <c r="N365" s="465"/>
      <c r="O365" s="462"/>
      <c r="P365" s="465"/>
      <c r="Q365" s="462"/>
      <c r="R365" s="466"/>
      <c r="S365" s="465"/>
      <c r="T365" s="462"/>
      <c r="U365" s="465"/>
      <c r="V365" s="462"/>
      <c r="W365" s="466"/>
      <c r="X365" s="465"/>
      <c r="Y365" s="462"/>
      <c r="Z365" s="467"/>
      <c r="AA365" s="467"/>
      <c r="AB365" s="467"/>
      <c r="AC365" s="467"/>
      <c r="AD365" s="467"/>
      <c r="AE365" s="467"/>
      <c r="AF365" s="467"/>
      <c r="AG365" s="467"/>
      <c r="AH365" s="467"/>
      <c r="AI365" s="467"/>
      <c r="AJ365" s="467"/>
      <c r="AK365" s="467"/>
      <c r="AL365" s="467"/>
      <c r="AM365" s="467"/>
      <c r="AN365" s="467"/>
      <c r="AO365" s="467"/>
      <c r="AP365" s="467"/>
      <c r="AQ365" s="467"/>
      <c r="AR365" s="467"/>
      <c r="AS365" s="467"/>
    </row>
    <row r="366" spans="1:45" ht="12.75" customHeight="1" x14ac:dyDescent="0.2">
      <c r="A366" s="461"/>
      <c r="B366" s="462"/>
      <c r="C366" s="462"/>
      <c r="D366" s="462"/>
      <c r="E366" s="462"/>
      <c r="F366" s="462"/>
      <c r="G366" s="463"/>
      <c r="H366" s="462"/>
      <c r="I366" s="464"/>
      <c r="J366" s="464"/>
      <c r="K366" s="465"/>
      <c r="L366" s="462"/>
      <c r="M366" s="466"/>
      <c r="N366" s="465"/>
      <c r="O366" s="462"/>
      <c r="P366" s="465"/>
      <c r="Q366" s="462"/>
      <c r="R366" s="466"/>
      <c r="S366" s="465"/>
      <c r="T366" s="462"/>
      <c r="U366" s="465"/>
      <c r="V366" s="462"/>
      <c r="W366" s="466"/>
      <c r="X366" s="465"/>
      <c r="Y366" s="462"/>
      <c r="Z366" s="467"/>
      <c r="AA366" s="467"/>
      <c r="AB366" s="467"/>
      <c r="AC366" s="467"/>
      <c r="AD366" s="467"/>
      <c r="AE366" s="467"/>
      <c r="AF366" s="467"/>
      <c r="AG366" s="467"/>
      <c r="AH366" s="467"/>
      <c r="AI366" s="467"/>
      <c r="AJ366" s="467"/>
      <c r="AK366" s="467"/>
      <c r="AL366" s="467"/>
      <c r="AM366" s="467"/>
      <c r="AN366" s="467"/>
      <c r="AO366" s="467"/>
      <c r="AP366" s="467"/>
      <c r="AQ366" s="467"/>
      <c r="AR366" s="467"/>
      <c r="AS366" s="467"/>
    </row>
    <row r="367" spans="1:45" ht="12.75" customHeight="1" x14ac:dyDescent="0.2">
      <c r="A367" s="461"/>
      <c r="B367" s="462"/>
      <c r="C367" s="462"/>
      <c r="D367" s="462"/>
      <c r="E367" s="462"/>
      <c r="F367" s="462"/>
      <c r="G367" s="463"/>
      <c r="H367" s="462"/>
      <c r="I367" s="464"/>
      <c r="J367" s="464"/>
      <c r="K367" s="465"/>
      <c r="L367" s="462"/>
      <c r="M367" s="466"/>
      <c r="N367" s="465"/>
      <c r="O367" s="462"/>
      <c r="P367" s="465"/>
      <c r="Q367" s="462"/>
      <c r="R367" s="466"/>
      <c r="S367" s="465"/>
      <c r="T367" s="462"/>
      <c r="U367" s="465"/>
      <c r="V367" s="462"/>
      <c r="W367" s="466"/>
      <c r="X367" s="465"/>
      <c r="Y367" s="462"/>
      <c r="Z367" s="467"/>
      <c r="AA367" s="467"/>
      <c r="AB367" s="467"/>
      <c r="AC367" s="467"/>
      <c r="AD367" s="467"/>
      <c r="AE367" s="467"/>
      <c r="AF367" s="467"/>
      <c r="AG367" s="467"/>
      <c r="AH367" s="467"/>
      <c r="AI367" s="467"/>
      <c r="AJ367" s="467"/>
      <c r="AK367" s="467"/>
      <c r="AL367" s="467"/>
      <c r="AM367" s="467"/>
      <c r="AN367" s="467"/>
      <c r="AO367" s="467"/>
      <c r="AP367" s="467"/>
      <c r="AQ367" s="467"/>
      <c r="AR367" s="467"/>
      <c r="AS367" s="467"/>
    </row>
    <row r="368" spans="1:45" ht="12.75" customHeight="1" x14ac:dyDescent="0.2">
      <c r="A368" s="461"/>
      <c r="B368" s="462"/>
      <c r="C368" s="462"/>
      <c r="D368" s="462"/>
      <c r="E368" s="462"/>
      <c r="F368" s="462"/>
      <c r="G368" s="463"/>
      <c r="H368" s="462"/>
      <c r="I368" s="464"/>
      <c r="J368" s="464"/>
      <c r="K368" s="465"/>
      <c r="L368" s="462"/>
      <c r="M368" s="466"/>
      <c r="N368" s="465"/>
      <c r="O368" s="462"/>
      <c r="P368" s="465"/>
      <c r="Q368" s="462"/>
      <c r="R368" s="466"/>
      <c r="S368" s="465"/>
      <c r="T368" s="462"/>
      <c r="U368" s="465"/>
      <c r="V368" s="462"/>
      <c r="W368" s="466"/>
      <c r="X368" s="465"/>
      <c r="Y368" s="462"/>
      <c r="Z368" s="467"/>
      <c r="AA368" s="467"/>
      <c r="AB368" s="467"/>
      <c r="AC368" s="467"/>
      <c r="AD368" s="467"/>
      <c r="AE368" s="467"/>
      <c r="AF368" s="467"/>
      <c r="AG368" s="467"/>
      <c r="AH368" s="467"/>
      <c r="AI368" s="467"/>
      <c r="AJ368" s="467"/>
      <c r="AK368" s="467"/>
      <c r="AL368" s="467"/>
      <c r="AM368" s="467"/>
      <c r="AN368" s="467"/>
      <c r="AO368" s="467"/>
      <c r="AP368" s="467"/>
      <c r="AQ368" s="467"/>
      <c r="AR368" s="467"/>
      <c r="AS368" s="467"/>
    </row>
    <row r="369" spans="1:45" ht="12.75" customHeight="1" x14ac:dyDescent="0.2">
      <c r="A369" s="461"/>
      <c r="B369" s="462"/>
      <c r="C369" s="462"/>
      <c r="D369" s="462"/>
      <c r="E369" s="462"/>
      <c r="F369" s="462"/>
      <c r="G369" s="463"/>
      <c r="H369" s="462"/>
      <c r="I369" s="464"/>
      <c r="J369" s="464"/>
      <c r="K369" s="465"/>
      <c r="L369" s="462"/>
      <c r="M369" s="466"/>
      <c r="N369" s="465"/>
      <c r="O369" s="462"/>
      <c r="P369" s="465"/>
      <c r="Q369" s="462"/>
      <c r="R369" s="466"/>
      <c r="S369" s="465"/>
      <c r="T369" s="462"/>
      <c r="U369" s="465"/>
      <c r="V369" s="462"/>
      <c r="W369" s="466"/>
      <c r="X369" s="465"/>
      <c r="Y369" s="462"/>
      <c r="Z369" s="467"/>
      <c r="AA369" s="467"/>
      <c r="AB369" s="467"/>
      <c r="AC369" s="467"/>
      <c r="AD369" s="467"/>
      <c r="AE369" s="467"/>
      <c r="AF369" s="467"/>
      <c r="AG369" s="467"/>
      <c r="AH369" s="467"/>
      <c r="AI369" s="467"/>
      <c r="AJ369" s="467"/>
      <c r="AK369" s="467"/>
      <c r="AL369" s="467"/>
      <c r="AM369" s="467"/>
      <c r="AN369" s="467"/>
      <c r="AO369" s="467"/>
      <c r="AP369" s="467"/>
      <c r="AQ369" s="467"/>
      <c r="AR369" s="467"/>
      <c r="AS369" s="467"/>
    </row>
    <row r="370" spans="1:45" ht="12.75" customHeight="1" x14ac:dyDescent="0.2">
      <c r="A370" s="461"/>
      <c r="B370" s="462"/>
      <c r="C370" s="462"/>
      <c r="D370" s="462"/>
      <c r="E370" s="462"/>
      <c r="F370" s="462"/>
      <c r="G370" s="463"/>
      <c r="H370" s="462"/>
      <c r="I370" s="464"/>
      <c r="J370" s="464"/>
      <c r="K370" s="465"/>
      <c r="L370" s="462"/>
      <c r="M370" s="466"/>
      <c r="N370" s="465"/>
      <c r="O370" s="462"/>
      <c r="P370" s="465"/>
      <c r="Q370" s="462"/>
      <c r="R370" s="466"/>
      <c r="S370" s="465"/>
      <c r="T370" s="462"/>
      <c r="U370" s="465"/>
      <c r="V370" s="462"/>
      <c r="W370" s="466"/>
      <c r="X370" s="465"/>
      <c r="Y370" s="462"/>
      <c r="Z370" s="467"/>
      <c r="AA370" s="467"/>
      <c r="AB370" s="467"/>
      <c r="AC370" s="467"/>
      <c r="AD370" s="467"/>
      <c r="AE370" s="467"/>
      <c r="AF370" s="467"/>
      <c r="AG370" s="467"/>
      <c r="AH370" s="467"/>
      <c r="AI370" s="467"/>
      <c r="AJ370" s="467"/>
      <c r="AK370" s="467"/>
      <c r="AL370" s="467"/>
      <c r="AM370" s="467"/>
      <c r="AN370" s="467"/>
      <c r="AO370" s="467"/>
      <c r="AP370" s="467"/>
      <c r="AQ370" s="467"/>
      <c r="AR370" s="467"/>
      <c r="AS370" s="467"/>
    </row>
    <row r="371" spans="1:45" ht="12.75" customHeight="1" x14ac:dyDescent="0.2">
      <c r="A371" s="461"/>
      <c r="B371" s="462"/>
      <c r="C371" s="462"/>
      <c r="D371" s="462"/>
      <c r="E371" s="462"/>
      <c r="F371" s="462"/>
      <c r="G371" s="463"/>
      <c r="H371" s="462"/>
      <c r="I371" s="464"/>
      <c r="J371" s="464"/>
      <c r="K371" s="465"/>
      <c r="L371" s="462"/>
      <c r="M371" s="466"/>
      <c r="N371" s="465"/>
      <c r="O371" s="462"/>
      <c r="P371" s="465"/>
      <c r="Q371" s="462"/>
      <c r="R371" s="466"/>
      <c r="S371" s="465"/>
      <c r="T371" s="462"/>
      <c r="U371" s="465"/>
      <c r="V371" s="462"/>
      <c r="W371" s="466"/>
      <c r="X371" s="465"/>
      <c r="Y371" s="462"/>
      <c r="Z371" s="467"/>
      <c r="AA371" s="467"/>
      <c r="AB371" s="467"/>
      <c r="AC371" s="467"/>
      <c r="AD371" s="467"/>
      <c r="AE371" s="467"/>
      <c r="AF371" s="467"/>
      <c r="AG371" s="467"/>
      <c r="AH371" s="467"/>
      <c r="AI371" s="467"/>
      <c r="AJ371" s="467"/>
      <c r="AK371" s="467"/>
      <c r="AL371" s="467"/>
      <c r="AM371" s="467"/>
      <c r="AN371" s="467"/>
      <c r="AO371" s="467"/>
      <c r="AP371" s="467"/>
      <c r="AQ371" s="467"/>
      <c r="AR371" s="467"/>
      <c r="AS371" s="467"/>
    </row>
    <row r="372" spans="1:45" ht="12.75" customHeight="1" x14ac:dyDescent="0.2">
      <c r="A372" s="461"/>
      <c r="B372" s="462"/>
      <c r="C372" s="462"/>
      <c r="D372" s="462"/>
      <c r="E372" s="462"/>
      <c r="F372" s="462"/>
      <c r="G372" s="463"/>
      <c r="H372" s="462"/>
      <c r="I372" s="464"/>
      <c r="J372" s="464"/>
      <c r="K372" s="465"/>
      <c r="L372" s="462"/>
      <c r="M372" s="466"/>
      <c r="N372" s="465"/>
      <c r="O372" s="462"/>
      <c r="P372" s="465"/>
      <c r="Q372" s="462"/>
      <c r="R372" s="466"/>
      <c r="S372" s="465"/>
      <c r="T372" s="462"/>
      <c r="U372" s="465"/>
      <c r="V372" s="462"/>
      <c r="W372" s="466"/>
      <c r="X372" s="465"/>
      <c r="Y372" s="462"/>
      <c r="Z372" s="467"/>
      <c r="AA372" s="467"/>
      <c r="AB372" s="467"/>
      <c r="AC372" s="467"/>
      <c r="AD372" s="467"/>
      <c r="AE372" s="467"/>
      <c r="AF372" s="467"/>
      <c r="AG372" s="467"/>
      <c r="AH372" s="467"/>
      <c r="AI372" s="467"/>
      <c r="AJ372" s="467"/>
      <c r="AK372" s="467"/>
      <c r="AL372" s="467"/>
      <c r="AM372" s="467"/>
      <c r="AN372" s="467"/>
      <c r="AO372" s="467"/>
      <c r="AP372" s="467"/>
      <c r="AQ372" s="467"/>
      <c r="AR372" s="467"/>
      <c r="AS372" s="467"/>
    </row>
    <row r="373" spans="1:45" ht="12.75" customHeight="1" x14ac:dyDescent="0.2">
      <c r="A373" s="461"/>
      <c r="B373" s="462"/>
      <c r="C373" s="462"/>
      <c r="D373" s="462"/>
      <c r="E373" s="462"/>
      <c r="F373" s="462"/>
      <c r="G373" s="463"/>
      <c r="H373" s="462"/>
      <c r="I373" s="464"/>
      <c r="J373" s="464"/>
      <c r="K373" s="465"/>
      <c r="L373" s="462"/>
      <c r="M373" s="466"/>
      <c r="N373" s="465"/>
      <c r="O373" s="462"/>
      <c r="P373" s="465"/>
      <c r="Q373" s="462"/>
      <c r="R373" s="466"/>
      <c r="S373" s="465"/>
      <c r="T373" s="462"/>
      <c r="U373" s="465"/>
      <c r="V373" s="462"/>
      <c r="W373" s="466"/>
      <c r="X373" s="465"/>
      <c r="Y373" s="462"/>
      <c r="Z373" s="467"/>
      <c r="AA373" s="467"/>
      <c r="AB373" s="467"/>
      <c r="AC373" s="467"/>
      <c r="AD373" s="467"/>
      <c r="AE373" s="467"/>
      <c r="AF373" s="467"/>
      <c r="AG373" s="467"/>
      <c r="AH373" s="467"/>
      <c r="AI373" s="467"/>
      <c r="AJ373" s="467"/>
      <c r="AK373" s="467"/>
      <c r="AL373" s="467"/>
      <c r="AM373" s="467"/>
      <c r="AN373" s="467"/>
      <c r="AO373" s="467"/>
      <c r="AP373" s="467"/>
      <c r="AQ373" s="467"/>
      <c r="AR373" s="467"/>
      <c r="AS373" s="467"/>
    </row>
    <row r="374" spans="1:45" ht="12.75" customHeight="1" x14ac:dyDescent="0.2">
      <c r="A374" s="461"/>
      <c r="B374" s="462"/>
      <c r="C374" s="462"/>
      <c r="D374" s="462"/>
      <c r="E374" s="462"/>
      <c r="F374" s="462"/>
      <c r="G374" s="463"/>
      <c r="H374" s="462"/>
      <c r="I374" s="464"/>
      <c r="J374" s="464"/>
      <c r="K374" s="465"/>
      <c r="L374" s="462"/>
      <c r="M374" s="466"/>
      <c r="N374" s="465"/>
      <c r="O374" s="462"/>
      <c r="P374" s="465"/>
      <c r="Q374" s="462"/>
      <c r="R374" s="466"/>
      <c r="S374" s="465"/>
      <c r="T374" s="462"/>
      <c r="U374" s="465"/>
      <c r="V374" s="462"/>
      <c r="W374" s="466"/>
      <c r="X374" s="465"/>
      <c r="Y374" s="462"/>
      <c r="Z374" s="467"/>
      <c r="AA374" s="467"/>
      <c r="AB374" s="467"/>
      <c r="AC374" s="467"/>
      <c r="AD374" s="467"/>
      <c r="AE374" s="467"/>
      <c r="AF374" s="467"/>
      <c r="AG374" s="467"/>
      <c r="AH374" s="467"/>
      <c r="AI374" s="467"/>
      <c r="AJ374" s="467"/>
      <c r="AK374" s="467"/>
      <c r="AL374" s="467"/>
      <c r="AM374" s="467"/>
      <c r="AN374" s="467"/>
      <c r="AO374" s="467"/>
      <c r="AP374" s="467"/>
      <c r="AQ374" s="467"/>
      <c r="AR374" s="467"/>
      <c r="AS374" s="467"/>
    </row>
    <row r="375" spans="1:45" ht="12.75" customHeight="1" x14ac:dyDescent="0.2">
      <c r="A375" s="461"/>
      <c r="B375" s="462"/>
      <c r="C375" s="462"/>
      <c r="D375" s="462"/>
      <c r="E375" s="462"/>
      <c r="F375" s="462"/>
      <c r="G375" s="463"/>
      <c r="H375" s="462"/>
      <c r="I375" s="464"/>
      <c r="J375" s="464"/>
      <c r="K375" s="465"/>
      <c r="L375" s="462"/>
      <c r="M375" s="466"/>
      <c r="N375" s="465"/>
      <c r="O375" s="462"/>
      <c r="P375" s="465"/>
      <c r="Q375" s="462"/>
      <c r="R375" s="466"/>
      <c r="S375" s="465"/>
      <c r="T375" s="462"/>
      <c r="U375" s="465"/>
      <c r="V375" s="462"/>
      <c r="W375" s="466"/>
      <c r="X375" s="465"/>
      <c r="Y375" s="462"/>
      <c r="Z375" s="467"/>
      <c r="AA375" s="467"/>
      <c r="AB375" s="467"/>
      <c r="AC375" s="467"/>
      <c r="AD375" s="467"/>
      <c r="AE375" s="467"/>
      <c r="AF375" s="467"/>
      <c r="AG375" s="467"/>
      <c r="AH375" s="467"/>
      <c r="AI375" s="467"/>
      <c r="AJ375" s="467"/>
      <c r="AK375" s="467"/>
      <c r="AL375" s="467"/>
      <c r="AM375" s="467"/>
      <c r="AN375" s="467"/>
      <c r="AO375" s="467"/>
      <c r="AP375" s="467"/>
      <c r="AQ375" s="467"/>
      <c r="AR375" s="467"/>
      <c r="AS375" s="467"/>
    </row>
    <row r="376" spans="1:45" ht="12.75" customHeight="1" x14ac:dyDescent="0.2">
      <c r="A376" s="461"/>
      <c r="B376" s="462"/>
      <c r="C376" s="462"/>
      <c r="D376" s="462"/>
      <c r="E376" s="462"/>
      <c r="F376" s="462"/>
      <c r="G376" s="463"/>
      <c r="H376" s="462"/>
      <c r="I376" s="464"/>
      <c r="J376" s="464"/>
      <c r="K376" s="465"/>
      <c r="L376" s="462"/>
      <c r="M376" s="466"/>
      <c r="N376" s="465"/>
      <c r="O376" s="462"/>
      <c r="P376" s="465"/>
      <c r="Q376" s="462"/>
      <c r="R376" s="466"/>
      <c r="S376" s="465"/>
      <c r="T376" s="462"/>
      <c r="U376" s="465"/>
      <c r="V376" s="462"/>
      <c r="W376" s="466"/>
      <c r="X376" s="465"/>
      <c r="Y376" s="462"/>
      <c r="Z376" s="467"/>
      <c r="AA376" s="467"/>
      <c r="AB376" s="467"/>
      <c r="AC376" s="467"/>
      <c r="AD376" s="467"/>
      <c r="AE376" s="467"/>
      <c r="AF376" s="467"/>
      <c r="AG376" s="467"/>
      <c r="AH376" s="467"/>
      <c r="AI376" s="467"/>
      <c r="AJ376" s="467"/>
      <c r="AK376" s="467"/>
      <c r="AL376" s="467"/>
      <c r="AM376" s="467"/>
      <c r="AN376" s="467"/>
      <c r="AO376" s="467"/>
      <c r="AP376" s="467"/>
      <c r="AQ376" s="467"/>
      <c r="AR376" s="467"/>
      <c r="AS376" s="467"/>
    </row>
    <row r="377" spans="1:45" ht="12.75" customHeight="1" x14ac:dyDescent="0.2">
      <c r="A377" s="461"/>
      <c r="B377" s="462"/>
      <c r="C377" s="462"/>
      <c r="D377" s="462"/>
      <c r="E377" s="462"/>
      <c r="F377" s="462"/>
      <c r="G377" s="463"/>
      <c r="H377" s="462"/>
      <c r="I377" s="464"/>
      <c r="J377" s="464"/>
      <c r="K377" s="465"/>
      <c r="L377" s="462"/>
      <c r="M377" s="466"/>
      <c r="N377" s="465"/>
      <c r="O377" s="462"/>
      <c r="P377" s="465"/>
      <c r="Q377" s="462"/>
      <c r="R377" s="466"/>
      <c r="S377" s="465"/>
      <c r="T377" s="462"/>
      <c r="U377" s="465"/>
      <c r="V377" s="462"/>
      <c r="W377" s="466"/>
      <c r="X377" s="465"/>
      <c r="Y377" s="462"/>
      <c r="Z377" s="467"/>
      <c r="AA377" s="467"/>
      <c r="AB377" s="467"/>
      <c r="AC377" s="467"/>
      <c r="AD377" s="467"/>
      <c r="AE377" s="467"/>
      <c r="AF377" s="467"/>
      <c r="AG377" s="467"/>
      <c r="AH377" s="467"/>
      <c r="AI377" s="467"/>
      <c r="AJ377" s="467"/>
      <c r="AK377" s="467"/>
      <c r="AL377" s="467"/>
      <c r="AM377" s="467"/>
      <c r="AN377" s="467"/>
      <c r="AO377" s="467"/>
      <c r="AP377" s="467"/>
      <c r="AQ377" s="467"/>
      <c r="AR377" s="467"/>
      <c r="AS377" s="467"/>
    </row>
    <row r="378" spans="1:45" ht="12.75" customHeight="1" x14ac:dyDescent="0.2">
      <c r="A378" s="461"/>
      <c r="B378" s="462"/>
      <c r="C378" s="462"/>
      <c r="D378" s="462"/>
      <c r="E378" s="462"/>
      <c r="F378" s="462"/>
      <c r="G378" s="463"/>
      <c r="H378" s="462"/>
      <c r="I378" s="464"/>
      <c r="J378" s="464"/>
      <c r="K378" s="465"/>
      <c r="L378" s="462"/>
      <c r="M378" s="466"/>
      <c r="N378" s="465"/>
      <c r="O378" s="462"/>
      <c r="P378" s="465"/>
      <c r="Q378" s="462"/>
      <c r="R378" s="466"/>
      <c r="S378" s="465"/>
      <c r="T378" s="462"/>
      <c r="U378" s="465"/>
      <c r="V378" s="462"/>
      <c r="W378" s="466"/>
      <c r="X378" s="465"/>
      <c r="Y378" s="462"/>
      <c r="Z378" s="467"/>
      <c r="AA378" s="467"/>
      <c r="AB378" s="467"/>
      <c r="AC378" s="467"/>
      <c r="AD378" s="467"/>
      <c r="AE378" s="467"/>
      <c r="AF378" s="467"/>
      <c r="AG378" s="467"/>
      <c r="AH378" s="467"/>
      <c r="AI378" s="467"/>
      <c r="AJ378" s="467"/>
      <c r="AK378" s="467"/>
      <c r="AL378" s="467"/>
      <c r="AM378" s="467"/>
      <c r="AN378" s="467"/>
      <c r="AO378" s="467"/>
      <c r="AP378" s="467"/>
      <c r="AQ378" s="467"/>
      <c r="AR378" s="467"/>
      <c r="AS378" s="467"/>
    </row>
    <row r="379" spans="1:45" ht="12.75" customHeight="1" x14ac:dyDescent="0.2">
      <c r="A379" s="461"/>
      <c r="B379" s="462"/>
      <c r="C379" s="462"/>
      <c r="D379" s="462"/>
      <c r="E379" s="462"/>
      <c r="F379" s="462"/>
      <c r="G379" s="463"/>
      <c r="H379" s="462"/>
      <c r="I379" s="464"/>
      <c r="J379" s="464"/>
      <c r="K379" s="465"/>
      <c r="L379" s="462"/>
      <c r="M379" s="466"/>
      <c r="N379" s="465"/>
      <c r="O379" s="462"/>
      <c r="P379" s="465"/>
      <c r="Q379" s="462"/>
      <c r="R379" s="466"/>
      <c r="S379" s="465"/>
      <c r="T379" s="462"/>
      <c r="U379" s="465"/>
      <c r="V379" s="462"/>
      <c r="W379" s="466"/>
      <c r="X379" s="465"/>
      <c r="Y379" s="462"/>
      <c r="Z379" s="467"/>
      <c r="AA379" s="467"/>
      <c r="AB379" s="467"/>
      <c r="AC379" s="467"/>
      <c r="AD379" s="467"/>
      <c r="AE379" s="467"/>
      <c r="AF379" s="467"/>
      <c r="AG379" s="467"/>
      <c r="AH379" s="467"/>
      <c r="AI379" s="467"/>
      <c r="AJ379" s="467"/>
      <c r="AK379" s="467"/>
      <c r="AL379" s="467"/>
      <c r="AM379" s="467"/>
      <c r="AN379" s="467"/>
      <c r="AO379" s="467"/>
      <c r="AP379" s="467"/>
      <c r="AQ379" s="467"/>
      <c r="AR379" s="467"/>
      <c r="AS379" s="467"/>
    </row>
    <row r="380" spans="1:45" ht="12.75" customHeight="1" x14ac:dyDescent="0.2">
      <c r="A380" s="461"/>
      <c r="B380" s="462"/>
      <c r="C380" s="462"/>
      <c r="D380" s="462"/>
      <c r="E380" s="462"/>
      <c r="F380" s="462"/>
      <c r="G380" s="463"/>
      <c r="H380" s="462"/>
      <c r="I380" s="464"/>
      <c r="J380" s="464"/>
      <c r="K380" s="465"/>
      <c r="L380" s="462"/>
      <c r="M380" s="466"/>
      <c r="N380" s="465"/>
      <c r="O380" s="462"/>
      <c r="P380" s="465"/>
      <c r="Q380" s="462"/>
      <c r="R380" s="466"/>
      <c r="S380" s="465"/>
      <c r="T380" s="462"/>
      <c r="U380" s="465"/>
      <c r="V380" s="462"/>
      <c r="W380" s="466"/>
      <c r="X380" s="465"/>
      <c r="Y380" s="462"/>
      <c r="Z380" s="467"/>
      <c r="AA380" s="467"/>
      <c r="AB380" s="467"/>
      <c r="AC380" s="467"/>
      <c r="AD380" s="467"/>
      <c r="AE380" s="467"/>
      <c r="AF380" s="467"/>
      <c r="AG380" s="467"/>
      <c r="AH380" s="467"/>
      <c r="AI380" s="467"/>
      <c r="AJ380" s="467"/>
      <c r="AK380" s="467"/>
      <c r="AL380" s="467"/>
      <c r="AM380" s="467"/>
      <c r="AN380" s="467"/>
      <c r="AO380" s="467"/>
      <c r="AP380" s="467"/>
      <c r="AQ380" s="467"/>
      <c r="AR380" s="467"/>
      <c r="AS380" s="467"/>
    </row>
    <row r="381" spans="1:45" ht="12.75" customHeight="1" x14ac:dyDescent="0.2">
      <c r="A381" s="461"/>
      <c r="B381" s="462"/>
      <c r="C381" s="462"/>
      <c r="D381" s="462"/>
      <c r="E381" s="462"/>
      <c r="F381" s="462"/>
      <c r="G381" s="463"/>
      <c r="H381" s="462"/>
      <c r="I381" s="464"/>
      <c r="J381" s="464"/>
      <c r="K381" s="465"/>
      <c r="L381" s="462"/>
      <c r="M381" s="466"/>
      <c r="N381" s="465"/>
      <c r="O381" s="462"/>
      <c r="P381" s="465"/>
      <c r="Q381" s="462"/>
      <c r="R381" s="466"/>
      <c r="S381" s="465"/>
      <c r="T381" s="462"/>
      <c r="U381" s="465"/>
      <c r="V381" s="462"/>
      <c r="W381" s="466"/>
      <c r="X381" s="465"/>
      <c r="Y381" s="462"/>
      <c r="Z381" s="467"/>
      <c r="AA381" s="467"/>
      <c r="AB381" s="467"/>
      <c r="AC381" s="467"/>
      <c r="AD381" s="467"/>
      <c r="AE381" s="467"/>
      <c r="AF381" s="467"/>
      <c r="AG381" s="467"/>
      <c r="AH381" s="467"/>
      <c r="AI381" s="467"/>
      <c r="AJ381" s="467"/>
      <c r="AK381" s="467"/>
      <c r="AL381" s="467"/>
      <c r="AM381" s="467"/>
      <c r="AN381" s="467"/>
      <c r="AO381" s="467"/>
      <c r="AP381" s="467"/>
      <c r="AQ381" s="467"/>
      <c r="AR381" s="467"/>
      <c r="AS381" s="467"/>
    </row>
    <row r="382" spans="1:45" ht="12.75" customHeight="1" x14ac:dyDescent="0.2">
      <c r="A382" s="461"/>
      <c r="B382" s="462"/>
      <c r="C382" s="462"/>
      <c r="D382" s="462"/>
      <c r="E382" s="462"/>
      <c r="F382" s="462"/>
      <c r="G382" s="463"/>
      <c r="H382" s="462"/>
      <c r="I382" s="464"/>
      <c r="J382" s="464"/>
      <c r="K382" s="465"/>
      <c r="L382" s="462"/>
      <c r="M382" s="466"/>
      <c r="N382" s="465"/>
      <c r="O382" s="462"/>
      <c r="P382" s="465"/>
      <c r="Q382" s="462"/>
      <c r="R382" s="466"/>
      <c r="S382" s="465"/>
      <c r="T382" s="462"/>
      <c r="U382" s="465"/>
      <c r="V382" s="462"/>
      <c r="W382" s="466"/>
      <c r="X382" s="465"/>
      <c r="Y382" s="462"/>
      <c r="Z382" s="467"/>
      <c r="AA382" s="467"/>
      <c r="AB382" s="467"/>
      <c r="AC382" s="467"/>
      <c r="AD382" s="467"/>
      <c r="AE382" s="467"/>
      <c r="AF382" s="467"/>
      <c r="AG382" s="467"/>
      <c r="AH382" s="467"/>
      <c r="AI382" s="467"/>
      <c r="AJ382" s="467"/>
      <c r="AK382" s="467"/>
      <c r="AL382" s="467"/>
      <c r="AM382" s="467"/>
      <c r="AN382" s="467"/>
      <c r="AO382" s="467"/>
      <c r="AP382" s="467"/>
      <c r="AQ382" s="467"/>
      <c r="AR382" s="467"/>
      <c r="AS382" s="467"/>
    </row>
    <row r="383" spans="1:45" ht="12.75" customHeight="1" x14ac:dyDescent="0.2">
      <c r="A383" s="461"/>
      <c r="B383" s="462"/>
      <c r="C383" s="462"/>
      <c r="D383" s="462"/>
      <c r="E383" s="462"/>
      <c r="F383" s="462"/>
      <c r="G383" s="463"/>
      <c r="H383" s="462"/>
      <c r="I383" s="464"/>
      <c r="J383" s="464"/>
      <c r="K383" s="465"/>
      <c r="L383" s="462"/>
      <c r="M383" s="466"/>
      <c r="N383" s="465"/>
      <c r="O383" s="462"/>
      <c r="P383" s="465"/>
      <c r="Q383" s="462"/>
      <c r="R383" s="466"/>
      <c r="S383" s="465"/>
      <c r="T383" s="462"/>
      <c r="U383" s="465"/>
      <c r="V383" s="462"/>
      <c r="W383" s="466"/>
      <c r="X383" s="465"/>
      <c r="Y383" s="462"/>
      <c r="Z383" s="467"/>
      <c r="AA383" s="467"/>
      <c r="AB383" s="467"/>
      <c r="AC383" s="467"/>
      <c r="AD383" s="467"/>
      <c r="AE383" s="467"/>
      <c r="AF383" s="467"/>
      <c r="AG383" s="467"/>
      <c r="AH383" s="467"/>
      <c r="AI383" s="467"/>
      <c r="AJ383" s="467"/>
      <c r="AK383" s="467"/>
      <c r="AL383" s="467"/>
      <c r="AM383" s="467"/>
      <c r="AN383" s="467"/>
      <c r="AO383" s="467"/>
      <c r="AP383" s="467"/>
      <c r="AQ383" s="467"/>
      <c r="AR383" s="467"/>
      <c r="AS383" s="467"/>
    </row>
    <row r="384" spans="1:45" ht="12.75" customHeight="1" x14ac:dyDescent="0.2">
      <c r="A384" s="461"/>
      <c r="B384" s="462"/>
      <c r="C384" s="462"/>
      <c r="D384" s="462"/>
      <c r="E384" s="462"/>
      <c r="F384" s="462"/>
      <c r="G384" s="463"/>
      <c r="H384" s="462"/>
      <c r="I384" s="464"/>
      <c r="J384" s="464"/>
      <c r="K384" s="465"/>
      <c r="L384" s="462"/>
      <c r="M384" s="466"/>
      <c r="N384" s="465"/>
      <c r="O384" s="462"/>
      <c r="P384" s="465"/>
      <c r="Q384" s="462"/>
      <c r="R384" s="466"/>
      <c r="S384" s="465"/>
      <c r="T384" s="462"/>
      <c r="U384" s="465"/>
      <c r="V384" s="462"/>
      <c r="W384" s="466"/>
      <c r="X384" s="465"/>
      <c r="Y384" s="462"/>
      <c r="Z384" s="467"/>
      <c r="AA384" s="467"/>
      <c r="AB384" s="467"/>
      <c r="AC384" s="467"/>
      <c r="AD384" s="467"/>
      <c r="AE384" s="467"/>
      <c r="AF384" s="467"/>
      <c r="AG384" s="467"/>
      <c r="AH384" s="467"/>
      <c r="AI384" s="467"/>
      <c r="AJ384" s="467"/>
      <c r="AK384" s="467"/>
      <c r="AL384" s="467"/>
      <c r="AM384" s="467"/>
      <c r="AN384" s="467"/>
      <c r="AO384" s="467"/>
      <c r="AP384" s="467"/>
      <c r="AQ384" s="467"/>
      <c r="AR384" s="467"/>
      <c r="AS384" s="467"/>
    </row>
    <row r="385" spans="1:45" ht="12.75" customHeight="1" x14ac:dyDescent="0.2">
      <c r="A385" s="461"/>
      <c r="B385" s="462"/>
      <c r="C385" s="462"/>
      <c r="D385" s="462"/>
      <c r="E385" s="462"/>
      <c r="F385" s="462"/>
      <c r="G385" s="463"/>
      <c r="H385" s="462"/>
      <c r="I385" s="464"/>
      <c r="J385" s="464"/>
      <c r="K385" s="465"/>
      <c r="L385" s="462"/>
      <c r="M385" s="466"/>
      <c r="N385" s="465"/>
      <c r="O385" s="462"/>
      <c r="P385" s="465"/>
      <c r="Q385" s="462"/>
      <c r="R385" s="466"/>
      <c r="S385" s="465"/>
      <c r="T385" s="462"/>
      <c r="U385" s="465"/>
      <c r="V385" s="462"/>
      <c r="W385" s="466"/>
      <c r="X385" s="465"/>
      <c r="Y385" s="462"/>
      <c r="Z385" s="467"/>
      <c r="AA385" s="467"/>
      <c r="AB385" s="467"/>
      <c r="AC385" s="467"/>
      <c r="AD385" s="467"/>
      <c r="AE385" s="467"/>
      <c r="AF385" s="467"/>
      <c r="AG385" s="467"/>
      <c r="AH385" s="467"/>
      <c r="AI385" s="467"/>
      <c r="AJ385" s="467"/>
      <c r="AK385" s="467"/>
      <c r="AL385" s="467"/>
      <c r="AM385" s="467"/>
      <c r="AN385" s="467"/>
      <c r="AO385" s="467"/>
      <c r="AP385" s="467"/>
      <c r="AQ385" s="467"/>
      <c r="AR385" s="467"/>
      <c r="AS385" s="467"/>
    </row>
    <row r="386" spans="1:45" ht="12.75" customHeight="1" x14ac:dyDescent="0.2">
      <c r="A386" s="461"/>
      <c r="B386" s="462"/>
      <c r="C386" s="462"/>
      <c r="D386" s="462"/>
      <c r="E386" s="462"/>
      <c r="F386" s="462"/>
      <c r="G386" s="463"/>
      <c r="H386" s="462"/>
      <c r="I386" s="464"/>
      <c r="J386" s="464"/>
      <c r="K386" s="465"/>
      <c r="L386" s="462"/>
      <c r="M386" s="466"/>
      <c r="N386" s="465"/>
      <c r="O386" s="462"/>
      <c r="P386" s="465"/>
      <c r="Q386" s="462"/>
      <c r="R386" s="466"/>
      <c r="S386" s="465"/>
      <c r="T386" s="462"/>
      <c r="U386" s="465"/>
      <c r="V386" s="462"/>
      <c r="W386" s="466"/>
      <c r="X386" s="465"/>
      <c r="Y386" s="462"/>
      <c r="Z386" s="467"/>
      <c r="AA386" s="467"/>
      <c r="AB386" s="467"/>
      <c r="AC386" s="467"/>
      <c r="AD386" s="467"/>
      <c r="AE386" s="467"/>
      <c r="AF386" s="467"/>
      <c r="AG386" s="467"/>
      <c r="AH386" s="467"/>
      <c r="AI386" s="467"/>
      <c r="AJ386" s="467"/>
      <c r="AK386" s="467"/>
      <c r="AL386" s="467"/>
      <c r="AM386" s="467"/>
      <c r="AN386" s="467"/>
      <c r="AO386" s="467"/>
      <c r="AP386" s="467"/>
      <c r="AQ386" s="467"/>
      <c r="AR386" s="467"/>
      <c r="AS386" s="467"/>
    </row>
    <row r="387" spans="1:45" ht="12.75" customHeight="1" x14ac:dyDescent="0.2">
      <c r="A387" s="461"/>
      <c r="B387" s="462"/>
      <c r="C387" s="462"/>
      <c r="D387" s="462"/>
      <c r="E387" s="462"/>
      <c r="F387" s="462"/>
      <c r="G387" s="463"/>
      <c r="H387" s="462"/>
      <c r="I387" s="464"/>
      <c r="J387" s="464"/>
      <c r="K387" s="465"/>
      <c r="L387" s="462"/>
      <c r="M387" s="466"/>
      <c r="N387" s="465"/>
      <c r="O387" s="462"/>
      <c r="P387" s="465"/>
      <c r="Q387" s="462"/>
      <c r="R387" s="466"/>
      <c r="S387" s="465"/>
      <c r="T387" s="462"/>
      <c r="U387" s="465"/>
      <c r="V387" s="462"/>
      <c r="W387" s="466"/>
      <c r="X387" s="465"/>
      <c r="Y387" s="462"/>
      <c r="Z387" s="467"/>
      <c r="AA387" s="467"/>
      <c r="AB387" s="467"/>
      <c r="AC387" s="467"/>
      <c r="AD387" s="467"/>
      <c r="AE387" s="467"/>
      <c r="AF387" s="467"/>
      <c r="AG387" s="467"/>
      <c r="AH387" s="467"/>
      <c r="AI387" s="467"/>
      <c r="AJ387" s="467"/>
      <c r="AK387" s="467"/>
      <c r="AL387" s="467"/>
      <c r="AM387" s="467"/>
      <c r="AN387" s="467"/>
      <c r="AO387" s="467"/>
      <c r="AP387" s="467"/>
      <c r="AQ387" s="467"/>
      <c r="AR387" s="467"/>
      <c r="AS387" s="467"/>
    </row>
    <row r="388" spans="1:45" ht="12.75" customHeight="1" x14ac:dyDescent="0.2">
      <c r="A388" s="461"/>
      <c r="B388" s="462"/>
      <c r="C388" s="462"/>
      <c r="D388" s="462"/>
      <c r="E388" s="462"/>
      <c r="F388" s="462"/>
      <c r="G388" s="463"/>
      <c r="H388" s="462"/>
      <c r="I388" s="464"/>
      <c r="J388" s="464"/>
      <c r="K388" s="465"/>
      <c r="L388" s="462"/>
      <c r="M388" s="466"/>
      <c r="N388" s="465"/>
      <c r="O388" s="462"/>
      <c r="P388" s="465"/>
      <c r="Q388" s="462"/>
      <c r="R388" s="466"/>
      <c r="S388" s="465"/>
      <c r="T388" s="462"/>
      <c r="U388" s="465"/>
      <c r="V388" s="462"/>
      <c r="W388" s="466"/>
      <c r="X388" s="465"/>
      <c r="Y388" s="462"/>
      <c r="Z388" s="467"/>
      <c r="AA388" s="467"/>
      <c r="AB388" s="467"/>
      <c r="AC388" s="467"/>
      <c r="AD388" s="467"/>
      <c r="AE388" s="467"/>
      <c r="AF388" s="467"/>
      <c r="AG388" s="467"/>
      <c r="AH388" s="467"/>
      <c r="AI388" s="467"/>
      <c r="AJ388" s="467"/>
      <c r="AK388" s="467"/>
      <c r="AL388" s="467"/>
      <c r="AM388" s="467"/>
      <c r="AN388" s="467"/>
      <c r="AO388" s="467"/>
      <c r="AP388" s="467"/>
      <c r="AQ388" s="467"/>
      <c r="AR388" s="467"/>
      <c r="AS388" s="467"/>
    </row>
    <row r="389" spans="1:45" ht="12.75" customHeight="1" x14ac:dyDescent="0.2">
      <c r="A389" s="461"/>
      <c r="B389" s="462"/>
      <c r="C389" s="462"/>
      <c r="D389" s="462"/>
      <c r="E389" s="462"/>
      <c r="F389" s="462"/>
      <c r="G389" s="463"/>
      <c r="H389" s="462"/>
      <c r="I389" s="464"/>
      <c r="J389" s="464"/>
      <c r="K389" s="465"/>
      <c r="L389" s="462"/>
      <c r="M389" s="466"/>
      <c r="N389" s="465"/>
      <c r="O389" s="462"/>
      <c r="P389" s="465"/>
      <c r="Q389" s="462"/>
      <c r="R389" s="466"/>
      <c r="S389" s="465"/>
      <c r="T389" s="462"/>
      <c r="U389" s="465"/>
      <c r="V389" s="462"/>
      <c r="W389" s="466"/>
      <c r="X389" s="465"/>
      <c r="Y389" s="462"/>
      <c r="Z389" s="467"/>
      <c r="AA389" s="467"/>
      <c r="AB389" s="467"/>
      <c r="AC389" s="467"/>
      <c r="AD389" s="467"/>
      <c r="AE389" s="467"/>
      <c r="AF389" s="467"/>
      <c r="AG389" s="467"/>
      <c r="AH389" s="467"/>
      <c r="AI389" s="467"/>
      <c r="AJ389" s="467"/>
      <c r="AK389" s="467"/>
      <c r="AL389" s="467"/>
      <c r="AM389" s="467"/>
      <c r="AN389" s="467"/>
      <c r="AO389" s="467"/>
      <c r="AP389" s="467"/>
      <c r="AQ389" s="467"/>
      <c r="AR389" s="467"/>
      <c r="AS389" s="467"/>
    </row>
    <row r="390" spans="1:45" ht="12.75" customHeight="1" x14ac:dyDescent="0.2">
      <c r="A390" s="461"/>
      <c r="B390" s="462"/>
      <c r="C390" s="462"/>
      <c r="D390" s="462"/>
      <c r="E390" s="462"/>
      <c r="F390" s="462"/>
      <c r="G390" s="463"/>
      <c r="H390" s="462"/>
      <c r="I390" s="464"/>
      <c r="J390" s="464"/>
      <c r="K390" s="465"/>
      <c r="L390" s="462"/>
      <c r="M390" s="466"/>
      <c r="N390" s="465"/>
      <c r="O390" s="462"/>
      <c r="P390" s="465"/>
      <c r="Q390" s="462"/>
      <c r="R390" s="466"/>
      <c r="S390" s="465"/>
      <c r="T390" s="462"/>
      <c r="U390" s="465"/>
      <c r="V390" s="462"/>
      <c r="W390" s="466"/>
      <c r="X390" s="465"/>
      <c r="Y390" s="462"/>
      <c r="Z390" s="467"/>
      <c r="AA390" s="467"/>
      <c r="AB390" s="467"/>
      <c r="AC390" s="467"/>
      <c r="AD390" s="467"/>
      <c r="AE390" s="467"/>
      <c r="AF390" s="467"/>
      <c r="AG390" s="467"/>
      <c r="AH390" s="467"/>
      <c r="AI390" s="467"/>
      <c r="AJ390" s="467"/>
      <c r="AK390" s="467"/>
      <c r="AL390" s="467"/>
      <c r="AM390" s="467"/>
      <c r="AN390" s="467"/>
      <c r="AO390" s="467"/>
      <c r="AP390" s="467"/>
      <c r="AQ390" s="467"/>
      <c r="AR390" s="467"/>
      <c r="AS390" s="467"/>
    </row>
    <row r="391" spans="1:45" ht="12.75" customHeight="1" x14ac:dyDescent="0.2">
      <c r="A391" s="461"/>
      <c r="B391" s="462"/>
      <c r="C391" s="462"/>
      <c r="D391" s="462"/>
      <c r="E391" s="462"/>
      <c r="F391" s="462"/>
      <c r="G391" s="463"/>
      <c r="H391" s="462"/>
      <c r="I391" s="464"/>
      <c r="J391" s="464"/>
      <c r="K391" s="465"/>
      <c r="L391" s="462"/>
      <c r="M391" s="466"/>
      <c r="N391" s="465"/>
      <c r="O391" s="462"/>
      <c r="P391" s="465"/>
      <c r="Q391" s="462"/>
      <c r="R391" s="466"/>
      <c r="S391" s="465"/>
      <c r="T391" s="462"/>
      <c r="U391" s="465"/>
      <c r="V391" s="462"/>
      <c r="W391" s="466"/>
      <c r="X391" s="465"/>
      <c r="Y391" s="462"/>
      <c r="Z391" s="467"/>
      <c r="AA391" s="467"/>
      <c r="AB391" s="467"/>
      <c r="AC391" s="467"/>
      <c r="AD391" s="467"/>
      <c r="AE391" s="467"/>
      <c r="AF391" s="467"/>
      <c r="AG391" s="467"/>
      <c r="AH391" s="467"/>
      <c r="AI391" s="467"/>
      <c r="AJ391" s="467"/>
      <c r="AK391" s="467"/>
      <c r="AL391" s="467"/>
      <c r="AM391" s="467"/>
      <c r="AN391" s="467"/>
      <c r="AO391" s="467"/>
      <c r="AP391" s="467"/>
      <c r="AQ391" s="467"/>
      <c r="AR391" s="467"/>
      <c r="AS391" s="467"/>
    </row>
    <row r="392" spans="1:45" ht="12.75" customHeight="1" x14ac:dyDescent="0.2">
      <c r="A392" s="461"/>
      <c r="B392" s="462"/>
      <c r="C392" s="462"/>
      <c r="D392" s="462"/>
      <c r="E392" s="462"/>
      <c r="F392" s="462"/>
      <c r="G392" s="463"/>
      <c r="H392" s="462"/>
      <c r="I392" s="464"/>
      <c r="J392" s="464"/>
      <c r="K392" s="465"/>
      <c r="L392" s="462"/>
      <c r="M392" s="466"/>
      <c r="N392" s="465"/>
      <c r="O392" s="462"/>
      <c r="P392" s="465"/>
      <c r="Q392" s="462"/>
      <c r="R392" s="466"/>
      <c r="S392" s="465"/>
      <c r="T392" s="462"/>
      <c r="U392" s="465"/>
      <c r="V392" s="462"/>
      <c r="W392" s="466"/>
      <c r="X392" s="465"/>
      <c r="Y392" s="462"/>
      <c r="Z392" s="467"/>
      <c r="AA392" s="467"/>
      <c r="AB392" s="467"/>
      <c r="AC392" s="467"/>
      <c r="AD392" s="467"/>
      <c r="AE392" s="467"/>
      <c r="AF392" s="467"/>
      <c r="AG392" s="467"/>
      <c r="AH392" s="467"/>
      <c r="AI392" s="467"/>
      <c r="AJ392" s="467"/>
      <c r="AK392" s="467"/>
      <c r="AL392" s="467"/>
      <c r="AM392" s="467"/>
      <c r="AN392" s="467"/>
      <c r="AO392" s="467"/>
      <c r="AP392" s="467"/>
      <c r="AQ392" s="467"/>
      <c r="AR392" s="467"/>
      <c r="AS392" s="467"/>
    </row>
    <row r="393" spans="1:45" ht="12.75" customHeight="1" x14ac:dyDescent="0.2">
      <c r="A393" s="461"/>
      <c r="B393" s="462"/>
      <c r="C393" s="462"/>
      <c r="D393" s="462"/>
      <c r="E393" s="462"/>
      <c r="F393" s="462"/>
      <c r="G393" s="463"/>
      <c r="H393" s="462"/>
      <c r="I393" s="464"/>
      <c r="J393" s="464"/>
      <c r="K393" s="465"/>
      <c r="L393" s="462"/>
      <c r="M393" s="466"/>
      <c r="N393" s="465"/>
      <c r="O393" s="462"/>
      <c r="P393" s="465"/>
      <c r="Q393" s="462"/>
      <c r="R393" s="466"/>
      <c r="S393" s="465"/>
      <c r="T393" s="462"/>
      <c r="U393" s="465"/>
      <c r="V393" s="462"/>
      <c r="W393" s="466"/>
      <c r="X393" s="465"/>
      <c r="Y393" s="462"/>
      <c r="Z393" s="467"/>
      <c r="AA393" s="467"/>
      <c r="AB393" s="467"/>
      <c r="AC393" s="467"/>
      <c r="AD393" s="467"/>
      <c r="AE393" s="467"/>
      <c r="AF393" s="467"/>
      <c r="AG393" s="467"/>
      <c r="AH393" s="467"/>
      <c r="AI393" s="467"/>
      <c r="AJ393" s="467"/>
      <c r="AK393" s="467"/>
      <c r="AL393" s="467"/>
      <c r="AM393" s="467"/>
      <c r="AN393" s="467"/>
      <c r="AO393" s="467"/>
      <c r="AP393" s="467"/>
      <c r="AQ393" s="467"/>
      <c r="AR393" s="467"/>
      <c r="AS393" s="467"/>
    </row>
    <row r="394" spans="1:45" ht="12.75" customHeight="1" x14ac:dyDescent="0.2">
      <c r="A394" s="461"/>
      <c r="B394" s="462"/>
      <c r="C394" s="462"/>
      <c r="D394" s="462"/>
      <c r="E394" s="462"/>
      <c r="F394" s="462"/>
      <c r="G394" s="463"/>
      <c r="H394" s="462"/>
      <c r="I394" s="464"/>
      <c r="J394" s="464"/>
      <c r="K394" s="465"/>
      <c r="L394" s="462"/>
      <c r="M394" s="466"/>
      <c r="N394" s="465"/>
      <c r="O394" s="462"/>
      <c r="P394" s="465"/>
      <c r="Q394" s="462"/>
      <c r="R394" s="466"/>
      <c r="S394" s="465"/>
      <c r="T394" s="462"/>
      <c r="U394" s="465"/>
      <c r="V394" s="462"/>
      <c r="W394" s="466"/>
      <c r="X394" s="465"/>
      <c r="Y394" s="462"/>
      <c r="Z394" s="467"/>
      <c r="AA394" s="467"/>
      <c r="AB394" s="467"/>
      <c r="AC394" s="467"/>
      <c r="AD394" s="467"/>
      <c r="AE394" s="467"/>
      <c r="AF394" s="467"/>
      <c r="AG394" s="467"/>
      <c r="AH394" s="467"/>
      <c r="AI394" s="467"/>
      <c r="AJ394" s="467"/>
      <c r="AK394" s="467"/>
      <c r="AL394" s="467"/>
      <c r="AM394" s="467"/>
      <c r="AN394" s="467"/>
      <c r="AO394" s="467"/>
      <c r="AP394" s="467"/>
      <c r="AQ394" s="467"/>
      <c r="AR394" s="467"/>
      <c r="AS394" s="467"/>
    </row>
    <row r="395" spans="1:45" ht="12.75" customHeight="1" x14ac:dyDescent="0.2">
      <c r="A395" s="461"/>
      <c r="B395" s="462"/>
      <c r="C395" s="462"/>
      <c r="D395" s="462"/>
      <c r="E395" s="462"/>
      <c r="F395" s="462"/>
      <c r="G395" s="463"/>
      <c r="H395" s="462"/>
      <c r="I395" s="464"/>
      <c r="J395" s="464"/>
      <c r="K395" s="465"/>
      <c r="L395" s="462"/>
      <c r="M395" s="466"/>
      <c r="N395" s="465"/>
      <c r="O395" s="462"/>
      <c r="P395" s="465"/>
      <c r="Q395" s="462"/>
      <c r="R395" s="466"/>
      <c r="S395" s="465"/>
      <c r="T395" s="462"/>
      <c r="U395" s="465"/>
      <c r="V395" s="462"/>
      <c r="W395" s="466"/>
      <c r="X395" s="465"/>
      <c r="Y395" s="462"/>
      <c r="Z395" s="467"/>
      <c r="AA395" s="467"/>
      <c r="AB395" s="467"/>
      <c r="AC395" s="467"/>
      <c r="AD395" s="467"/>
      <c r="AE395" s="467"/>
      <c r="AF395" s="467"/>
      <c r="AG395" s="467"/>
      <c r="AH395" s="467"/>
      <c r="AI395" s="467"/>
      <c r="AJ395" s="467"/>
      <c r="AK395" s="467"/>
      <c r="AL395" s="467"/>
      <c r="AM395" s="467"/>
      <c r="AN395" s="467"/>
      <c r="AO395" s="467"/>
      <c r="AP395" s="467"/>
      <c r="AQ395" s="467"/>
      <c r="AR395" s="467"/>
      <c r="AS395" s="467"/>
    </row>
    <row r="396" spans="1:45" ht="12.75" customHeight="1" x14ac:dyDescent="0.2">
      <c r="A396" s="461"/>
      <c r="B396" s="462"/>
      <c r="C396" s="462"/>
      <c r="D396" s="462"/>
      <c r="E396" s="462"/>
      <c r="F396" s="462"/>
      <c r="G396" s="463"/>
      <c r="H396" s="462"/>
      <c r="I396" s="464"/>
      <c r="J396" s="464"/>
      <c r="K396" s="465"/>
      <c r="L396" s="462"/>
      <c r="M396" s="466"/>
      <c r="N396" s="465"/>
      <c r="O396" s="462"/>
      <c r="P396" s="465"/>
      <c r="Q396" s="462"/>
      <c r="R396" s="466"/>
      <c r="S396" s="465"/>
      <c r="T396" s="462"/>
      <c r="U396" s="465"/>
      <c r="V396" s="462"/>
      <c r="W396" s="466"/>
      <c r="X396" s="465"/>
      <c r="Y396" s="462"/>
      <c r="Z396" s="467"/>
      <c r="AA396" s="467"/>
      <c r="AB396" s="467"/>
      <c r="AC396" s="467"/>
      <c r="AD396" s="467"/>
      <c r="AE396" s="467"/>
      <c r="AF396" s="467"/>
      <c r="AG396" s="467"/>
      <c r="AH396" s="467"/>
      <c r="AI396" s="467"/>
      <c r="AJ396" s="467"/>
      <c r="AK396" s="467"/>
      <c r="AL396" s="467"/>
      <c r="AM396" s="467"/>
      <c r="AN396" s="467"/>
      <c r="AO396" s="467"/>
      <c r="AP396" s="467"/>
      <c r="AQ396" s="467"/>
      <c r="AR396" s="467"/>
      <c r="AS396" s="467"/>
    </row>
    <row r="397" spans="1:45" ht="12.75" customHeight="1" x14ac:dyDescent="0.2">
      <c r="A397" s="461"/>
      <c r="B397" s="462"/>
      <c r="C397" s="462"/>
      <c r="D397" s="462"/>
      <c r="E397" s="462"/>
      <c r="F397" s="462"/>
      <c r="G397" s="463"/>
      <c r="H397" s="462"/>
      <c r="I397" s="464"/>
      <c r="J397" s="464"/>
      <c r="K397" s="465"/>
      <c r="L397" s="462"/>
      <c r="M397" s="466"/>
      <c r="N397" s="465"/>
      <c r="O397" s="462"/>
      <c r="P397" s="465"/>
      <c r="Q397" s="462"/>
      <c r="R397" s="466"/>
      <c r="S397" s="465"/>
      <c r="T397" s="462"/>
      <c r="U397" s="465"/>
      <c r="V397" s="462"/>
      <c r="W397" s="466"/>
      <c r="X397" s="465"/>
      <c r="Y397" s="462"/>
      <c r="Z397" s="467"/>
      <c r="AA397" s="467"/>
      <c r="AB397" s="467"/>
      <c r="AC397" s="467"/>
      <c r="AD397" s="467"/>
      <c r="AE397" s="467"/>
      <c r="AF397" s="467"/>
      <c r="AG397" s="467"/>
      <c r="AH397" s="467"/>
      <c r="AI397" s="467"/>
      <c r="AJ397" s="467"/>
      <c r="AK397" s="467"/>
      <c r="AL397" s="467"/>
      <c r="AM397" s="467"/>
      <c r="AN397" s="467"/>
      <c r="AO397" s="467"/>
      <c r="AP397" s="467"/>
      <c r="AQ397" s="467"/>
      <c r="AR397" s="467"/>
      <c r="AS397" s="467"/>
    </row>
    <row r="398" spans="1:45" ht="12.75" customHeight="1" x14ac:dyDescent="0.2">
      <c r="A398" s="461"/>
      <c r="B398" s="462"/>
      <c r="C398" s="462"/>
      <c r="D398" s="462"/>
      <c r="E398" s="462"/>
      <c r="F398" s="462"/>
      <c r="G398" s="463"/>
      <c r="H398" s="462"/>
      <c r="I398" s="464"/>
      <c r="J398" s="464"/>
      <c r="K398" s="465"/>
      <c r="L398" s="462"/>
      <c r="M398" s="466"/>
      <c r="N398" s="465"/>
      <c r="O398" s="462"/>
      <c r="P398" s="465"/>
      <c r="Q398" s="462"/>
      <c r="R398" s="466"/>
      <c r="S398" s="465"/>
      <c r="T398" s="462"/>
      <c r="U398" s="465"/>
      <c r="V398" s="462"/>
      <c r="W398" s="466"/>
      <c r="X398" s="465"/>
      <c r="Y398" s="462"/>
      <c r="Z398" s="467"/>
      <c r="AA398" s="467"/>
      <c r="AB398" s="467"/>
      <c r="AC398" s="467"/>
      <c r="AD398" s="467"/>
      <c r="AE398" s="467"/>
      <c r="AF398" s="467"/>
      <c r="AG398" s="467"/>
      <c r="AH398" s="467"/>
      <c r="AI398" s="467"/>
      <c r="AJ398" s="467"/>
      <c r="AK398" s="467"/>
      <c r="AL398" s="467"/>
      <c r="AM398" s="467"/>
      <c r="AN398" s="467"/>
      <c r="AO398" s="467"/>
      <c r="AP398" s="467"/>
      <c r="AQ398" s="467"/>
      <c r="AR398" s="467"/>
      <c r="AS398" s="467"/>
    </row>
    <row r="399" spans="1:45" ht="12.75" customHeight="1" x14ac:dyDescent="0.2">
      <c r="A399" s="461"/>
      <c r="B399" s="462"/>
      <c r="C399" s="462"/>
      <c r="D399" s="462"/>
      <c r="E399" s="462"/>
      <c r="F399" s="462"/>
      <c r="G399" s="463"/>
      <c r="H399" s="462"/>
      <c r="I399" s="464"/>
      <c r="J399" s="464"/>
      <c r="K399" s="465"/>
      <c r="L399" s="462"/>
      <c r="M399" s="466"/>
      <c r="N399" s="465"/>
      <c r="O399" s="462"/>
      <c r="P399" s="465"/>
      <c r="Q399" s="462"/>
      <c r="R399" s="466"/>
      <c r="S399" s="465"/>
      <c r="T399" s="462"/>
      <c r="U399" s="465"/>
      <c r="V399" s="462"/>
      <c r="W399" s="466"/>
      <c r="X399" s="465"/>
      <c r="Y399" s="462"/>
      <c r="Z399" s="467"/>
      <c r="AA399" s="467"/>
      <c r="AB399" s="467"/>
      <c r="AC399" s="467"/>
      <c r="AD399" s="467"/>
      <c r="AE399" s="467"/>
      <c r="AF399" s="467"/>
      <c r="AG399" s="467"/>
      <c r="AH399" s="467"/>
      <c r="AI399" s="467"/>
      <c r="AJ399" s="467"/>
      <c r="AK399" s="467"/>
      <c r="AL399" s="467"/>
      <c r="AM399" s="467"/>
      <c r="AN399" s="467"/>
      <c r="AO399" s="467"/>
      <c r="AP399" s="467"/>
      <c r="AQ399" s="467"/>
      <c r="AR399" s="467"/>
      <c r="AS399" s="467"/>
    </row>
    <row r="400" spans="1:45" ht="12.75" customHeight="1" x14ac:dyDescent="0.2">
      <c r="A400" s="461"/>
      <c r="B400" s="462"/>
      <c r="C400" s="462"/>
      <c r="D400" s="462"/>
      <c r="E400" s="462"/>
      <c r="F400" s="462"/>
      <c r="G400" s="463"/>
      <c r="H400" s="462"/>
      <c r="I400" s="464"/>
      <c r="J400" s="464"/>
      <c r="K400" s="465"/>
      <c r="L400" s="462"/>
      <c r="M400" s="466"/>
      <c r="N400" s="465"/>
      <c r="O400" s="462"/>
      <c r="P400" s="465"/>
      <c r="Q400" s="462"/>
      <c r="R400" s="466"/>
      <c r="S400" s="465"/>
      <c r="T400" s="462"/>
      <c r="U400" s="465"/>
      <c r="V400" s="462"/>
      <c r="W400" s="466"/>
      <c r="X400" s="465"/>
      <c r="Y400" s="462"/>
      <c r="Z400" s="467"/>
      <c r="AA400" s="467"/>
      <c r="AB400" s="467"/>
      <c r="AC400" s="467"/>
      <c r="AD400" s="467"/>
      <c r="AE400" s="467"/>
      <c r="AF400" s="467"/>
      <c r="AG400" s="467"/>
      <c r="AH400" s="467"/>
      <c r="AI400" s="467"/>
      <c r="AJ400" s="467"/>
      <c r="AK400" s="467"/>
      <c r="AL400" s="467"/>
      <c r="AM400" s="467"/>
      <c r="AN400" s="467"/>
      <c r="AO400" s="467"/>
      <c r="AP400" s="467"/>
      <c r="AQ400" s="467"/>
      <c r="AR400" s="467"/>
      <c r="AS400" s="467"/>
    </row>
    <row r="401" spans="1:45" ht="12.75" customHeight="1" x14ac:dyDescent="0.2">
      <c r="A401" s="461"/>
      <c r="B401" s="462"/>
      <c r="C401" s="462"/>
      <c r="D401" s="462"/>
      <c r="E401" s="462"/>
      <c r="F401" s="462"/>
      <c r="G401" s="463"/>
      <c r="H401" s="462"/>
      <c r="I401" s="464"/>
      <c r="J401" s="464"/>
      <c r="K401" s="465"/>
      <c r="L401" s="462"/>
      <c r="M401" s="466"/>
      <c r="N401" s="465"/>
      <c r="O401" s="462"/>
      <c r="P401" s="465"/>
      <c r="Q401" s="462"/>
      <c r="R401" s="466"/>
      <c r="S401" s="465"/>
      <c r="T401" s="462"/>
      <c r="U401" s="465"/>
      <c r="V401" s="462"/>
      <c r="W401" s="466"/>
      <c r="X401" s="465"/>
      <c r="Y401" s="462"/>
      <c r="Z401" s="467"/>
      <c r="AA401" s="467"/>
      <c r="AB401" s="467"/>
      <c r="AC401" s="467"/>
      <c r="AD401" s="467"/>
      <c r="AE401" s="467"/>
      <c r="AF401" s="467"/>
      <c r="AG401" s="467"/>
      <c r="AH401" s="467"/>
      <c r="AI401" s="467"/>
      <c r="AJ401" s="467"/>
      <c r="AK401" s="467"/>
      <c r="AL401" s="467"/>
      <c r="AM401" s="467"/>
      <c r="AN401" s="467"/>
      <c r="AO401" s="467"/>
      <c r="AP401" s="467"/>
      <c r="AQ401" s="467"/>
      <c r="AR401" s="467"/>
      <c r="AS401" s="467"/>
    </row>
    <row r="402" spans="1:45" ht="12.75" customHeight="1" x14ac:dyDescent="0.2">
      <c r="A402" s="461"/>
      <c r="B402" s="462"/>
      <c r="C402" s="462"/>
      <c r="D402" s="462"/>
      <c r="E402" s="462"/>
      <c r="F402" s="462"/>
      <c r="G402" s="463"/>
      <c r="H402" s="462"/>
      <c r="I402" s="464"/>
      <c r="J402" s="464"/>
      <c r="K402" s="465"/>
      <c r="L402" s="462"/>
      <c r="M402" s="466"/>
      <c r="N402" s="465"/>
      <c r="O402" s="462"/>
      <c r="P402" s="465"/>
      <c r="Q402" s="462"/>
      <c r="R402" s="466"/>
      <c r="S402" s="465"/>
      <c r="T402" s="462"/>
      <c r="U402" s="465"/>
      <c r="V402" s="462"/>
      <c r="W402" s="466"/>
      <c r="X402" s="465"/>
      <c r="Y402" s="462"/>
      <c r="Z402" s="467"/>
      <c r="AA402" s="467"/>
      <c r="AB402" s="467"/>
      <c r="AC402" s="467"/>
      <c r="AD402" s="467"/>
      <c r="AE402" s="467"/>
      <c r="AF402" s="467"/>
      <c r="AG402" s="467"/>
      <c r="AH402" s="467"/>
      <c r="AI402" s="467"/>
      <c r="AJ402" s="467"/>
      <c r="AK402" s="467"/>
      <c r="AL402" s="467"/>
      <c r="AM402" s="467"/>
      <c r="AN402" s="467"/>
      <c r="AO402" s="467"/>
      <c r="AP402" s="467"/>
      <c r="AQ402" s="467"/>
      <c r="AR402" s="467"/>
      <c r="AS402" s="467"/>
    </row>
    <row r="403" spans="1:45" ht="12.75" customHeight="1" x14ac:dyDescent="0.2">
      <c r="A403" s="461"/>
      <c r="B403" s="462"/>
      <c r="C403" s="462"/>
      <c r="D403" s="462"/>
      <c r="E403" s="462"/>
      <c r="F403" s="462"/>
      <c r="G403" s="463"/>
      <c r="H403" s="462"/>
      <c r="I403" s="464"/>
      <c r="J403" s="464"/>
      <c r="K403" s="465"/>
      <c r="L403" s="462"/>
      <c r="M403" s="466"/>
      <c r="N403" s="465"/>
      <c r="O403" s="462"/>
      <c r="P403" s="465"/>
      <c r="Q403" s="462"/>
      <c r="R403" s="466"/>
      <c r="S403" s="465"/>
      <c r="T403" s="462"/>
      <c r="U403" s="465"/>
      <c r="V403" s="462"/>
      <c r="W403" s="466"/>
      <c r="X403" s="465"/>
      <c r="Y403" s="462"/>
      <c r="Z403" s="467"/>
      <c r="AA403" s="467"/>
      <c r="AB403" s="467"/>
      <c r="AC403" s="467"/>
      <c r="AD403" s="467"/>
      <c r="AE403" s="467"/>
      <c r="AF403" s="467"/>
      <c r="AG403" s="467"/>
      <c r="AH403" s="467"/>
      <c r="AI403" s="467"/>
      <c r="AJ403" s="467"/>
      <c r="AK403" s="467"/>
      <c r="AL403" s="467"/>
      <c r="AM403" s="467"/>
      <c r="AN403" s="467"/>
      <c r="AO403" s="467"/>
      <c r="AP403" s="467"/>
      <c r="AQ403" s="467"/>
      <c r="AR403" s="467"/>
      <c r="AS403" s="467"/>
    </row>
    <row r="404" spans="1:45" ht="12.75" customHeight="1" x14ac:dyDescent="0.2">
      <c r="A404" s="461"/>
      <c r="B404" s="462"/>
      <c r="C404" s="462"/>
      <c r="D404" s="462"/>
      <c r="E404" s="462"/>
      <c r="F404" s="462"/>
      <c r="G404" s="463"/>
      <c r="H404" s="462"/>
      <c r="I404" s="464"/>
      <c r="J404" s="464"/>
      <c r="K404" s="465"/>
      <c r="L404" s="462"/>
      <c r="M404" s="466"/>
      <c r="N404" s="465"/>
      <c r="O404" s="462"/>
      <c r="P404" s="465"/>
      <c r="Q404" s="462"/>
      <c r="R404" s="466"/>
      <c r="S404" s="465"/>
      <c r="T404" s="462"/>
      <c r="U404" s="465"/>
      <c r="V404" s="462"/>
      <c r="W404" s="466"/>
      <c r="X404" s="465"/>
      <c r="Y404" s="462"/>
      <c r="Z404" s="467"/>
      <c r="AA404" s="467"/>
      <c r="AB404" s="467"/>
      <c r="AC404" s="467"/>
      <c r="AD404" s="467"/>
      <c r="AE404" s="467"/>
      <c r="AF404" s="467"/>
      <c r="AG404" s="467"/>
      <c r="AH404" s="467"/>
      <c r="AI404" s="467"/>
      <c r="AJ404" s="467"/>
      <c r="AK404" s="467"/>
      <c r="AL404" s="467"/>
      <c r="AM404" s="467"/>
      <c r="AN404" s="467"/>
      <c r="AO404" s="467"/>
      <c r="AP404" s="467"/>
      <c r="AQ404" s="467"/>
      <c r="AR404" s="467"/>
      <c r="AS404" s="467"/>
    </row>
    <row r="405" spans="1:45" ht="12.75" customHeight="1" x14ac:dyDescent="0.2">
      <c r="A405" s="461"/>
      <c r="B405" s="462"/>
      <c r="C405" s="462"/>
      <c r="D405" s="462"/>
      <c r="E405" s="462"/>
      <c r="F405" s="462"/>
      <c r="G405" s="463"/>
      <c r="H405" s="462"/>
      <c r="I405" s="464"/>
      <c r="J405" s="464"/>
      <c r="K405" s="465"/>
      <c r="L405" s="462"/>
      <c r="M405" s="466"/>
      <c r="N405" s="465"/>
      <c r="O405" s="462"/>
      <c r="P405" s="465"/>
      <c r="Q405" s="462"/>
      <c r="R405" s="466"/>
      <c r="S405" s="465"/>
      <c r="T405" s="462"/>
      <c r="U405" s="465"/>
      <c r="V405" s="462"/>
      <c r="W405" s="466"/>
      <c r="X405" s="465"/>
      <c r="Y405" s="462"/>
      <c r="Z405" s="467"/>
      <c r="AA405" s="467"/>
      <c r="AB405" s="467"/>
      <c r="AC405" s="467"/>
      <c r="AD405" s="467"/>
      <c r="AE405" s="467"/>
      <c r="AF405" s="467"/>
      <c r="AG405" s="467"/>
      <c r="AH405" s="467"/>
      <c r="AI405" s="467"/>
      <c r="AJ405" s="467"/>
      <c r="AK405" s="467"/>
      <c r="AL405" s="467"/>
      <c r="AM405" s="467"/>
      <c r="AN405" s="467"/>
      <c r="AO405" s="467"/>
      <c r="AP405" s="467"/>
      <c r="AQ405" s="467"/>
      <c r="AR405" s="467"/>
      <c r="AS405" s="467"/>
    </row>
    <row r="406" spans="1:45" ht="12.75" customHeight="1" x14ac:dyDescent="0.2">
      <c r="A406" s="461"/>
      <c r="B406" s="462"/>
      <c r="C406" s="462"/>
      <c r="D406" s="462"/>
      <c r="E406" s="462"/>
      <c r="F406" s="462"/>
      <c r="G406" s="463"/>
      <c r="H406" s="462"/>
      <c r="I406" s="464"/>
      <c r="J406" s="464"/>
      <c r="K406" s="465"/>
      <c r="L406" s="462"/>
      <c r="M406" s="466"/>
      <c r="N406" s="465"/>
      <c r="O406" s="462"/>
      <c r="P406" s="465"/>
      <c r="Q406" s="462"/>
      <c r="R406" s="466"/>
      <c r="S406" s="465"/>
      <c r="T406" s="462"/>
      <c r="U406" s="465"/>
      <c r="V406" s="462"/>
      <c r="W406" s="466"/>
      <c r="X406" s="465"/>
      <c r="Y406" s="462"/>
      <c r="Z406" s="467"/>
      <c r="AA406" s="467"/>
      <c r="AB406" s="467"/>
      <c r="AC406" s="467"/>
      <c r="AD406" s="467"/>
      <c r="AE406" s="467"/>
      <c r="AF406" s="467"/>
      <c r="AG406" s="467"/>
      <c r="AH406" s="467"/>
      <c r="AI406" s="467"/>
      <c r="AJ406" s="467"/>
      <c r="AK406" s="467"/>
      <c r="AL406" s="467"/>
      <c r="AM406" s="467"/>
      <c r="AN406" s="467"/>
      <c r="AO406" s="467"/>
      <c r="AP406" s="467"/>
      <c r="AQ406" s="467"/>
      <c r="AR406" s="467"/>
      <c r="AS406" s="467"/>
    </row>
    <row r="407" spans="1:45" ht="12.75" customHeight="1" x14ac:dyDescent="0.2">
      <c r="A407" s="461"/>
      <c r="B407" s="462"/>
      <c r="C407" s="462"/>
      <c r="D407" s="462"/>
      <c r="E407" s="462"/>
      <c r="F407" s="462"/>
      <c r="G407" s="463"/>
      <c r="H407" s="462"/>
      <c r="I407" s="464"/>
      <c r="J407" s="464"/>
      <c r="K407" s="465"/>
      <c r="L407" s="462"/>
      <c r="M407" s="466"/>
      <c r="N407" s="465"/>
      <c r="O407" s="462"/>
      <c r="P407" s="465"/>
      <c r="Q407" s="462"/>
      <c r="R407" s="466"/>
      <c r="S407" s="465"/>
      <c r="T407" s="462"/>
      <c r="U407" s="465"/>
      <c r="V407" s="462"/>
      <c r="W407" s="466"/>
      <c r="X407" s="465"/>
      <c r="Y407" s="462"/>
      <c r="Z407" s="467"/>
      <c r="AA407" s="467"/>
      <c r="AB407" s="467"/>
      <c r="AC407" s="467"/>
      <c r="AD407" s="467"/>
      <c r="AE407" s="467"/>
      <c r="AF407" s="467"/>
      <c r="AG407" s="467"/>
      <c r="AH407" s="467"/>
      <c r="AI407" s="467"/>
      <c r="AJ407" s="467"/>
      <c r="AK407" s="467"/>
      <c r="AL407" s="467"/>
      <c r="AM407" s="467"/>
      <c r="AN407" s="467"/>
      <c r="AO407" s="467"/>
      <c r="AP407" s="467"/>
      <c r="AQ407" s="467"/>
      <c r="AR407" s="467"/>
      <c r="AS407" s="467"/>
    </row>
    <row r="408" spans="1:45" ht="12.75" customHeight="1" x14ac:dyDescent="0.2">
      <c r="A408" s="461"/>
      <c r="B408" s="462"/>
      <c r="C408" s="462"/>
      <c r="D408" s="462"/>
      <c r="E408" s="462"/>
      <c r="F408" s="462"/>
      <c r="G408" s="463"/>
      <c r="H408" s="462"/>
      <c r="I408" s="464"/>
      <c r="J408" s="464"/>
      <c r="K408" s="465"/>
      <c r="L408" s="462"/>
      <c r="M408" s="466"/>
      <c r="N408" s="465"/>
      <c r="O408" s="462"/>
      <c r="P408" s="465"/>
      <c r="Q408" s="462"/>
      <c r="R408" s="466"/>
      <c r="S408" s="465"/>
      <c r="T408" s="462"/>
      <c r="U408" s="465"/>
      <c r="V408" s="462"/>
      <c r="W408" s="466"/>
      <c r="X408" s="465"/>
      <c r="Y408" s="462"/>
      <c r="Z408" s="467"/>
      <c r="AA408" s="467"/>
      <c r="AB408" s="467"/>
      <c r="AC408" s="467"/>
      <c r="AD408" s="467"/>
      <c r="AE408" s="467"/>
      <c r="AF408" s="467"/>
      <c r="AG408" s="467"/>
      <c r="AH408" s="467"/>
      <c r="AI408" s="467"/>
      <c r="AJ408" s="467"/>
      <c r="AK408" s="467"/>
      <c r="AL408" s="467"/>
      <c r="AM408" s="467"/>
      <c r="AN408" s="467"/>
      <c r="AO408" s="467"/>
      <c r="AP408" s="467"/>
      <c r="AQ408" s="467"/>
      <c r="AR408" s="467"/>
      <c r="AS408" s="467"/>
    </row>
    <row r="409" spans="1:45" ht="12.75" customHeight="1" x14ac:dyDescent="0.2">
      <c r="A409" s="461"/>
      <c r="B409" s="462"/>
      <c r="C409" s="462"/>
      <c r="D409" s="462"/>
      <c r="E409" s="462"/>
      <c r="F409" s="462"/>
      <c r="G409" s="463"/>
      <c r="H409" s="462"/>
      <c r="I409" s="464"/>
      <c r="J409" s="464"/>
      <c r="K409" s="465"/>
      <c r="L409" s="462"/>
      <c r="M409" s="466"/>
      <c r="N409" s="465"/>
      <c r="O409" s="462"/>
      <c r="P409" s="465"/>
      <c r="Q409" s="462"/>
      <c r="R409" s="466"/>
      <c r="S409" s="465"/>
      <c r="T409" s="462"/>
      <c r="U409" s="465"/>
      <c r="V409" s="462"/>
      <c r="W409" s="466"/>
      <c r="X409" s="465"/>
      <c r="Y409" s="462"/>
      <c r="Z409" s="467"/>
      <c r="AA409" s="467"/>
      <c r="AB409" s="467"/>
      <c r="AC409" s="467"/>
      <c r="AD409" s="467"/>
      <c r="AE409" s="467"/>
      <c r="AF409" s="467"/>
      <c r="AG409" s="467"/>
      <c r="AH409" s="467"/>
      <c r="AI409" s="467"/>
      <c r="AJ409" s="467"/>
      <c r="AK409" s="467"/>
      <c r="AL409" s="467"/>
      <c r="AM409" s="467"/>
      <c r="AN409" s="467"/>
      <c r="AO409" s="467"/>
      <c r="AP409" s="467"/>
      <c r="AQ409" s="467"/>
      <c r="AR409" s="467"/>
      <c r="AS409" s="467"/>
    </row>
    <row r="410" spans="1:45" ht="12.75" customHeight="1" x14ac:dyDescent="0.2">
      <c r="A410" s="461"/>
      <c r="B410" s="462"/>
      <c r="C410" s="462"/>
      <c r="D410" s="462"/>
      <c r="E410" s="462"/>
      <c r="F410" s="462"/>
      <c r="G410" s="463"/>
      <c r="H410" s="462"/>
      <c r="I410" s="464"/>
      <c r="J410" s="464"/>
      <c r="K410" s="465"/>
      <c r="L410" s="462"/>
      <c r="M410" s="466"/>
      <c r="N410" s="465"/>
      <c r="O410" s="462"/>
      <c r="P410" s="465"/>
      <c r="Q410" s="462"/>
      <c r="R410" s="466"/>
      <c r="S410" s="465"/>
      <c r="T410" s="462"/>
      <c r="U410" s="465"/>
      <c r="V410" s="462"/>
      <c r="W410" s="466"/>
      <c r="X410" s="465"/>
      <c r="Y410" s="462"/>
      <c r="Z410" s="467"/>
      <c r="AA410" s="467"/>
      <c r="AB410" s="467"/>
      <c r="AC410" s="467"/>
      <c r="AD410" s="467"/>
      <c r="AE410" s="467"/>
      <c r="AF410" s="467"/>
      <c r="AG410" s="467"/>
      <c r="AH410" s="467"/>
      <c r="AI410" s="467"/>
      <c r="AJ410" s="467"/>
      <c r="AK410" s="467"/>
      <c r="AL410" s="467"/>
      <c r="AM410" s="467"/>
      <c r="AN410" s="467"/>
      <c r="AO410" s="467"/>
      <c r="AP410" s="467"/>
      <c r="AQ410" s="467"/>
      <c r="AR410" s="467"/>
      <c r="AS410" s="467"/>
    </row>
    <row r="411" spans="1:45" ht="12.75" customHeight="1" x14ac:dyDescent="0.2">
      <c r="A411" s="461"/>
      <c r="B411" s="462"/>
      <c r="C411" s="462"/>
      <c r="D411" s="462"/>
      <c r="E411" s="462"/>
      <c r="F411" s="462"/>
      <c r="G411" s="463"/>
      <c r="H411" s="462"/>
      <c r="I411" s="464"/>
      <c r="J411" s="464"/>
      <c r="K411" s="465"/>
      <c r="L411" s="462"/>
      <c r="M411" s="466"/>
      <c r="N411" s="465"/>
      <c r="O411" s="462"/>
      <c r="P411" s="465"/>
      <c r="Q411" s="462"/>
      <c r="R411" s="466"/>
      <c r="S411" s="465"/>
      <c r="T411" s="462"/>
      <c r="U411" s="465"/>
      <c r="V411" s="462"/>
      <c r="W411" s="466"/>
      <c r="X411" s="465"/>
      <c r="Y411" s="462"/>
      <c r="Z411" s="467"/>
      <c r="AA411" s="467"/>
      <c r="AB411" s="467"/>
      <c r="AC411" s="467"/>
      <c r="AD411" s="467"/>
      <c r="AE411" s="467"/>
      <c r="AF411" s="467"/>
      <c r="AG411" s="467"/>
      <c r="AH411" s="467"/>
      <c r="AI411" s="467"/>
      <c r="AJ411" s="467"/>
      <c r="AK411" s="467"/>
      <c r="AL411" s="467"/>
      <c r="AM411" s="467"/>
      <c r="AN411" s="467"/>
      <c r="AO411" s="467"/>
      <c r="AP411" s="467"/>
      <c r="AQ411" s="467"/>
      <c r="AR411" s="467"/>
      <c r="AS411" s="467"/>
    </row>
    <row r="412" spans="1:45" ht="12.75" customHeight="1" x14ac:dyDescent="0.2">
      <c r="A412" s="461"/>
      <c r="B412" s="462"/>
      <c r="C412" s="462"/>
      <c r="D412" s="462"/>
      <c r="E412" s="462"/>
      <c r="F412" s="462"/>
      <c r="G412" s="463"/>
      <c r="H412" s="462"/>
      <c r="I412" s="464"/>
      <c r="J412" s="464"/>
      <c r="K412" s="465"/>
      <c r="L412" s="462"/>
      <c r="M412" s="466"/>
      <c r="N412" s="465"/>
      <c r="O412" s="462"/>
      <c r="P412" s="465"/>
      <c r="Q412" s="462"/>
      <c r="R412" s="466"/>
      <c r="S412" s="465"/>
      <c r="T412" s="462"/>
      <c r="U412" s="465"/>
      <c r="V412" s="462"/>
      <c r="W412" s="466"/>
      <c r="X412" s="465"/>
      <c r="Y412" s="462"/>
      <c r="Z412" s="467"/>
      <c r="AA412" s="467"/>
      <c r="AB412" s="467"/>
      <c r="AC412" s="467"/>
      <c r="AD412" s="467"/>
      <c r="AE412" s="467"/>
      <c r="AF412" s="467"/>
      <c r="AG412" s="467"/>
      <c r="AH412" s="467"/>
      <c r="AI412" s="467"/>
      <c r="AJ412" s="467"/>
      <c r="AK412" s="467"/>
      <c r="AL412" s="467"/>
      <c r="AM412" s="467"/>
      <c r="AN412" s="467"/>
      <c r="AO412" s="467"/>
      <c r="AP412" s="467"/>
      <c r="AQ412" s="467"/>
      <c r="AR412" s="467"/>
      <c r="AS412" s="467"/>
    </row>
    <row r="413" spans="1:45" ht="12.75" customHeight="1" x14ac:dyDescent="0.2">
      <c r="A413" s="461"/>
      <c r="B413" s="462"/>
      <c r="C413" s="462"/>
      <c r="D413" s="462"/>
      <c r="E413" s="462"/>
      <c r="F413" s="462"/>
      <c r="G413" s="463"/>
      <c r="H413" s="462"/>
      <c r="I413" s="464"/>
      <c r="J413" s="464"/>
      <c r="K413" s="465"/>
      <c r="L413" s="462"/>
      <c r="M413" s="466"/>
      <c r="N413" s="465"/>
      <c r="O413" s="462"/>
      <c r="P413" s="465"/>
      <c r="Q413" s="462"/>
      <c r="R413" s="466"/>
      <c r="S413" s="465"/>
      <c r="T413" s="462"/>
      <c r="U413" s="465"/>
      <c r="V413" s="462"/>
      <c r="W413" s="466"/>
      <c r="X413" s="465"/>
      <c r="Y413" s="462"/>
      <c r="Z413" s="467"/>
      <c r="AA413" s="467"/>
      <c r="AB413" s="467"/>
      <c r="AC413" s="467"/>
      <c r="AD413" s="467"/>
      <c r="AE413" s="467"/>
      <c r="AF413" s="467"/>
      <c r="AG413" s="467"/>
      <c r="AH413" s="467"/>
      <c r="AI413" s="467"/>
      <c r="AJ413" s="467"/>
      <c r="AK413" s="467"/>
      <c r="AL413" s="467"/>
      <c r="AM413" s="467"/>
      <c r="AN413" s="467"/>
      <c r="AO413" s="467"/>
      <c r="AP413" s="467"/>
      <c r="AQ413" s="467"/>
      <c r="AR413" s="467"/>
      <c r="AS413" s="467"/>
    </row>
    <row r="414" spans="1:45" ht="12.75" customHeight="1" x14ac:dyDescent="0.2">
      <c r="A414" s="461"/>
      <c r="B414" s="462"/>
      <c r="C414" s="462"/>
      <c r="D414" s="462"/>
      <c r="E414" s="462"/>
      <c r="F414" s="462"/>
      <c r="G414" s="463"/>
      <c r="H414" s="462"/>
      <c r="I414" s="464"/>
      <c r="J414" s="464"/>
      <c r="K414" s="465"/>
      <c r="L414" s="462"/>
      <c r="M414" s="466"/>
      <c r="N414" s="465"/>
      <c r="O414" s="462"/>
      <c r="P414" s="465"/>
      <c r="Q414" s="462"/>
      <c r="R414" s="466"/>
      <c r="S414" s="465"/>
      <c r="T414" s="462"/>
      <c r="U414" s="465"/>
      <c r="V414" s="462"/>
      <c r="W414" s="466"/>
      <c r="X414" s="465"/>
      <c r="Y414" s="462"/>
      <c r="Z414" s="467"/>
      <c r="AA414" s="467"/>
      <c r="AB414" s="467"/>
      <c r="AC414" s="467"/>
      <c r="AD414" s="467"/>
      <c r="AE414" s="467"/>
      <c r="AF414" s="467"/>
      <c r="AG414" s="467"/>
      <c r="AH414" s="467"/>
      <c r="AI414" s="467"/>
      <c r="AJ414" s="467"/>
      <c r="AK414" s="467"/>
      <c r="AL414" s="467"/>
      <c r="AM414" s="467"/>
      <c r="AN414" s="467"/>
      <c r="AO414" s="467"/>
      <c r="AP414" s="467"/>
      <c r="AQ414" s="467"/>
      <c r="AR414" s="467"/>
      <c r="AS414" s="467"/>
    </row>
    <row r="415" spans="1:45" ht="12.75" customHeight="1" x14ac:dyDescent="0.2">
      <c r="A415" s="461"/>
      <c r="B415" s="462"/>
      <c r="C415" s="462"/>
      <c r="D415" s="462"/>
      <c r="E415" s="462"/>
      <c r="F415" s="462"/>
      <c r="G415" s="463"/>
      <c r="H415" s="462"/>
      <c r="I415" s="464"/>
      <c r="J415" s="464"/>
      <c r="K415" s="465"/>
      <c r="L415" s="462"/>
      <c r="M415" s="466"/>
      <c r="N415" s="465"/>
      <c r="O415" s="462"/>
      <c r="P415" s="465"/>
      <c r="Q415" s="462"/>
      <c r="R415" s="466"/>
      <c r="S415" s="465"/>
      <c r="T415" s="462"/>
      <c r="U415" s="465"/>
      <c r="V415" s="462"/>
      <c r="W415" s="466"/>
      <c r="X415" s="465"/>
      <c r="Y415" s="462"/>
      <c r="Z415" s="467"/>
      <c r="AA415" s="467"/>
      <c r="AB415" s="467"/>
      <c r="AC415" s="467"/>
      <c r="AD415" s="467"/>
      <c r="AE415" s="467"/>
      <c r="AF415" s="467"/>
      <c r="AG415" s="467"/>
      <c r="AH415" s="467"/>
      <c r="AI415" s="467"/>
      <c r="AJ415" s="467"/>
      <c r="AK415" s="467"/>
      <c r="AL415" s="467"/>
      <c r="AM415" s="467"/>
      <c r="AN415" s="467"/>
      <c r="AO415" s="467"/>
      <c r="AP415" s="467"/>
      <c r="AQ415" s="467"/>
      <c r="AR415" s="467"/>
      <c r="AS415" s="467"/>
    </row>
    <row r="416" spans="1:45" ht="12.75" customHeight="1" x14ac:dyDescent="0.2">
      <c r="A416" s="461"/>
      <c r="B416" s="462"/>
      <c r="C416" s="462"/>
      <c r="D416" s="462"/>
      <c r="E416" s="462"/>
      <c r="F416" s="462"/>
      <c r="G416" s="463"/>
      <c r="H416" s="462"/>
      <c r="I416" s="464"/>
      <c r="J416" s="464"/>
      <c r="K416" s="465"/>
      <c r="L416" s="462"/>
      <c r="M416" s="466"/>
      <c r="N416" s="465"/>
      <c r="O416" s="462"/>
      <c r="P416" s="465"/>
      <c r="Q416" s="462"/>
      <c r="R416" s="466"/>
      <c r="S416" s="465"/>
      <c r="T416" s="462"/>
      <c r="U416" s="465"/>
      <c r="V416" s="462"/>
      <c r="W416" s="466"/>
      <c r="X416" s="465"/>
      <c r="Y416" s="462"/>
      <c r="Z416" s="467"/>
      <c r="AA416" s="467"/>
      <c r="AB416" s="467"/>
      <c r="AC416" s="467"/>
      <c r="AD416" s="467"/>
      <c r="AE416" s="467"/>
      <c r="AF416" s="467"/>
      <c r="AG416" s="467"/>
      <c r="AH416" s="467"/>
      <c r="AI416" s="467"/>
      <c r="AJ416" s="467"/>
      <c r="AK416" s="467"/>
      <c r="AL416" s="467"/>
      <c r="AM416" s="467"/>
      <c r="AN416" s="467"/>
      <c r="AO416" s="467"/>
      <c r="AP416" s="467"/>
      <c r="AQ416" s="467"/>
      <c r="AR416" s="467"/>
      <c r="AS416" s="467"/>
    </row>
    <row r="417" spans="1:45" ht="12.75" customHeight="1" x14ac:dyDescent="0.2">
      <c r="A417" s="461"/>
      <c r="B417" s="462"/>
      <c r="C417" s="462"/>
      <c r="D417" s="462"/>
      <c r="E417" s="462"/>
      <c r="F417" s="462"/>
      <c r="G417" s="463"/>
      <c r="H417" s="462"/>
      <c r="I417" s="464"/>
      <c r="J417" s="464"/>
      <c r="K417" s="465"/>
      <c r="L417" s="462"/>
      <c r="M417" s="466"/>
      <c r="N417" s="465"/>
      <c r="O417" s="462"/>
      <c r="P417" s="465"/>
      <c r="Q417" s="462"/>
      <c r="R417" s="466"/>
      <c r="S417" s="465"/>
      <c r="T417" s="462"/>
      <c r="U417" s="465"/>
      <c r="V417" s="462"/>
      <c r="W417" s="466"/>
      <c r="X417" s="465"/>
      <c r="Y417" s="462"/>
      <c r="Z417" s="467"/>
      <c r="AA417" s="467"/>
      <c r="AB417" s="467"/>
      <c r="AC417" s="467"/>
      <c r="AD417" s="467"/>
      <c r="AE417" s="467"/>
      <c r="AF417" s="467"/>
      <c r="AG417" s="467"/>
      <c r="AH417" s="467"/>
      <c r="AI417" s="467"/>
      <c r="AJ417" s="467"/>
      <c r="AK417" s="467"/>
      <c r="AL417" s="467"/>
      <c r="AM417" s="467"/>
      <c r="AN417" s="467"/>
      <c r="AO417" s="467"/>
      <c r="AP417" s="467"/>
      <c r="AQ417" s="467"/>
      <c r="AR417" s="467"/>
      <c r="AS417" s="467"/>
    </row>
    <row r="418" spans="1:45" ht="12.75" customHeight="1" x14ac:dyDescent="0.2">
      <c r="A418" s="461"/>
      <c r="B418" s="462"/>
      <c r="C418" s="462"/>
      <c r="D418" s="462"/>
      <c r="E418" s="462"/>
      <c r="F418" s="462"/>
      <c r="G418" s="463"/>
      <c r="H418" s="462"/>
      <c r="I418" s="464"/>
      <c r="J418" s="464"/>
      <c r="K418" s="465"/>
      <c r="L418" s="462"/>
      <c r="M418" s="466"/>
      <c r="N418" s="465"/>
      <c r="O418" s="462"/>
      <c r="P418" s="465"/>
      <c r="Q418" s="462"/>
      <c r="R418" s="466"/>
      <c r="S418" s="465"/>
      <c r="T418" s="462"/>
      <c r="U418" s="465"/>
      <c r="V418" s="462"/>
      <c r="W418" s="466"/>
      <c r="X418" s="465"/>
      <c r="Y418" s="462"/>
      <c r="Z418" s="467"/>
      <c r="AA418" s="467"/>
      <c r="AB418" s="467"/>
      <c r="AC418" s="467"/>
      <c r="AD418" s="467"/>
      <c r="AE418" s="467"/>
      <c r="AF418" s="467"/>
      <c r="AG418" s="467"/>
      <c r="AH418" s="467"/>
      <c r="AI418" s="467"/>
      <c r="AJ418" s="467"/>
      <c r="AK418" s="467"/>
      <c r="AL418" s="467"/>
      <c r="AM418" s="467"/>
      <c r="AN418" s="467"/>
      <c r="AO418" s="467"/>
      <c r="AP418" s="467"/>
      <c r="AQ418" s="467"/>
      <c r="AR418" s="467"/>
      <c r="AS418" s="467"/>
    </row>
    <row r="419" spans="1:45" ht="12.75" customHeight="1" x14ac:dyDescent="0.2">
      <c r="A419" s="461"/>
      <c r="B419" s="462"/>
      <c r="C419" s="462"/>
      <c r="D419" s="462"/>
      <c r="E419" s="462"/>
      <c r="F419" s="462"/>
      <c r="G419" s="463"/>
      <c r="H419" s="462"/>
      <c r="I419" s="464"/>
      <c r="J419" s="464"/>
      <c r="K419" s="465"/>
      <c r="L419" s="462"/>
      <c r="M419" s="466"/>
      <c r="N419" s="465"/>
      <c r="O419" s="462"/>
      <c r="P419" s="465"/>
      <c r="Q419" s="462"/>
      <c r="R419" s="466"/>
      <c r="S419" s="465"/>
      <c r="T419" s="462"/>
      <c r="U419" s="465"/>
      <c r="V419" s="462"/>
      <c r="W419" s="466"/>
      <c r="X419" s="465"/>
      <c r="Y419" s="462"/>
      <c r="Z419" s="467"/>
      <c r="AA419" s="467"/>
      <c r="AB419" s="467"/>
      <c r="AC419" s="467"/>
      <c r="AD419" s="467"/>
      <c r="AE419" s="467"/>
      <c r="AF419" s="467"/>
      <c r="AG419" s="467"/>
      <c r="AH419" s="467"/>
      <c r="AI419" s="467"/>
      <c r="AJ419" s="467"/>
      <c r="AK419" s="467"/>
      <c r="AL419" s="467"/>
      <c r="AM419" s="467"/>
      <c r="AN419" s="467"/>
      <c r="AO419" s="467"/>
      <c r="AP419" s="467"/>
      <c r="AQ419" s="467"/>
      <c r="AR419" s="467"/>
      <c r="AS419" s="467"/>
    </row>
    <row r="420" spans="1:45" ht="12.75" customHeight="1" x14ac:dyDescent="0.2">
      <c r="A420" s="461"/>
      <c r="B420" s="462"/>
      <c r="C420" s="462"/>
      <c r="D420" s="462"/>
      <c r="E420" s="462"/>
      <c r="F420" s="462"/>
      <c r="G420" s="463"/>
      <c r="H420" s="462"/>
      <c r="I420" s="464"/>
      <c r="J420" s="464"/>
      <c r="K420" s="465"/>
      <c r="L420" s="462"/>
      <c r="M420" s="466"/>
      <c r="N420" s="465"/>
      <c r="O420" s="462"/>
      <c r="P420" s="465"/>
      <c r="Q420" s="462"/>
      <c r="R420" s="466"/>
      <c r="S420" s="465"/>
      <c r="T420" s="462"/>
      <c r="U420" s="465"/>
      <c r="V420" s="462"/>
      <c r="W420" s="466"/>
      <c r="X420" s="465"/>
      <c r="Y420" s="462"/>
      <c r="Z420" s="467"/>
      <c r="AA420" s="467"/>
      <c r="AB420" s="467"/>
      <c r="AC420" s="467"/>
      <c r="AD420" s="467"/>
      <c r="AE420" s="467"/>
      <c r="AF420" s="467"/>
      <c r="AG420" s="467"/>
      <c r="AH420" s="467"/>
      <c r="AI420" s="467"/>
      <c r="AJ420" s="467"/>
      <c r="AK420" s="467"/>
      <c r="AL420" s="467"/>
      <c r="AM420" s="467"/>
      <c r="AN420" s="467"/>
      <c r="AO420" s="467"/>
      <c r="AP420" s="467"/>
      <c r="AQ420" s="467"/>
      <c r="AR420" s="467"/>
      <c r="AS420" s="467"/>
    </row>
    <row r="421" spans="1:45" ht="12.75" customHeight="1" x14ac:dyDescent="0.2">
      <c r="A421" s="461"/>
      <c r="B421" s="462"/>
      <c r="C421" s="462"/>
      <c r="D421" s="462"/>
      <c r="E421" s="462"/>
      <c r="F421" s="462"/>
      <c r="G421" s="463"/>
      <c r="H421" s="462"/>
      <c r="I421" s="464"/>
      <c r="J421" s="464"/>
      <c r="K421" s="465"/>
      <c r="L421" s="462"/>
      <c r="M421" s="466"/>
      <c r="N421" s="465"/>
      <c r="O421" s="462"/>
      <c r="P421" s="465"/>
      <c r="Q421" s="462"/>
      <c r="R421" s="466"/>
      <c r="S421" s="465"/>
      <c r="T421" s="462"/>
      <c r="U421" s="465"/>
      <c r="V421" s="462"/>
      <c r="W421" s="466"/>
      <c r="X421" s="465"/>
      <c r="Y421" s="462"/>
      <c r="Z421" s="467"/>
      <c r="AA421" s="467"/>
      <c r="AB421" s="467"/>
      <c r="AC421" s="467"/>
      <c r="AD421" s="467"/>
      <c r="AE421" s="467"/>
      <c r="AF421" s="467"/>
      <c r="AG421" s="467"/>
      <c r="AH421" s="467"/>
      <c r="AI421" s="467"/>
      <c r="AJ421" s="467"/>
      <c r="AK421" s="467"/>
      <c r="AL421" s="467"/>
      <c r="AM421" s="467"/>
      <c r="AN421" s="467"/>
      <c r="AO421" s="467"/>
      <c r="AP421" s="467"/>
      <c r="AQ421" s="467"/>
      <c r="AR421" s="467"/>
      <c r="AS421" s="467"/>
    </row>
    <row r="422" spans="1:45" ht="12.75" customHeight="1" x14ac:dyDescent="0.2">
      <c r="A422" s="461"/>
      <c r="B422" s="462"/>
      <c r="C422" s="462"/>
      <c r="D422" s="462"/>
      <c r="E422" s="462"/>
      <c r="F422" s="462"/>
      <c r="G422" s="463"/>
      <c r="H422" s="462"/>
      <c r="I422" s="464"/>
      <c r="J422" s="464"/>
      <c r="K422" s="465"/>
      <c r="L422" s="462"/>
      <c r="M422" s="466"/>
      <c r="N422" s="465"/>
      <c r="O422" s="462"/>
      <c r="P422" s="465"/>
      <c r="Q422" s="462"/>
      <c r="R422" s="466"/>
      <c r="S422" s="465"/>
      <c r="T422" s="462"/>
      <c r="U422" s="465"/>
      <c r="V422" s="462"/>
      <c r="W422" s="466"/>
      <c r="X422" s="465"/>
      <c r="Y422" s="462"/>
      <c r="Z422" s="467"/>
      <c r="AA422" s="467"/>
      <c r="AB422" s="467"/>
      <c r="AC422" s="467"/>
      <c r="AD422" s="467"/>
      <c r="AE422" s="467"/>
      <c r="AF422" s="467"/>
      <c r="AG422" s="467"/>
      <c r="AH422" s="467"/>
      <c r="AI422" s="467"/>
      <c r="AJ422" s="467"/>
      <c r="AK422" s="467"/>
      <c r="AL422" s="467"/>
      <c r="AM422" s="467"/>
      <c r="AN422" s="467"/>
      <c r="AO422" s="467"/>
      <c r="AP422" s="467"/>
      <c r="AQ422" s="467"/>
      <c r="AR422" s="467"/>
      <c r="AS422" s="467"/>
    </row>
    <row r="423" spans="1:45" ht="12.75" customHeight="1" x14ac:dyDescent="0.2">
      <c r="A423" s="461"/>
      <c r="B423" s="462"/>
      <c r="C423" s="462"/>
      <c r="D423" s="462"/>
      <c r="E423" s="462"/>
      <c r="F423" s="462"/>
      <c r="G423" s="463"/>
      <c r="H423" s="462"/>
      <c r="I423" s="464"/>
      <c r="J423" s="464"/>
      <c r="K423" s="465"/>
      <c r="L423" s="462"/>
      <c r="M423" s="466"/>
      <c r="N423" s="465"/>
      <c r="O423" s="462"/>
      <c r="P423" s="465"/>
      <c r="Q423" s="462"/>
      <c r="R423" s="466"/>
      <c r="S423" s="465"/>
      <c r="T423" s="462"/>
      <c r="U423" s="465"/>
      <c r="V423" s="462"/>
      <c r="W423" s="466"/>
      <c r="X423" s="465"/>
      <c r="Y423" s="462"/>
      <c r="Z423" s="467"/>
      <c r="AA423" s="467"/>
      <c r="AB423" s="467"/>
      <c r="AC423" s="467"/>
      <c r="AD423" s="467"/>
      <c r="AE423" s="467"/>
      <c r="AF423" s="467"/>
      <c r="AG423" s="467"/>
      <c r="AH423" s="467"/>
      <c r="AI423" s="467"/>
      <c r="AJ423" s="467"/>
      <c r="AK423" s="467"/>
      <c r="AL423" s="467"/>
      <c r="AM423" s="467"/>
      <c r="AN423" s="467"/>
      <c r="AO423" s="467"/>
      <c r="AP423" s="467"/>
      <c r="AQ423" s="467"/>
      <c r="AR423" s="467"/>
      <c r="AS423" s="467"/>
    </row>
    <row r="424" spans="1:45" ht="12.75" customHeight="1" x14ac:dyDescent="0.2">
      <c r="A424" s="461"/>
      <c r="B424" s="462"/>
      <c r="C424" s="462"/>
      <c r="D424" s="462"/>
      <c r="E424" s="462"/>
      <c r="F424" s="462"/>
      <c r="G424" s="463"/>
      <c r="H424" s="462"/>
      <c r="I424" s="464"/>
      <c r="J424" s="464"/>
      <c r="K424" s="465"/>
      <c r="L424" s="462"/>
      <c r="M424" s="466"/>
      <c r="N424" s="465"/>
      <c r="O424" s="462"/>
      <c r="P424" s="465"/>
      <c r="Q424" s="462"/>
      <c r="R424" s="466"/>
      <c r="S424" s="465"/>
      <c r="T424" s="462"/>
      <c r="U424" s="465"/>
      <c r="V424" s="462"/>
      <c r="W424" s="466"/>
      <c r="X424" s="465"/>
      <c r="Y424" s="462"/>
      <c r="Z424" s="467"/>
      <c r="AA424" s="467"/>
      <c r="AB424" s="467"/>
      <c r="AC424" s="467"/>
      <c r="AD424" s="467"/>
      <c r="AE424" s="467"/>
      <c r="AF424" s="467"/>
      <c r="AG424" s="467"/>
      <c r="AH424" s="467"/>
      <c r="AI424" s="467"/>
      <c r="AJ424" s="467"/>
      <c r="AK424" s="467"/>
      <c r="AL424" s="467"/>
      <c r="AM424" s="467"/>
      <c r="AN424" s="467"/>
      <c r="AO424" s="467"/>
      <c r="AP424" s="467"/>
      <c r="AQ424" s="467"/>
      <c r="AR424" s="467"/>
      <c r="AS424" s="467"/>
    </row>
    <row r="425" spans="1:45" ht="12.75" customHeight="1" x14ac:dyDescent="0.2">
      <c r="A425" s="461"/>
      <c r="B425" s="462"/>
      <c r="C425" s="462"/>
      <c r="D425" s="462"/>
      <c r="E425" s="462"/>
      <c r="F425" s="462"/>
      <c r="G425" s="463"/>
      <c r="H425" s="462"/>
      <c r="I425" s="464"/>
      <c r="J425" s="464"/>
      <c r="K425" s="465"/>
      <c r="L425" s="462"/>
      <c r="M425" s="466"/>
      <c r="N425" s="465"/>
      <c r="O425" s="462"/>
      <c r="P425" s="465"/>
      <c r="Q425" s="462"/>
      <c r="R425" s="466"/>
      <c r="S425" s="465"/>
      <c r="T425" s="462"/>
      <c r="U425" s="465"/>
      <c r="V425" s="462"/>
      <c r="W425" s="466"/>
      <c r="X425" s="465"/>
      <c r="Y425" s="462"/>
      <c r="Z425" s="467"/>
      <c r="AA425" s="467"/>
      <c r="AB425" s="467"/>
      <c r="AC425" s="467"/>
      <c r="AD425" s="467"/>
      <c r="AE425" s="467"/>
      <c r="AF425" s="467"/>
      <c r="AG425" s="467"/>
      <c r="AH425" s="467"/>
      <c r="AI425" s="467"/>
      <c r="AJ425" s="467"/>
      <c r="AK425" s="467"/>
      <c r="AL425" s="467"/>
      <c r="AM425" s="467"/>
      <c r="AN425" s="467"/>
      <c r="AO425" s="467"/>
      <c r="AP425" s="467"/>
      <c r="AQ425" s="467"/>
      <c r="AR425" s="467"/>
      <c r="AS425" s="467"/>
    </row>
    <row r="426" spans="1:45" ht="12.75" customHeight="1" x14ac:dyDescent="0.2">
      <c r="A426" s="461"/>
      <c r="B426" s="462"/>
      <c r="C426" s="462"/>
      <c r="D426" s="462"/>
      <c r="E426" s="462"/>
      <c r="F426" s="462"/>
      <c r="G426" s="463"/>
      <c r="H426" s="462"/>
      <c r="I426" s="464"/>
      <c r="J426" s="464"/>
      <c r="K426" s="465"/>
      <c r="L426" s="462"/>
      <c r="M426" s="466"/>
      <c r="N426" s="465"/>
      <c r="O426" s="462"/>
      <c r="P426" s="465"/>
      <c r="Q426" s="462"/>
      <c r="R426" s="466"/>
      <c r="S426" s="465"/>
      <c r="T426" s="462"/>
      <c r="U426" s="465"/>
      <c r="V426" s="462"/>
      <c r="W426" s="466"/>
      <c r="X426" s="465"/>
      <c r="Y426" s="462"/>
      <c r="Z426" s="467"/>
      <c r="AA426" s="467"/>
      <c r="AB426" s="467"/>
      <c r="AC426" s="467"/>
      <c r="AD426" s="467"/>
      <c r="AE426" s="467"/>
      <c r="AF426" s="467"/>
      <c r="AG426" s="467"/>
      <c r="AH426" s="467"/>
      <c r="AI426" s="467"/>
      <c r="AJ426" s="467"/>
      <c r="AK426" s="467"/>
      <c r="AL426" s="467"/>
      <c r="AM426" s="467"/>
      <c r="AN426" s="467"/>
      <c r="AO426" s="467"/>
      <c r="AP426" s="467"/>
      <c r="AQ426" s="467"/>
      <c r="AR426" s="467"/>
      <c r="AS426" s="467"/>
    </row>
    <row r="427" spans="1:45" ht="12.75" customHeight="1" x14ac:dyDescent="0.2">
      <c r="A427" s="461"/>
      <c r="B427" s="462"/>
      <c r="C427" s="462"/>
      <c r="D427" s="462"/>
      <c r="E427" s="462"/>
      <c r="F427" s="462"/>
      <c r="G427" s="463"/>
      <c r="H427" s="462"/>
      <c r="I427" s="464"/>
      <c r="J427" s="464"/>
      <c r="K427" s="465"/>
      <c r="L427" s="462"/>
      <c r="M427" s="466"/>
      <c r="N427" s="465"/>
      <c r="O427" s="462"/>
      <c r="P427" s="465"/>
      <c r="Q427" s="462"/>
      <c r="R427" s="466"/>
      <c r="S427" s="465"/>
      <c r="T427" s="462"/>
      <c r="U427" s="465"/>
      <c r="V427" s="462"/>
      <c r="W427" s="466"/>
      <c r="X427" s="465"/>
      <c r="Y427" s="462"/>
      <c r="Z427" s="467"/>
      <c r="AA427" s="467"/>
      <c r="AB427" s="467"/>
      <c r="AC427" s="467"/>
      <c r="AD427" s="467"/>
      <c r="AE427" s="467"/>
      <c r="AF427" s="467"/>
      <c r="AG427" s="467"/>
      <c r="AH427" s="467"/>
      <c r="AI427" s="467"/>
      <c r="AJ427" s="467"/>
      <c r="AK427" s="467"/>
      <c r="AL427" s="467"/>
      <c r="AM427" s="467"/>
      <c r="AN427" s="467"/>
      <c r="AO427" s="467"/>
      <c r="AP427" s="467"/>
      <c r="AQ427" s="467"/>
      <c r="AR427" s="467"/>
      <c r="AS427" s="467"/>
    </row>
    <row r="428" spans="1:45" ht="12.75" customHeight="1" x14ac:dyDescent="0.2">
      <c r="A428" s="461"/>
      <c r="B428" s="462"/>
      <c r="C428" s="462"/>
      <c r="D428" s="462"/>
      <c r="E428" s="462"/>
      <c r="F428" s="462"/>
      <c r="G428" s="463"/>
      <c r="H428" s="462"/>
      <c r="I428" s="464"/>
      <c r="J428" s="464"/>
      <c r="K428" s="465"/>
      <c r="L428" s="462"/>
      <c r="M428" s="466"/>
      <c r="N428" s="465"/>
      <c r="O428" s="462"/>
      <c r="P428" s="465"/>
      <c r="Q428" s="462"/>
      <c r="R428" s="466"/>
      <c r="S428" s="465"/>
      <c r="T428" s="462"/>
      <c r="U428" s="465"/>
      <c r="V428" s="462"/>
      <c r="W428" s="466"/>
      <c r="X428" s="465"/>
      <c r="Y428" s="462"/>
      <c r="Z428" s="467"/>
      <c r="AA428" s="467"/>
      <c r="AB428" s="467"/>
      <c r="AC428" s="467"/>
      <c r="AD428" s="467"/>
      <c r="AE428" s="467"/>
      <c r="AF428" s="467"/>
      <c r="AG428" s="467"/>
      <c r="AH428" s="467"/>
      <c r="AI428" s="467"/>
      <c r="AJ428" s="467"/>
      <c r="AK428" s="467"/>
      <c r="AL428" s="467"/>
      <c r="AM428" s="467"/>
      <c r="AN428" s="467"/>
      <c r="AO428" s="467"/>
      <c r="AP428" s="467"/>
      <c r="AQ428" s="467"/>
      <c r="AR428" s="467"/>
      <c r="AS428" s="467"/>
    </row>
    <row r="429" spans="1:45" ht="12.75" customHeight="1" x14ac:dyDescent="0.2">
      <c r="A429" s="461"/>
      <c r="B429" s="462"/>
      <c r="C429" s="462"/>
      <c r="D429" s="462"/>
      <c r="E429" s="462"/>
      <c r="F429" s="462"/>
      <c r="G429" s="463"/>
      <c r="H429" s="462"/>
      <c r="I429" s="464"/>
      <c r="J429" s="464"/>
      <c r="K429" s="465"/>
      <c r="L429" s="462"/>
      <c r="M429" s="466"/>
      <c r="N429" s="465"/>
      <c r="O429" s="462"/>
      <c r="P429" s="465"/>
      <c r="Q429" s="462"/>
      <c r="R429" s="466"/>
      <c r="S429" s="465"/>
      <c r="T429" s="462"/>
      <c r="U429" s="465"/>
      <c r="V429" s="462"/>
      <c r="W429" s="466"/>
      <c r="X429" s="465"/>
      <c r="Y429" s="462"/>
      <c r="Z429" s="467"/>
      <c r="AA429" s="467"/>
      <c r="AB429" s="467"/>
      <c r="AC429" s="467"/>
      <c r="AD429" s="467"/>
      <c r="AE429" s="467"/>
      <c r="AF429" s="467"/>
      <c r="AG429" s="467"/>
      <c r="AH429" s="467"/>
      <c r="AI429" s="467"/>
      <c r="AJ429" s="467"/>
      <c r="AK429" s="467"/>
      <c r="AL429" s="467"/>
      <c r="AM429" s="467"/>
      <c r="AN429" s="467"/>
      <c r="AO429" s="467"/>
      <c r="AP429" s="467"/>
      <c r="AQ429" s="467"/>
      <c r="AR429" s="467"/>
      <c r="AS429" s="467"/>
    </row>
    <row r="430" spans="1:45" ht="12.75" customHeight="1" x14ac:dyDescent="0.2">
      <c r="A430" s="461"/>
      <c r="B430" s="462"/>
      <c r="C430" s="462"/>
      <c r="D430" s="462"/>
      <c r="E430" s="462"/>
      <c r="F430" s="462"/>
      <c r="G430" s="463"/>
      <c r="H430" s="462"/>
      <c r="I430" s="464"/>
      <c r="J430" s="464"/>
      <c r="K430" s="465"/>
      <c r="L430" s="462"/>
      <c r="M430" s="466"/>
      <c r="N430" s="465"/>
      <c r="O430" s="462"/>
      <c r="P430" s="465"/>
      <c r="Q430" s="462"/>
      <c r="R430" s="466"/>
      <c r="S430" s="465"/>
      <c r="T430" s="462"/>
      <c r="U430" s="465"/>
      <c r="V430" s="462"/>
      <c r="W430" s="466"/>
      <c r="X430" s="465"/>
      <c r="Y430" s="462"/>
      <c r="Z430" s="467"/>
      <c r="AA430" s="467"/>
      <c r="AB430" s="467"/>
      <c r="AC430" s="467"/>
      <c r="AD430" s="467"/>
      <c r="AE430" s="467"/>
      <c r="AF430" s="467"/>
      <c r="AG430" s="467"/>
      <c r="AH430" s="467"/>
      <c r="AI430" s="467"/>
      <c r="AJ430" s="467"/>
      <c r="AK430" s="467"/>
      <c r="AL430" s="467"/>
      <c r="AM430" s="467"/>
      <c r="AN430" s="467"/>
      <c r="AO430" s="467"/>
      <c r="AP430" s="467"/>
      <c r="AQ430" s="467"/>
      <c r="AR430" s="467"/>
      <c r="AS430" s="467"/>
    </row>
    <row r="431" spans="1:45" ht="12.75" customHeight="1" x14ac:dyDescent="0.2">
      <c r="A431" s="461"/>
      <c r="B431" s="462"/>
      <c r="C431" s="462"/>
      <c r="D431" s="462"/>
      <c r="E431" s="462"/>
      <c r="F431" s="462"/>
      <c r="G431" s="463"/>
      <c r="H431" s="462"/>
      <c r="I431" s="464"/>
      <c r="J431" s="464"/>
      <c r="K431" s="465"/>
      <c r="L431" s="462"/>
      <c r="M431" s="466"/>
      <c r="N431" s="465"/>
      <c r="O431" s="462"/>
      <c r="P431" s="465"/>
      <c r="Q431" s="462"/>
      <c r="R431" s="466"/>
      <c r="S431" s="465"/>
      <c r="T431" s="462"/>
      <c r="U431" s="465"/>
      <c r="V431" s="462"/>
      <c r="W431" s="466"/>
      <c r="X431" s="465"/>
      <c r="Y431" s="462"/>
      <c r="Z431" s="467"/>
      <c r="AA431" s="467"/>
      <c r="AB431" s="467"/>
      <c r="AC431" s="467"/>
      <c r="AD431" s="467"/>
      <c r="AE431" s="467"/>
      <c r="AF431" s="467"/>
      <c r="AG431" s="467"/>
      <c r="AH431" s="467"/>
      <c r="AI431" s="467"/>
      <c r="AJ431" s="467"/>
      <c r="AK431" s="467"/>
      <c r="AL431" s="467"/>
      <c r="AM431" s="467"/>
      <c r="AN431" s="467"/>
      <c r="AO431" s="467"/>
      <c r="AP431" s="467"/>
      <c r="AQ431" s="467"/>
      <c r="AR431" s="467"/>
      <c r="AS431" s="467"/>
    </row>
    <row r="432" spans="1:45" ht="12.75" customHeight="1" x14ac:dyDescent="0.2">
      <c r="A432" s="461"/>
      <c r="B432" s="462"/>
      <c r="C432" s="462"/>
      <c r="D432" s="462"/>
      <c r="E432" s="462"/>
      <c r="F432" s="462"/>
      <c r="G432" s="463"/>
      <c r="H432" s="462"/>
      <c r="I432" s="464"/>
      <c r="J432" s="464"/>
      <c r="K432" s="465"/>
      <c r="L432" s="462"/>
      <c r="M432" s="466"/>
      <c r="N432" s="465"/>
      <c r="O432" s="462"/>
      <c r="P432" s="465"/>
      <c r="Q432" s="462"/>
      <c r="R432" s="466"/>
      <c r="S432" s="465"/>
      <c r="T432" s="462"/>
      <c r="U432" s="465"/>
      <c r="V432" s="462"/>
      <c r="W432" s="466"/>
      <c r="X432" s="465"/>
      <c r="Y432" s="462"/>
      <c r="Z432" s="467"/>
      <c r="AA432" s="467"/>
      <c r="AB432" s="467"/>
      <c r="AC432" s="467"/>
      <c r="AD432" s="467"/>
      <c r="AE432" s="467"/>
      <c r="AF432" s="467"/>
      <c r="AG432" s="467"/>
      <c r="AH432" s="467"/>
      <c r="AI432" s="467"/>
      <c r="AJ432" s="467"/>
      <c r="AK432" s="467"/>
      <c r="AL432" s="467"/>
      <c r="AM432" s="467"/>
      <c r="AN432" s="467"/>
      <c r="AO432" s="467"/>
      <c r="AP432" s="467"/>
      <c r="AQ432" s="467"/>
      <c r="AR432" s="467"/>
      <c r="AS432" s="467"/>
    </row>
    <row r="433" spans="1:45" ht="12.75" customHeight="1" x14ac:dyDescent="0.2">
      <c r="A433" s="461"/>
      <c r="B433" s="462"/>
      <c r="C433" s="462"/>
      <c r="D433" s="462"/>
      <c r="E433" s="462"/>
      <c r="F433" s="462"/>
      <c r="G433" s="463"/>
      <c r="H433" s="462"/>
      <c r="I433" s="464"/>
      <c r="J433" s="464"/>
      <c r="K433" s="465"/>
      <c r="L433" s="462"/>
      <c r="M433" s="466"/>
      <c r="N433" s="465"/>
      <c r="O433" s="462"/>
      <c r="P433" s="465"/>
      <c r="Q433" s="462"/>
      <c r="R433" s="466"/>
      <c r="S433" s="465"/>
      <c r="T433" s="462"/>
      <c r="U433" s="465"/>
      <c r="V433" s="462"/>
      <c r="W433" s="466"/>
      <c r="X433" s="465"/>
      <c r="Y433" s="462"/>
      <c r="Z433" s="467"/>
      <c r="AA433" s="467"/>
      <c r="AB433" s="467"/>
      <c r="AC433" s="467"/>
      <c r="AD433" s="467"/>
      <c r="AE433" s="467"/>
      <c r="AF433" s="467"/>
      <c r="AG433" s="467"/>
      <c r="AH433" s="467"/>
      <c r="AI433" s="467"/>
      <c r="AJ433" s="467"/>
      <c r="AK433" s="467"/>
      <c r="AL433" s="467"/>
      <c r="AM433" s="467"/>
      <c r="AN433" s="467"/>
      <c r="AO433" s="467"/>
      <c r="AP433" s="467"/>
      <c r="AQ433" s="467"/>
      <c r="AR433" s="467"/>
      <c r="AS433" s="467"/>
    </row>
    <row r="434" spans="1:45" ht="12.75" customHeight="1" x14ac:dyDescent="0.2">
      <c r="A434" s="461"/>
      <c r="B434" s="462"/>
      <c r="C434" s="462"/>
      <c r="D434" s="462"/>
      <c r="E434" s="462"/>
      <c r="F434" s="462"/>
      <c r="G434" s="463"/>
      <c r="H434" s="462"/>
      <c r="I434" s="464"/>
      <c r="J434" s="464"/>
      <c r="K434" s="465"/>
      <c r="L434" s="462"/>
      <c r="M434" s="466"/>
      <c r="N434" s="465"/>
      <c r="O434" s="462"/>
      <c r="P434" s="465"/>
      <c r="Q434" s="462"/>
      <c r="R434" s="466"/>
      <c r="S434" s="465"/>
      <c r="T434" s="462"/>
      <c r="U434" s="465"/>
      <c r="V434" s="462"/>
      <c r="W434" s="466"/>
      <c r="X434" s="465"/>
      <c r="Y434" s="462"/>
      <c r="Z434" s="467"/>
      <c r="AA434" s="467"/>
      <c r="AB434" s="467"/>
      <c r="AC434" s="467"/>
      <c r="AD434" s="467"/>
      <c r="AE434" s="467"/>
      <c r="AF434" s="467"/>
      <c r="AG434" s="467"/>
      <c r="AH434" s="467"/>
      <c r="AI434" s="467"/>
      <c r="AJ434" s="467"/>
      <c r="AK434" s="467"/>
      <c r="AL434" s="467"/>
      <c r="AM434" s="467"/>
      <c r="AN434" s="467"/>
      <c r="AO434" s="467"/>
      <c r="AP434" s="467"/>
      <c r="AQ434" s="467"/>
      <c r="AR434" s="467"/>
      <c r="AS434" s="467"/>
    </row>
    <row r="435" spans="1:45" ht="12.75" customHeight="1" x14ac:dyDescent="0.2">
      <c r="A435" s="461"/>
      <c r="B435" s="462"/>
      <c r="C435" s="462"/>
      <c r="D435" s="462"/>
      <c r="E435" s="462"/>
      <c r="F435" s="462"/>
      <c r="G435" s="463"/>
      <c r="H435" s="462"/>
      <c r="I435" s="464"/>
      <c r="J435" s="464"/>
      <c r="K435" s="465"/>
      <c r="L435" s="462"/>
      <c r="M435" s="466"/>
      <c r="N435" s="465"/>
      <c r="O435" s="462"/>
      <c r="P435" s="465"/>
      <c r="Q435" s="462"/>
      <c r="R435" s="466"/>
      <c r="S435" s="465"/>
      <c r="T435" s="462"/>
      <c r="U435" s="465"/>
      <c r="V435" s="462"/>
      <c r="W435" s="466"/>
      <c r="X435" s="465"/>
      <c r="Y435" s="462"/>
      <c r="Z435" s="467"/>
      <c r="AA435" s="467"/>
      <c r="AB435" s="467"/>
      <c r="AC435" s="467"/>
      <c r="AD435" s="467"/>
      <c r="AE435" s="467"/>
      <c r="AF435" s="467"/>
      <c r="AG435" s="467"/>
      <c r="AH435" s="467"/>
      <c r="AI435" s="467"/>
      <c r="AJ435" s="467"/>
      <c r="AK435" s="467"/>
      <c r="AL435" s="467"/>
      <c r="AM435" s="467"/>
      <c r="AN435" s="467"/>
      <c r="AO435" s="467"/>
      <c r="AP435" s="467"/>
      <c r="AQ435" s="467"/>
      <c r="AR435" s="467"/>
      <c r="AS435" s="467"/>
    </row>
    <row r="436" spans="1:45" ht="12.75" customHeight="1" x14ac:dyDescent="0.2">
      <c r="A436" s="461"/>
      <c r="B436" s="462"/>
      <c r="C436" s="462"/>
      <c r="D436" s="462"/>
      <c r="E436" s="462"/>
      <c r="F436" s="462"/>
      <c r="G436" s="463"/>
      <c r="H436" s="462"/>
      <c r="I436" s="464"/>
      <c r="J436" s="464"/>
      <c r="K436" s="465"/>
      <c r="L436" s="462"/>
      <c r="M436" s="466"/>
      <c r="N436" s="465"/>
      <c r="O436" s="462"/>
      <c r="P436" s="465"/>
      <c r="Q436" s="462"/>
      <c r="R436" s="466"/>
      <c r="S436" s="465"/>
      <c r="T436" s="462"/>
      <c r="U436" s="465"/>
      <c r="V436" s="462"/>
      <c r="W436" s="466"/>
      <c r="X436" s="465"/>
      <c r="Y436" s="462"/>
      <c r="Z436" s="467"/>
      <c r="AA436" s="467"/>
      <c r="AB436" s="467"/>
      <c r="AC436" s="467"/>
      <c r="AD436" s="467"/>
      <c r="AE436" s="467"/>
      <c r="AF436" s="467"/>
      <c r="AG436" s="467"/>
      <c r="AH436" s="467"/>
      <c r="AI436" s="467"/>
      <c r="AJ436" s="467"/>
      <c r="AK436" s="467"/>
      <c r="AL436" s="467"/>
      <c r="AM436" s="467"/>
      <c r="AN436" s="467"/>
      <c r="AO436" s="467"/>
      <c r="AP436" s="467"/>
      <c r="AQ436" s="467"/>
      <c r="AR436" s="467"/>
      <c r="AS436" s="467"/>
    </row>
    <row r="437" spans="1:45" ht="12.75" customHeight="1" x14ac:dyDescent="0.2">
      <c r="A437" s="461"/>
      <c r="B437" s="462"/>
      <c r="C437" s="462"/>
      <c r="D437" s="462"/>
      <c r="E437" s="462"/>
      <c r="F437" s="462"/>
      <c r="G437" s="463"/>
      <c r="H437" s="462"/>
      <c r="I437" s="464"/>
      <c r="J437" s="464"/>
      <c r="K437" s="465"/>
      <c r="L437" s="462"/>
      <c r="M437" s="466"/>
      <c r="N437" s="465"/>
      <c r="O437" s="462"/>
      <c r="P437" s="465"/>
      <c r="Q437" s="462"/>
      <c r="R437" s="466"/>
      <c r="S437" s="465"/>
      <c r="T437" s="462"/>
      <c r="U437" s="465"/>
      <c r="V437" s="462"/>
      <c r="W437" s="466"/>
      <c r="X437" s="465"/>
      <c r="Y437" s="462"/>
      <c r="Z437" s="467"/>
      <c r="AA437" s="467"/>
      <c r="AB437" s="467"/>
      <c r="AC437" s="467"/>
      <c r="AD437" s="467"/>
      <c r="AE437" s="467"/>
      <c r="AF437" s="467"/>
      <c r="AG437" s="467"/>
      <c r="AH437" s="467"/>
      <c r="AI437" s="467"/>
      <c r="AJ437" s="467"/>
      <c r="AK437" s="467"/>
      <c r="AL437" s="467"/>
      <c r="AM437" s="467"/>
      <c r="AN437" s="467"/>
      <c r="AO437" s="467"/>
      <c r="AP437" s="467"/>
      <c r="AQ437" s="467"/>
      <c r="AR437" s="467"/>
      <c r="AS437" s="467"/>
    </row>
    <row r="438" spans="1:45" ht="12.75" customHeight="1" x14ac:dyDescent="0.2">
      <c r="A438" s="461"/>
      <c r="B438" s="462"/>
      <c r="C438" s="462"/>
      <c r="D438" s="462"/>
      <c r="E438" s="462"/>
      <c r="F438" s="462"/>
      <c r="G438" s="463"/>
      <c r="H438" s="462"/>
      <c r="I438" s="464"/>
      <c r="J438" s="464"/>
      <c r="K438" s="465"/>
      <c r="L438" s="462"/>
      <c r="M438" s="466"/>
      <c r="N438" s="465"/>
      <c r="O438" s="462"/>
      <c r="P438" s="465"/>
      <c r="Q438" s="462"/>
      <c r="R438" s="466"/>
      <c r="S438" s="465"/>
      <c r="T438" s="462"/>
      <c r="U438" s="465"/>
      <c r="V438" s="462"/>
      <c r="W438" s="466"/>
      <c r="X438" s="465"/>
      <c r="Y438" s="462"/>
      <c r="Z438" s="467"/>
      <c r="AA438" s="467"/>
      <c r="AB438" s="467"/>
      <c r="AC438" s="467"/>
      <c r="AD438" s="467"/>
      <c r="AE438" s="467"/>
      <c r="AF438" s="467"/>
      <c r="AG438" s="467"/>
      <c r="AH438" s="467"/>
      <c r="AI438" s="467"/>
      <c r="AJ438" s="467"/>
      <c r="AK438" s="467"/>
      <c r="AL438" s="467"/>
      <c r="AM438" s="467"/>
      <c r="AN438" s="467"/>
      <c r="AO438" s="467"/>
      <c r="AP438" s="467"/>
      <c r="AQ438" s="467"/>
      <c r="AR438" s="467"/>
      <c r="AS438" s="467"/>
    </row>
    <row r="439" spans="1:45" ht="12.75" customHeight="1" x14ac:dyDescent="0.2">
      <c r="A439" s="461"/>
      <c r="B439" s="462"/>
      <c r="C439" s="462"/>
      <c r="D439" s="462"/>
      <c r="E439" s="462"/>
      <c r="F439" s="462"/>
      <c r="G439" s="463"/>
      <c r="H439" s="462"/>
      <c r="I439" s="464"/>
      <c r="J439" s="464"/>
      <c r="K439" s="465"/>
      <c r="L439" s="462"/>
      <c r="M439" s="466"/>
      <c r="N439" s="465"/>
      <c r="O439" s="462"/>
      <c r="P439" s="465"/>
      <c r="Q439" s="462"/>
      <c r="R439" s="466"/>
      <c r="S439" s="465"/>
      <c r="T439" s="462"/>
      <c r="U439" s="465"/>
      <c r="V439" s="462"/>
      <c r="W439" s="466"/>
      <c r="X439" s="465"/>
      <c r="Y439" s="462"/>
      <c r="Z439" s="467"/>
      <c r="AA439" s="467"/>
      <c r="AB439" s="467"/>
      <c r="AC439" s="467"/>
      <c r="AD439" s="467"/>
      <c r="AE439" s="467"/>
      <c r="AF439" s="467"/>
      <c r="AG439" s="467"/>
      <c r="AH439" s="467"/>
      <c r="AI439" s="467"/>
      <c r="AJ439" s="467"/>
      <c r="AK439" s="467"/>
      <c r="AL439" s="467"/>
      <c r="AM439" s="467"/>
      <c r="AN439" s="467"/>
      <c r="AO439" s="467"/>
      <c r="AP439" s="467"/>
      <c r="AQ439" s="467"/>
      <c r="AR439" s="467"/>
      <c r="AS439" s="467"/>
    </row>
    <row r="440" spans="1:45" ht="12.75" customHeight="1" x14ac:dyDescent="0.2">
      <c r="A440" s="461"/>
      <c r="B440" s="462"/>
      <c r="C440" s="462"/>
      <c r="D440" s="462"/>
      <c r="E440" s="462"/>
      <c r="F440" s="462"/>
      <c r="G440" s="463"/>
      <c r="H440" s="462"/>
      <c r="I440" s="464"/>
      <c r="J440" s="464"/>
      <c r="K440" s="465"/>
      <c r="L440" s="462"/>
      <c r="M440" s="466"/>
      <c r="N440" s="465"/>
      <c r="O440" s="462"/>
      <c r="P440" s="465"/>
      <c r="Q440" s="462"/>
      <c r="R440" s="466"/>
      <c r="S440" s="465"/>
      <c r="T440" s="462"/>
      <c r="U440" s="465"/>
      <c r="V440" s="462"/>
      <c r="W440" s="466"/>
      <c r="X440" s="465"/>
      <c r="Y440" s="462"/>
      <c r="Z440" s="467"/>
      <c r="AA440" s="467"/>
      <c r="AB440" s="467"/>
      <c r="AC440" s="467"/>
      <c r="AD440" s="467"/>
      <c r="AE440" s="467"/>
      <c r="AF440" s="467"/>
      <c r="AG440" s="467"/>
      <c r="AH440" s="467"/>
      <c r="AI440" s="467"/>
      <c r="AJ440" s="467"/>
      <c r="AK440" s="467"/>
      <c r="AL440" s="467"/>
      <c r="AM440" s="467"/>
      <c r="AN440" s="467"/>
      <c r="AO440" s="467"/>
      <c r="AP440" s="467"/>
      <c r="AQ440" s="467"/>
      <c r="AR440" s="467"/>
      <c r="AS440" s="467"/>
    </row>
    <row r="441" spans="1:45" ht="12.75" customHeight="1" x14ac:dyDescent="0.2">
      <c r="A441" s="461"/>
      <c r="B441" s="462"/>
      <c r="C441" s="462"/>
      <c r="D441" s="462"/>
      <c r="E441" s="462"/>
      <c r="F441" s="462"/>
      <c r="G441" s="463"/>
      <c r="H441" s="462"/>
      <c r="I441" s="464"/>
      <c r="J441" s="464"/>
      <c r="K441" s="465"/>
      <c r="L441" s="462"/>
      <c r="M441" s="466"/>
      <c r="N441" s="465"/>
      <c r="O441" s="462"/>
      <c r="P441" s="465"/>
      <c r="Q441" s="462"/>
      <c r="R441" s="466"/>
      <c r="S441" s="465"/>
      <c r="T441" s="462"/>
      <c r="U441" s="465"/>
      <c r="V441" s="462"/>
      <c r="W441" s="466"/>
      <c r="X441" s="465"/>
      <c r="Y441" s="462"/>
      <c r="Z441" s="467"/>
      <c r="AA441" s="467"/>
      <c r="AB441" s="467"/>
      <c r="AC441" s="467"/>
      <c r="AD441" s="467"/>
      <c r="AE441" s="467"/>
      <c r="AF441" s="467"/>
      <c r="AG441" s="467"/>
      <c r="AH441" s="467"/>
      <c r="AI441" s="467"/>
      <c r="AJ441" s="467"/>
      <c r="AK441" s="467"/>
      <c r="AL441" s="467"/>
      <c r="AM441" s="467"/>
      <c r="AN441" s="467"/>
      <c r="AO441" s="467"/>
      <c r="AP441" s="467"/>
      <c r="AQ441" s="467"/>
      <c r="AR441" s="467"/>
      <c r="AS441" s="467"/>
    </row>
    <row r="442" spans="1:45" ht="12.75" customHeight="1" x14ac:dyDescent="0.2">
      <c r="A442" s="461"/>
      <c r="B442" s="462"/>
      <c r="C442" s="462"/>
      <c r="D442" s="462"/>
      <c r="E442" s="462"/>
      <c r="F442" s="462"/>
      <c r="G442" s="463"/>
      <c r="H442" s="462"/>
      <c r="I442" s="464"/>
      <c r="J442" s="464"/>
      <c r="K442" s="465"/>
      <c r="L442" s="462"/>
      <c r="M442" s="466"/>
      <c r="N442" s="465"/>
      <c r="O442" s="462"/>
      <c r="P442" s="465"/>
      <c r="Q442" s="462"/>
      <c r="R442" s="466"/>
      <c r="S442" s="465"/>
      <c r="T442" s="462"/>
      <c r="U442" s="465"/>
      <c r="V442" s="462"/>
      <c r="W442" s="466"/>
      <c r="X442" s="465"/>
      <c r="Y442" s="462"/>
      <c r="Z442" s="467"/>
      <c r="AA442" s="467"/>
      <c r="AB442" s="467"/>
      <c r="AC442" s="467"/>
      <c r="AD442" s="467"/>
      <c r="AE442" s="467"/>
      <c r="AF442" s="467"/>
      <c r="AG442" s="467"/>
      <c r="AH442" s="467"/>
      <c r="AI442" s="467"/>
      <c r="AJ442" s="467"/>
      <c r="AK442" s="467"/>
      <c r="AL442" s="467"/>
      <c r="AM442" s="467"/>
      <c r="AN442" s="467"/>
      <c r="AO442" s="467"/>
      <c r="AP442" s="467"/>
      <c r="AQ442" s="467"/>
      <c r="AR442" s="467"/>
      <c r="AS442" s="467"/>
    </row>
    <row r="443" spans="1:45" ht="12.75" customHeight="1" x14ac:dyDescent="0.2">
      <c r="A443" s="461"/>
      <c r="B443" s="462"/>
      <c r="C443" s="462"/>
      <c r="D443" s="462"/>
      <c r="E443" s="462"/>
      <c r="F443" s="462"/>
      <c r="G443" s="463"/>
      <c r="H443" s="462"/>
      <c r="I443" s="464"/>
      <c r="J443" s="464"/>
      <c r="K443" s="465"/>
      <c r="L443" s="462"/>
      <c r="M443" s="466"/>
      <c r="N443" s="465"/>
      <c r="O443" s="462"/>
      <c r="P443" s="465"/>
      <c r="Q443" s="462"/>
      <c r="R443" s="466"/>
      <c r="S443" s="465"/>
      <c r="T443" s="462"/>
      <c r="U443" s="465"/>
      <c r="V443" s="462"/>
      <c r="W443" s="466"/>
      <c r="X443" s="465"/>
      <c r="Y443" s="462"/>
      <c r="Z443" s="467"/>
      <c r="AA443" s="467"/>
      <c r="AB443" s="467"/>
      <c r="AC443" s="467"/>
      <c r="AD443" s="467"/>
      <c r="AE443" s="467"/>
      <c r="AF443" s="467"/>
      <c r="AG443" s="467"/>
      <c r="AH443" s="467"/>
      <c r="AI443" s="467"/>
      <c r="AJ443" s="467"/>
      <c r="AK443" s="467"/>
      <c r="AL443" s="467"/>
      <c r="AM443" s="467"/>
      <c r="AN443" s="467"/>
      <c r="AO443" s="467"/>
      <c r="AP443" s="467"/>
      <c r="AQ443" s="467"/>
      <c r="AR443" s="467"/>
      <c r="AS443" s="467"/>
    </row>
    <row r="444" spans="1:45" ht="12.75" customHeight="1" x14ac:dyDescent="0.2">
      <c r="A444" s="461"/>
      <c r="B444" s="462"/>
      <c r="C444" s="462"/>
      <c r="D444" s="462"/>
      <c r="E444" s="462"/>
      <c r="F444" s="462"/>
      <c r="G444" s="463"/>
      <c r="H444" s="462"/>
      <c r="I444" s="464"/>
      <c r="J444" s="464"/>
      <c r="K444" s="465"/>
      <c r="L444" s="462"/>
      <c r="M444" s="466"/>
      <c r="N444" s="465"/>
      <c r="O444" s="462"/>
      <c r="P444" s="465"/>
      <c r="Q444" s="462"/>
      <c r="R444" s="466"/>
      <c r="S444" s="465"/>
      <c r="T444" s="462"/>
      <c r="U444" s="465"/>
      <c r="V444" s="462"/>
      <c r="W444" s="466"/>
      <c r="X444" s="465"/>
      <c r="Y444" s="462"/>
      <c r="Z444" s="467"/>
      <c r="AA444" s="467"/>
      <c r="AB444" s="467"/>
      <c r="AC444" s="467"/>
      <c r="AD444" s="467"/>
      <c r="AE444" s="467"/>
      <c r="AF444" s="467"/>
      <c r="AG444" s="467"/>
      <c r="AH444" s="467"/>
      <c r="AI444" s="467"/>
      <c r="AJ444" s="467"/>
      <c r="AK444" s="467"/>
      <c r="AL444" s="467"/>
      <c r="AM444" s="467"/>
      <c r="AN444" s="467"/>
      <c r="AO444" s="467"/>
      <c r="AP444" s="467"/>
      <c r="AQ444" s="467"/>
      <c r="AR444" s="467"/>
      <c r="AS444" s="467"/>
    </row>
    <row r="445" spans="1:45" ht="12.75" customHeight="1" x14ac:dyDescent="0.2">
      <c r="A445" s="461"/>
      <c r="B445" s="462"/>
      <c r="C445" s="462"/>
      <c r="D445" s="462"/>
      <c r="E445" s="462"/>
      <c r="F445" s="462"/>
      <c r="G445" s="463"/>
      <c r="H445" s="462"/>
      <c r="I445" s="464"/>
      <c r="J445" s="464"/>
      <c r="K445" s="465"/>
      <c r="L445" s="462"/>
      <c r="M445" s="466"/>
      <c r="N445" s="465"/>
      <c r="O445" s="462"/>
      <c r="P445" s="465"/>
      <c r="Q445" s="462"/>
      <c r="R445" s="466"/>
      <c r="S445" s="465"/>
      <c r="T445" s="462"/>
      <c r="U445" s="465"/>
      <c r="V445" s="462"/>
      <c r="W445" s="466"/>
      <c r="X445" s="465"/>
      <c r="Y445" s="462"/>
      <c r="Z445" s="467"/>
      <c r="AA445" s="467"/>
      <c r="AB445" s="467"/>
      <c r="AC445" s="467"/>
      <c r="AD445" s="467"/>
      <c r="AE445" s="467"/>
      <c r="AF445" s="467"/>
      <c r="AG445" s="467"/>
      <c r="AH445" s="467"/>
      <c r="AI445" s="467"/>
      <c r="AJ445" s="467"/>
      <c r="AK445" s="467"/>
      <c r="AL445" s="467"/>
      <c r="AM445" s="467"/>
      <c r="AN445" s="467"/>
      <c r="AO445" s="467"/>
      <c r="AP445" s="467"/>
      <c r="AQ445" s="467"/>
      <c r="AR445" s="467"/>
      <c r="AS445" s="467"/>
    </row>
    <row r="446" spans="1:45" ht="12.75" customHeight="1" x14ac:dyDescent="0.2">
      <c r="A446" s="461"/>
      <c r="B446" s="462"/>
      <c r="C446" s="462"/>
      <c r="D446" s="462"/>
      <c r="E446" s="462"/>
      <c r="F446" s="462"/>
      <c r="G446" s="463"/>
      <c r="H446" s="462"/>
      <c r="I446" s="464"/>
      <c r="J446" s="464"/>
      <c r="K446" s="465"/>
      <c r="L446" s="462"/>
      <c r="M446" s="466"/>
      <c r="N446" s="465"/>
      <c r="O446" s="462"/>
      <c r="P446" s="465"/>
      <c r="Q446" s="462"/>
      <c r="R446" s="466"/>
      <c r="S446" s="465"/>
      <c r="T446" s="462"/>
      <c r="U446" s="465"/>
      <c r="V446" s="462"/>
      <c r="W446" s="466"/>
      <c r="X446" s="465"/>
      <c r="Y446" s="462"/>
      <c r="Z446" s="467"/>
      <c r="AA446" s="467"/>
      <c r="AB446" s="467"/>
      <c r="AC446" s="467"/>
      <c r="AD446" s="467"/>
      <c r="AE446" s="467"/>
      <c r="AF446" s="467"/>
      <c r="AG446" s="467"/>
      <c r="AH446" s="467"/>
      <c r="AI446" s="467"/>
      <c r="AJ446" s="467"/>
      <c r="AK446" s="467"/>
      <c r="AL446" s="467"/>
      <c r="AM446" s="467"/>
      <c r="AN446" s="467"/>
      <c r="AO446" s="467"/>
      <c r="AP446" s="467"/>
      <c r="AQ446" s="467"/>
      <c r="AR446" s="467"/>
      <c r="AS446" s="467"/>
    </row>
    <row r="447" spans="1:45" ht="12.75" customHeight="1" x14ac:dyDescent="0.2">
      <c r="A447" s="461"/>
      <c r="B447" s="462"/>
      <c r="C447" s="462"/>
      <c r="D447" s="462"/>
      <c r="E447" s="462"/>
      <c r="F447" s="462"/>
      <c r="G447" s="463"/>
      <c r="H447" s="462"/>
      <c r="I447" s="464"/>
      <c r="J447" s="464"/>
      <c r="K447" s="465"/>
      <c r="L447" s="462"/>
      <c r="M447" s="466"/>
      <c r="N447" s="465"/>
      <c r="O447" s="462"/>
      <c r="P447" s="465"/>
      <c r="Q447" s="462"/>
      <c r="R447" s="466"/>
      <c r="S447" s="465"/>
      <c r="T447" s="462"/>
      <c r="U447" s="465"/>
      <c r="V447" s="462"/>
      <c r="W447" s="466"/>
      <c r="X447" s="465"/>
      <c r="Y447" s="462"/>
      <c r="Z447" s="467"/>
      <c r="AA447" s="467"/>
      <c r="AB447" s="467"/>
      <c r="AC447" s="467"/>
      <c r="AD447" s="467"/>
      <c r="AE447" s="467"/>
      <c r="AF447" s="467"/>
      <c r="AG447" s="467"/>
      <c r="AH447" s="467"/>
      <c r="AI447" s="467"/>
      <c r="AJ447" s="467"/>
      <c r="AK447" s="467"/>
      <c r="AL447" s="467"/>
      <c r="AM447" s="467"/>
      <c r="AN447" s="467"/>
      <c r="AO447" s="467"/>
      <c r="AP447" s="467"/>
      <c r="AQ447" s="467"/>
      <c r="AR447" s="467"/>
      <c r="AS447" s="467"/>
    </row>
    <row r="448" spans="1:45" ht="12.75" customHeight="1" x14ac:dyDescent="0.2">
      <c r="A448" s="461"/>
      <c r="B448" s="462"/>
      <c r="C448" s="462"/>
      <c r="D448" s="462"/>
      <c r="E448" s="462"/>
      <c r="F448" s="462"/>
      <c r="G448" s="463"/>
      <c r="H448" s="462"/>
      <c r="I448" s="464"/>
      <c r="J448" s="464"/>
      <c r="K448" s="465"/>
      <c r="L448" s="462"/>
      <c r="M448" s="466"/>
      <c r="N448" s="465"/>
      <c r="O448" s="462"/>
      <c r="P448" s="465"/>
      <c r="Q448" s="462"/>
      <c r="R448" s="466"/>
      <c r="S448" s="465"/>
      <c r="T448" s="462"/>
      <c r="U448" s="465"/>
      <c r="V448" s="462"/>
      <c r="W448" s="466"/>
      <c r="X448" s="465"/>
      <c r="Y448" s="462"/>
      <c r="Z448" s="467"/>
      <c r="AA448" s="467"/>
      <c r="AB448" s="467"/>
      <c r="AC448" s="467"/>
      <c r="AD448" s="467"/>
      <c r="AE448" s="467"/>
      <c r="AF448" s="467"/>
      <c r="AG448" s="467"/>
      <c r="AH448" s="467"/>
      <c r="AI448" s="467"/>
      <c r="AJ448" s="467"/>
      <c r="AK448" s="467"/>
      <c r="AL448" s="467"/>
      <c r="AM448" s="467"/>
      <c r="AN448" s="467"/>
      <c r="AO448" s="467"/>
      <c r="AP448" s="467"/>
      <c r="AQ448" s="467"/>
      <c r="AR448" s="467"/>
      <c r="AS448" s="467"/>
    </row>
    <row r="449" spans="1:45" ht="12.75" customHeight="1" x14ac:dyDescent="0.2">
      <c r="A449" s="461"/>
      <c r="B449" s="462"/>
      <c r="C449" s="462"/>
      <c r="D449" s="462"/>
      <c r="E449" s="462"/>
      <c r="F449" s="462"/>
      <c r="G449" s="463"/>
      <c r="H449" s="462"/>
      <c r="I449" s="464"/>
      <c r="J449" s="464"/>
      <c r="K449" s="465"/>
      <c r="L449" s="462"/>
      <c r="M449" s="466"/>
      <c r="N449" s="465"/>
      <c r="O449" s="462"/>
      <c r="P449" s="465"/>
      <c r="Q449" s="462"/>
      <c r="R449" s="466"/>
      <c r="S449" s="465"/>
      <c r="T449" s="462"/>
      <c r="U449" s="465"/>
      <c r="V449" s="462"/>
      <c r="W449" s="466"/>
      <c r="X449" s="465"/>
      <c r="Y449" s="462"/>
      <c r="Z449" s="467"/>
      <c r="AA449" s="467"/>
      <c r="AB449" s="467"/>
      <c r="AC449" s="467"/>
      <c r="AD449" s="467"/>
      <c r="AE449" s="467"/>
      <c r="AF449" s="467"/>
      <c r="AG449" s="467"/>
      <c r="AH449" s="467"/>
      <c r="AI449" s="467"/>
      <c r="AJ449" s="467"/>
      <c r="AK449" s="467"/>
      <c r="AL449" s="467"/>
      <c r="AM449" s="467"/>
      <c r="AN449" s="467"/>
      <c r="AO449" s="467"/>
      <c r="AP449" s="467"/>
      <c r="AQ449" s="467"/>
      <c r="AR449" s="467"/>
      <c r="AS449" s="467"/>
    </row>
    <row r="450" spans="1:45" ht="12.75" customHeight="1" x14ac:dyDescent="0.2">
      <c r="A450" s="461"/>
      <c r="B450" s="462"/>
      <c r="C450" s="462"/>
      <c r="D450" s="462"/>
      <c r="E450" s="462"/>
      <c r="F450" s="462"/>
      <c r="G450" s="463"/>
      <c r="H450" s="462"/>
      <c r="I450" s="464"/>
      <c r="J450" s="464"/>
      <c r="K450" s="465"/>
      <c r="L450" s="462"/>
      <c r="M450" s="466"/>
      <c r="N450" s="465"/>
      <c r="O450" s="462"/>
      <c r="P450" s="465"/>
      <c r="Q450" s="462"/>
      <c r="R450" s="466"/>
      <c r="S450" s="465"/>
      <c r="T450" s="462"/>
      <c r="U450" s="465"/>
      <c r="V450" s="462"/>
      <c r="W450" s="466"/>
      <c r="X450" s="465"/>
      <c r="Y450" s="462"/>
      <c r="Z450" s="467"/>
      <c r="AA450" s="467"/>
      <c r="AB450" s="467"/>
      <c r="AC450" s="467"/>
      <c r="AD450" s="467"/>
      <c r="AE450" s="467"/>
      <c r="AF450" s="467"/>
      <c r="AG450" s="467"/>
      <c r="AH450" s="467"/>
      <c r="AI450" s="467"/>
      <c r="AJ450" s="467"/>
      <c r="AK450" s="467"/>
      <c r="AL450" s="467"/>
      <c r="AM450" s="467"/>
      <c r="AN450" s="467"/>
      <c r="AO450" s="467"/>
      <c r="AP450" s="467"/>
      <c r="AQ450" s="467"/>
      <c r="AR450" s="467"/>
      <c r="AS450" s="467"/>
    </row>
    <row r="451" spans="1:45" ht="12.75" customHeight="1" x14ac:dyDescent="0.2">
      <c r="A451" s="461"/>
      <c r="B451" s="462"/>
      <c r="C451" s="462"/>
      <c r="D451" s="462"/>
      <c r="E451" s="462"/>
      <c r="F451" s="462"/>
      <c r="G451" s="463"/>
      <c r="H451" s="462"/>
      <c r="I451" s="464"/>
      <c r="J451" s="464"/>
      <c r="K451" s="465"/>
      <c r="L451" s="462"/>
      <c r="M451" s="466"/>
      <c r="N451" s="465"/>
      <c r="O451" s="462"/>
      <c r="P451" s="465"/>
      <c r="Q451" s="462"/>
      <c r="R451" s="466"/>
      <c r="S451" s="465"/>
      <c r="T451" s="462"/>
      <c r="U451" s="465"/>
      <c r="V451" s="462"/>
      <c r="W451" s="466"/>
      <c r="X451" s="465"/>
      <c r="Y451" s="462"/>
      <c r="Z451" s="467"/>
      <c r="AA451" s="467"/>
      <c r="AB451" s="467"/>
      <c r="AC451" s="467"/>
      <c r="AD451" s="467"/>
      <c r="AE451" s="467"/>
      <c r="AF451" s="467"/>
      <c r="AG451" s="467"/>
      <c r="AH451" s="467"/>
      <c r="AI451" s="467"/>
      <c r="AJ451" s="467"/>
      <c r="AK451" s="467"/>
      <c r="AL451" s="467"/>
      <c r="AM451" s="467"/>
      <c r="AN451" s="467"/>
      <c r="AO451" s="467"/>
      <c r="AP451" s="467"/>
      <c r="AQ451" s="467"/>
      <c r="AR451" s="467"/>
      <c r="AS451" s="467"/>
    </row>
    <row r="452" spans="1:45" ht="12.75" customHeight="1" x14ac:dyDescent="0.2">
      <c r="A452" s="461"/>
      <c r="B452" s="462"/>
      <c r="C452" s="462"/>
      <c r="D452" s="462"/>
      <c r="E452" s="462"/>
      <c r="F452" s="462"/>
      <c r="G452" s="463"/>
      <c r="H452" s="462"/>
      <c r="I452" s="464"/>
      <c r="J452" s="464"/>
      <c r="K452" s="465"/>
      <c r="L452" s="462"/>
      <c r="M452" s="466"/>
      <c r="N452" s="465"/>
      <c r="O452" s="462"/>
      <c r="P452" s="465"/>
      <c r="Q452" s="462"/>
      <c r="R452" s="466"/>
      <c r="S452" s="465"/>
      <c r="T452" s="462"/>
      <c r="U452" s="465"/>
      <c r="V452" s="462"/>
      <c r="W452" s="466"/>
      <c r="X452" s="465"/>
      <c r="Y452" s="462"/>
      <c r="Z452" s="467"/>
      <c r="AA452" s="467"/>
      <c r="AB452" s="467"/>
      <c r="AC452" s="467"/>
      <c r="AD452" s="467"/>
      <c r="AE452" s="467"/>
      <c r="AF452" s="467"/>
      <c r="AG452" s="467"/>
      <c r="AH452" s="467"/>
      <c r="AI452" s="467"/>
      <c r="AJ452" s="467"/>
      <c r="AK452" s="467"/>
      <c r="AL452" s="467"/>
      <c r="AM452" s="467"/>
      <c r="AN452" s="467"/>
      <c r="AO452" s="467"/>
      <c r="AP452" s="467"/>
      <c r="AQ452" s="467"/>
      <c r="AR452" s="467"/>
      <c r="AS452" s="467"/>
    </row>
    <row r="453" spans="1:45" ht="12.75" customHeight="1" x14ac:dyDescent="0.2">
      <c r="A453" s="461"/>
      <c r="B453" s="462"/>
      <c r="C453" s="462"/>
      <c r="D453" s="462"/>
      <c r="E453" s="462"/>
      <c r="F453" s="462"/>
      <c r="G453" s="463"/>
      <c r="H453" s="462"/>
      <c r="I453" s="464"/>
      <c r="J453" s="464"/>
      <c r="K453" s="465"/>
      <c r="L453" s="462"/>
      <c r="M453" s="466"/>
      <c r="N453" s="465"/>
      <c r="O453" s="462"/>
      <c r="P453" s="465"/>
      <c r="Q453" s="462"/>
      <c r="R453" s="466"/>
      <c r="S453" s="465"/>
      <c r="T453" s="462"/>
      <c r="U453" s="465"/>
      <c r="V453" s="462"/>
      <c r="W453" s="466"/>
      <c r="X453" s="465"/>
      <c r="Y453" s="462"/>
      <c r="Z453" s="467"/>
      <c r="AA453" s="467"/>
      <c r="AB453" s="467"/>
      <c r="AC453" s="467"/>
      <c r="AD453" s="467"/>
      <c r="AE453" s="467"/>
      <c r="AF453" s="467"/>
      <c r="AG453" s="467"/>
      <c r="AH453" s="467"/>
      <c r="AI453" s="467"/>
      <c r="AJ453" s="467"/>
      <c r="AK453" s="467"/>
      <c r="AL453" s="467"/>
      <c r="AM453" s="467"/>
      <c r="AN453" s="467"/>
      <c r="AO453" s="467"/>
      <c r="AP453" s="467"/>
      <c r="AQ453" s="467"/>
      <c r="AR453" s="467"/>
      <c r="AS453" s="467"/>
    </row>
    <row r="454" spans="1:45" ht="12.75" customHeight="1" x14ac:dyDescent="0.2">
      <c r="A454" s="461"/>
      <c r="B454" s="462"/>
      <c r="C454" s="462"/>
      <c r="D454" s="462"/>
      <c r="E454" s="462"/>
      <c r="F454" s="462"/>
      <c r="G454" s="463"/>
      <c r="H454" s="462"/>
      <c r="I454" s="464"/>
      <c r="J454" s="464"/>
      <c r="K454" s="465"/>
      <c r="L454" s="462"/>
      <c r="M454" s="466"/>
      <c r="N454" s="465"/>
      <c r="O454" s="462"/>
      <c r="P454" s="465"/>
      <c r="Q454" s="462"/>
      <c r="R454" s="466"/>
      <c r="S454" s="465"/>
      <c r="T454" s="462"/>
      <c r="U454" s="465"/>
      <c r="V454" s="462"/>
      <c r="W454" s="466"/>
      <c r="X454" s="465"/>
      <c r="Y454" s="462"/>
      <c r="Z454" s="467"/>
      <c r="AA454" s="467"/>
      <c r="AB454" s="467"/>
      <c r="AC454" s="467"/>
      <c r="AD454" s="467"/>
      <c r="AE454" s="467"/>
      <c r="AF454" s="467"/>
      <c r="AG454" s="467"/>
      <c r="AH454" s="467"/>
      <c r="AI454" s="467"/>
      <c r="AJ454" s="467"/>
      <c r="AK454" s="467"/>
      <c r="AL454" s="467"/>
      <c r="AM454" s="467"/>
      <c r="AN454" s="467"/>
      <c r="AO454" s="467"/>
      <c r="AP454" s="467"/>
      <c r="AQ454" s="467"/>
      <c r="AR454" s="467"/>
      <c r="AS454" s="467"/>
    </row>
    <row r="455" spans="1:45" ht="12.75" customHeight="1" x14ac:dyDescent="0.2">
      <c r="A455" s="461"/>
      <c r="B455" s="462"/>
      <c r="C455" s="462"/>
      <c r="D455" s="462"/>
      <c r="E455" s="462"/>
      <c r="F455" s="462"/>
      <c r="G455" s="463"/>
      <c r="H455" s="462"/>
      <c r="I455" s="464"/>
      <c r="J455" s="464"/>
      <c r="K455" s="465"/>
      <c r="L455" s="462"/>
      <c r="M455" s="466"/>
      <c r="N455" s="465"/>
      <c r="O455" s="462"/>
      <c r="P455" s="465"/>
      <c r="Q455" s="462"/>
      <c r="R455" s="466"/>
      <c r="S455" s="465"/>
      <c r="T455" s="462"/>
      <c r="U455" s="465"/>
      <c r="V455" s="462"/>
      <c r="W455" s="466"/>
      <c r="X455" s="465"/>
      <c r="Y455" s="462"/>
      <c r="Z455" s="467"/>
      <c r="AA455" s="467"/>
      <c r="AB455" s="467"/>
      <c r="AC455" s="467"/>
      <c r="AD455" s="467"/>
      <c r="AE455" s="467"/>
      <c r="AF455" s="467"/>
      <c r="AG455" s="467"/>
      <c r="AH455" s="467"/>
      <c r="AI455" s="467"/>
      <c r="AJ455" s="467"/>
      <c r="AK455" s="467"/>
      <c r="AL455" s="467"/>
      <c r="AM455" s="467"/>
      <c r="AN455" s="467"/>
      <c r="AO455" s="467"/>
      <c r="AP455" s="467"/>
      <c r="AQ455" s="467"/>
      <c r="AR455" s="467"/>
      <c r="AS455" s="467"/>
    </row>
    <row r="456" spans="1:45" ht="12.75" customHeight="1" x14ac:dyDescent="0.2">
      <c r="A456" s="461"/>
      <c r="B456" s="462"/>
      <c r="C456" s="462"/>
      <c r="D456" s="462"/>
      <c r="E456" s="462"/>
      <c r="F456" s="462"/>
      <c r="G456" s="463"/>
      <c r="H456" s="462"/>
      <c r="I456" s="464"/>
      <c r="J456" s="464"/>
      <c r="K456" s="465"/>
      <c r="L456" s="462"/>
      <c r="M456" s="466"/>
      <c r="N456" s="465"/>
      <c r="O456" s="462"/>
      <c r="P456" s="465"/>
      <c r="Q456" s="462"/>
      <c r="R456" s="466"/>
      <c r="S456" s="465"/>
      <c r="T456" s="462"/>
      <c r="U456" s="465"/>
      <c r="V456" s="462"/>
      <c r="W456" s="466"/>
      <c r="X456" s="465"/>
      <c r="Y456" s="462"/>
      <c r="Z456" s="467"/>
      <c r="AA456" s="467"/>
      <c r="AB456" s="467"/>
      <c r="AC456" s="467"/>
      <c r="AD456" s="467"/>
      <c r="AE456" s="467"/>
      <c r="AF456" s="467"/>
      <c r="AG456" s="467"/>
      <c r="AH456" s="467"/>
      <c r="AI456" s="467"/>
      <c r="AJ456" s="467"/>
      <c r="AK456" s="467"/>
      <c r="AL456" s="467"/>
      <c r="AM456" s="467"/>
      <c r="AN456" s="467"/>
      <c r="AO456" s="467"/>
      <c r="AP456" s="467"/>
      <c r="AQ456" s="467"/>
      <c r="AR456" s="467"/>
      <c r="AS456" s="467"/>
    </row>
    <row r="457" spans="1:45" ht="12.75" customHeight="1" x14ac:dyDescent="0.2">
      <c r="A457" s="461"/>
      <c r="B457" s="462"/>
      <c r="C457" s="462"/>
      <c r="D457" s="462"/>
      <c r="E457" s="462"/>
      <c r="F457" s="462"/>
      <c r="G457" s="463"/>
      <c r="H457" s="462"/>
      <c r="I457" s="464"/>
      <c r="J457" s="464"/>
      <c r="K457" s="465"/>
      <c r="L457" s="462"/>
      <c r="M457" s="466"/>
      <c r="N457" s="465"/>
      <c r="O457" s="462"/>
      <c r="P457" s="465"/>
      <c r="Q457" s="462"/>
      <c r="R457" s="466"/>
      <c r="S457" s="465"/>
      <c r="T457" s="462"/>
      <c r="U457" s="465"/>
      <c r="V457" s="462"/>
      <c r="W457" s="466"/>
      <c r="X457" s="465"/>
      <c r="Y457" s="462"/>
      <c r="Z457" s="467"/>
      <c r="AA457" s="467"/>
      <c r="AB457" s="467"/>
      <c r="AC457" s="467"/>
      <c r="AD457" s="467"/>
      <c r="AE457" s="467"/>
      <c r="AF457" s="467"/>
      <c r="AG457" s="467"/>
      <c r="AH457" s="467"/>
      <c r="AI457" s="467"/>
      <c r="AJ457" s="467"/>
      <c r="AK457" s="467"/>
      <c r="AL457" s="467"/>
      <c r="AM457" s="467"/>
      <c r="AN457" s="467"/>
      <c r="AO457" s="467"/>
      <c r="AP457" s="467"/>
      <c r="AQ457" s="467"/>
      <c r="AR457" s="467"/>
      <c r="AS457" s="467"/>
    </row>
    <row r="458" spans="1:45" ht="12.75" customHeight="1" x14ac:dyDescent="0.2">
      <c r="A458" s="461"/>
      <c r="B458" s="462"/>
      <c r="C458" s="462"/>
      <c r="D458" s="462"/>
      <c r="E458" s="462"/>
      <c r="F458" s="462"/>
      <c r="G458" s="463"/>
      <c r="H458" s="462"/>
      <c r="I458" s="464"/>
      <c r="J458" s="464"/>
      <c r="K458" s="465"/>
      <c r="L458" s="462"/>
      <c r="M458" s="466"/>
      <c r="N458" s="465"/>
      <c r="O458" s="462"/>
      <c r="P458" s="465"/>
      <c r="Q458" s="462"/>
      <c r="R458" s="466"/>
      <c r="S458" s="465"/>
      <c r="T458" s="462"/>
      <c r="U458" s="465"/>
      <c r="V458" s="462"/>
      <c r="W458" s="466"/>
      <c r="X458" s="465"/>
      <c r="Y458" s="462"/>
      <c r="Z458" s="467"/>
      <c r="AA458" s="467"/>
      <c r="AB458" s="467"/>
      <c r="AC458" s="467"/>
      <c r="AD458" s="467"/>
      <c r="AE458" s="467"/>
      <c r="AF458" s="467"/>
      <c r="AG458" s="467"/>
      <c r="AH458" s="467"/>
      <c r="AI458" s="467"/>
      <c r="AJ458" s="467"/>
      <c r="AK458" s="467"/>
      <c r="AL458" s="467"/>
      <c r="AM458" s="467"/>
      <c r="AN458" s="467"/>
      <c r="AO458" s="467"/>
      <c r="AP458" s="467"/>
      <c r="AQ458" s="467"/>
      <c r="AR458" s="467"/>
      <c r="AS458" s="467"/>
    </row>
    <row r="459" spans="1:45" ht="12.75" customHeight="1" x14ac:dyDescent="0.2">
      <c r="A459" s="461"/>
      <c r="B459" s="462"/>
      <c r="C459" s="462"/>
      <c r="D459" s="462"/>
      <c r="E459" s="462"/>
      <c r="F459" s="462"/>
      <c r="G459" s="463"/>
      <c r="H459" s="462"/>
      <c r="I459" s="464"/>
      <c r="J459" s="464"/>
      <c r="K459" s="465"/>
      <c r="L459" s="462"/>
      <c r="M459" s="466"/>
      <c r="N459" s="465"/>
      <c r="O459" s="462"/>
      <c r="P459" s="465"/>
      <c r="Q459" s="462"/>
      <c r="R459" s="466"/>
      <c r="S459" s="465"/>
      <c r="T459" s="462"/>
      <c r="U459" s="465"/>
      <c r="V459" s="462"/>
      <c r="W459" s="466"/>
      <c r="X459" s="465"/>
      <c r="Y459" s="462"/>
      <c r="Z459" s="467"/>
      <c r="AA459" s="467"/>
      <c r="AB459" s="467"/>
      <c r="AC459" s="467"/>
      <c r="AD459" s="467"/>
      <c r="AE459" s="467"/>
      <c r="AF459" s="467"/>
      <c r="AG459" s="467"/>
      <c r="AH459" s="467"/>
      <c r="AI459" s="467"/>
      <c r="AJ459" s="467"/>
      <c r="AK459" s="467"/>
      <c r="AL459" s="467"/>
      <c r="AM459" s="467"/>
      <c r="AN459" s="467"/>
      <c r="AO459" s="467"/>
      <c r="AP459" s="467"/>
      <c r="AQ459" s="467"/>
      <c r="AR459" s="467"/>
      <c r="AS459" s="467"/>
    </row>
    <row r="460" spans="1:45" ht="12.75" customHeight="1" x14ac:dyDescent="0.2">
      <c r="A460" s="461"/>
      <c r="B460" s="462"/>
      <c r="C460" s="462"/>
      <c r="D460" s="462"/>
      <c r="E460" s="462"/>
      <c r="F460" s="462"/>
      <c r="G460" s="463"/>
      <c r="H460" s="462"/>
      <c r="I460" s="464"/>
      <c r="J460" s="464"/>
      <c r="K460" s="465"/>
      <c r="L460" s="462"/>
      <c r="M460" s="466"/>
      <c r="N460" s="465"/>
      <c r="O460" s="462"/>
      <c r="P460" s="465"/>
      <c r="Q460" s="462"/>
      <c r="R460" s="466"/>
      <c r="S460" s="465"/>
      <c r="T460" s="462"/>
      <c r="U460" s="465"/>
      <c r="V460" s="462"/>
      <c r="W460" s="466"/>
      <c r="X460" s="465"/>
      <c r="Y460" s="462"/>
      <c r="Z460" s="467"/>
      <c r="AA460" s="467"/>
      <c r="AB460" s="467"/>
      <c r="AC460" s="467"/>
      <c r="AD460" s="467"/>
      <c r="AE460" s="467"/>
      <c r="AF460" s="467"/>
      <c r="AG460" s="467"/>
      <c r="AH460" s="467"/>
      <c r="AI460" s="467"/>
      <c r="AJ460" s="467"/>
      <c r="AK460" s="467"/>
      <c r="AL460" s="467"/>
      <c r="AM460" s="467"/>
      <c r="AN460" s="467"/>
      <c r="AO460" s="467"/>
      <c r="AP460" s="467"/>
      <c r="AQ460" s="467"/>
      <c r="AR460" s="467"/>
      <c r="AS460" s="467"/>
    </row>
    <row r="461" spans="1:45" ht="12.75" customHeight="1" x14ac:dyDescent="0.2">
      <c r="A461" s="461"/>
      <c r="B461" s="462"/>
      <c r="C461" s="462"/>
      <c r="D461" s="462"/>
      <c r="E461" s="462"/>
      <c r="F461" s="462"/>
      <c r="G461" s="463"/>
      <c r="H461" s="462"/>
      <c r="I461" s="464"/>
      <c r="J461" s="464"/>
      <c r="K461" s="465"/>
      <c r="L461" s="462"/>
      <c r="M461" s="466"/>
      <c r="N461" s="465"/>
      <c r="O461" s="462"/>
      <c r="P461" s="465"/>
      <c r="Q461" s="462"/>
      <c r="R461" s="466"/>
      <c r="S461" s="465"/>
      <c r="T461" s="462"/>
      <c r="U461" s="465"/>
      <c r="V461" s="462"/>
      <c r="W461" s="466"/>
      <c r="X461" s="465"/>
      <c r="Y461" s="462"/>
      <c r="Z461" s="467"/>
      <c r="AA461" s="467"/>
      <c r="AB461" s="467"/>
      <c r="AC461" s="467"/>
      <c r="AD461" s="467"/>
      <c r="AE461" s="467"/>
      <c r="AF461" s="467"/>
      <c r="AG461" s="467"/>
      <c r="AH461" s="467"/>
      <c r="AI461" s="467"/>
      <c r="AJ461" s="467"/>
      <c r="AK461" s="467"/>
      <c r="AL461" s="467"/>
      <c r="AM461" s="467"/>
      <c r="AN461" s="467"/>
      <c r="AO461" s="467"/>
      <c r="AP461" s="467"/>
      <c r="AQ461" s="467"/>
      <c r="AR461" s="467"/>
      <c r="AS461" s="467"/>
    </row>
    <row r="462" spans="1:45" ht="12.75" customHeight="1" x14ac:dyDescent="0.2">
      <c r="A462" s="461"/>
      <c r="B462" s="462"/>
      <c r="C462" s="462"/>
      <c r="D462" s="462"/>
      <c r="E462" s="462"/>
      <c r="F462" s="462"/>
      <c r="G462" s="463"/>
      <c r="H462" s="462"/>
      <c r="I462" s="464"/>
      <c r="J462" s="464"/>
      <c r="K462" s="465"/>
      <c r="L462" s="462"/>
      <c r="M462" s="466"/>
      <c r="N462" s="465"/>
      <c r="O462" s="462"/>
      <c r="P462" s="465"/>
      <c r="Q462" s="462"/>
      <c r="R462" s="466"/>
      <c r="S462" s="465"/>
      <c r="T462" s="462"/>
      <c r="U462" s="465"/>
      <c r="V462" s="462"/>
      <c r="W462" s="466"/>
      <c r="X462" s="465"/>
      <c r="Y462" s="462"/>
      <c r="Z462" s="467"/>
      <c r="AA462" s="467"/>
      <c r="AB462" s="467"/>
      <c r="AC462" s="467"/>
      <c r="AD462" s="467"/>
      <c r="AE462" s="467"/>
      <c r="AF462" s="467"/>
      <c r="AG462" s="467"/>
      <c r="AH462" s="467"/>
      <c r="AI462" s="467"/>
      <c r="AJ462" s="467"/>
      <c r="AK462" s="467"/>
      <c r="AL462" s="467"/>
      <c r="AM462" s="467"/>
      <c r="AN462" s="467"/>
      <c r="AO462" s="467"/>
      <c r="AP462" s="467"/>
      <c r="AQ462" s="467"/>
      <c r="AR462" s="467"/>
      <c r="AS462" s="467"/>
    </row>
    <row r="463" spans="1:45" ht="12.75" customHeight="1" x14ac:dyDescent="0.2">
      <c r="A463" s="461"/>
      <c r="B463" s="462"/>
      <c r="C463" s="462"/>
      <c r="D463" s="462"/>
      <c r="E463" s="462"/>
      <c r="F463" s="462"/>
      <c r="G463" s="463"/>
      <c r="H463" s="462"/>
      <c r="I463" s="464"/>
      <c r="J463" s="464"/>
      <c r="K463" s="465"/>
      <c r="L463" s="462"/>
      <c r="M463" s="466"/>
      <c r="N463" s="465"/>
      <c r="O463" s="462"/>
      <c r="P463" s="465"/>
      <c r="Q463" s="462"/>
      <c r="R463" s="466"/>
      <c r="S463" s="465"/>
      <c r="T463" s="462"/>
      <c r="U463" s="465"/>
      <c r="V463" s="462"/>
      <c r="W463" s="466"/>
      <c r="X463" s="465"/>
      <c r="Y463" s="462"/>
      <c r="Z463" s="467"/>
      <c r="AA463" s="467"/>
      <c r="AB463" s="467"/>
      <c r="AC463" s="467"/>
      <c r="AD463" s="467"/>
      <c r="AE463" s="467"/>
      <c r="AF463" s="467"/>
      <c r="AG463" s="467"/>
      <c r="AH463" s="467"/>
      <c r="AI463" s="467"/>
      <c r="AJ463" s="467"/>
      <c r="AK463" s="467"/>
      <c r="AL463" s="467"/>
      <c r="AM463" s="467"/>
      <c r="AN463" s="467"/>
      <c r="AO463" s="467"/>
      <c r="AP463" s="467"/>
      <c r="AQ463" s="467"/>
      <c r="AR463" s="467"/>
      <c r="AS463" s="467"/>
    </row>
    <row r="464" spans="1:45" ht="12.75" customHeight="1" x14ac:dyDescent="0.2">
      <c r="A464" s="461"/>
      <c r="B464" s="462"/>
      <c r="C464" s="462"/>
      <c r="D464" s="462"/>
      <c r="E464" s="462"/>
      <c r="F464" s="462"/>
      <c r="G464" s="463"/>
      <c r="H464" s="462"/>
      <c r="I464" s="464"/>
      <c r="J464" s="464"/>
      <c r="K464" s="465"/>
      <c r="L464" s="462"/>
      <c r="M464" s="466"/>
      <c r="N464" s="465"/>
      <c r="O464" s="462"/>
      <c r="P464" s="465"/>
      <c r="Q464" s="462"/>
      <c r="R464" s="466"/>
      <c r="S464" s="465"/>
      <c r="T464" s="462"/>
      <c r="U464" s="465"/>
      <c r="V464" s="462"/>
      <c r="W464" s="466"/>
      <c r="X464" s="465"/>
      <c r="Y464" s="462"/>
      <c r="Z464" s="467"/>
      <c r="AA464" s="467"/>
      <c r="AB464" s="467"/>
      <c r="AC464" s="467"/>
      <c r="AD464" s="467"/>
      <c r="AE464" s="467"/>
      <c r="AF464" s="467"/>
      <c r="AG464" s="467"/>
      <c r="AH464" s="467"/>
      <c r="AI464" s="467"/>
      <c r="AJ464" s="467"/>
      <c r="AK464" s="467"/>
      <c r="AL464" s="467"/>
      <c r="AM464" s="467"/>
      <c r="AN464" s="467"/>
      <c r="AO464" s="467"/>
      <c r="AP464" s="467"/>
      <c r="AQ464" s="467"/>
      <c r="AR464" s="467"/>
      <c r="AS464" s="467"/>
    </row>
    <row r="465" spans="1:45" ht="12.75" customHeight="1" x14ac:dyDescent="0.2">
      <c r="A465" s="461"/>
      <c r="B465" s="462"/>
      <c r="C465" s="462"/>
      <c r="D465" s="462"/>
      <c r="E465" s="462"/>
      <c r="F465" s="462"/>
      <c r="G465" s="463"/>
      <c r="H465" s="462"/>
      <c r="I465" s="464"/>
      <c r="J465" s="464"/>
      <c r="K465" s="465"/>
      <c r="L465" s="462"/>
      <c r="M465" s="466"/>
      <c r="N465" s="465"/>
      <c r="O465" s="462"/>
      <c r="P465" s="465"/>
      <c r="Q465" s="462"/>
      <c r="R465" s="466"/>
      <c r="S465" s="465"/>
      <c r="T465" s="462"/>
      <c r="U465" s="465"/>
      <c r="V465" s="462"/>
      <c r="W465" s="466"/>
      <c r="X465" s="465"/>
      <c r="Y465" s="462"/>
      <c r="Z465" s="467"/>
      <c r="AA465" s="467"/>
      <c r="AB465" s="467"/>
      <c r="AC465" s="467"/>
      <c r="AD465" s="467"/>
      <c r="AE465" s="467"/>
      <c r="AF465" s="467"/>
      <c r="AG465" s="467"/>
      <c r="AH465" s="467"/>
      <c r="AI465" s="467"/>
      <c r="AJ465" s="467"/>
      <c r="AK465" s="467"/>
      <c r="AL465" s="467"/>
      <c r="AM465" s="467"/>
      <c r="AN465" s="467"/>
      <c r="AO465" s="467"/>
      <c r="AP465" s="467"/>
      <c r="AQ465" s="467"/>
      <c r="AR465" s="467"/>
      <c r="AS465" s="467"/>
    </row>
    <row r="466" spans="1:45" ht="12.75" customHeight="1" x14ac:dyDescent="0.2">
      <c r="A466" s="461"/>
      <c r="B466" s="462"/>
      <c r="C466" s="462"/>
      <c r="D466" s="462"/>
      <c r="E466" s="462"/>
      <c r="F466" s="462"/>
      <c r="G466" s="463"/>
      <c r="H466" s="462"/>
      <c r="I466" s="464"/>
      <c r="J466" s="464"/>
      <c r="K466" s="465"/>
      <c r="L466" s="462"/>
      <c r="M466" s="466"/>
      <c r="N466" s="465"/>
      <c r="O466" s="462"/>
      <c r="P466" s="465"/>
      <c r="Q466" s="462"/>
      <c r="R466" s="466"/>
      <c r="S466" s="465"/>
      <c r="T466" s="462"/>
      <c r="U466" s="465"/>
      <c r="V466" s="462"/>
      <c r="W466" s="466"/>
      <c r="X466" s="465"/>
      <c r="Y466" s="462"/>
      <c r="Z466" s="467"/>
      <c r="AA466" s="467"/>
      <c r="AB466" s="467"/>
      <c r="AC466" s="467"/>
      <c r="AD466" s="467"/>
      <c r="AE466" s="467"/>
      <c r="AF466" s="467"/>
      <c r="AG466" s="467"/>
      <c r="AH466" s="467"/>
      <c r="AI466" s="467"/>
      <c r="AJ466" s="467"/>
      <c r="AK466" s="467"/>
      <c r="AL466" s="467"/>
      <c r="AM466" s="467"/>
      <c r="AN466" s="467"/>
      <c r="AO466" s="467"/>
      <c r="AP466" s="467"/>
      <c r="AQ466" s="467"/>
      <c r="AR466" s="467"/>
      <c r="AS466" s="467"/>
    </row>
    <row r="467" spans="1:45" ht="12.75" customHeight="1" x14ac:dyDescent="0.2">
      <c r="A467" s="461"/>
      <c r="B467" s="462"/>
      <c r="C467" s="462"/>
      <c r="D467" s="462"/>
      <c r="E467" s="462"/>
      <c r="F467" s="462"/>
      <c r="G467" s="463"/>
      <c r="H467" s="462"/>
      <c r="I467" s="464"/>
      <c r="J467" s="464"/>
      <c r="K467" s="465"/>
      <c r="L467" s="462"/>
      <c r="M467" s="466"/>
      <c r="N467" s="465"/>
      <c r="O467" s="462"/>
      <c r="P467" s="465"/>
      <c r="Q467" s="462"/>
      <c r="R467" s="466"/>
      <c r="S467" s="465"/>
      <c r="T467" s="462"/>
      <c r="U467" s="465"/>
      <c r="V467" s="462"/>
      <c r="W467" s="466"/>
      <c r="X467" s="465"/>
      <c r="Y467" s="462"/>
      <c r="Z467" s="467"/>
      <c r="AA467" s="467"/>
      <c r="AB467" s="467"/>
      <c r="AC467" s="467"/>
      <c r="AD467" s="467"/>
      <c r="AE467" s="467"/>
      <c r="AF467" s="467"/>
      <c r="AG467" s="467"/>
      <c r="AH467" s="467"/>
      <c r="AI467" s="467"/>
      <c r="AJ467" s="467"/>
      <c r="AK467" s="467"/>
      <c r="AL467" s="467"/>
      <c r="AM467" s="467"/>
      <c r="AN467" s="467"/>
      <c r="AO467" s="467"/>
      <c r="AP467" s="467"/>
      <c r="AQ467" s="467"/>
      <c r="AR467" s="467"/>
      <c r="AS467" s="467"/>
    </row>
    <row r="468" spans="1:45" ht="12.75" customHeight="1" x14ac:dyDescent="0.2">
      <c r="A468" s="461"/>
      <c r="B468" s="462"/>
      <c r="C468" s="462"/>
      <c r="D468" s="462"/>
      <c r="E468" s="462"/>
      <c r="F468" s="462"/>
      <c r="G468" s="463"/>
      <c r="H468" s="462"/>
      <c r="I468" s="464"/>
      <c r="J468" s="464"/>
      <c r="K468" s="465"/>
      <c r="L468" s="462"/>
      <c r="M468" s="466"/>
      <c r="N468" s="465"/>
      <c r="O468" s="462"/>
      <c r="P468" s="465"/>
      <c r="Q468" s="462"/>
      <c r="R468" s="466"/>
      <c r="S468" s="465"/>
      <c r="T468" s="462"/>
      <c r="U468" s="465"/>
      <c r="V468" s="462"/>
      <c r="W468" s="466"/>
      <c r="X468" s="465"/>
      <c r="Y468" s="462"/>
      <c r="Z468" s="467"/>
      <c r="AA468" s="467"/>
      <c r="AB468" s="467"/>
      <c r="AC468" s="467"/>
      <c r="AD468" s="467"/>
      <c r="AE468" s="467"/>
      <c r="AF468" s="467"/>
      <c r="AG468" s="467"/>
      <c r="AH468" s="467"/>
      <c r="AI468" s="467"/>
      <c r="AJ468" s="467"/>
      <c r="AK468" s="467"/>
      <c r="AL468" s="467"/>
      <c r="AM468" s="467"/>
      <c r="AN468" s="467"/>
      <c r="AO468" s="467"/>
      <c r="AP468" s="467"/>
      <c r="AQ468" s="467"/>
      <c r="AR468" s="467"/>
      <c r="AS468" s="467"/>
    </row>
    <row r="469" spans="1:45" ht="12.75" customHeight="1" x14ac:dyDescent="0.2">
      <c r="A469" s="461"/>
      <c r="B469" s="462"/>
      <c r="C469" s="462"/>
      <c r="D469" s="462"/>
      <c r="E469" s="462"/>
      <c r="F469" s="462"/>
      <c r="G469" s="463"/>
      <c r="H469" s="462"/>
      <c r="I469" s="464"/>
      <c r="J469" s="464"/>
      <c r="K469" s="465"/>
      <c r="L469" s="462"/>
      <c r="M469" s="466"/>
      <c r="N469" s="465"/>
      <c r="O469" s="462"/>
      <c r="P469" s="465"/>
      <c r="Q469" s="462"/>
      <c r="R469" s="466"/>
      <c r="S469" s="465"/>
      <c r="T469" s="462"/>
      <c r="U469" s="465"/>
      <c r="V469" s="462"/>
      <c r="W469" s="466"/>
      <c r="X469" s="465"/>
      <c r="Y469" s="462"/>
      <c r="Z469" s="467"/>
      <c r="AA469" s="467"/>
      <c r="AB469" s="467"/>
      <c r="AC469" s="467"/>
      <c r="AD469" s="467"/>
      <c r="AE469" s="467"/>
      <c r="AF469" s="467"/>
      <c r="AG469" s="467"/>
      <c r="AH469" s="467"/>
      <c r="AI469" s="467"/>
      <c r="AJ469" s="467"/>
      <c r="AK469" s="467"/>
      <c r="AL469" s="467"/>
      <c r="AM469" s="467"/>
      <c r="AN469" s="467"/>
      <c r="AO469" s="467"/>
      <c r="AP469" s="467"/>
      <c r="AQ469" s="467"/>
      <c r="AR469" s="467"/>
      <c r="AS469" s="467"/>
    </row>
    <row r="470" spans="1:45" ht="12.75" customHeight="1" x14ac:dyDescent="0.2">
      <c r="A470" s="461"/>
      <c r="B470" s="462"/>
      <c r="C470" s="462"/>
      <c r="D470" s="462"/>
      <c r="E470" s="462"/>
      <c r="F470" s="462"/>
      <c r="G470" s="463"/>
      <c r="H470" s="462"/>
      <c r="I470" s="464"/>
      <c r="J470" s="464"/>
      <c r="K470" s="465"/>
      <c r="L470" s="462"/>
      <c r="M470" s="466"/>
      <c r="N470" s="465"/>
      <c r="O470" s="462"/>
      <c r="P470" s="465"/>
      <c r="Q470" s="462"/>
      <c r="R470" s="466"/>
      <c r="S470" s="465"/>
      <c r="T470" s="462"/>
      <c r="U470" s="465"/>
      <c r="V470" s="462"/>
      <c r="W470" s="466"/>
      <c r="X470" s="465"/>
      <c r="Y470" s="462"/>
      <c r="Z470" s="467"/>
      <c r="AA470" s="467"/>
      <c r="AB470" s="467"/>
      <c r="AC470" s="467"/>
      <c r="AD470" s="467"/>
      <c r="AE470" s="467"/>
      <c r="AF470" s="467"/>
      <c r="AG470" s="467"/>
      <c r="AH470" s="467"/>
      <c r="AI470" s="467"/>
      <c r="AJ470" s="467"/>
      <c r="AK470" s="467"/>
      <c r="AL470" s="467"/>
      <c r="AM470" s="467"/>
      <c r="AN470" s="467"/>
      <c r="AO470" s="467"/>
      <c r="AP470" s="467"/>
      <c r="AQ470" s="467"/>
      <c r="AR470" s="467"/>
      <c r="AS470" s="467"/>
    </row>
    <row r="471" spans="1:45" ht="12.75" customHeight="1" x14ac:dyDescent="0.2">
      <c r="A471" s="461"/>
      <c r="B471" s="462"/>
      <c r="C471" s="462"/>
      <c r="D471" s="462"/>
      <c r="E471" s="462"/>
      <c r="F471" s="462"/>
      <c r="G471" s="463"/>
      <c r="H471" s="462"/>
      <c r="I471" s="464"/>
      <c r="J471" s="464"/>
      <c r="K471" s="465"/>
      <c r="L471" s="462"/>
      <c r="M471" s="466"/>
      <c r="N471" s="465"/>
      <c r="O471" s="462"/>
      <c r="P471" s="465"/>
      <c r="Q471" s="462"/>
      <c r="R471" s="466"/>
      <c r="S471" s="465"/>
      <c r="T471" s="462"/>
      <c r="U471" s="465"/>
      <c r="V471" s="462"/>
      <c r="W471" s="466"/>
      <c r="X471" s="465"/>
      <c r="Y471" s="462"/>
      <c r="Z471" s="467"/>
      <c r="AA471" s="467"/>
      <c r="AB471" s="467"/>
      <c r="AC471" s="467"/>
      <c r="AD471" s="467"/>
      <c r="AE471" s="467"/>
      <c r="AF471" s="467"/>
      <c r="AG471" s="467"/>
      <c r="AH471" s="467"/>
      <c r="AI471" s="467"/>
      <c r="AJ471" s="467"/>
      <c r="AK471" s="467"/>
      <c r="AL471" s="467"/>
      <c r="AM471" s="467"/>
      <c r="AN471" s="467"/>
      <c r="AO471" s="467"/>
      <c r="AP471" s="467"/>
      <c r="AQ471" s="467"/>
      <c r="AR471" s="467"/>
      <c r="AS471" s="467"/>
    </row>
    <row r="472" spans="1:45" ht="12.75" customHeight="1" x14ac:dyDescent="0.2">
      <c r="A472" s="461"/>
      <c r="B472" s="462"/>
      <c r="C472" s="462"/>
      <c r="D472" s="462"/>
      <c r="E472" s="462"/>
      <c r="F472" s="462"/>
      <c r="G472" s="463"/>
      <c r="H472" s="462"/>
      <c r="I472" s="464"/>
      <c r="J472" s="464"/>
      <c r="K472" s="465"/>
      <c r="L472" s="462"/>
      <c r="M472" s="466"/>
      <c r="N472" s="465"/>
      <c r="O472" s="462"/>
      <c r="P472" s="465"/>
      <c r="Q472" s="462"/>
      <c r="R472" s="466"/>
      <c r="S472" s="465"/>
      <c r="T472" s="462"/>
      <c r="U472" s="465"/>
      <c r="V472" s="462"/>
      <c r="W472" s="466"/>
      <c r="X472" s="465"/>
      <c r="Y472" s="462"/>
      <c r="Z472" s="467"/>
      <c r="AA472" s="467"/>
      <c r="AB472" s="467"/>
      <c r="AC472" s="467"/>
      <c r="AD472" s="467"/>
      <c r="AE472" s="467"/>
      <c r="AF472" s="467"/>
      <c r="AG472" s="467"/>
      <c r="AH472" s="467"/>
      <c r="AI472" s="467"/>
      <c r="AJ472" s="467"/>
      <c r="AK472" s="467"/>
      <c r="AL472" s="467"/>
      <c r="AM472" s="467"/>
      <c r="AN472" s="467"/>
      <c r="AO472" s="467"/>
      <c r="AP472" s="467"/>
      <c r="AQ472" s="467"/>
      <c r="AR472" s="467"/>
      <c r="AS472" s="467"/>
    </row>
    <row r="473" spans="1:45" ht="12.75" customHeight="1" x14ac:dyDescent="0.2">
      <c r="A473" s="461"/>
      <c r="B473" s="462"/>
      <c r="C473" s="462"/>
      <c r="D473" s="462"/>
      <c r="E473" s="462"/>
      <c r="F473" s="462"/>
      <c r="G473" s="463"/>
      <c r="H473" s="462"/>
      <c r="I473" s="464"/>
      <c r="J473" s="464"/>
      <c r="K473" s="465"/>
      <c r="L473" s="462"/>
      <c r="M473" s="466"/>
      <c r="N473" s="465"/>
      <c r="O473" s="462"/>
      <c r="P473" s="465"/>
      <c r="Q473" s="462"/>
      <c r="R473" s="466"/>
      <c r="S473" s="465"/>
      <c r="T473" s="462"/>
      <c r="U473" s="465"/>
      <c r="V473" s="462"/>
      <c r="W473" s="466"/>
      <c r="X473" s="465"/>
      <c r="Y473" s="462"/>
      <c r="Z473" s="467"/>
      <c r="AA473" s="467"/>
      <c r="AB473" s="467"/>
      <c r="AC473" s="467"/>
      <c r="AD473" s="467"/>
      <c r="AE473" s="467"/>
      <c r="AF473" s="467"/>
      <c r="AG473" s="467"/>
      <c r="AH473" s="467"/>
      <c r="AI473" s="467"/>
      <c r="AJ473" s="467"/>
      <c r="AK473" s="467"/>
      <c r="AL473" s="467"/>
      <c r="AM473" s="467"/>
      <c r="AN473" s="467"/>
      <c r="AO473" s="467"/>
      <c r="AP473" s="467"/>
      <c r="AQ473" s="467"/>
      <c r="AR473" s="467"/>
      <c r="AS473" s="467"/>
    </row>
    <row r="474" spans="1:45" ht="12.75" customHeight="1" x14ac:dyDescent="0.2">
      <c r="A474" s="461"/>
      <c r="B474" s="462"/>
      <c r="C474" s="462"/>
      <c r="D474" s="462"/>
      <c r="E474" s="462"/>
      <c r="F474" s="462"/>
      <c r="G474" s="463"/>
      <c r="H474" s="462"/>
      <c r="I474" s="464"/>
      <c r="J474" s="464"/>
      <c r="K474" s="465"/>
      <c r="L474" s="462"/>
      <c r="M474" s="466"/>
      <c r="N474" s="465"/>
      <c r="O474" s="462"/>
      <c r="P474" s="465"/>
      <c r="Q474" s="462"/>
      <c r="R474" s="466"/>
      <c r="S474" s="465"/>
      <c r="T474" s="462"/>
      <c r="U474" s="465"/>
      <c r="V474" s="462"/>
      <c r="W474" s="466"/>
      <c r="X474" s="465"/>
      <c r="Y474" s="462"/>
      <c r="Z474" s="467"/>
      <c r="AA474" s="467"/>
      <c r="AB474" s="467"/>
      <c r="AC474" s="467"/>
      <c r="AD474" s="467"/>
      <c r="AE474" s="467"/>
      <c r="AF474" s="467"/>
      <c r="AG474" s="467"/>
      <c r="AH474" s="467"/>
      <c r="AI474" s="467"/>
      <c r="AJ474" s="467"/>
      <c r="AK474" s="467"/>
      <c r="AL474" s="467"/>
      <c r="AM474" s="467"/>
      <c r="AN474" s="467"/>
      <c r="AO474" s="467"/>
      <c r="AP474" s="467"/>
      <c r="AQ474" s="467"/>
      <c r="AR474" s="467"/>
      <c r="AS474" s="467"/>
    </row>
    <row r="475" spans="1:45" ht="12.75" customHeight="1" x14ac:dyDescent="0.2">
      <c r="A475" s="461"/>
      <c r="B475" s="462"/>
      <c r="C475" s="462"/>
      <c r="D475" s="462"/>
      <c r="E475" s="462"/>
      <c r="F475" s="462"/>
      <c r="G475" s="463"/>
      <c r="H475" s="462"/>
      <c r="I475" s="464"/>
      <c r="J475" s="464"/>
      <c r="K475" s="465"/>
      <c r="L475" s="462"/>
      <c r="M475" s="466"/>
      <c r="N475" s="465"/>
      <c r="O475" s="462"/>
      <c r="P475" s="465"/>
      <c r="Q475" s="462"/>
      <c r="R475" s="466"/>
      <c r="S475" s="465"/>
      <c r="T475" s="462"/>
      <c r="U475" s="465"/>
      <c r="V475" s="462"/>
      <c r="W475" s="466"/>
      <c r="X475" s="465"/>
      <c r="Y475" s="462"/>
      <c r="Z475" s="467"/>
      <c r="AA475" s="467"/>
      <c r="AB475" s="467"/>
      <c r="AC475" s="467"/>
      <c r="AD475" s="467"/>
      <c r="AE475" s="467"/>
      <c r="AF475" s="467"/>
      <c r="AG475" s="467"/>
      <c r="AH475" s="467"/>
      <c r="AI475" s="467"/>
      <c r="AJ475" s="467"/>
      <c r="AK475" s="467"/>
      <c r="AL475" s="467"/>
      <c r="AM475" s="467"/>
      <c r="AN475" s="467"/>
      <c r="AO475" s="467"/>
      <c r="AP475" s="467"/>
      <c r="AQ475" s="467"/>
      <c r="AR475" s="467"/>
      <c r="AS475" s="467"/>
    </row>
    <row r="476" spans="1:45" ht="12.75" customHeight="1" x14ac:dyDescent="0.2">
      <c r="A476" s="461"/>
      <c r="B476" s="462"/>
      <c r="C476" s="462"/>
      <c r="D476" s="462"/>
      <c r="E476" s="462"/>
      <c r="F476" s="462"/>
      <c r="G476" s="463"/>
      <c r="H476" s="462"/>
      <c r="I476" s="464"/>
      <c r="J476" s="464"/>
      <c r="K476" s="465"/>
      <c r="L476" s="462"/>
      <c r="M476" s="466"/>
      <c r="N476" s="465"/>
      <c r="O476" s="462"/>
      <c r="P476" s="465"/>
      <c r="Q476" s="462"/>
      <c r="R476" s="466"/>
      <c r="S476" s="465"/>
      <c r="T476" s="462"/>
      <c r="U476" s="465"/>
      <c r="V476" s="462"/>
      <c r="W476" s="466"/>
      <c r="X476" s="465"/>
      <c r="Y476" s="462"/>
      <c r="Z476" s="467"/>
      <c r="AA476" s="467"/>
      <c r="AB476" s="467"/>
      <c r="AC476" s="467"/>
      <c r="AD476" s="467"/>
      <c r="AE476" s="467"/>
      <c r="AF476" s="467"/>
      <c r="AG476" s="467"/>
      <c r="AH476" s="467"/>
      <c r="AI476" s="467"/>
      <c r="AJ476" s="467"/>
      <c r="AK476" s="467"/>
      <c r="AL476" s="467"/>
      <c r="AM476" s="467"/>
      <c r="AN476" s="467"/>
      <c r="AO476" s="467"/>
      <c r="AP476" s="467"/>
      <c r="AQ476" s="467"/>
      <c r="AR476" s="467"/>
      <c r="AS476" s="467"/>
    </row>
    <row r="477" spans="1:45" ht="12.75" customHeight="1" x14ac:dyDescent="0.2">
      <c r="A477" s="461"/>
      <c r="B477" s="462"/>
      <c r="C477" s="462"/>
      <c r="D477" s="462"/>
      <c r="E477" s="462"/>
      <c r="F477" s="462"/>
      <c r="G477" s="463"/>
      <c r="H477" s="462"/>
      <c r="I477" s="464"/>
      <c r="J477" s="464"/>
      <c r="K477" s="465"/>
      <c r="L477" s="462"/>
      <c r="M477" s="466"/>
      <c r="N477" s="465"/>
      <c r="O477" s="462"/>
      <c r="P477" s="465"/>
      <c r="Q477" s="462"/>
      <c r="R477" s="466"/>
      <c r="S477" s="465"/>
      <c r="T477" s="462"/>
      <c r="U477" s="465"/>
      <c r="V477" s="462"/>
      <c r="W477" s="466"/>
      <c r="X477" s="465"/>
      <c r="Y477" s="462"/>
      <c r="Z477" s="467"/>
      <c r="AA477" s="467"/>
      <c r="AB477" s="467"/>
      <c r="AC477" s="467"/>
      <c r="AD477" s="467"/>
      <c r="AE477" s="467"/>
      <c r="AF477" s="467"/>
      <c r="AG477" s="467"/>
      <c r="AH477" s="467"/>
      <c r="AI477" s="467"/>
      <c r="AJ477" s="467"/>
      <c r="AK477" s="467"/>
      <c r="AL477" s="467"/>
      <c r="AM477" s="467"/>
      <c r="AN477" s="467"/>
      <c r="AO477" s="467"/>
      <c r="AP477" s="467"/>
      <c r="AQ477" s="467"/>
      <c r="AR477" s="467"/>
      <c r="AS477" s="467"/>
    </row>
    <row r="478" spans="1:45" ht="12.75" customHeight="1" x14ac:dyDescent="0.2">
      <c r="A478" s="461"/>
      <c r="B478" s="462"/>
      <c r="C478" s="462"/>
      <c r="D478" s="462"/>
      <c r="E478" s="462"/>
      <c r="F478" s="462"/>
      <c r="G478" s="463"/>
      <c r="H478" s="462"/>
      <c r="I478" s="464"/>
      <c r="J478" s="464"/>
      <c r="K478" s="465"/>
      <c r="L478" s="462"/>
      <c r="M478" s="466"/>
      <c r="N478" s="465"/>
      <c r="O478" s="462"/>
      <c r="P478" s="465"/>
      <c r="Q478" s="462"/>
      <c r="R478" s="466"/>
      <c r="S478" s="465"/>
      <c r="T478" s="462"/>
      <c r="U478" s="465"/>
      <c r="V478" s="462"/>
      <c r="W478" s="466"/>
      <c r="X478" s="465"/>
      <c r="Y478" s="462"/>
      <c r="Z478" s="467"/>
      <c r="AA478" s="467"/>
      <c r="AB478" s="467"/>
      <c r="AC478" s="467"/>
      <c r="AD478" s="467"/>
      <c r="AE478" s="467"/>
      <c r="AF478" s="467"/>
      <c r="AG478" s="467"/>
      <c r="AH478" s="467"/>
      <c r="AI478" s="467"/>
      <c r="AJ478" s="467"/>
      <c r="AK478" s="467"/>
      <c r="AL478" s="467"/>
      <c r="AM478" s="467"/>
      <c r="AN478" s="467"/>
      <c r="AO478" s="467"/>
      <c r="AP478" s="467"/>
      <c r="AQ478" s="467"/>
      <c r="AR478" s="467"/>
      <c r="AS478" s="467"/>
    </row>
    <row r="479" spans="1:45" ht="12.75" customHeight="1" x14ac:dyDescent="0.2">
      <c r="A479" s="461"/>
      <c r="B479" s="462"/>
      <c r="C479" s="462"/>
      <c r="D479" s="462"/>
      <c r="E479" s="462"/>
      <c r="F479" s="462"/>
      <c r="G479" s="463"/>
      <c r="H479" s="462"/>
      <c r="I479" s="464"/>
      <c r="J479" s="464"/>
      <c r="K479" s="465"/>
      <c r="L479" s="462"/>
      <c r="M479" s="466"/>
      <c r="N479" s="465"/>
      <c r="O479" s="462"/>
      <c r="P479" s="465"/>
      <c r="Q479" s="462"/>
      <c r="R479" s="466"/>
      <c r="S479" s="465"/>
      <c r="T479" s="462"/>
      <c r="U479" s="465"/>
      <c r="V479" s="462"/>
      <c r="W479" s="466"/>
      <c r="X479" s="465"/>
      <c r="Y479" s="462"/>
      <c r="Z479" s="467"/>
      <c r="AA479" s="467"/>
      <c r="AB479" s="467"/>
      <c r="AC479" s="467"/>
      <c r="AD479" s="467"/>
      <c r="AE479" s="467"/>
      <c r="AF479" s="467"/>
      <c r="AG479" s="467"/>
      <c r="AH479" s="467"/>
      <c r="AI479" s="467"/>
      <c r="AJ479" s="467"/>
      <c r="AK479" s="467"/>
      <c r="AL479" s="467"/>
      <c r="AM479" s="467"/>
      <c r="AN479" s="467"/>
      <c r="AO479" s="467"/>
      <c r="AP479" s="467"/>
      <c r="AQ479" s="467"/>
      <c r="AR479" s="467"/>
      <c r="AS479" s="467"/>
    </row>
    <row r="480" spans="1:45" ht="12.75" customHeight="1" x14ac:dyDescent="0.2">
      <c r="A480" s="461"/>
      <c r="B480" s="462"/>
      <c r="C480" s="462"/>
      <c r="D480" s="462"/>
      <c r="E480" s="462"/>
      <c r="F480" s="462"/>
      <c r="G480" s="463"/>
      <c r="H480" s="462"/>
      <c r="I480" s="464"/>
      <c r="J480" s="464"/>
      <c r="K480" s="465"/>
      <c r="L480" s="462"/>
      <c r="M480" s="466"/>
      <c r="N480" s="465"/>
      <c r="O480" s="462"/>
      <c r="P480" s="465"/>
      <c r="Q480" s="462"/>
      <c r="R480" s="466"/>
      <c r="S480" s="465"/>
      <c r="T480" s="462"/>
      <c r="U480" s="465"/>
      <c r="V480" s="462"/>
      <c r="W480" s="466"/>
      <c r="X480" s="465"/>
      <c r="Y480" s="462"/>
      <c r="Z480" s="467"/>
      <c r="AA480" s="467"/>
      <c r="AB480" s="467"/>
      <c r="AC480" s="467"/>
      <c r="AD480" s="467"/>
      <c r="AE480" s="467"/>
      <c r="AF480" s="467"/>
      <c r="AG480" s="467"/>
      <c r="AH480" s="467"/>
      <c r="AI480" s="467"/>
      <c r="AJ480" s="467"/>
      <c r="AK480" s="467"/>
      <c r="AL480" s="467"/>
      <c r="AM480" s="467"/>
      <c r="AN480" s="467"/>
      <c r="AO480" s="467"/>
      <c r="AP480" s="467"/>
      <c r="AQ480" s="467"/>
      <c r="AR480" s="467"/>
      <c r="AS480" s="467"/>
    </row>
    <row r="481" spans="1:45" ht="12.75" customHeight="1" x14ac:dyDescent="0.2">
      <c r="A481" s="461"/>
      <c r="B481" s="462"/>
      <c r="C481" s="462"/>
      <c r="D481" s="462"/>
      <c r="E481" s="462"/>
      <c r="F481" s="462"/>
      <c r="G481" s="463"/>
      <c r="H481" s="462"/>
      <c r="I481" s="464"/>
      <c r="J481" s="464"/>
      <c r="K481" s="465"/>
      <c r="L481" s="462"/>
      <c r="M481" s="466"/>
      <c r="N481" s="465"/>
      <c r="O481" s="462"/>
      <c r="P481" s="465"/>
      <c r="Q481" s="462"/>
      <c r="R481" s="466"/>
      <c r="S481" s="465"/>
      <c r="T481" s="462"/>
      <c r="U481" s="465"/>
      <c r="V481" s="462"/>
      <c r="W481" s="466"/>
      <c r="X481" s="465"/>
      <c r="Y481" s="462"/>
      <c r="Z481" s="467"/>
      <c r="AA481" s="467"/>
      <c r="AB481" s="467"/>
      <c r="AC481" s="467"/>
      <c r="AD481" s="467"/>
      <c r="AE481" s="467"/>
      <c r="AF481" s="467"/>
      <c r="AG481" s="467"/>
      <c r="AH481" s="467"/>
      <c r="AI481" s="467"/>
      <c r="AJ481" s="467"/>
      <c r="AK481" s="467"/>
      <c r="AL481" s="467"/>
      <c r="AM481" s="467"/>
      <c r="AN481" s="467"/>
      <c r="AO481" s="467"/>
      <c r="AP481" s="467"/>
      <c r="AQ481" s="467"/>
      <c r="AR481" s="467"/>
      <c r="AS481" s="467"/>
    </row>
    <row r="482" spans="1:45" ht="12.75" customHeight="1" x14ac:dyDescent="0.2">
      <c r="A482" s="461"/>
      <c r="B482" s="462"/>
      <c r="C482" s="462"/>
      <c r="D482" s="462"/>
      <c r="E482" s="462"/>
      <c r="F482" s="462"/>
      <c r="G482" s="463"/>
      <c r="H482" s="462"/>
      <c r="I482" s="464"/>
      <c r="J482" s="464"/>
      <c r="K482" s="465"/>
      <c r="L482" s="462"/>
      <c r="M482" s="466"/>
      <c r="N482" s="465"/>
      <c r="O482" s="462"/>
      <c r="P482" s="465"/>
      <c r="Q482" s="462"/>
      <c r="R482" s="466"/>
      <c r="S482" s="465"/>
      <c r="T482" s="462"/>
      <c r="U482" s="465"/>
      <c r="V482" s="462"/>
      <c r="W482" s="466"/>
      <c r="X482" s="465"/>
      <c r="Y482" s="462"/>
      <c r="Z482" s="467"/>
      <c r="AA482" s="467"/>
      <c r="AB482" s="467"/>
      <c r="AC482" s="467"/>
      <c r="AD482" s="467"/>
      <c r="AE482" s="467"/>
      <c r="AF482" s="467"/>
      <c r="AG482" s="467"/>
      <c r="AH482" s="467"/>
      <c r="AI482" s="467"/>
      <c r="AJ482" s="467"/>
      <c r="AK482" s="467"/>
      <c r="AL482" s="467"/>
      <c r="AM482" s="467"/>
      <c r="AN482" s="467"/>
      <c r="AO482" s="467"/>
      <c r="AP482" s="467"/>
      <c r="AQ482" s="467"/>
      <c r="AR482" s="467"/>
      <c r="AS482" s="467"/>
    </row>
    <row r="483" spans="1:45" ht="12.75" hidden="1" customHeight="1" x14ac:dyDescent="0.2">
      <c r="A483" s="461"/>
      <c r="B483" s="462"/>
      <c r="C483" s="468" t="s">
        <v>1567</v>
      </c>
      <c r="D483" s="462"/>
      <c r="E483" s="462"/>
      <c r="F483" s="462"/>
      <c r="G483" s="463"/>
      <c r="H483" s="462"/>
      <c r="I483" s="464"/>
      <c r="J483" s="464"/>
      <c r="K483" s="465"/>
      <c r="L483" s="462"/>
      <c r="M483" s="466"/>
      <c r="N483" s="465"/>
      <c r="O483" s="462"/>
      <c r="P483" s="465"/>
      <c r="Q483" s="462"/>
      <c r="R483" s="466"/>
      <c r="S483" s="465"/>
      <c r="T483" s="462"/>
      <c r="U483" s="465"/>
      <c r="V483" s="462"/>
      <c r="W483" s="466"/>
      <c r="X483" s="465"/>
      <c r="Y483" s="462"/>
      <c r="Z483" s="467"/>
      <c r="AA483" s="467"/>
      <c r="AB483" s="467"/>
      <c r="AC483" s="467"/>
      <c r="AD483" s="467"/>
      <c r="AE483" s="467"/>
      <c r="AF483" s="467"/>
      <c r="AG483" s="467"/>
      <c r="AH483" s="467"/>
      <c r="AI483" s="467"/>
      <c r="AJ483" s="467"/>
      <c r="AK483" s="467"/>
      <c r="AL483" s="467"/>
      <c r="AM483" s="467"/>
      <c r="AN483" s="467"/>
      <c r="AO483" s="467"/>
      <c r="AP483" s="467"/>
      <c r="AQ483" s="467"/>
      <c r="AR483" s="467"/>
      <c r="AS483" s="467"/>
    </row>
    <row r="484" spans="1:45" ht="12.75" hidden="1" customHeight="1" x14ac:dyDescent="0.2">
      <c r="A484" s="461"/>
      <c r="B484" s="462"/>
      <c r="C484" s="468" t="s">
        <v>1569</v>
      </c>
      <c r="D484" s="462"/>
      <c r="E484" s="462"/>
      <c r="F484" s="462"/>
      <c r="G484" s="463"/>
      <c r="H484" s="462"/>
      <c r="I484" s="464"/>
      <c r="J484" s="464"/>
      <c r="K484" s="465"/>
      <c r="L484" s="462"/>
      <c r="M484" s="466"/>
      <c r="N484" s="465"/>
      <c r="O484" s="462"/>
      <c r="P484" s="465"/>
      <c r="Q484" s="462"/>
      <c r="R484" s="466"/>
      <c r="S484" s="465"/>
      <c r="T484" s="462"/>
      <c r="U484" s="465"/>
      <c r="V484" s="462"/>
      <c r="W484" s="466"/>
      <c r="X484" s="465"/>
      <c r="Y484" s="462"/>
      <c r="Z484" s="467"/>
      <c r="AA484" s="467"/>
      <c r="AB484" s="467"/>
      <c r="AC484" s="467"/>
      <c r="AD484" s="467"/>
      <c r="AE484" s="467"/>
      <c r="AF484" s="467"/>
      <c r="AG484" s="467"/>
      <c r="AH484" s="467"/>
      <c r="AI484" s="467"/>
      <c r="AJ484" s="467"/>
      <c r="AK484" s="467"/>
      <c r="AL484" s="467"/>
      <c r="AM484" s="467"/>
      <c r="AN484" s="467"/>
      <c r="AO484" s="467"/>
      <c r="AP484" s="467"/>
      <c r="AQ484" s="467"/>
      <c r="AR484" s="467"/>
      <c r="AS484" s="467"/>
    </row>
    <row r="485" spans="1:45" ht="12.75" hidden="1" customHeight="1" x14ac:dyDescent="0.2">
      <c r="A485" s="461"/>
      <c r="B485" s="462"/>
      <c r="C485" s="468" t="s">
        <v>1571</v>
      </c>
      <c r="D485" s="462"/>
      <c r="E485" s="462"/>
      <c r="F485" s="462"/>
      <c r="G485" s="463"/>
      <c r="H485" s="462"/>
      <c r="I485" s="464"/>
      <c r="J485" s="464"/>
      <c r="K485" s="465"/>
      <c r="L485" s="462"/>
      <c r="M485" s="466"/>
      <c r="N485" s="465"/>
      <c r="O485" s="462"/>
      <c r="P485" s="465"/>
      <c r="Q485" s="462"/>
      <c r="R485" s="466"/>
      <c r="S485" s="465"/>
      <c r="T485" s="462"/>
      <c r="U485" s="465"/>
      <c r="V485" s="462"/>
      <c r="W485" s="466"/>
      <c r="X485" s="465"/>
      <c r="Y485" s="462"/>
      <c r="Z485" s="467"/>
      <c r="AA485" s="467"/>
      <c r="AB485" s="467"/>
      <c r="AC485" s="467"/>
      <c r="AD485" s="467"/>
      <c r="AE485" s="467"/>
      <c r="AF485" s="467"/>
      <c r="AG485" s="467"/>
      <c r="AH485" s="467"/>
      <c r="AI485" s="467"/>
      <c r="AJ485" s="467"/>
      <c r="AK485" s="467"/>
      <c r="AL485" s="467"/>
      <c r="AM485" s="467"/>
      <c r="AN485" s="467"/>
      <c r="AO485" s="467"/>
      <c r="AP485" s="467"/>
      <c r="AQ485" s="467"/>
      <c r="AR485" s="467"/>
      <c r="AS485" s="467"/>
    </row>
    <row r="486" spans="1:45" ht="12.75" hidden="1" customHeight="1" x14ac:dyDescent="0.2">
      <c r="A486" s="461"/>
      <c r="B486" s="462"/>
      <c r="C486" s="468" t="s">
        <v>1573</v>
      </c>
      <c r="D486" s="462"/>
      <c r="E486" s="462"/>
      <c r="F486" s="462"/>
      <c r="G486" s="463"/>
      <c r="H486" s="462"/>
      <c r="I486" s="464"/>
      <c r="J486" s="464"/>
      <c r="K486" s="465"/>
      <c r="L486" s="462"/>
      <c r="M486" s="466"/>
      <c r="N486" s="465"/>
      <c r="O486" s="462"/>
      <c r="P486" s="465"/>
      <c r="Q486" s="462"/>
      <c r="R486" s="466"/>
      <c r="S486" s="465"/>
      <c r="T486" s="462"/>
      <c r="U486" s="465"/>
      <c r="V486" s="462"/>
      <c r="W486" s="466"/>
      <c r="X486" s="465"/>
      <c r="Y486" s="462"/>
      <c r="Z486" s="467"/>
      <c r="AA486" s="467"/>
      <c r="AB486" s="467"/>
      <c r="AC486" s="467"/>
      <c r="AD486" s="467"/>
      <c r="AE486" s="467"/>
      <c r="AF486" s="467"/>
      <c r="AG486" s="467"/>
      <c r="AH486" s="467"/>
      <c r="AI486" s="467"/>
      <c r="AJ486" s="467"/>
      <c r="AK486" s="467"/>
      <c r="AL486" s="467"/>
      <c r="AM486" s="467"/>
      <c r="AN486" s="467"/>
      <c r="AO486" s="467"/>
      <c r="AP486" s="467"/>
      <c r="AQ486" s="467"/>
      <c r="AR486" s="467"/>
      <c r="AS486" s="467"/>
    </row>
    <row r="487" spans="1:45" ht="12.75" hidden="1" customHeight="1" x14ac:dyDescent="0.2">
      <c r="A487" s="461"/>
      <c r="B487" s="462"/>
      <c r="C487" s="468" t="s">
        <v>1575</v>
      </c>
      <c r="D487" s="462"/>
      <c r="E487" s="462"/>
      <c r="F487" s="462"/>
      <c r="G487" s="463"/>
      <c r="H487" s="462"/>
      <c r="I487" s="464"/>
      <c r="J487" s="464"/>
      <c r="K487" s="465"/>
      <c r="L487" s="462"/>
      <c r="M487" s="466"/>
      <c r="N487" s="465"/>
      <c r="O487" s="462"/>
      <c r="P487" s="465"/>
      <c r="Q487" s="462"/>
      <c r="R487" s="466"/>
      <c r="S487" s="465"/>
      <c r="T487" s="462"/>
      <c r="U487" s="465"/>
      <c r="V487" s="462"/>
      <c r="W487" s="466"/>
      <c r="X487" s="465"/>
      <c r="Y487" s="462"/>
      <c r="Z487" s="467"/>
      <c r="AA487" s="467"/>
      <c r="AB487" s="467"/>
      <c r="AC487" s="467"/>
      <c r="AD487" s="467"/>
      <c r="AE487" s="467"/>
      <c r="AF487" s="467"/>
      <c r="AG487" s="467"/>
      <c r="AH487" s="467"/>
      <c r="AI487" s="467"/>
      <c r="AJ487" s="467"/>
      <c r="AK487" s="467"/>
      <c r="AL487" s="467"/>
      <c r="AM487" s="467"/>
      <c r="AN487" s="467"/>
      <c r="AO487" s="467"/>
      <c r="AP487" s="467"/>
      <c r="AQ487" s="467"/>
      <c r="AR487" s="467"/>
      <c r="AS487" s="467"/>
    </row>
    <row r="488" spans="1:45" ht="12.75" hidden="1" customHeight="1" x14ac:dyDescent="0.2">
      <c r="A488" s="461"/>
      <c r="B488" s="462"/>
      <c r="C488" s="468" t="s">
        <v>1576</v>
      </c>
      <c r="D488" s="462"/>
      <c r="E488" s="462"/>
      <c r="F488" s="462"/>
      <c r="G488" s="463"/>
      <c r="H488" s="462"/>
      <c r="I488" s="464"/>
      <c r="J488" s="464"/>
      <c r="K488" s="465"/>
      <c r="L488" s="462"/>
      <c r="M488" s="466"/>
      <c r="N488" s="465"/>
      <c r="O488" s="462"/>
      <c r="P488" s="465"/>
      <c r="Q488" s="462"/>
      <c r="R488" s="466"/>
      <c r="S488" s="465"/>
      <c r="T488" s="462"/>
      <c r="U488" s="465"/>
      <c r="V488" s="462"/>
      <c r="W488" s="466"/>
      <c r="X488" s="465"/>
      <c r="Y488" s="462"/>
      <c r="Z488" s="467"/>
      <c r="AA488" s="467"/>
      <c r="AB488" s="467"/>
      <c r="AC488" s="467"/>
      <c r="AD488" s="467"/>
      <c r="AE488" s="467"/>
      <c r="AF488" s="467"/>
      <c r="AG488" s="467"/>
      <c r="AH488" s="467"/>
      <c r="AI488" s="467"/>
      <c r="AJ488" s="467"/>
      <c r="AK488" s="467"/>
      <c r="AL488" s="467"/>
      <c r="AM488" s="467"/>
      <c r="AN488" s="467"/>
      <c r="AO488" s="467"/>
      <c r="AP488" s="467"/>
      <c r="AQ488" s="467"/>
      <c r="AR488" s="467"/>
      <c r="AS488" s="467"/>
    </row>
    <row r="489" spans="1:45" ht="12.75" hidden="1" customHeight="1" x14ac:dyDescent="0.2">
      <c r="A489" s="461"/>
      <c r="B489" s="462"/>
      <c r="C489" s="468" t="s">
        <v>1578</v>
      </c>
      <c r="D489" s="462"/>
      <c r="E489" s="462"/>
      <c r="F489" s="462"/>
      <c r="G489" s="463"/>
      <c r="H489" s="462"/>
      <c r="I489" s="464"/>
      <c r="J489" s="464"/>
      <c r="K489" s="465"/>
      <c r="L489" s="462"/>
      <c r="M489" s="466"/>
      <c r="N489" s="465"/>
      <c r="O489" s="462"/>
      <c r="P489" s="465"/>
      <c r="Q489" s="462"/>
      <c r="R489" s="466"/>
      <c r="S489" s="465"/>
      <c r="T489" s="462"/>
      <c r="U489" s="465"/>
      <c r="V489" s="462"/>
      <c r="W489" s="466"/>
      <c r="X489" s="465"/>
      <c r="Y489" s="462"/>
      <c r="Z489" s="467"/>
      <c r="AA489" s="467"/>
      <c r="AB489" s="467"/>
      <c r="AC489" s="467"/>
      <c r="AD489" s="467"/>
      <c r="AE489" s="467"/>
      <c r="AF489" s="467"/>
      <c r="AG489" s="467"/>
      <c r="AH489" s="467"/>
      <c r="AI489" s="467"/>
      <c r="AJ489" s="467"/>
      <c r="AK489" s="467"/>
      <c r="AL489" s="467"/>
      <c r="AM489" s="467"/>
      <c r="AN489" s="467"/>
      <c r="AO489" s="467"/>
      <c r="AP489" s="467"/>
      <c r="AQ489" s="467"/>
      <c r="AR489" s="467"/>
      <c r="AS489" s="467"/>
    </row>
    <row r="490" spans="1:45" ht="12.75" hidden="1" customHeight="1" x14ac:dyDescent="0.2">
      <c r="A490" s="461"/>
      <c r="B490" s="462"/>
      <c r="C490" s="468" t="s">
        <v>1580</v>
      </c>
      <c r="D490" s="462"/>
      <c r="E490" s="462"/>
      <c r="F490" s="462"/>
      <c r="G490" s="463"/>
      <c r="H490" s="462"/>
      <c r="I490" s="464"/>
      <c r="J490" s="464"/>
      <c r="K490" s="465"/>
      <c r="L490" s="462"/>
      <c r="M490" s="466"/>
      <c r="N490" s="465"/>
      <c r="O490" s="462"/>
      <c r="P490" s="465"/>
      <c r="Q490" s="462"/>
      <c r="R490" s="466"/>
      <c r="S490" s="465"/>
      <c r="T490" s="462"/>
      <c r="U490" s="465"/>
      <c r="V490" s="462"/>
      <c r="W490" s="466"/>
      <c r="X490" s="465"/>
      <c r="Y490" s="462"/>
      <c r="Z490" s="467"/>
      <c r="AA490" s="467"/>
      <c r="AB490" s="467"/>
      <c r="AC490" s="467"/>
      <c r="AD490" s="467"/>
      <c r="AE490" s="467"/>
      <c r="AF490" s="467"/>
      <c r="AG490" s="467"/>
      <c r="AH490" s="467"/>
      <c r="AI490" s="467"/>
      <c r="AJ490" s="467"/>
      <c r="AK490" s="467"/>
      <c r="AL490" s="467"/>
      <c r="AM490" s="467"/>
      <c r="AN490" s="467"/>
      <c r="AO490" s="467"/>
      <c r="AP490" s="467"/>
      <c r="AQ490" s="467"/>
      <c r="AR490" s="467"/>
      <c r="AS490" s="467"/>
    </row>
    <row r="491" spans="1:45" ht="12.75" hidden="1" customHeight="1" x14ac:dyDescent="0.2">
      <c r="A491" s="461"/>
      <c r="B491" s="462"/>
      <c r="C491" s="468" t="s">
        <v>1582</v>
      </c>
      <c r="D491" s="462"/>
      <c r="E491" s="462"/>
      <c r="F491" s="462"/>
      <c r="G491" s="463"/>
      <c r="H491" s="462"/>
      <c r="I491" s="464"/>
      <c r="J491" s="464"/>
      <c r="K491" s="465"/>
      <c r="L491" s="462"/>
      <c r="M491" s="466"/>
      <c r="N491" s="465"/>
      <c r="O491" s="462"/>
      <c r="P491" s="465"/>
      <c r="Q491" s="462"/>
      <c r="R491" s="466"/>
      <c r="S491" s="465"/>
      <c r="T491" s="462"/>
      <c r="U491" s="465"/>
      <c r="V491" s="462"/>
      <c r="W491" s="466"/>
      <c r="X491" s="465"/>
      <c r="Y491" s="462"/>
      <c r="Z491" s="467"/>
      <c r="AA491" s="467"/>
      <c r="AB491" s="467"/>
      <c r="AC491" s="467"/>
      <c r="AD491" s="467"/>
      <c r="AE491" s="467"/>
      <c r="AF491" s="467"/>
      <c r="AG491" s="467"/>
      <c r="AH491" s="467"/>
      <c r="AI491" s="467"/>
      <c r="AJ491" s="467"/>
      <c r="AK491" s="467"/>
      <c r="AL491" s="467"/>
      <c r="AM491" s="467"/>
      <c r="AN491" s="467"/>
      <c r="AO491" s="467"/>
      <c r="AP491" s="467"/>
      <c r="AQ491" s="467"/>
      <c r="AR491" s="467"/>
      <c r="AS491" s="467"/>
    </row>
    <row r="492" spans="1:45" ht="12.75" hidden="1" customHeight="1" x14ac:dyDescent="0.2">
      <c r="A492" s="461"/>
      <c r="B492" s="462"/>
      <c r="C492" s="468" t="s">
        <v>1584</v>
      </c>
      <c r="D492" s="462"/>
      <c r="E492" s="462"/>
      <c r="F492" s="462"/>
      <c r="G492" s="463"/>
      <c r="H492" s="462"/>
      <c r="I492" s="464"/>
      <c r="J492" s="464"/>
      <c r="K492" s="465"/>
      <c r="L492" s="462"/>
      <c r="M492" s="466"/>
      <c r="N492" s="465"/>
      <c r="O492" s="462"/>
      <c r="P492" s="465"/>
      <c r="Q492" s="462"/>
      <c r="R492" s="466"/>
      <c r="S492" s="465"/>
      <c r="T492" s="462"/>
      <c r="U492" s="465"/>
      <c r="V492" s="462"/>
      <c r="W492" s="466"/>
      <c r="X492" s="465"/>
      <c r="Y492" s="462"/>
      <c r="Z492" s="467"/>
      <c r="AA492" s="467"/>
      <c r="AB492" s="467"/>
      <c r="AC492" s="467"/>
      <c r="AD492" s="467"/>
      <c r="AE492" s="467"/>
      <c r="AF492" s="467"/>
      <c r="AG492" s="467"/>
      <c r="AH492" s="467"/>
      <c r="AI492" s="467"/>
      <c r="AJ492" s="467"/>
      <c r="AK492" s="467"/>
      <c r="AL492" s="467"/>
      <c r="AM492" s="467"/>
      <c r="AN492" s="467"/>
      <c r="AO492" s="467"/>
      <c r="AP492" s="467"/>
      <c r="AQ492" s="467"/>
      <c r="AR492" s="467"/>
      <c r="AS492" s="467"/>
    </row>
    <row r="493" spans="1:45" ht="12.75" hidden="1" customHeight="1" x14ac:dyDescent="0.2">
      <c r="A493" s="461"/>
      <c r="B493" s="462"/>
      <c r="C493" s="468" t="s">
        <v>1585</v>
      </c>
      <c r="D493" s="462"/>
      <c r="E493" s="462"/>
      <c r="F493" s="462"/>
      <c r="G493" s="463"/>
      <c r="H493" s="462"/>
      <c r="I493" s="464"/>
      <c r="J493" s="464"/>
      <c r="K493" s="465"/>
      <c r="L493" s="462"/>
      <c r="M493" s="466"/>
      <c r="N493" s="465"/>
      <c r="O493" s="462"/>
      <c r="P493" s="465"/>
      <c r="Q493" s="462"/>
      <c r="R493" s="466"/>
      <c r="S493" s="465"/>
      <c r="T493" s="462"/>
      <c r="U493" s="465"/>
      <c r="V493" s="462"/>
      <c r="W493" s="466"/>
      <c r="X493" s="465"/>
      <c r="Y493" s="462"/>
      <c r="Z493" s="467"/>
      <c r="AA493" s="467"/>
      <c r="AB493" s="467"/>
      <c r="AC493" s="467"/>
      <c r="AD493" s="467"/>
      <c r="AE493" s="467"/>
      <c r="AF493" s="467"/>
      <c r="AG493" s="467"/>
      <c r="AH493" s="467"/>
      <c r="AI493" s="467"/>
      <c r="AJ493" s="467"/>
      <c r="AK493" s="467"/>
      <c r="AL493" s="467"/>
      <c r="AM493" s="467"/>
      <c r="AN493" s="467"/>
      <c r="AO493" s="467"/>
      <c r="AP493" s="467"/>
      <c r="AQ493" s="467"/>
      <c r="AR493" s="467"/>
      <c r="AS493" s="467"/>
    </row>
    <row r="494" spans="1:45" ht="12.75" hidden="1" customHeight="1" x14ac:dyDescent="0.2">
      <c r="A494" s="461"/>
      <c r="B494" s="462"/>
      <c r="C494" s="468" t="s">
        <v>1587</v>
      </c>
      <c r="D494" s="462"/>
      <c r="E494" s="462"/>
      <c r="F494" s="462"/>
      <c r="G494" s="463"/>
      <c r="H494" s="462"/>
      <c r="I494" s="464"/>
      <c r="J494" s="464"/>
      <c r="K494" s="465"/>
      <c r="L494" s="462"/>
      <c r="M494" s="466"/>
      <c r="N494" s="465"/>
      <c r="O494" s="462"/>
      <c r="P494" s="465"/>
      <c r="Q494" s="462"/>
      <c r="R494" s="466"/>
      <c r="S494" s="465"/>
      <c r="T494" s="462"/>
      <c r="U494" s="465"/>
      <c r="V494" s="462"/>
      <c r="W494" s="466"/>
      <c r="X494" s="465"/>
      <c r="Y494" s="462"/>
      <c r="Z494" s="467"/>
      <c r="AA494" s="467"/>
      <c r="AB494" s="467"/>
      <c r="AC494" s="467"/>
      <c r="AD494" s="467"/>
      <c r="AE494" s="467"/>
      <c r="AF494" s="467"/>
      <c r="AG494" s="467"/>
      <c r="AH494" s="467"/>
      <c r="AI494" s="467"/>
      <c r="AJ494" s="467"/>
      <c r="AK494" s="467"/>
      <c r="AL494" s="467"/>
      <c r="AM494" s="467"/>
      <c r="AN494" s="467"/>
      <c r="AO494" s="467"/>
      <c r="AP494" s="467"/>
      <c r="AQ494" s="467"/>
      <c r="AR494" s="467"/>
      <c r="AS494" s="467"/>
    </row>
    <row r="495" spans="1:45" ht="12.75" hidden="1" customHeight="1" x14ac:dyDescent="0.2">
      <c r="A495" s="461"/>
      <c r="B495" s="462"/>
      <c r="C495" s="468" t="s">
        <v>1589</v>
      </c>
      <c r="D495" s="462"/>
      <c r="E495" s="462"/>
      <c r="F495" s="462"/>
      <c r="G495" s="463"/>
      <c r="H495" s="462"/>
      <c r="I495" s="464"/>
      <c r="J495" s="464"/>
      <c r="K495" s="465"/>
      <c r="L495" s="462"/>
      <c r="M495" s="466"/>
      <c r="N495" s="465"/>
      <c r="O495" s="462"/>
      <c r="P495" s="465"/>
      <c r="Q495" s="462"/>
      <c r="R495" s="466"/>
      <c r="S495" s="465"/>
      <c r="T495" s="462"/>
      <c r="U495" s="465"/>
      <c r="V495" s="462"/>
      <c r="W495" s="466"/>
      <c r="X495" s="465"/>
      <c r="Y495" s="462"/>
      <c r="Z495" s="467"/>
      <c r="AA495" s="467"/>
      <c r="AB495" s="467"/>
      <c r="AC495" s="467"/>
      <c r="AD495" s="467"/>
      <c r="AE495" s="467"/>
      <c r="AF495" s="467"/>
      <c r="AG495" s="467"/>
      <c r="AH495" s="467"/>
      <c r="AI495" s="467"/>
      <c r="AJ495" s="467"/>
      <c r="AK495" s="467"/>
      <c r="AL495" s="467"/>
      <c r="AM495" s="467"/>
      <c r="AN495" s="467"/>
      <c r="AO495" s="467"/>
      <c r="AP495" s="467"/>
      <c r="AQ495" s="467"/>
      <c r="AR495" s="467"/>
      <c r="AS495" s="467"/>
    </row>
    <row r="496" spans="1:45" ht="12.75" customHeight="1" x14ac:dyDescent="0.2">
      <c r="A496" s="461"/>
      <c r="B496" s="462"/>
      <c r="C496" s="462"/>
      <c r="D496" s="462"/>
      <c r="E496" s="462"/>
      <c r="F496" s="462"/>
      <c r="G496" s="463"/>
      <c r="H496" s="462"/>
      <c r="I496" s="464"/>
      <c r="J496" s="464"/>
      <c r="K496" s="465"/>
      <c r="L496" s="462"/>
      <c r="M496" s="466"/>
      <c r="N496" s="465"/>
      <c r="O496" s="462"/>
      <c r="P496" s="465"/>
      <c r="Q496" s="462"/>
      <c r="R496" s="466"/>
      <c r="S496" s="465"/>
      <c r="T496" s="462"/>
      <c r="U496" s="465"/>
      <c r="V496" s="462"/>
      <c r="W496" s="466"/>
      <c r="X496" s="465"/>
      <c r="Y496" s="462"/>
      <c r="Z496" s="467"/>
      <c r="AA496" s="467"/>
      <c r="AB496" s="467"/>
      <c r="AC496" s="467"/>
      <c r="AD496" s="467"/>
      <c r="AE496" s="467"/>
      <c r="AF496" s="467"/>
      <c r="AG496" s="467"/>
      <c r="AH496" s="467"/>
      <c r="AI496" s="467"/>
      <c r="AJ496" s="467"/>
      <c r="AK496" s="467"/>
      <c r="AL496" s="467"/>
      <c r="AM496" s="467"/>
      <c r="AN496" s="467"/>
      <c r="AO496" s="467"/>
      <c r="AP496" s="467"/>
      <c r="AQ496" s="467"/>
      <c r="AR496" s="467"/>
      <c r="AS496" s="467"/>
    </row>
    <row r="497" spans="1:45" ht="12.75" customHeight="1" x14ac:dyDescent="0.2">
      <c r="A497" s="461"/>
      <c r="B497" s="462"/>
      <c r="C497" s="462"/>
      <c r="D497" s="462"/>
      <c r="E497" s="462"/>
      <c r="F497" s="462"/>
      <c r="G497" s="463"/>
      <c r="H497" s="462"/>
      <c r="I497" s="464"/>
      <c r="J497" s="464"/>
      <c r="K497" s="465"/>
      <c r="L497" s="462"/>
      <c r="M497" s="466"/>
      <c r="N497" s="465"/>
      <c r="O497" s="462"/>
      <c r="P497" s="465"/>
      <c r="Q497" s="462"/>
      <c r="R497" s="466"/>
      <c r="S497" s="465"/>
      <c r="T497" s="462"/>
      <c r="U497" s="465"/>
      <c r="V497" s="462"/>
      <c r="W497" s="466"/>
      <c r="X497" s="465"/>
      <c r="Y497" s="462"/>
      <c r="Z497" s="467"/>
      <c r="AA497" s="467"/>
      <c r="AB497" s="467"/>
      <c r="AC497" s="467"/>
      <c r="AD497" s="467"/>
      <c r="AE497" s="467"/>
      <c r="AF497" s="467"/>
      <c r="AG497" s="467"/>
      <c r="AH497" s="467"/>
      <c r="AI497" s="467"/>
      <c r="AJ497" s="467"/>
      <c r="AK497" s="467"/>
      <c r="AL497" s="467"/>
      <c r="AM497" s="467"/>
      <c r="AN497" s="467"/>
      <c r="AO497" s="467"/>
      <c r="AP497" s="467"/>
      <c r="AQ497" s="467"/>
      <c r="AR497" s="467"/>
      <c r="AS497" s="467"/>
    </row>
    <row r="498" spans="1:45" ht="12.75" customHeight="1" x14ac:dyDescent="0.2">
      <c r="A498" s="461"/>
      <c r="B498" s="462"/>
      <c r="C498" s="462"/>
      <c r="D498" s="462"/>
      <c r="E498" s="462"/>
      <c r="F498" s="462"/>
      <c r="G498" s="463"/>
      <c r="H498" s="462"/>
      <c r="I498" s="464"/>
      <c r="J498" s="464"/>
      <c r="K498" s="465"/>
      <c r="L498" s="462"/>
      <c r="M498" s="466"/>
      <c r="N498" s="465"/>
      <c r="O498" s="462"/>
      <c r="P498" s="465"/>
      <c r="Q498" s="462"/>
      <c r="R498" s="466"/>
      <c r="S498" s="465"/>
      <c r="T498" s="462"/>
      <c r="U498" s="465"/>
      <c r="V498" s="462"/>
      <c r="W498" s="466"/>
      <c r="X498" s="465"/>
      <c r="Y498" s="462"/>
      <c r="Z498" s="467"/>
      <c r="AA498" s="467"/>
      <c r="AB498" s="467"/>
      <c r="AC498" s="467"/>
      <c r="AD498" s="467"/>
      <c r="AE498" s="467"/>
      <c r="AF498" s="467"/>
      <c r="AG498" s="467"/>
      <c r="AH498" s="467"/>
      <c r="AI498" s="467"/>
      <c r="AJ498" s="467"/>
      <c r="AK498" s="467"/>
      <c r="AL498" s="467"/>
      <c r="AM498" s="467"/>
      <c r="AN498" s="467"/>
      <c r="AO498" s="467"/>
      <c r="AP498" s="467"/>
      <c r="AQ498" s="467"/>
      <c r="AR498" s="467"/>
      <c r="AS498" s="467"/>
    </row>
    <row r="499" spans="1:45" ht="12.75" customHeight="1" x14ac:dyDescent="0.2">
      <c r="A499" s="461"/>
      <c r="B499" s="462"/>
      <c r="C499" s="462"/>
      <c r="D499" s="462"/>
      <c r="E499" s="462"/>
      <c r="F499" s="462"/>
      <c r="G499" s="463"/>
      <c r="H499" s="462"/>
      <c r="I499" s="464"/>
      <c r="J499" s="464"/>
      <c r="K499" s="465"/>
      <c r="L499" s="462"/>
      <c r="M499" s="466"/>
      <c r="N499" s="465"/>
      <c r="O499" s="462"/>
      <c r="P499" s="465"/>
      <c r="Q499" s="462"/>
      <c r="R499" s="466"/>
      <c r="S499" s="465"/>
      <c r="T499" s="462"/>
      <c r="U499" s="465"/>
      <c r="V499" s="462"/>
      <c r="W499" s="466"/>
      <c r="X499" s="465"/>
      <c r="Y499" s="462"/>
      <c r="Z499" s="467"/>
      <c r="AA499" s="467"/>
      <c r="AB499" s="467"/>
      <c r="AC499" s="467"/>
      <c r="AD499" s="467"/>
      <c r="AE499" s="467"/>
      <c r="AF499" s="467"/>
      <c r="AG499" s="467"/>
      <c r="AH499" s="467"/>
      <c r="AI499" s="467"/>
      <c r="AJ499" s="467"/>
      <c r="AK499" s="467"/>
      <c r="AL499" s="467"/>
      <c r="AM499" s="467"/>
      <c r="AN499" s="467"/>
      <c r="AO499" s="467"/>
      <c r="AP499" s="467"/>
      <c r="AQ499" s="467"/>
      <c r="AR499" s="467"/>
      <c r="AS499" s="467"/>
    </row>
    <row r="500" spans="1:45" ht="12.75" customHeight="1" x14ac:dyDescent="0.2">
      <c r="A500" s="461"/>
      <c r="B500" s="462"/>
      <c r="C500" s="462"/>
      <c r="D500" s="462"/>
      <c r="E500" s="462"/>
      <c r="F500" s="462"/>
      <c r="G500" s="463"/>
      <c r="H500" s="462"/>
      <c r="I500" s="464"/>
      <c r="J500" s="464"/>
      <c r="K500" s="465"/>
      <c r="L500" s="462"/>
      <c r="M500" s="466"/>
      <c r="N500" s="465"/>
      <c r="O500" s="462"/>
      <c r="P500" s="465"/>
      <c r="Q500" s="462"/>
      <c r="R500" s="466"/>
      <c r="S500" s="465"/>
      <c r="T500" s="462"/>
      <c r="U500" s="465"/>
      <c r="V500" s="462"/>
      <c r="W500" s="466"/>
      <c r="X500" s="465"/>
      <c r="Y500" s="462"/>
      <c r="Z500" s="467"/>
      <c r="AA500" s="467"/>
      <c r="AB500" s="467"/>
      <c r="AC500" s="467"/>
      <c r="AD500" s="467"/>
      <c r="AE500" s="467"/>
      <c r="AF500" s="467"/>
      <c r="AG500" s="467"/>
      <c r="AH500" s="467"/>
      <c r="AI500" s="467"/>
      <c r="AJ500" s="467"/>
      <c r="AK500" s="467"/>
      <c r="AL500" s="467"/>
      <c r="AM500" s="467"/>
      <c r="AN500" s="467"/>
      <c r="AO500" s="467"/>
      <c r="AP500" s="467"/>
      <c r="AQ500" s="467"/>
      <c r="AR500" s="467"/>
      <c r="AS500" s="467"/>
    </row>
    <row r="501" spans="1:45" ht="12.75" customHeight="1" x14ac:dyDescent="0.2">
      <c r="A501" s="461"/>
      <c r="B501" s="462"/>
      <c r="C501" s="462"/>
      <c r="D501" s="462"/>
      <c r="E501" s="462"/>
      <c r="F501" s="462"/>
      <c r="G501" s="463"/>
      <c r="H501" s="462"/>
      <c r="I501" s="464"/>
      <c r="J501" s="464"/>
      <c r="K501" s="465"/>
      <c r="L501" s="462"/>
      <c r="M501" s="466"/>
      <c r="N501" s="465"/>
      <c r="O501" s="462"/>
      <c r="P501" s="465"/>
      <c r="Q501" s="462"/>
      <c r="R501" s="466"/>
      <c r="S501" s="465"/>
      <c r="T501" s="462"/>
      <c r="U501" s="465"/>
      <c r="V501" s="462"/>
      <c r="W501" s="466"/>
      <c r="X501" s="465"/>
      <c r="Y501" s="462"/>
      <c r="Z501" s="467"/>
      <c r="AA501" s="467"/>
      <c r="AB501" s="467"/>
      <c r="AC501" s="467"/>
      <c r="AD501" s="467"/>
      <c r="AE501" s="467"/>
      <c r="AF501" s="467"/>
      <c r="AG501" s="467"/>
      <c r="AH501" s="467"/>
      <c r="AI501" s="467"/>
      <c r="AJ501" s="467"/>
      <c r="AK501" s="467"/>
      <c r="AL501" s="467"/>
      <c r="AM501" s="467"/>
      <c r="AN501" s="467"/>
      <c r="AO501" s="467"/>
      <c r="AP501" s="467"/>
      <c r="AQ501" s="467"/>
      <c r="AR501" s="467"/>
      <c r="AS501" s="467"/>
    </row>
    <row r="502" spans="1:45" ht="12.75" customHeight="1" x14ac:dyDescent="0.2">
      <c r="A502" s="461"/>
      <c r="B502" s="462"/>
      <c r="C502" s="462"/>
      <c r="D502" s="462"/>
      <c r="E502" s="462"/>
      <c r="F502" s="462"/>
      <c r="G502" s="463"/>
      <c r="H502" s="462"/>
      <c r="I502" s="464"/>
      <c r="J502" s="464"/>
      <c r="K502" s="465"/>
      <c r="L502" s="462"/>
      <c r="M502" s="466"/>
      <c r="N502" s="465"/>
      <c r="O502" s="462"/>
      <c r="P502" s="465"/>
      <c r="Q502" s="462"/>
      <c r="R502" s="466"/>
      <c r="S502" s="465"/>
      <c r="T502" s="462"/>
      <c r="U502" s="465"/>
      <c r="V502" s="462"/>
      <c r="W502" s="466"/>
      <c r="X502" s="465"/>
      <c r="Y502" s="462"/>
      <c r="Z502" s="467"/>
      <c r="AA502" s="467"/>
      <c r="AB502" s="467"/>
      <c r="AC502" s="467"/>
      <c r="AD502" s="467"/>
      <c r="AE502" s="467"/>
      <c r="AF502" s="467"/>
      <c r="AG502" s="467"/>
      <c r="AH502" s="467"/>
      <c r="AI502" s="467"/>
      <c r="AJ502" s="467"/>
      <c r="AK502" s="467"/>
      <c r="AL502" s="467"/>
      <c r="AM502" s="467"/>
      <c r="AN502" s="467"/>
      <c r="AO502" s="467"/>
      <c r="AP502" s="467"/>
      <c r="AQ502" s="467"/>
      <c r="AR502" s="467"/>
      <c r="AS502" s="467"/>
    </row>
    <row r="503" spans="1:45" ht="12.75" customHeight="1" x14ac:dyDescent="0.2">
      <c r="A503" s="461"/>
      <c r="B503" s="462"/>
      <c r="C503" s="462"/>
      <c r="D503" s="462"/>
      <c r="E503" s="462"/>
      <c r="F503" s="462"/>
      <c r="G503" s="463"/>
      <c r="H503" s="462"/>
      <c r="I503" s="464"/>
      <c r="J503" s="464"/>
      <c r="K503" s="465"/>
      <c r="L503" s="462"/>
      <c r="M503" s="466"/>
      <c r="N503" s="465"/>
      <c r="O503" s="462"/>
      <c r="P503" s="465"/>
      <c r="Q503" s="462"/>
      <c r="R503" s="466"/>
      <c r="S503" s="465"/>
      <c r="T503" s="462"/>
      <c r="U503" s="465"/>
      <c r="V503" s="462"/>
      <c r="W503" s="466"/>
      <c r="X503" s="465"/>
      <c r="Y503" s="462"/>
      <c r="Z503" s="467"/>
      <c r="AA503" s="467"/>
      <c r="AB503" s="467"/>
      <c r="AC503" s="467"/>
      <c r="AD503" s="467"/>
      <c r="AE503" s="467"/>
      <c r="AF503" s="467"/>
      <c r="AG503" s="467"/>
      <c r="AH503" s="467"/>
      <c r="AI503" s="467"/>
      <c r="AJ503" s="467"/>
      <c r="AK503" s="467"/>
      <c r="AL503" s="467"/>
      <c r="AM503" s="467"/>
      <c r="AN503" s="467"/>
      <c r="AO503" s="467"/>
      <c r="AP503" s="467"/>
      <c r="AQ503" s="467"/>
      <c r="AR503" s="467"/>
      <c r="AS503" s="467"/>
    </row>
    <row r="504" spans="1:45" ht="12.75" customHeight="1" x14ac:dyDescent="0.2">
      <c r="A504" s="461"/>
      <c r="B504" s="462"/>
      <c r="C504" s="462"/>
      <c r="D504" s="462"/>
      <c r="E504" s="462"/>
      <c r="F504" s="462"/>
      <c r="G504" s="463"/>
      <c r="H504" s="462"/>
      <c r="I504" s="464"/>
      <c r="J504" s="464"/>
      <c r="K504" s="465"/>
      <c r="L504" s="462"/>
      <c r="M504" s="466"/>
      <c r="N504" s="465"/>
      <c r="O504" s="462"/>
      <c r="P504" s="465"/>
      <c r="Q504" s="462"/>
      <c r="R504" s="466"/>
      <c r="S504" s="465"/>
      <c r="T504" s="462"/>
      <c r="U504" s="465"/>
      <c r="V504" s="462"/>
      <c r="W504" s="466"/>
      <c r="X504" s="465"/>
      <c r="Y504" s="462"/>
      <c r="Z504" s="467"/>
      <c r="AA504" s="467"/>
      <c r="AB504" s="467"/>
      <c r="AC504" s="467"/>
      <c r="AD504" s="467"/>
      <c r="AE504" s="467"/>
      <c r="AF504" s="467"/>
      <c r="AG504" s="467"/>
      <c r="AH504" s="467"/>
      <c r="AI504" s="467"/>
      <c r="AJ504" s="467"/>
      <c r="AK504" s="467"/>
      <c r="AL504" s="467"/>
      <c r="AM504" s="467"/>
      <c r="AN504" s="467"/>
      <c r="AO504" s="467"/>
      <c r="AP504" s="467"/>
      <c r="AQ504" s="467"/>
      <c r="AR504" s="467"/>
      <c r="AS504" s="467"/>
    </row>
    <row r="505" spans="1:45" ht="12.75" customHeight="1" x14ac:dyDescent="0.2">
      <c r="A505" s="461"/>
      <c r="B505" s="462"/>
      <c r="C505" s="462"/>
      <c r="D505" s="462"/>
      <c r="E505" s="462"/>
      <c r="F505" s="462"/>
      <c r="G505" s="463"/>
      <c r="H505" s="462"/>
      <c r="I505" s="464"/>
      <c r="J505" s="464"/>
      <c r="K505" s="465"/>
      <c r="L505" s="462"/>
      <c r="M505" s="466"/>
      <c r="N505" s="465"/>
      <c r="O505" s="462"/>
      <c r="P505" s="465"/>
      <c r="Q505" s="462"/>
      <c r="R505" s="466"/>
      <c r="S505" s="465"/>
      <c r="T505" s="462"/>
      <c r="U505" s="465"/>
      <c r="V505" s="462"/>
      <c r="W505" s="466"/>
      <c r="X505" s="465"/>
      <c r="Y505" s="462"/>
      <c r="Z505" s="467"/>
      <c r="AA505" s="467"/>
      <c r="AB505" s="467"/>
      <c r="AC505" s="467"/>
      <c r="AD505" s="467"/>
      <c r="AE505" s="467"/>
      <c r="AF505" s="467"/>
      <c r="AG505" s="467"/>
      <c r="AH505" s="467"/>
      <c r="AI505" s="467"/>
      <c r="AJ505" s="467"/>
      <c r="AK505" s="467"/>
      <c r="AL505" s="467"/>
      <c r="AM505" s="467"/>
      <c r="AN505" s="467"/>
      <c r="AO505" s="467"/>
      <c r="AP505" s="467"/>
      <c r="AQ505" s="467"/>
      <c r="AR505" s="467"/>
      <c r="AS505" s="467"/>
    </row>
    <row r="506" spans="1:45" ht="12.75" customHeight="1" x14ac:dyDescent="0.2">
      <c r="A506" s="461"/>
      <c r="B506" s="462"/>
      <c r="C506" s="462"/>
      <c r="D506" s="462"/>
      <c r="E506" s="462"/>
      <c r="F506" s="462"/>
      <c r="G506" s="463"/>
      <c r="H506" s="462"/>
      <c r="I506" s="464"/>
      <c r="J506" s="464"/>
      <c r="K506" s="465"/>
      <c r="L506" s="462"/>
      <c r="M506" s="466"/>
      <c r="N506" s="465"/>
      <c r="O506" s="462"/>
      <c r="P506" s="465"/>
      <c r="Q506" s="462"/>
      <c r="R506" s="466"/>
      <c r="S506" s="465"/>
      <c r="T506" s="462"/>
      <c r="U506" s="465"/>
      <c r="V506" s="462"/>
      <c r="W506" s="466"/>
      <c r="X506" s="465"/>
      <c r="Y506" s="462"/>
      <c r="Z506" s="467"/>
      <c r="AA506" s="467"/>
      <c r="AB506" s="467"/>
      <c r="AC506" s="467"/>
      <c r="AD506" s="467"/>
      <c r="AE506" s="467"/>
      <c r="AF506" s="467"/>
      <c r="AG506" s="467"/>
      <c r="AH506" s="467"/>
      <c r="AI506" s="467"/>
      <c r="AJ506" s="467"/>
      <c r="AK506" s="467"/>
      <c r="AL506" s="467"/>
      <c r="AM506" s="467"/>
      <c r="AN506" s="467"/>
      <c r="AO506" s="467"/>
      <c r="AP506" s="467"/>
      <c r="AQ506" s="467"/>
      <c r="AR506" s="467"/>
      <c r="AS506" s="467"/>
    </row>
    <row r="507" spans="1:45" ht="12.75" customHeight="1" x14ac:dyDescent="0.2">
      <c r="A507" s="461"/>
      <c r="B507" s="462"/>
      <c r="C507" s="462"/>
      <c r="D507" s="462"/>
      <c r="E507" s="462"/>
      <c r="F507" s="462"/>
      <c r="G507" s="463"/>
      <c r="H507" s="462"/>
      <c r="I507" s="464"/>
      <c r="J507" s="464"/>
      <c r="K507" s="465"/>
      <c r="L507" s="462"/>
      <c r="M507" s="466"/>
      <c r="N507" s="465"/>
      <c r="O507" s="462"/>
      <c r="P507" s="465"/>
      <c r="Q507" s="462"/>
      <c r="R507" s="466"/>
      <c r="S507" s="465"/>
      <c r="T507" s="462"/>
      <c r="U507" s="465"/>
      <c r="V507" s="462"/>
      <c r="W507" s="466"/>
      <c r="X507" s="465"/>
      <c r="Y507" s="462"/>
      <c r="Z507" s="467"/>
      <c r="AA507" s="467"/>
      <c r="AB507" s="467"/>
      <c r="AC507" s="467"/>
      <c r="AD507" s="467"/>
      <c r="AE507" s="467"/>
      <c r="AF507" s="467"/>
      <c r="AG507" s="467"/>
      <c r="AH507" s="467"/>
      <c r="AI507" s="467"/>
      <c r="AJ507" s="467"/>
      <c r="AK507" s="467"/>
      <c r="AL507" s="467"/>
      <c r="AM507" s="467"/>
      <c r="AN507" s="467"/>
      <c r="AO507" s="467"/>
      <c r="AP507" s="467"/>
      <c r="AQ507" s="467"/>
      <c r="AR507" s="467"/>
      <c r="AS507" s="467"/>
    </row>
    <row r="508" spans="1:45" ht="12.75" customHeight="1" x14ac:dyDescent="0.2">
      <c r="A508" s="461"/>
      <c r="B508" s="462"/>
      <c r="C508" s="462"/>
      <c r="D508" s="462"/>
      <c r="E508" s="462"/>
      <c r="F508" s="462"/>
      <c r="G508" s="463"/>
      <c r="H508" s="462"/>
      <c r="I508" s="464"/>
      <c r="J508" s="464"/>
      <c r="K508" s="465"/>
      <c r="L508" s="462"/>
      <c r="M508" s="466"/>
      <c r="N508" s="465"/>
      <c r="O508" s="462"/>
      <c r="P508" s="465"/>
      <c r="Q508" s="462"/>
      <c r="R508" s="466"/>
      <c r="S508" s="465"/>
      <c r="T508" s="462"/>
      <c r="U508" s="465"/>
      <c r="V508" s="462"/>
      <c r="W508" s="466"/>
      <c r="X508" s="465"/>
      <c r="Y508" s="462"/>
      <c r="Z508" s="467"/>
      <c r="AA508" s="467"/>
      <c r="AB508" s="467"/>
      <c r="AC508" s="467"/>
      <c r="AD508" s="467"/>
      <c r="AE508" s="467"/>
      <c r="AF508" s="467"/>
      <c r="AG508" s="467"/>
      <c r="AH508" s="467"/>
      <c r="AI508" s="467"/>
      <c r="AJ508" s="467"/>
      <c r="AK508" s="467"/>
      <c r="AL508" s="467"/>
      <c r="AM508" s="467"/>
      <c r="AN508" s="467"/>
      <c r="AO508" s="467"/>
      <c r="AP508" s="467"/>
      <c r="AQ508" s="467"/>
      <c r="AR508" s="467"/>
      <c r="AS508" s="467"/>
    </row>
    <row r="509" spans="1:45" ht="12.75" customHeight="1" x14ac:dyDescent="0.2">
      <c r="A509" s="461"/>
      <c r="B509" s="462"/>
      <c r="C509" s="462"/>
      <c r="D509" s="462"/>
      <c r="E509" s="462"/>
      <c r="F509" s="462"/>
      <c r="G509" s="463"/>
      <c r="H509" s="462"/>
      <c r="I509" s="464"/>
      <c r="J509" s="464"/>
      <c r="K509" s="465"/>
      <c r="L509" s="462"/>
      <c r="M509" s="466"/>
      <c r="N509" s="465"/>
      <c r="O509" s="462"/>
      <c r="P509" s="465"/>
      <c r="Q509" s="462"/>
      <c r="R509" s="466"/>
      <c r="S509" s="465"/>
      <c r="T509" s="462"/>
      <c r="U509" s="465"/>
      <c r="V509" s="462"/>
      <c r="W509" s="466"/>
      <c r="X509" s="465"/>
      <c r="Y509" s="462"/>
      <c r="Z509" s="467"/>
      <c r="AA509" s="467"/>
      <c r="AB509" s="467"/>
      <c r="AC509" s="467"/>
      <c r="AD509" s="467"/>
      <c r="AE509" s="467"/>
      <c r="AF509" s="467"/>
      <c r="AG509" s="467"/>
      <c r="AH509" s="467"/>
      <c r="AI509" s="467"/>
      <c r="AJ509" s="467"/>
      <c r="AK509" s="467"/>
      <c r="AL509" s="467"/>
      <c r="AM509" s="467"/>
      <c r="AN509" s="467"/>
      <c r="AO509" s="467"/>
      <c r="AP509" s="467"/>
      <c r="AQ509" s="467"/>
      <c r="AR509" s="467"/>
      <c r="AS509" s="467"/>
    </row>
    <row r="510" spans="1:45" ht="12.75" customHeight="1" x14ac:dyDescent="0.2">
      <c r="A510" s="461"/>
      <c r="B510" s="462"/>
      <c r="C510" s="462"/>
      <c r="D510" s="462"/>
      <c r="E510" s="462"/>
      <c r="F510" s="462"/>
      <c r="G510" s="463"/>
      <c r="H510" s="462"/>
      <c r="I510" s="464"/>
      <c r="J510" s="464"/>
      <c r="K510" s="465"/>
      <c r="L510" s="462"/>
      <c r="M510" s="466"/>
      <c r="N510" s="465"/>
      <c r="O510" s="462"/>
      <c r="P510" s="465"/>
      <c r="Q510" s="462"/>
      <c r="R510" s="466"/>
      <c r="S510" s="465"/>
      <c r="T510" s="462"/>
      <c r="U510" s="465"/>
      <c r="V510" s="462"/>
      <c r="W510" s="466"/>
      <c r="X510" s="465"/>
      <c r="Y510" s="462"/>
      <c r="Z510" s="467"/>
      <c r="AA510" s="467"/>
      <c r="AB510" s="467"/>
      <c r="AC510" s="467"/>
      <c r="AD510" s="467"/>
      <c r="AE510" s="467"/>
      <c r="AF510" s="467"/>
      <c r="AG510" s="467"/>
      <c r="AH510" s="467"/>
      <c r="AI510" s="467"/>
      <c r="AJ510" s="467"/>
      <c r="AK510" s="467"/>
      <c r="AL510" s="467"/>
      <c r="AM510" s="467"/>
      <c r="AN510" s="467"/>
      <c r="AO510" s="467"/>
      <c r="AP510" s="467"/>
      <c r="AQ510" s="467"/>
      <c r="AR510" s="467"/>
      <c r="AS510" s="467"/>
    </row>
    <row r="511" spans="1:45" ht="12.75" customHeight="1" x14ac:dyDescent="0.2">
      <c r="A511" s="461"/>
      <c r="B511" s="462"/>
      <c r="C511" s="462"/>
      <c r="D511" s="462"/>
      <c r="E511" s="462"/>
      <c r="F511" s="462"/>
      <c r="G511" s="463"/>
      <c r="H511" s="462"/>
      <c r="I511" s="464"/>
      <c r="J511" s="464"/>
      <c r="K511" s="465"/>
      <c r="L511" s="462"/>
      <c r="M511" s="466"/>
      <c r="N511" s="465"/>
      <c r="O511" s="462"/>
      <c r="P511" s="465"/>
      <c r="Q511" s="462"/>
      <c r="R511" s="466"/>
      <c r="S511" s="465"/>
      <c r="T511" s="462"/>
      <c r="U511" s="465"/>
      <c r="V511" s="462"/>
      <c r="W511" s="466"/>
      <c r="X511" s="465"/>
      <c r="Y511" s="462"/>
      <c r="Z511" s="467"/>
      <c r="AA511" s="467"/>
      <c r="AB511" s="467"/>
      <c r="AC511" s="467"/>
      <c r="AD511" s="467"/>
      <c r="AE511" s="467"/>
      <c r="AF511" s="467"/>
      <c r="AG511" s="467"/>
      <c r="AH511" s="467"/>
      <c r="AI511" s="467"/>
      <c r="AJ511" s="467"/>
      <c r="AK511" s="467"/>
      <c r="AL511" s="467"/>
      <c r="AM511" s="467"/>
      <c r="AN511" s="467"/>
      <c r="AO511" s="467"/>
      <c r="AP511" s="467"/>
      <c r="AQ511" s="467"/>
      <c r="AR511" s="467"/>
      <c r="AS511" s="467"/>
    </row>
    <row r="512" spans="1:45" ht="12.75" customHeight="1" x14ac:dyDescent="0.2">
      <c r="A512" s="461"/>
      <c r="B512" s="462"/>
      <c r="C512" s="462"/>
      <c r="D512" s="462"/>
      <c r="E512" s="462"/>
      <c r="F512" s="462"/>
      <c r="G512" s="463"/>
      <c r="H512" s="462"/>
      <c r="I512" s="464"/>
      <c r="J512" s="464"/>
      <c r="K512" s="465"/>
      <c r="L512" s="462"/>
      <c r="M512" s="466"/>
      <c r="N512" s="465"/>
      <c r="O512" s="462"/>
      <c r="P512" s="465"/>
      <c r="Q512" s="462"/>
      <c r="R512" s="466"/>
      <c r="S512" s="465"/>
      <c r="T512" s="462"/>
      <c r="U512" s="465"/>
      <c r="V512" s="462"/>
      <c r="W512" s="466"/>
      <c r="X512" s="465"/>
      <c r="Y512" s="462"/>
      <c r="Z512" s="467"/>
      <c r="AA512" s="467"/>
      <c r="AB512" s="467"/>
      <c r="AC512" s="467"/>
      <c r="AD512" s="467"/>
      <c r="AE512" s="467"/>
      <c r="AF512" s="467"/>
      <c r="AG512" s="467"/>
      <c r="AH512" s="467"/>
      <c r="AI512" s="467"/>
      <c r="AJ512" s="467"/>
      <c r="AK512" s="467"/>
      <c r="AL512" s="467"/>
      <c r="AM512" s="467"/>
      <c r="AN512" s="467"/>
      <c r="AO512" s="467"/>
      <c r="AP512" s="467"/>
      <c r="AQ512" s="467"/>
      <c r="AR512" s="467"/>
      <c r="AS512" s="467"/>
    </row>
    <row r="513" spans="1:45" ht="12.75" customHeight="1" x14ac:dyDescent="0.2">
      <c r="A513" s="461"/>
      <c r="B513" s="462"/>
      <c r="C513" s="462"/>
      <c r="D513" s="462"/>
      <c r="E513" s="462"/>
      <c r="F513" s="462"/>
      <c r="G513" s="463"/>
      <c r="H513" s="462"/>
      <c r="I513" s="464"/>
      <c r="J513" s="464"/>
      <c r="K513" s="465"/>
      <c r="L513" s="462"/>
      <c r="M513" s="466"/>
      <c r="N513" s="465"/>
      <c r="O513" s="462"/>
      <c r="P513" s="465"/>
      <c r="Q513" s="462"/>
      <c r="R513" s="466"/>
      <c r="S513" s="465"/>
      <c r="T513" s="462"/>
      <c r="U513" s="465"/>
      <c r="V513" s="462"/>
      <c r="W513" s="466"/>
      <c r="X513" s="465"/>
      <c r="Y513" s="462"/>
      <c r="Z513" s="467"/>
      <c r="AA513" s="467"/>
      <c r="AB513" s="467"/>
      <c r="AC513" s="467"/>
      <c r="AD513" s="467"/>
      <c r="AE513" s="467"/>
      <c r="AF513" s="467"/>
      <c r="AG513" s="467"/>
      <c r="AH513" s="467"/>
      <c r="AI513" s="467"/>
      <c r="AJ513" s="467"/>
      <c r="AK513" s="467"/>
      <c r="AL513" s="467"/>
      <c r="AM513" s="467"/>
      <c r="AN513" s="467"/>
      <c r="AO513" s="467"/>
      <c r="AP513" s="467"/>
      <c r="AQ513" s="467"/>
      <c r="AR513" s="467"/>
      <c r="AS513" s="467"/>
    </row>
    <row r="514" spans="1:45" ht="12.75" customHeight="1" x14ac:dyDescent="0.2">
      <c r="A514" s="461"/>
      <c r="B514" s="462"/>
      <c r="C514" s="462"/>
      <c r="D514" s="462"/>
      <c r="E514" s="462"/>
      <c r="F514" s="462"/>
      <c r="G514" s="463"/>
      <c r="H514" s="462"/>
      <c r="I514" s="464"/>
      <c r="J514" s="464"/>
      <c r="K514" s="465"/>
      <c r="L514" s="462"/>
      <c r="M514" s="466"/>
      <c r="N514" s="465"/>
      <c r="O514" s="462"/>
      <c r="P514" s="465"/>
      <c r="Q514" s="462"/>
      <c r="R514" s="466"/>
      <c r="S514" s="465"/>
      <c r="T514" s="462"/>
      <c r="U514" s="465"/>
      <c r="V514" s="462"/>
      <c r="W514" s="466"/>
      <c r="X514" s="465"/>
      <c r="Y514" s="462"/>
      <c r="Z514" s="467"/>
      <c r="AA514" s="467"/>
      <c r="AB514" s="467"/>
      <c r="AC514" s="467"/>
      <c r="AD514" s="467"/>
      <c r="AE514" s="467"/>
      <c r="AF514" s="467"/>
      <c r="AG514" s="467"/>
      <c r="AH514" s="467"/>
      <c r="AI514" s="467"/>
      <c r="AJ514" s="467"/>
      <c r="AK514" s="467"/>
      <c r="AL514" s="467"/>
      <c r="AM514" s="467"/>
      <c r="AN514" s="467"/>
      <c r="AO514" s="467"/>
      <c r="AP514" s="467"/>
      <c r="AQ514" s="467"/>
      <c r="AR514" s="467"/>
      <c r="AS514" s="467"/>
    </row>
    <row r="515" spans="1:45" ht="12.75" customHeight="1" x14ac:dyDescent="0.2">
      <c r="A515" s="461"/>
      <c r="B515" s="462"/>
      <c r="C515" s="462"/>
      <c r="D515" s="462"/>
      <c r="E515" s="462"/>
      <c r="F515" s="462"/>
      <c r="G515" s="463"/>
      <c r="H515" s="462"/>
      <c r="I515" s="464"/>
      <c r="J515" s="464"/>
      <c r="K515" s="465"/>
      <c r="L515" s="462"/>
      <c r="M515" s="466"/>
      <c r="N515" s="465"/>
      <c r="O515" s="462"/>
      <c r="P515" s="465"/>
      <c r="Q515" s="462"/>
      <c r="R515" s="466"/>
      <c r="S515" s="465"/>
      <c r="T515" s="462"/>
      <c r="U515" s="465"/>
      <c r="V515" s="462"/>
      <c r="W515" s="466"/>
      <c r="X515" s="465"/>
      <c r="Y515" s="462"/>
      <c r="Z515" s="467"/>
      <c r="AA515" s="467"/>
      <c r="AB515" s="467"/>
      <c r="AC515" s="467"/>
      <c r="AD515" s="467"/>
      <c r="AE515" s="467"/>
      <c r="AF515" s="467"/>
      <c r="AG515" s="467"/>
      <c r="AH515" s="467"/>
      <c r="AI515" s="467"/>
      <c r="AJ515" s="467"/>
      <c r="AK515" s="467"/>
      <c r="AL515" s="467"/>
      <c r="AM515" s="467"/>
      <c r="AN515" s="467"/>
      <c r="AO515" s="467"/>
      <c r="AP515" s="467"/>
      <c r="AQ515" s="467"/>
      <c r="AR515" s="467"/>
      <c r="AS515" s="467"/>
    </row>
    <row r="516" spans="1:45" ht="12.75" customHeight="1" x14ac:dyDescent="0.2">
      <c r="A516" s="461"/>
      <c r="B516" s="462"/>
      <c r="C516" s="462"/>
      <c r="D516" s="462"/>
      <c r="E516" s="462"/>
      <c r="F516" s="462"/>
      <c r="G516" s="463"/>
      <c r="H516" s="462"/>
      <c r="I516" s="464"/>
      <c r="J516" s="464"/>
      <c r="K516" s="465"/>
      <c r="L516" s="462"/>
      <c r="M516" s="466"/>
      <c r="N516" s="465"/>
      <c r="O516" s="462"/>
      <c r="P516" s="465"/>
      <c r="Q516" s="462"/>
      <c r="R516" s="466"/>
      <c r="S516" s="465"/>
      <c r="T516" s="462"/>
      <c r="U516" s="465"/>
      <c r="V516" s="462"/>
      <c r="W516" s="466"/>
      <c r="X516" s="465"/>
      <c r="Y516" s="462"/>
      <c r="Z516" s="467"/>
      <c r="AA516" s="467"/>
      <c r="AB516" s="467"/>
      <c r="AC516" s="467"/>
      <c r="AD516" s="467"/>
      <c r="AE516" s="467"/>
      <c r="AF516" s="467"/>
      <c r="AG516" s="467"/>
      <c r="AH516" s="467"/>
      <c r="AI516" s="467"/>
      <c r="AJ516" s="467"/>
      <c r="AK516" s="467"/>
      <c r="AL516" s="467"/>
      <c r="AM516" s="467"/>
      <c r="AN516" s="467"/>
      <c r="AO516" s="467"/>
      <c r="AP516" s="467"/>
      <c r="AQ516" s="467"/>
      <c r="AR516" s="467"/>
      <c r="AS516" s="467"/>
    </row>
    <row r="517" spans="1:45" ht="12.75" customHeight="1" x14ac:dyDescent="0.2">
      <c r="A517" s="461"/>
      <c r="B517" s="462"/>
      <c r="C517" s="462"/>
      <c r="D517" s="462"/>
      <c r="E517" s="462"/>
      <c r="F517" s="462"/>
      <c r="G517" s="463"/>
      <c r="H517" s="462"/>
      <c r="I517" s="464"/>
      <c r="J517" s="464"/>
      <c r="K517" s="465"/>
      <c r="L517" s="462"/>
      <c r="M517" s="466"/>
      <c r="N517" s="465"/>
      <c r="O517" s="462"/>
      <c r="P517" s="465"/>
      <c r="Q517" s="462"/>
      <c r="R517" s="466"/>
      <c r="S517" s="465"/>
      <c r="T517" s="462"/>
      <c r="U517" s="465"/>
      <c r="V517" s="462"/>
      <c r="W517" s="466"/>
      <c r="X517" s="465"/>
      <c r="Y517" s="462"/>
      <c r="Z517" s="467"/>
      <c r="AA517" s="467"/>
      <c r="AB517" s="467"/>
      <c r="AC517" s="467"/>
      <c r="AD517" s="467"/>
      <c r="AE517" s="467"/>
      <c r="AF517" s="467"/>
      <c r="AG517" s="467"/>
      <c r="AH517" s="467"/>
      <c r="AI517" s="467"/>
      <c r="AJ517" s="467"/>
      <c r="AK517" s="467"/>
      <c r="AL517" s="467"/>
      <c r="AM517" s="467"/>
      <c r="AN517" s="467"/>
      <c r="AO517" s="467"/>
      <c r="AP517" s="467"/>
      <c r="AQ517" s="467"/>
      <c r="AR517" s="467"/>
      <c r="AS517" s="467"/>
    </row>
    <row r="518" spans="1:45" ht="12.75" customHeight="1" x14ac:dyDescent="0.2">
      <c r="A518" s="461"/>
      <c r="B518" s="462"/>
      <c r="C518" s="462"/>
      <c r="D518" s="462"/>
      <c r="E518" s="462"/>
      <c r="F518" s="462"/>
      <c r="G518" s="463"/>
      <c r="H518" s="462"/>
      <c r="I518" s="464"/>
      <c r="J518" s="464"/>
      <c r="K518" s="465"/>
      <c r="L518" s="462"/>
      <c r="M518" s="466"/>
      <c r="N518" s="465"/>
      <c r="O518" s="462"/>
      <c r="P518" s="465"/>
      <c r="Q518" s="462"/>
      <c r="R518" s="466"/>
      <c r="S518" s="465"/>
      <c r="T518" s="462"/>
      <c r="U518" s="465"/>
      <c r="V518" s="462"/>
      <c r="W518" s="466"/>
      <c r="X518" s="465"/>
      <c r="Y518" s="462"/>
      <c r="Z518" s="467"/>
      <c r="AA518" s="467"/>
      <c r="AB518" s="467"/>
      <c r="AC518" s="467"/>
      <c r="AD518" s="467"/>
      <c r="AE518" s="467"/>
      <c r="AF518" s="467"/>
      <c r="AG518" s="467"/>
      <c r="AH518" s="467"/>
      <c r="AI518" s="467"/>
      <c r="AJ518" s="467"/>
      <c r="AK518" s="467"/>
      <c r="AL518" s="467"/>
      <c r="AM518" s="467"/>
      <c r="AN518" s="467"/>
      <c r="AO518" s="467"/>
      <c r="AP518" s="467"/>
      <c r="AQ518" s="467"/>
      <c r="AR518" s="467"/>
      <c r="AS518" s="467"/>
    </row>
    <row r="519" spans="1:45" ht="12.75" customHeight="1" x14ac:dyDescent="0.2">
      <c r="A519" s="461"/>
      <c r="B519" s="462"/>
      <c r="C519" s="462"/>
      <c r="D519" s="462"/>
      <c r="E519" s="462"/>
      <c r="F519" s="462"/>
      <c r="G519" s="463"/>
      <c r="H519" s="462"/>
      <c r="I519" s="464"/>
      <c r="J519" s="464"/>
      <c r="K519" s="465"/>
      <c r="L519" s="462"/>
      <c r="M519" s="466"/>
      <c r="N519" s="465"/>
      <c r="O519" s="462"/>
      <c r="P519" s="465"/>
      <c r="Q519" s="462"/>
      <c r="R519" s="466"/>
      <c r="S519" s="465"/>
      <c r="T519" s="462"/>
      <c r="U519" s="465"/>
      <c r="V519" s="462"/>
      <c r="W519" s="466"/>
      <c r="X519" s="465"/>
      <c r="Y519" s="462"/>
      <c r="Z519" s="467"/>
      <c r="AA519" s="467"/>
      <c r="AB519" s="467"/>
      <c r="AC519" s="467"/>
      <c r="AD519" s="467"/>
      <c r="AE519" s="467"/>
      <c r="AF519" s="467"/>
      <c r="AG519" s="467"/>
      <c r="AH519" s="467"/>
      <c r="AI519" s="467"/>
      <c r="AJ519" s="467"/>
      <c r="AK519" s="467"/>
      <c r="AL519" s="467"/>
      <c r="AM519" s="467"/>
      <c r="AN519" s="467"/>
      <c r="AO519" s="467"/>
      <c r="AP519" s="467"/>
      <c r="AQ519" s="467"/>
      <c r="AR519" s="467"/>
      <c r="AS519" s="467"/>
    </row>
    <row r="520" spans="1:45" ht="12.75" customHeight="1" x14ac:dyDescent="0.2">
      <c r="A520" s="461"/>
      <c r="B520" s="462"/>
      <c r="C520" s="462"/>
      <c r="D520" s="462"/>
      <c r="E520" s="462"/>
      <c r="F520" s="462"/>
      <c r="G520" s="463"/>
      <c r="H520" s="462"/>
      <c r="I520" s="464"/>
      <c r="J520" s="464"/>
      <c r="K520" s="465"/>
      <c r="L520" s="462"/>
      <c r="M520" s="466"/>
      <c r="N520" s="465"/>
      <c r="O520" s="462"/>
      <c r="P520" s="465"/>
      <c r="Q520" s="462"/>
      <c r="R520" s="466"/>
      <c r="S520" s="465"/>
      <c r="T520" s="462"/>
      <c r="U520" s="465"/>
      <c r="V520" s="462"/>
      <c r="W520" s="466"/>
      <c r="X520" s="465"/>
      <c r="Y520" s="462"/>
      <c r="Z520" s="467"/>
      <c r="AA520" s="467"/>
      <c r="AB520" s="467"/>
      <c r="AC520" s="467"/>
      <c r="AD520" s="467"/>
      <c r="AE520" s="467"/>
      <c r="AF520" s="467"/>
      <c r="AG520" s="467"/>
      <c r="AH520" s="467"/>
      <c r="AI520" s="467"/>
      <c r="AJ520" s="467"/>
      <c r="AK520" s="467"/>
      <c r="AL520" s="467"/>
      <c r="AM520" s="467"/>
      <c r="AN520" s="467"/>
      <c r="AO520" s="467"/>
      <c r="AP520" s="467"/>
      <c r="AQ520" s="467"/>
      <c r="AR520" s="467"/>
      <c r="AS520" s="467"/>
    </row>
    <row r="521" spans="1:45" ht="12.75" customHeight="1" x14ac:dyDescent="0.2">
      <c r="A521" s="461"/>
      <c r="B521" s="462"/>
      <c r="C521" s="462"/>
      <c r="D521" s="462"/>
      <c r="E521" s="462"/>
      <c r="F521" s="462"/>
      <c r="G521" s="463"/>
      <c r="H521" s="462"/>
      <c r="I521" s="464"/>
      <c r="J521" s="464"/>
      <c r="K521" s="465"/>
      <c r="L521" s="462"/>
      <c r="M521" s="466"/>
      <c r="N521" s="465"/>
      <c r="O521" s="462"/>
      <c r="P521" s="465"/>
      <c r="Q521" s="462"/>
      <c r="R521" s="466"/>
      <c r="S521" s="465"/>
      <c r="T521" s="462"/>
      <c r="U521" s="465"/>
      <c r="V521" s="462"/>
      <c r="W521" s="466"/>
      <c r="X521" s="465"/>
      <c r="Y521" s="462"/>
      <c r="Z521" s="467"/>
      <c r="AA521" s="467"/>
      <c r="AB521" s="467"/>
      <c r="AC521" s="467"/>
      <c r="AD521" s="467"/>
      <c r="AE521" s="467"/>
      <c r="AF521" s="467"/>
      <c r="AG521" s="467"/>
      <c r="AH521" s="467"/>
      <c r="AI521" s="467"/>
      <c r="AJ521" s="467"/>
      <c r="AK521" s="467"/>
      <c r="AL521" s="467"/>
      <c r="AM521" s="467"/>
      <c r="AN521" s="467"/>
      <c r="AO521" s="467"/>
      <c r="AP521" s="467"/>
      <c r="AQ521" s="467"/>
      <c r="AR521" s="467"/>
      <c r="AS521" s="467"/>
    </row>
    <row r="522" spans="1:45" ht="12.75" customHeight="1" x14ac:dyDescent="0.2">
      <c r="A522" s="461"/>
      <c r="B522" s="462"/>
      <c r="C522" s="462"/>
      <c r="D522" s="462"/>
      <c r="E522" s="462"/>
      <c r="F522" s="462"/>
      <c r="G522" s="463"/>
      <c r="H522" s="462"/>
      <c r="I522" s="464"/>
      <c r="J522" s="464"/>
      <c r="K522" s="465"/>
      <c r="L522" s="462"/>
      <c r="M522" s="466"/>
      <c r="N522" s="465"/>
      <c r="O522" s="462"/>
      <c r="P522" s="465"/>
      <c r="Q522" s="462"/>
      <c r="R522" s="466"/>
      <c r="S522" s="465"/>
      <c r="T522" s="462"/>
      <c r="U522" s="465"/>
      <c r="V522" s="462"/>
      <c r="W522" s="466"/>
      <c r="X522" s="465"/>
      <c r="Y522" s="462"/>
      <c r="Z522" s="467"/>
      <c r="AA522" s="467"/>
      <c r="AB522" s="467"/>
      <c r="AC522" s="467"/>
      <c r="AD522" s="467"/>
      <c r="AE522" s="467"/>
      <c r="AF522" s="467"/>
      <c r="AG522" s="467"/>
      <c r="AH522" s="467"/>
      <c r="AI522" s="467"/>
      <c r="AJ522" s="467"/>
      <c r="AK522" s="467"/>
      <c r="AL522" s="467"/>
      <c r="AM522" s="467"/>
      <c r="AN522" s="467"/>
      <c r="AO522" s="467"/>
      <c r="AP522" s="467"/>
      <c r="AQ522" s="467"/>
      <c r="AR522" s="467"/>
      <c r="AS522" s="467"/>
    </row>
    <row r="523" spans="1:45" ht="12.75" customHeight="1" x14ac:dyDescent="0.2">
      <c r="A523" s="461"/>
      <c r="B523" s="462"/>
      <c r="C523" s="462"/>
      <c r="D523" s="462"/>
      <c r="E523" s="462"/>
      <c r="F523" s="462"/>
      <c r="G523" s="463"/>
      <c r="H523" s="462"/>
      <c r="I523" s="464"/>
      <c r="J523" s="464"/>
      <c r="K523" s="465"/>
      <c r="L523" s="462"/>
      <c r="M523" s="466"/>
      <c r="N523" s="465"/>
      <c r="O523" s="462"/>
      <c r="P523" s="465"/>
      <c r="Q523" s="462"/>
      <c r="R523" s="466"/>
      <c r="S523" s="465"/>
      <c r="T523" s="462"/>
      <c r="U523" s="465"/>
      <c r="V523" s="462"/>
      <c r="W523" s="466"/>
      <c r="X523" s="465"/>
      <c r="Y523" s="462"/>
      <c r="Z523" s="467"/>
      <c r="AA523" s="467"/>
      <c r="AB523" s="467"/>
      <c r="AC523" s="467"/>
      <c r="AD523" s="467"/>
      <c r="AE523" s="467"/>
      <c r="AF523" s="467"/>
      <c r="AG523" s="467"/>
      <c r="AH523" s="467"/>
      <c r="AI523" s="467"/>
      <c r="AJ523" s="467"/>
      <c r="AK523" s="467"/>
      <c r="AL523" s="467"/>
      <c r="AM523" s="467"/>
      <c r="AN523" s="467"/>
      <c r="AO523" s="467"/>
      <c r="AP523" s="467"/>
      <c r="AQ523" s="467"/>
      <c r="AR523" s="467"/>
      <c r="AS523" s="467"/>
    </row>
    <row r="524" spans="1:45" ht="12.75" customHeight="1" x14ac:dyDescent="0.2">
      <c r="A524" s="461"/>
      <c r="B524" s="462"/>
      <c r="C524" s="462"/>
      <c r="D524" s="462"/>
      <c r="E524" s="462"/>
      <c r="F524" s="462"/>
      <c r="G524" s="463"/>
      <c r="H524" s="462"/>
      <c r="I524" s="464"/>
      <c r="J524" s="464"/>
      <c r="K524" s="465"/>
      <c r="L524" s="462"/>
      <c r="M524" s="466"/>
      <c r="N524" s="465"/>
      <c r="O524" s="462"/>
      <c r="P524" s="465"/>
      <c r="Q524" s="462"/>
      <c r="R524" s="466"/>
      <c r="S524" s="465"/>
      <c r="T524" s="462"/>
      <c r="U524" s="465"/>
      <c r="V524" s="462"/>
      <c r="W524" s="466"/>
      <c r="X524" s="465"/>
      <c r="Y524" s="462"/>
      <c r="Z524" s="467"/>
      <c r="AA524" s="467"/>
      <c r="AB524" s="467"/>
      <c r="AC524" s="467"/>
      <c r="AD524" s="467"/>
      <c r="AE524" s="467"/>
      <c r="AF524" s="467"/>
      <c r="AG524" s="467"/>
      <c r="AH524" s="467"/>
      <c r="AI524" s="467"/>
      <c r="AJ524" s="467"/>
      <c r="AK524" s="467"/>
      <c r="AL524" s="467"/>
      <c r="AM524" s="467"/>
      <c r="AN524" s="467"/>
      <c r="AO524" s="467"/>
      <c r="AP524" s="467"/>
      <c r="AQ524" s="467"/>
      <c r="AR524" s="467"/>
      <c r="AS524" s="467"/>
    </row>
    <row r="525" spans="1:45" ht="12.75" customHeight="1" x14ac:dyDescent="0.2">
      <c r="A525" s="461"/>
      <c r="B525" s="462"/>
      <c r="C525" s="462"/>
      <c r="D525" s="462"/>
      <c r="E525" s="462"/>
      <c r="F525" s="462"/>
      <c r="G525" s="463"/>
      <c r="H525" s="462"/>
      <c r="I525" s="464"/>
      <c r="J525" s="464"/>
      <c r="K525" s="465"/>
      <c r="L525" s="462"/>
      <c r="M525" s="466"/>
      <c r="N525" s="465"/>
      <c r="O525" s="462"/>
      <c r="P525" s="465"/>
      <c r="Q525" s="462"/>
      <c r="R525" s="466"/>
      <c r="S525" s="465"/>
      <c r="T525" s="462"/>
      <c r="U525" s="465"/>
      <c r="V525" s="462"/>
      <c r="W525" s="466"/>
      <c r="X525" s="465"/>
      <c r="Y525" s="462"/>
      <c r="Z525" s="467"/>
      <c r="AA525" s="467"/>
      <c r="AB525" s="467"/>
      <c r="AC525" s="467"/>
      <c r="AD525" s="467"/>
      <c r="AE525" s="467"/>
      <c r="AF525" s="467"/>
      <c r="AG525" s="467"/>
      <c r="AH525" s="467"/>
      <c r="AI525" s="467"/>
      <c r="AJ525" s="467"/>
      <c r="AK525" s="467"/>
      <c r="AL525" s="467"/>
      <c r="AM525" s="467"/>
      <c r="AN525" s="467"/>
      <c r="AO525" s="467"/>
      <c r="AP525" s="467"/>
      <c r="AQ525" s="467"/>
      <c r="AR525" s="467"/>
      <c r="AS525" s="467"/>
    </row>
    <row r="526" spans="1:45" ht="12.75" customHeight="1" x14ac:dyDescent="0.2">
      <c r="A526" s="461"/>
      <c r="B526" s="462"/>
      <c r="C526" s="462"/>
      <c r="D526" s="462"/>
      <c r="E526" s="462"/>
      <c r="F526" s="462"/>
      <c r="G526" s="463"/>
      <c r="H526" s="462"/>
      <c r="I526" s="464"/>
      <c r="J526" s="464"/>
      <c r="K526" s="465"/>
      <c r="L526" s="462"/>
      <c r="M526" s="466"/>
      <c r="N526" s="465"/>
      <c r="O526" s="462"/>
      <c r="P526" s="465"/>
      <c r="Q526" s="462"/>
      <c r="R526" s="466"/>
      <c r="S526" s="465"/>
      <c r="T526" s="462"/>
      <c r="U526" s="465"/>
      <c r="V526" s="462"/>
      <c r="W526" s="466"/>
      <c r="X526" s="465"/>
      <c r="Y526" s="462"/>
      <c r="Z526" s="467"/>
      <c r="AA526" s="467"/>
      <c r="AB526" s="467"/>
      <c r="AC526" s="467"/>
      <c r="AD526" s="467"/>
      <c r="AE526" s="467"/>
      <c r="AF526" s="467"/>
      <c r="AG526" s="467"/>
      <c r="AH526" s="467"/>
      <c r="AI526" s="467"/>
      <c r="AJ526" s="467"/>
      <c r="AK526" s="467"/>
      <c r="AL526" s="467"/>
      <c r="AM526" s="467"/>
      <c r="AN526" s="467"/>
      <c r="AO526" s="467"/>
      <c r="AP526" s="467"/>
      <c r="AQ526" s="467"/>
      <c r="AR526" s="467"/>
      <c r="AS526" s="467"/>
    </row>
    <row r="527" spans="1:45" ht="12.75" customHeight="1" x14ac:dyDescent="0.2">
      <c r="A527" s="461"/>
      <c r="B527" s="462"/>
      <c r="C527" s="462"/>
      <c r="D527" s="462"/>
      <c r="E527" s="462"/>
      <c r="F527" s="462"/>
      <c r="G527" s="463"/>
      <c r="H527" s="462"/>
      <c r="I527" s="464"/>
      <c r="J527" s="464"/>
      <c r="K527" s="465"/>
      <c r="L527" s="462"/>
      <c r="M527" s="466"/>
      <c r="N527" s="465"/>
      <c r="O527" s="462"/>
      <c r="P527" s="465"/>
      <c r="Q527" s="462"/>
      <c r="R527" s="466"/>
      <c r="S527" s="465"/>
      <c r="T527" s="462"/>
      <c r="U527" s="465"/>
      <c r="V527" s="462"/>
      <c r="W527" s="466"/>
      <c r="X527" s="465"/>
      <c r="Y527" s="462"/>
      <c r="Z527" s="467"/>
      <c r="AA527" s="467"/>
      <c r="AB527" s="467"/>
      <c r="AC527" s="467"/>
      <c r="AD527" s="467"/>
      <c r="AE527" s="467"/>
      <c r="AF527" s="467"/>
      <c r="AG527" s="467"/>
      <c r="AH527" s="467"/>
      <c r="AI527" s="467"/>
      <c r="AJ527" s="467"/>
      <c r="AK527" s="467"/>
      <c r="AL527" s="467"/>
      <c r="AM527" s="467"/>
      <c r="AN527" s="467"/>
      <c r="AO527" s="467"/>
      <c r="AP527" s="467"/>
      <c r="AQ527" s="467"/>
      <c r="AR527" s="467"/>
      <c r="AS527" s="467"/>
    </row>
    <row r="528" spans="1:45" ht="12.75" customHeight="1" x14ac:dyDescent="0.2">
      <c r="A528" s="461"/>
      <c r="B528" s="462"/>
      <c r="C528" s="462"/>
      <c r="D528" s="462"/>
      <c r="E528" s="462"/>
      <c r="F528" s="462"/>
      <c r="G528" s="463"/>
      <c r="H528" s="462"/>
      <c r="I528" s="464"/>
      <c r="J528" s="464"/>
      <c r="K528" s="465"/>
      <c r="L528" s="462"/>
      <c r="M528" s="466"/>
      <c r="N528" s="465"/>
      <c r="O528" s="462"/>
      <c r="P528" s="465"/>
      <c r="Q528" s="462"/>
      <c r="R528" s="466"/>
      <c r="S528" s="465"/>
      <c r="T528" s="462"/>
      <c r="U528" s="465"/>
      <c r="V528" s="462"/>
      <c r="W528" s="466"/>
      <c r="X528" s="465"/>
      <c r="Y528" s="462"/>
      <c r="Z528" s="467"/>
      <c r="AA528" s="467"/>
      <c r="AB528" s="467"/>
      <c r="AC528" s="467"/>
      <c r="AD528" s="467"/>
      <c r="AE528" s="467"/>
      <c r="AF528" s="467"/>
      <c r="AG528" s="467"/>
      <c r="AH528" s="467"/>
      <c r="AI528" s="467"/>
      <c r="AJ528" s="467"/>
      <c r="AK528" s="467"/>
      <c r="AL528" s="467"/>
      <c r="AM528" s="467"/>
      <c r="AN528" s="467"/>
      <c r="AO528" s="467"/>
      <c r="AP528" s="467"/>
      <c r="AQ528" s="467"/>
      <c r="AR528" s="467"/>
      <c r="AS528" s="467"/>
    </row>
    <row r="529" spans="1:45" ht="12.75" customHeight="1" x14ac:dyDescent="0.2">
      <c r="A529" s="461"/>
      <c r="B529" s="462"/>
      <c r="C529" s="462"/>
      <c r="D529" s="462"/>
      <c r="E529" s="462"/>
      <c r="F529" s="462"/>
      <c r="G529" s="463"/>
      <c r="H529" s="462"/>
      <c r="I529" s="464"/>
      <c r="J529" s="464"/>
      <c r="K529" s="465"/>
      <c r="L529" s="462"/>
      <c r="M529" s="466"/>
      <c r="N529" s="465"/>
      <c r="O529" s="462"/>
      <c r="P529" s="465"/>
      <c r="Q529" s="462"/>
      <c r="R529" s="466"/>
      <c r="S529" s="465"/>
      <c r="T529" s="462"/>
      <c r="U529" s="465"/>
      <c r="V529" s="462"/>
      <c r="W529" s="466"/>
      <c r="X529" s="465"/>
      <c r="Y529" s="462"/>
      <c r="Z529" s="467"/>
      <c r="AA529" s="467"/>
      <c r="AB529" s="467"/>
      <c r="AC529" s="467"/>
      <c r="AD529" s="467"/>
      <c r="AE529" s="467"/>
      <c r="AF529" s="467"/>
      <c r="AG529" s="467"/>
      <c r="AH529" s="467"/>
      <c r="AI529" s="467"/>
      <c r="AJ529" s="467"/>
      <c r="AK529" s="467"/>
      <c r="AL529" s="467"/>
      <c r="AM529" s="467"/>
      <c r="AN529" s="467"/>
      <c r="AO529" s="467"/>
      <c r="AP529" s="467"/>
      <c r="AQ529" s="467"/>
      <c r="AR529" s="467"/>
      <c r="AS529" s="467"/>
    </row>
    <row r="530" spans="1:45" ht="12.75" customHeight="1" x14ac:dyDescent="0.2">
      <c r="A530" s="461"/>
      <c r="B530" s="462"/>
      <c r="C530" s="462"/>
      <c r="D530" s="462"/>
      <c r="E530" s="462"/>
      <c r="F530" s="462"/>
      <c r="G530" s="463"/>
      <c r="H530" s="462"/>
      <c r="I530" s="464"/>
      <c r="J530" s="464"/>
      <c r="K530" s="465"/>
      <c r="L530" s="462"/>
      <c r="M530" s="466"/>
      <c r="N530" s="465"/>
      <c r="O530" s="462"/>
      <c r="P530" s="465"/>
      <c r="Q530" s="462"/>
      <c r="R530" s="466"/>
      <c r="S530" s="465"/>
      <c r="T530" s="462"/>
      <c r="U530" s="465"/>
      <c r="V530" s="462"/>
      <c r="W530" s="466"/>
      <c r="X530" s="465"/>
      <c r="Y530" s="462"/>
      <c r="Z530" s="467"/>
      <c r="AA530" s="467"/>
      <c r="AB530" s="467"/>
      <c r="AC530" s="467"/>
      <c r="AD530" s="467"/>
      <c r="AE530" s="467"/>
      <c r="AF530" s="467"/>
      <c r="AG530" s="467"/>
      <c r="AH530" s="467"/>
      <c r="AI530" s="467"/>
      <c r="AJ530" s="467"/>
      <c r="AK530" s="467"/>
      <c r="AL530" s="467"/>
      <c r="AM530" s="467"/>
      <c r="AN530" s="467"/>
      <c r="AO530" s="467"/>
      <c r="AP530" s="467"/>
      <c r="AQ530" s="467"/>
      <c r="AR530" s="467"/>
      <c r="AS530" s="467"/>
    </row>
    <row r="531" spans="1:45" ht="12.75" customHeight="1" x14ac:dyDescent="0.2">
      <c r="A531" s="461"/>
      <c r="B531" s="462"/>
      <c r="C531" s="462"/>
      <c r="D531" s="462"/>
      <c r="E531" s="462"/>
      <c r="F531" s="462"/>
      <c r="G531" s="463"/>
      <c r="H531" s="462"/>
      <c r="I531" s="464"/>
      <c r="J531" s="464"/>
      <c r="K531" s="465"/>
      <c r="L531" s="462"/>
      <c r="M531" s="466"/>
      <c r="N531" s="465"/>
      <c r="O531" s="462"/>
      <c r="P531" s="465"/>
      <c r="Q531" s="462"/>
      <c r="R531" s="466"/>
      <c r="S531" s="465"/>
      <c r="T531" s="462"/>
      <c r="U531" s="465"/>
      <c r="V531" s="462"/>
      <c r="W531" s="466"/>
      <c r="X531" s="465"/>
      <c r="Y531" s="462"/>
      <c r="Z531" s="467"/>
      <c r="AA531" s="467"/>
      <c r="AB531" s="467"/>
      <c r="AC531" s="467"/>
      <c r="AD531" s="467"/>
      <c r="AE531" s="467"/>
      <c r="AF531" s="467"/>
      <c r="AG531" s="467"/>
      <c r="AH531" s="467"/>
      <c r="AI531" s="467"/>
      <c r="AJ531" s="467"/>
      <c r="AK531" s="467"/>
      <c r="AL531" s="467"/>
      <c r="AM531" s="467"/>
      <c r="AN531" s="467"/>
      <c r="AO531" s="467"/>
      <c r="AP531" s="467"/>
      <c r="AQ531" s="467"/>
      <c r="AR531" s="467"/>
      <c r="AS531" s="467"/>
    </row>
    <row r="532" spans="1:45" ht="12.75" customHeight="1" x14ac:dyDescent="0.2">
      <c r="A532" s="461"/>
      <c r="B532" s="462"/>
      <c r="C532" s="462"/>
      <c r="D532" s="462"/>
      <c r="E532" s="462"/>
      <c r="F532" s="462"/>
      <c r="G532" s="463"/>
      <c r="H532" s="462"/>
      <c r="I532" s="464"/>
      <c r="J532" s="464"/>
      <c r="K532" s="465"/>
      <c r="L532" s="462"/>
      <c r="M532" s="466"/>
      <c r="N532" s="465"/>
      <c r="O532" s="462"/>
      <c r="P532" s="465"/>
      <c r="Q532" s="462"/>
      <c r="R532" s="466"/>
      <c r="S532" s="465"/>
      <c r="T532" s="462"/>
      <c r="U532" s="465"/>
      <c r="V532" s="462"/>
      <c r="W532" s="466"/>
      <c r="X532" s="465"/>
      <c r="Y532" s="462"/>
      <c r="Z532" s="467"/>
      <c r="AA532" s="467"/>
      <c r="AB532" s="467"/>
      <c r="AC532" s="467"/>
      <c r="AD532" s="467"/>
      <c r="AE532" s="467"/>
      <c r="AF532" s="467"/>
      <c r="AG532" s="467"/>
      <c r="AH532" s="467"/>
      <c r="AI532" s="467"/>
      <c r="AJ532" s="467"/>
      <c r="AK532" s="467"/>
      <c r="AL532" s="467"/>
      <c r="AM532" s="467"/>
      <c r="AN532" s="467"/>
      <c r="AO532" s="467"/>
      <c r="AP532" s="467"/>
      <c r="AQ532" s="467"/>
      <c r="AR532" s="467"/>
      <c r="AS532" s="467"/>
    </row>
    <row r="533" spans="1:45" ht="12.75" customHeight="1" x14ac:dyDescent="0.2">
      <c r="A533" s="461"/>
      <c r="B533" s="462"/>
      <c r="C533" s="462"/>
      <c r="D533" s="462"/>
      <c r="E533" s="462"/>
      <c r="F533" s="462"/>
      <c r="G533" s="463"/>
      <c r="H533" s="462"/>
      <c r="I533" s="464"/>
      <c r="J533" s="464"/>
      <c r="K533" s="465"/>
      <c r="L533" s="462"/>
      <c r="M533" s="466"/>
      <c r="N533" s="465"/>
      <c r="O533" s="462"/>
      <c r="P533" s="465"/>
      <c r="Q533" s="462"/>
      <c r="R533" s="466"/>
      <c r="S533" s="465"/>
      <c r="T533" s="462"/>
      <c r="U533" s="465"/>
      <c r="V533" s="462"/>
      <c r="W533" s="466"/>
      <c r="X533" s="465"/>
      <c r="Y533" s="462"/>
      <c r="Z533" s="467"/>
      <c r="AA533" s="467"/>
      <c r="AB533" s="467"/>
      <c r="AC533" s="467"/>
      <c r="AD533" s="467"/>
      <c r="AE533" s="467"/>
      <c r="AF533" s="467"/>
      <c r="AG533" s="467"/>
      <c r="AH533" s="467"/>
      <c r="AI533" s="467"/>
      <c r="AJ533" s="467"/>
      <c r="AK533" s="467"/>
      <c r="AL533" s="467"/>
      <c r="AM533" s="467"/>
      <c r="AN533" s="467"/>
      <c r="AO533" s="467"/>
      <c r="AP533" s="467"/>
      <c r="AQ533" s="467"/>
      <c r="AR533" s="467"/>
      <c r="AS533" s="467"/>
    </row>
    <row r="534" spans="1:45" ht="12.75" customHeight="1" x14ac:dyDescent="0.2">
      <c r="A534" s="461"/>
      <c r="B534" s="462"/>
      <c r="C534" s="462"/>
      <c r="D534" s="462"/>
      <c r="E534" s="462"/>
      <c r="F534" s="462"/>
      <c r="G534" s="463"/>
      <c r="H534" s="462"/>
      <c r="I534" s="464"/>
      <c r="J534" s="464"/>
      <c r="K534" s="465"/>
      <c r="L534" s="462"/>
      <c r="M534" s="466"/>
      <c r="N534" s="465"/>
      <c r="O534" s="462"/>
      <c r="P534" s="465"/>
      <c r="Q534" s="462"/>
      <c r="R534" s="466"/>
      <c r="S534" s="465"/>
      <c r="T534" s="462"/>
      <c r="U534" s="465"/>
      <c r="V534" s="462"/>
      <c r="W534" s="466"/>
      <c r="X534" s="465"/>
      <c r="Y534" s="462"/>
      <c r="Z534" s="467"/>
      <c r="AA534" s="467"/>
      <c r="AB534" s="467"/>
      <c r="AC534" s="467"/>
      <c r="AD534" s="467"/>
      <c r="AE534" s="467"/>
      <c r="AF534" s="467"/>
      <c r="AG534" s="467"/>
      <c r="AH534" s="467"/>
      <c r="AI534" s="467"/>
      <c r="AJ534" s="467"/>
      <c r="AK534" s="467"/>
      <c r="AL534" s="467"/>
      <c r="AM534" s="467"/>
      <c r="AN534" s="467"/>
      <c r="AO534" s="467"/>
      <c r="AP534" s="467"/>
      <c r="AQ534" s="467"/>
      <c r="AR534" s="467"/>
      <c r="AS534" s="467"/>
    </row>
    <row r="535" spans="1:45" ht="12.75" customHeight="1" x14ac:dyDescent="0.2">
      <c r="A535" s="461"/>
      <c r="B535" s="462"/>
      <c r="C535" s="462"/>
      <c r="D535" s="462"/>
      <c r="E535" s="462"/>
      <c r="F535" s="462"/>
      <c r="G535" s="463"/>
      <c r="H535" s="462"/>
      <c r="I535" s="464"/>
      <c r="J535" s="464"/>
      <c r="K535" s="465"/>
      <c r="L535" s="462"/>
      <c r="M535" s="466"/>
      <c r="N535" s="465"/>
      <c r="O535" s="462"/>
      <c r="P535" s="465"/>
      <c r="Q535" s="462"/>
      <c r="R535" s="466"/>
      <c r="S535" s="465"/>
      <c r="T535" s="462"/>
      <c r="U535" s="465"/>
      <c r="V535" s="462"/>
      <c r="W535" s="466"/>
      <c r="X535" s="465"/>
      <c r="Y535" s="462"/>
      <c r="Z535" s="467"/>
      <c r="AA535" s="467"/>
      <c r="AB535" s="467"/>
      <c r="AC535" s="467"/>
      <c r="AD535" s="467"/>
      <c r="AE535" s="467"/>
      <c r="AF535" s="467"/>
      <c r="AG535" s="467"/>
      <c r="AH535" s="467"/>
      <c r="AI535" s="467"/>
      <c r="AJ535" s="467"/>
      <c r="AK535" s="467"/>
      <c r="AL535" s="467"/>
      <c r="AM535" s="467"/>
      <c r="AN535" s="467"/>
      <c r="AO535" s="467"/>
      <c r="AP535" s="467"/>
      <c r="AQ535" s="467"/>
      <c r="AR535" s="467"/>
      <c r="AS535" s="467"/>
    </row>
    <row r="536" spans="1:45" ht="12.75" customHeight="1" x14ac:dyDescent="0.2">
      <c r="A536" s="461"/>
      <c r="B536" s="462"/>
      <c r="C536" s="462"/>
      <c r="D536" s="462"/>
      <c r="E536" s="462"/>
      <c r="F536" s="462"/>
      <c r="G536" s="463"/>
      <c r="H536" s="462"/>
      <c r="I536" s="464"/>
      <c r="J536" s="464"/>
      <c r="K536" s="465"/>
      <c r="L536" s="462"/>
      <c r="M536" s="466"/>
      <c r="N536" s="465"/>
      <c r="O536" s="462"/>
      <c r="P536" s="465"/>
      <c r="Q536" s="462"/>
      <c r="R536" s="466"/>
      <c r="S536" s="465"/>
      <c r="T536" s="462"/>
      <c r="U536" s="465"/>
      <c r="V536" s="462"/>
      <c r="W536" s="466"/>
      <c r="X536" s="465"/>
      <c r="Y536" s="462"/>
      <c r="Z536" s="467"/>
      <c r="AA536" s="467"/>
      <c r="AB536" s="467"/>
      <c r="AC536" s="467"/>
      <c r="AD536" s="467"/>
      <c r="AE536" s="467"/>
      <c r="AF536" s="467"/>
      <c r="AG536" s="467"/>
      <c r="AH536" s="467"/>
      <c r="AI536" s="467"/>
      <c r="AJ536" s="467"/>
      <c r="AK536" s="467"/>
      <c r="AL536" s="467"/>
      <c r="AM536" s="467"/>
      <c r="AN536" s="467"/>
      <c r="AO536" s="467"/>
      <c r="AP536" s="467"/>
      <c r="AQ536" s="467"/>
      <c r="AR536" s="467"/>
      <c r="AS536" s="467"/>
    </row>
    <row r="537" spans="1:45" ht="12.75" customHeight="1" x14ac:dyDescent="0.2">
      <c r="A537" s="461"/>
      <c r="B537" s="462"/>
      <c r="C537" s="462"/>
      <c r="D537" s="462"/>
      <c r="E537" s="462"/>
      <c r="F537" s="462"/>
      <c r="G537" s="463"/>
      <c r="H537" s="462"/>
      <c r="I537" s="464"/>
      <c r="J537" s="464"/>
      <c r="K537" s="465"/>
      <c r="L537" s="462"/>
      <c r="M537" s="466"/>
      <c r="N537" s="465"/>
      <c r="O537" s="462"/>
      <c r="P537" s="465"/>
      <c r="Q537" s="462"/>
      <c r="R537" s="466"/>
      <c r="S537" s="465"/>
      <c r="T537" s="462"/>
      <c r="U537" s="465"/>
      <c r="V537" s="462"/>
      <c r="W537" s="466"/>
      <c r="X537" s="465"/>
      <c r="Y537" s="462"/>
      <c r="Z537" s="467"/>
      <c r="AA537" s="467"/>
      <c r="AB537" s="467"/>
      <c r="AC537" s="467"/>
      <c r="AD537" s="467"/>
      <c r="AE537" s="467"/>
      <c r="AF537" s="467"/>
      <c r="AG537" s="467"/>
      <c r="AH537" s="467"/>
      <c r="AI537" s="467"/>
      <c r="AJ537" s="467"/>
      <c r="AK537" s="467"/>
      <c r="AL537" s="467"/>
      <c r="AM537" s="467"/>
      <c r="AN537" s="467"/>
      <c r="AO537" s="467"/>
      <c r="AP537" s="467"/>
      <c r="AQ537" s="467"/>
      <c r="AR537" s="467"/>
      <c r="AS537" s="467"/>
    </row>
    <row r="538" spans="1:45" ht="12.75" customHeight="1" x14ac:dyDescent="0.2">
      <c r="A538" s="461"/>
      <c r="B538" s="462"/>
      <c r="C538" s="462"/>
      <c r="D538" s="462"/>
      <c r="E538" s="462"/>
      <c r="F538" s="462"/>
      <c r="G538" s="463"/>
      <c r="H538" s="462"/>
      <c r="I538" s="464"/>
      <c r="J538" s="464"/>
      <c r="K538" s="465"/>
      <c r="L538" s="462"/>
      <c r="M538" s="466"/>
      <c r="N538" s="465"/>
      <c r="O538" s="462"/>
      <c r="P538" s="465"/>
      <c r="Q538" s="462"/>
      <c r="R538" s="466"/>
      <c r="S538" s="465"/>
      <c r="T538" s="462"/>
      <c r="U538" s="465"/>
      <c r="V538" s="462"/>
      <c r="W538" s="466"/>
      <c r="X538" s="465"/>
      <c r="Y538" s="462"/>
      <c r="Z538" s="467"/>
      <c r="AA538" s="467"/>
      <c r="AB538" s="467"/>
      <c r="AC538" s="467"/>
      <c r="AD538" s="467"/>
      <c r="AE538" s="467"/>
      <c r="AF538" s="467"/>
      <c r="AG538" s="467"/>
      <c r="AH538" s="467"/>
      <c r="AI538" s="467"/>
      <c r="AJ538" s="467"/>
      <c r="AK538" s="467"/>
      <c r="AL538" s="467"/>
      <c r="AM538" s="467"/>
      <c r="AN538" s="467"/>
      <c r="AO538" s="467"/>
      <c r="AP538" s="467"/>
      <c r="AQ538" s="467"/>
      <c r="AR538" s="467"/>
      <c r="AS538" s="467"/>
    </row>
    <row r="539" spans="1:45" ht="12.75" customHeight="1" x14ac:dyDescent="0.2">
      <c r="A539" s="461"/>
      <c r="B539" s="462"/>
      <c r="C539" s="462"/>
      <c r="D539" s="462"/>
      <c r="E539" s="462"/>
      <c r="F539" s="462"/>
      <c r="G539" s="463"/>
      <c r="H539" s="462"/>
      <c r="I539" s="464"/>
      <c r="J539" s="464"/>
      <c r="K539" s="465"/>
      <c r="L539" s="462"/>
      <c r="M539" s="466"/>
      <c r="N539" s="465"/>
      <c r="O539" s="462"/>
      <c r="P539" s="465"/>
      <c r="Q539" s="462"/>
      <c r="R539" s="466"/>
      <c r="S539" s="465"/>
      <c r="T539" s="462"/>
      <c r="U539" s="465"/>
      <c r="V539" s="462"/>
      <c r="W539" s="466"/>
      <c r="X539" s="465"/>
      <c r="Y539" s="462"/>
      <c r="Z539" s="467"/>
      <c r="AA539" s="467"/>
      <c r="AB539" s="467"/>
      <c r="AC539" s="467"/>
      <c r="AD539" s="467"/>
      <c r="AE539" s="467"/>
      <c r="AF539" s="467"/>
      <c r="AG539" s="467"/>
      <c r="AH539" s="467"/>
      <c r="AI539" s="467"/>
      <c r="AJ539" s="467"/>
      <c r="AK539" s="467"/>
      <c r="AL539" s="467"/>
      <c r="AM539" s="467"/>
      <c r="AN539" s="467"/>
      <c r="AO539" s="467"/>
      <c r="AP539" s="467"/>
      <c r="AQ539" s="467"/>
      <c r="AR539" s="467"/>
      <c r="AS539" s="467"/>
    </row>
    <row r="540" spans="1:45" ht="12.75" customHeight="1" x14ac:dyDescent="0.2">
      <c r="A540" s="461"/>
      <c r="B540" s="462"/>
      <c r="C540" s="462"/>
      <c r="D540" s="462"/>
      <c r="E540" s="462"/>
      <c r="F540" s="462"/>
      <c r="G540" s="463"/>
      <c r="H540" s="462"/>
      <c r="I540" s="464"/>
      <c r="J540" s="464"/>
      <c r="K540" s="465"/>
      <c r="L540" s="462"/>
      <c r="M540" s="466"/>
      <c r="N540" s="465"/>
      <c r="O540" s="462"/>
      <c r="P540" s="465"/>
      <c r="Q540" s="462"/>
      <c r="R540" s="466"/>
      <c r="S540" s="465"/>
      <c r="T540" s="462"/>
      <c r="U540" s="465"/>
      <c r="V540" s="462"/>
      <c r="W540" s="466"/>
      <c r="X540" s="465"/>
      <c r="Y540" s="462"/>
      <c r="Z540" s="467"/>
      <c r="AA540" s="467"/>
      <c r="AB540" s="467"/>
      <c r="AC540" s="467"/>
      <c r="AD540" s="467"/>
      <c r="AE540" s="467"/>
      <c r="AF540" s="467"/>
      <c r="AG540" s="467"/>
      <c r="AH540" s="467"/>
      <c r="AI540" s="467"/>
      <c r="AJ540" s="467"/>
      <c r="AK540" s="467"/>
      <c r="AL540" s="467"/>
      <c r="AM540" s="467"/>
      <c r="AN540" s="467"/>
      <c r="AO540" s="467"/>
      <c r="AP540" s="467"/>
      <c r="AQ540" s="467"/>
      <c r="AR540" s="467"/>
      <c r="AS540" s="467"/>
    </row>
    <row r="541" spans="1:45" ht="12.75" customHeight="1" x14ac:dyDescent="0.2">
      <c r="A541" s="461"/>
      <c r="B541" s="462"/>
      <c r="C541" s="462"/>
      <c r="D541" s="462"/>
      <c r="E541" s="462"/>
      <c r="F541" s="462"/>
      <c r="G541" s="463"/>
      <c r="H541" s="462"/>
      <c r="I541" s="464"/>
      <c r="J541" s="464"/>
      <c r="K541" s="465"/>
      <c r="L541" s="462"/>
      <c r="M541" s="466"/>
      <c r="N541" s="465"/>
      <c r="O541" s="462"/>
      <c r="P541" s="465"/>
      <c r="Q541" s="462"/>
      <c r="R541" s="466"/>
      <c r="S541" s="465"/>
      <c r="T541" s="462"/>
      <c r="U541" s="465"/>
      <c r="V541" s="462"/>
      <c r="W541" s="466"/>
      <c r="X541" s="465"/>
      <c r="Y541" s="462"/>
      <c r="Z541" s="467"/>
      <c r="AA541" s="467"/>
      <c r="AB541" s="467"/>
      <c r="AC541" s="467"/>
      <c r="AD541" s="467"/>
      <c r="AE541" s="467"/>
      <c r="AF541" s="467"/>
      <c r="AG541" s="467"/>
      <c r="AH541" s="467"/>
      <c r="AI541" s="467"/>
      <c r="AJ541" s="467"/>
      <c r="AK541" s="467"/>
      <c r="AL541" s="467"/>
      <c r="AM541" s="467"/>
      <c r="AN541" s="467"/>
      <c r="AO541" s="467"/>
      <c r="AP541" s="467"/>
      <c r="AQ541" s="467"/>
      <c r="AR541" s="467"/>
      <c r="AS541" s="467"/>
    </row>
    <row r="542" spans="1:45" ht="12.75" customHeight="1" x14ac:dyDescent="0.2">
      <c r="A542" s="461"/>
      <c r="B542" s="462"/>
      <c r="C542" s="462"/>
      <c r="D542" s="462"/>
      <c r="E542" s="462"/>
      <c r="F542" s="462"/>
      <c r="G542" s="463"/>
      <c r="H542" s="462"/>
      <c r="I542" s="464"/>
      <c r="J542" s="464"/>
      <c r="K542" s="465"/>
      <c r="L542" s="462"/>
      <c r="M542" s="466"/>
      <c r="N542" s="465"/>
      <c r="O542" s="462"/>
      <c r="P542" s="465"/>
      <c r="Q542" s="462"/>
      <c r="R542" s="466"/>
      <c r="S542" s="465"/>
      <c r="T542" s="462"/>
      <c r="U542" s="465"/>
      <c r="V542" s="462"/>
      <c r="W542" s="466"/>
      <c r="X542" s="465"/>
      <c r="Y542" s="462"/>
      <c r="Z542" s="467"/>
      <c r="AA542" s="467"/>
      <c r="AB542" s="467"/>
      <c r="AC542" s="467"/>
      <c r="AD542" s="467"/>
      <c r="AE542" s="467"/>
      <c r="AF542" s="467"/>
      <c r="AG542" s="467"/>
      <c r="AH542" s="467"/>
      <c r="AI542" s="467"/>
      <c r="AJ542" s="467"/>
      <c r="AK542" s="467"/>
      <c r="AL542" s="467"/>
      <c r="AM542" s="467"/>
      <c r="AN542" s="467"/>
      <c r="AO542" s="467"/>
      <c r="AP542" s="467"/>
      <c r="AQ542" s="467"/>
      <c r="AR542" s="467"/>
      <c r="AS542" s="467"/>
    </row>
    <row r="543" spans="1:45" ht="12.75" customHeight="1" x14ac:dyDescent="0.2">
      <c r="A543" s="461"/>
      <c r="B543" s="462"/>
      <c r="C543" s="462"/>
      <c r="D543" s="462"/>
      <c r="E543" s="462"/>
      <c r="F543" s="462"/>
      <c r="G543" s="463"/>
      <c r="H543" s="462"/>
      <c r="I543" s="464"/>
      <c r="J543" s="464"/>
      <c r="K543" s="465"/>
      <c r="L543" s="462"/>
      <c r="M543" s="466"/>
      <c r="N543" s="465"/>
      <c r="O543" s="462"/>
      <c r="P543" s="465"/>
      <c r="Q543" s="462"/>
      <c r="R543" s="466"/>
      <c r="S543" s="465"/>
      <c r="T543" s="462"/>
      <c r="U543" s="465"/>
      <c r="V543" s="462"/>
      <c r="W543" s="466"/>
      <c r="X543" s="465"/>
      <c r="Y543" s="462"/>
      <c r="Z543" s="467"/>
      <c r="AA543" s="467"/>
      <c r="AB543" s="467"/>
      <c r="AC543" s="467"/>
      <c r="AD543" s="467"/>
      <c r="AE543" s="467"/>
      <c r="AF543" s="467"/>
      <c r="AG543" s="467"/>
      <c r="AH543" s="467"/>
      <c r="AI543" s="467"/>
      <c r="AJ543" s="467"/>
      <c r="AK543" s="467"/>
      <c r="AL543" s="467"/>
      <c r="AM543" s="467"/>
      <c r="AN543" s="467"/>
      <c r="AO543" s="467"/>
      <c r="AP543" s="467"/>
      <c r="AQ543" s="467"/>
      <c r="AR543" s="467"/>
      <c r="AS543" s="467"/>
    </row>
    <row r="544" spans="1:45" ht="12.75" customHeight="1" x14ac:dyDescent="0.2">
      <c r="A544" s="461"/>
      <c r="B544" s="462"/>
      <c r="C544" s="462"/>
      <c r="D544" s="462"/>
      <c r="E544" s="462"/>
      <c r="F544" s="462"/>
      <c r="G544" s="463"/>
      <c r="H544" s="462"/>
      <c r="I544" s="464"/>
      <c r="J544" s="464"/>
      <c r="K544" s="465"/>
      <c r="L544" s="462"/>
      <c r="M544" s="466"/>
      <c r="N544" s="465"/>
      <c r="O544" s="462"/>
      <c r="P544" s="465"/>
      <c r="Q544" s="462"/>
      <c r="R544" s="466"/>
      <c r="S544" s="465"/>
      <c r="T544" s="462"/>
      <c r="U544" s="465"/>
      <c r="V544" s="462"/>
      <c r="W544" s="466"/>
      <c r="X544" s="465"/>
      <c r="Y544" s="462"/>
      <c r="Z544" s="467"/>
      <c r="AA544" s="467"/>
      <c r="AB544" s="467"/>
      <c r="AC544" s="467"/>
      <c r="AD544" s="467"/>
      <c r="AE544" s="467"/>
      <c r="AF544" s="467"/>
      <c r="AG544" s="467"/>
      <c r="AH544" s="467"/>
      <c r="AI544" s="467"/>
      <c r="AJ544" s="467"/>
      <c r="AK544" s="467"/>
      <c r="AL544" s="467"/>
      <c r="AM544" s="467"/>
      <c r="AN544" s="467"/>
      <c r="AO544" s="467"/>
      <c r="AP544" s="467"/>
      <c r="AQ544" s="467"/>
      <c r="AR544" s="467"/>
      <c r="AS544" s="467"/>
    </row>
    <row r="545" spans="1:45" ht="12.75" customHeight="1" x14ac:dyDescent="0.2">
      <c r="A545" s="461"/>
      <c r="B545" s="462"/>
      <c r="C545" s="462"/>
      <c r="D545" s="462"/>
      <c r="E545" s="462"/>
      <c r="F545" s="462"/>
      <c r="G545" s="463"/>
      <c r="H545" s="462"/>
      <c r="I545" s="464"/>
      <c r="J545" s="464"/>
      <c r="K545" s="465"/>
      <c r="L545" s="462"/>
      <c r="M545" s="466"/>
      <c r="N545" s="465"/>
      <c r="O545" s="462"/>
      <c r="P545" s="465"/>
      <c r="Q545" s="462"/>
      <c r="R545" s="466"/>
      <c r="S545" s="465"/>
      <c r="T545" s="462"/>
      <c r="U545" s="465"/>
      <c r="V545" s="462"/>
      <c r="W545" s="466"/>
      <c r="X545" s="465"/>
      <c r="Y545" s="462"/>
      <c r="Z545" s="467"/>
      <c r="AA545" s="467"/>
      <c r="AB545" s="467"/>
      <c r="AC545" s="467"/>
      <c r="AD545" s="467"/>
      <c r="AE545" s="467"/>
      <c r="AF545" s="467"/>
      <c r="AG545" s="467"/>
      <c r="AH545" s="467"/>
      <c r="AI545" s="467"/>
      <c r="AJ545" s="467"/>
      <c r="AK545" s="467"/>
      <c r="AL545" s="467"/>
      <c r="AM545" s="467"/>
      <c r="AN545" s="467"/>
      <c r="AO545" s="467"/>
      <c r="AP545" s="467"/>
      <c r="AQ545" s="467"/>
      <c r="AR545" s="467"/>
      <c r="AS545" s="467"/>
    </row>
    <row r="546" spans="1:45" ht="12.75" customHeight="1" x14ac:dyDescent="0.2">
      <c r="A546" s="461"/>
      <c r="B546" s="462"/>
      <c r="C546" s="462"/>
      <c r="D546" s="462"/>
      <c r="E546" s="462"/>
      <c r="F546" s="462"/>
      <c r="G546" s="463"/>
      <c r="H546" s="462"/>
      <c r="I546" s="464"/>
      <c r="J546" s="464"/>
      <c r="K546" s="465"/>
      <c r="L546" s="462"/>
      <c r="M546" s="466"/>
      <c r="N546" s="465"/>
      <c r="O546" s="462"/>
      <c r="P546" s="465"/>
      <c r="Q546" s="462"/>
      <c r="R546" s="466"/>
      <c r="S546" s="465"/>
      <c r="T546" s="462"/>
      <c r="U546" s="465"/>
      <c r="V546" s="462"/>
      <c r="W546" s="466"/>
      <c r="X546" s="465"/>
      <c r="Y546" s="462"/>
      <c r="Z546" s="467"/>
      <c r="AA546" s="467"/>
      <c r="AB546" s="467"/>
      <c r="AC546" s="467"/>
      <c r="AD546" s="467"/>
      <c r="AE546" s="467"/>
      <c r="AF546" s="467"/>
      <c r="AG546" s="467"/>
      <c r="AH546" s="467"/>
      <c r="AI546" s="467"/>
      <c r="AJ546" s="467"/>
      <c r="AK546" s="467"/>
      <c r="AL546" s="467"/>
      <c r="AM546" s="467"/>
      <c r="AN546" s="467"/>
      <c r="AO546" s="467"/>
      <c r="AP546" s="467"/>
      <c r="AQ546" s="467"/>
      <c r="AR546" s="467"/>
      <c r="AS546" s="467"/>
    </row>
    <row r="547" spans="1:45" ht="12.75" customHeight="1" x14ac:dyDescent="0.2">
      <c r="A547" s="461"/>
      <c r="B547" s="462"/>
      <c r="C547" s="462"/>
      <c r="D547" s="462"/>
      <c r="E547" s="462"/>
      <c r="F547" s="462"/>
      <c r="G547" s="463"/>
      <c r="H547" s="462"/>
      <c r="I547" s="464"/>
      <c r="J547" s="464"/>
      <c r="K547" s="465"/>
      <c r="L547" s="462"/>
      <c r="M547" s="466"/>
      <c r="N547" s="465"/>
      <c r="O547" s="462"/>
      <c r="P547" s="465"/>
      <c r="Q547" s="462"/>
      <c r="R547" s="466"/>
      <c r="S547" s="465"/>
      <c r="T547" s="462"/>
      <c r="U547" s="465"/>
      <c r="V547" s="462"/>
      <c r="W547" s="466"/>
      <c r="X547" s="465"/>
      <c r="Y547" s="462"/>
      <c r="Z547" s="467"/>
      <c r="AA547" s="467"/>
      <c r="AB547" s="467"/>
      <c r="AC547" s="467"/>
      <c r="AD547" s="467"/>
      <c r="AE547" s="467"/>
      <c r="AF547" s="467"/>
      <c r="AG547" s="467"/>
      <c r="AH547" s="467"/>
      <c r="AI547" s="467"/>
      <c r="AJ547" s="467"/>
      <c r="AK547" s="467"/>
      <c r="AL547" s="467"/>
      <c r="AM547" s="467"/>
      <c r="AN547" s="467"/>
      <c r="AO547" s="467"/>
      <c r="AP547" s="467"/>
      <c r="AQ547" s="467"/>
      <c r="AR547" s="467"/>
      <c r="AS547" s="467"/>
    </row>
    <row r="548" spans="1:45" ht="12.75" customHeight="1" x14ac:dyDescent="0.2">
      <c r="A548" s="461"/>
      <c r="B548" s="462"/>
      <c r="C548" s="462"/>
      <c r="D548" s="462"/>
      <c r="E548" s="462"/>
      <c r="F548" s="462"/>
      <c r="G548" s="463"/>
      <c r="H548" s="462"/>
      <c r="I548" s="464"/>
      <c r="J548" s="464"/>
      <c r="K548" s="465"/>
      <c r="L548" s="462"/>
      <c r="M548" s="466"/>
      <c r="N548" s="465"/>
      <c r="O548" s="462"/>
      <c r="P548" s="465"/>
      <c r="Q548" s="462"/>
      <c r="R548" s="466"/>
      <c r="S548" s="465"/>
      <c r="T548" s="462"/>
      <c r="U548" s="465"/>
      <c r="V548" s="462"/>
      <c r="W548" s="466"/>
      <c r="X548" s="465"/>
      <c r="Y548" s="462"/>
      <c r="Z548" s="467"/>
      <c r="AA548" s="467"/>
      <c r="AB548" s="467"/>
      <c r="AC548" s="467"/>
      <c r="AD548" s="467"/>
      <c r="AE548" s="467"/>
      <c r="AF548" s="467"/>
      <c r="AG548" s="467"/>
      <c r="AH548" s="467"/>
      <c r="AI548" s="467"/>
      <c r="AJ548" s="467"/>
      <c r="AK548" s="467"/>
      <c r="AL548" s="467"/>
      <c r="AM548" s="467"/>
      <c r="AN548" s="467"/>
      <c r="AO548" s="467"/>
      <c r="AP548" s="467"/>
      <c r="AQ548" s="467"/>
      <c r="AR548" s="467"/>
      <c r="AS548" s="467"/>
    </row>
    <row r="549" spans="1:45" ht="12.75" customHeight="1" x14ac:dyDescent="0.2">
      <c r="A549" s="461"/>
      <c r="B549" s="462"/>
      <c r="C549" s="462"/>
      <c r="D549" s="462"/>
      <c r="E549" s="462"/>
      <c r="F549" s="462"/>
      <c r="G549" s="463"/>
      <c r="H549" s="462"/>
      <c r="I549" s="464"/>
      <c r="J549" s="464"/>
      <c r="K549" s="465"/>
      <c r="L549" s="462"/>
      <c r="M549" s="466"/>
      <c r="N549" s="465"/>
      <c r="O549" s="462"/>
      <c r="P549" s="465"/>
      <c r="Q549" s="462"/>
      <c r="R549" s="466"/>
      <c r="S549" s="465"/>
      <c r="T549" s="462"/>
      <c r="U549" s="465"/>
      <c r="V549" s="462"/>
      <c r="W549" s="466"/>
      <c r="X549" s="465"/>
      <c r="Y549" s="462"/>
      <c r="Z549" s="467"/>
      <c r="AA549" s="467"/>
      <c r="AB549" s="467"/>
      <c r="AC549" s="467"/>
      <c r="AD549" s="467"/>
      <c r="AE549" s="467"/>
      <c r="AF549" s="467"/>
      <c r="AG549" s="467"/>
      <c r="AH549" s="467"/>
      <c r="AI549" s="467"/>
      <c r="AJ549" s="467"/>
      <c r="AK549" s="467"/>
      <c r="AL549" s="467"/>
      <c r="AM549" s="467"/>
      <c r="AN549" s="467"/>
      <c r="AO549" s="467"/>
      <c r="AP549" s="467"/>
      <c r="AQ549" s="467"/>
      <c r="AR549" s="467"/>
      <c r="AS549" s="467"/>
    </row>
    <row r="550" spans="1:45" ht="12.75" customHeight="1" x14ac:dyDescent="0.2">
      <c r="A550" s="461"/>
      <c r="B550" s="462"/>
      <c r="C550" s="462"/>
      <c r="D550" s="462"/>
      <c r="E550" s="462"/>
      <c r="F550" s="462"/>
      <c r="G550" s="463"/>
      <c r="H550" s="462"/>
      <c r="I550" s="464"/>
      <c r="J550" s="464"/>
      <c r="K550" s="465"/>
      <c r="L550" s="462"/>
      <c r="M550" s="466"/>
      <c r="N550" s="465"/>
      <c r="O550" s="462"/>
      <c r="P550" s="465"/>
      <c r="Q550" s="462"/>
      <c r="R550" s="466"/>
      <c r="S550" s="465"/>
      <c r="T550" s="462"/>
      <c r="U550" s="465"/>
      <c r="V550" s="462"/>
      <c r="W550" s="466"/>
      <c r="X550" s="465"/>
      <c r="Y550" s="462"/>
      <c r="Z550" s="467"/>
      <c r="AA550" s="467"/>
      <c r="AB550" s="467"/>
      <c r="AC550" s="467"/>
      <c r="AD550" s="467"/>
      <c r="AE550" s="467"/>
      <c r="AF550" s="467"/>
      <c r="AG550" s="467"/>
      <c r="AH550" s="467"/>
      <c r="AI550" s="467"/>
      <c r="AJ550" s="467"/>
      <c r="AK550" s="467"/>
      <c r="AL550" s="467"/>
      <c r="AM550" s="467"/>
      <c r="AN550" s="467"/>
      <c r="AO550" s="467"/>
      <c r="AP550" s="467"/>
      <c r="AQ550" s="467"/>
      <c r="AR550" s="467"/>
      <c r="AS550" s="467"/>
    </row>
    <row r="551" spans="1:45" ht="12.75" customHeight="1" x14ac:dyDescent="0.2">
      <c r="A551" s="461"/>
      <c r="B551" s="462"/>
      <c r="C551" s="462"/>
      <c r="D551" s="462"/>
      <c r="E551" s="462"/>
      <c r="F551" s="462"/>
      <c r="G551" s="463"/>
      <c r="H551" s="462"/>
      <c r="I551" s="464"/>
      <c r="J551" s="464"/>
      <c r="K551" s="465"/>
      <c r="L551" s="462"/>
      <c r="M551" s="466"/>
      <c r="N551" s="465"/>
      <c r="O551" s="462"/>
      <c r="P551" s="465"/>
      <c r="Q551" s="462"/>
      <c r="R551" s="466"/>
      <c r="S551" s="465"/>
      <c r="T551" s="462"/>
      <c r="U551" s="465"/>
      <c r="V551" s="462"/>
      <c r="W551" s="466"/>
      <c r="X551" s="465"/>
      <c r="Y551" s="462"/>
      <c r="Z551" s="467"/>
      <c r="AA551" s="467"/>
      <c r="AB551" s="467"/>
      <c r="AC551" s="467"/>
      <c r="AD551" s="467"/>
      <c r="AE551" s="467"/>
      <c r="AF551" s="467"/>
      <c r="AG551" s="467"/>
      <c r="AH551" s="467"/>
      <c r="AI551" s="467"/>
      <c r="AJ551" s="467"/>
      <c r="AK551" s="467"/>
      <c r="AL551" s="467"/>
      <c r="AM551" s="467"/>
      <c r="AN551" s="467"/>
      <c r="AO551" s="467"/>
      <c r="AP551" s="467"/>
      <c r="AQ551" s="467"/>
      <c r="AR551" s="467"/>
      <c r="AS551" s="467"/>
    </row>
    <row r="552" spans="1:45" ht="12.75" customHeight="1" x14ac:dyDescent="0.2">
      <c r="A552" s="461"/>
      <c r="B552" s="462"/>
      <c r="C552" s="462"/>
      <c r="D552" s="462"/>
      <c r="E552" s="462"/>
      <c r="F552" s="462"/>
      <c r="G552" s="463"/>
      <c r="H552" s="462"/>
      <c r="I552" s="464"/>
      <c r="J552" s="464"/>
      <c r="K552" s="465"/>
      <c r="L552" s="462"/>
      <c r="M552" s="466"/>
      <c r="N552" s="465"/>
      <c r="O552" s="462"/>
      <c r="P552" s="465"/>
      <c r="Q552" s="462"/>
      <c r="R552" s="466"/>
      <c r="S552" s="465"/>
      <c r="T552" s="462"/>
      <c r="U552" s="465"/>
      <c r="V552" s="462"/>
      <c r="W552" s="466"/>
      <c r="X552" s="465"/>
      <c r="Y552" s="462"/>
      <c r="Z552" s="467"/>
      <c r="AA552" s="467"/>
      <c r="AB552" s="467"/>
      <c r="AC552" s="467"/>
      <c r="AD552" s="467"/>
      <c r="AE552" s="467"/>
      <c r="AF552" s="467"/>
      <c r="AG552" s="467"/>
      <c r="AH552" s="467"/>
      <c r="AI552" s="467"/>
      <c r="AJ552" s="467"/>
      <c r="AK552" s="467"/>
      <c r="AL552" s="467"/>
      <c r="AM552" s="467"/>
      <c r="AN552" s="467"/>
      <c r="AO552" s="467"/>
      <c r="AP552" s="467"/>
      <c r="AQ552" s="467"/>
      <c r="AR552" s="467"/>
      <c r="AS552" s="467"/>
    </row>
    <row r="553" spans="1:45" ht="12.75" customHeight="1" x14ac:dyDescent="0.2">
      <c r="A553" s="461"/>
      <c r="B553" s="462"/>
      <c r="C553" s="462"/>
      <c r="D553" s="462"/>
      <c r="E553" s="462"/>
      <c r="F553" s="462"/>
      <c r="G553" s="463"/>
      <c r="H553" s="462"/>
      <c r="I553" s="464"/>
      <c r="J553" s="464"/>
      <c r="K553" s="465"/>
      <c r="L553" s="462"/>
      <c r="M553" s="466"/>
      <c r="N553" s="465"/>
      <c r="O553" s="462"/>
      <c r="P553" s="465"/>
      <c r="Q553" s="462"/>
      <c r="R553" s="466"/>
      <c r="S553" s="465"/>
      <c r="T553" s="462"/>
      <c r="U553" s="465"/>
      <c r="V553" s="462"/>
      <c r="W553" s="466"/>
      <c r="X553" s="465"/>
      <c r="Y553" s="462"/>
      <c r="Z553" s="467"/>
      <c r="AA553" s="467"/>
      <c r="AB553" s="467"/>
      <c r="AC553" s="467"/>
      <c r="AD553" s="467"/>
      <c r="AE553" s="467"/>
      <c r="AF553" s="467"/>
      <c r="AG553" s="467"/>
      <c r="AH553" s="467"/>
      <c r="AI553" s="467"/>
      <c r="AJ553" s="467"/>
      <c r="AK553" s="467"/>
      <c r="AL553" s="467"/>
      <c r="AM553" s="467"/>
      <c r="AN553" s="467"/>
      <c r="AO553" s="467"/>
      <c r="AP553" s="467"/>
      <c r="AQ553" s="467"/>
      <c r="AR553" s="467"/>
      <c r="AS553" s="467"/>
    </row>
    <row r="554" spans="1:45" ht="12.75" customHeight="1" x14ac:dyDescent="0.2">
      <c r="A554" s="461"/>
      <c r="B554" s="462"/>
      <c r="C554" s="462"/>
      <c r="D554" s="462"/>
      <c r="E554" s="462"/>
      <c r="F554" s="462"/>
      <c r="G554" s="463"/>
      <c r="H554" s="462"/>
      <c r="I554" s="464"/>
      <c r="J554" s="464"/>
      <c r="K554" s="465"/>
      <c r="L554" s="462"/>
      <c r="M554" s="466"/>
      <c r="N554" s="465"/>
      <c r="O554" s="462"/>
      <c r="P554" s="465"/>
      <c r="Q554" s="462"/>
      <c r="R554" s="466"/>
      <c r="S554" s="465"/>
      <c r="T554" s="462"/>
      <c r="U554" s="465"/>
      <c r="V554" s="462"/>
      <c r="W554" s="466"/>
      <c r="X554" s="465"/>
      <c r="Y554" s="462"/>
      <c r="Z554" s="467"/>
      <c r="AA554" s="467"/>
      <c r="AB554" s="467"/>
      <c r="AC554" s="467"/>
      <c r="AD554" s="467"/>
      <c r="AE554" s="467"/>
      <c r="AF554" s="467"/>
      <c r="AG554" s="467"/>
      <c r="AH554" s="467"/>
      <c r="AI554" s="467"/>
      <c r="AJ554" s="467"/>
      <c r="AK554" s="467"/>
      <c r="AL554" s="467"/>
      <c r="AM554" s="467"/>
      <c r="AN554" s="467"/>
      <c r="AO554" s="467"/>
      <c r="AP554" s="467"/>
      <c r="AQ554" s="467"/>
      <c r="AR554" s="467"/>
      <c r="AS554" s="467"/>
    </row>
    <row r="555" spans="1:45" ht="12.75" customHeight="1" x14ac:dyDescent="0.2">
      <c r="A555" s="461"/>
      <c r="B555" s="462"/>
      <c r="C555" s="462"/>
      <c r="D555" s="462"/>
      <c r="E555" s="462"/>
      <c r="F555" s="462"/>
      <c r="G555" s="463"/>
      <c r="H555" s="462"/>
      <c r="I555" s="464"/>
      <c r="J555" s="464"/>
      <c r="K555" s="465"/>
      <c r="L555" s="462"/>
      <c r="M555" s="466"/>
      <c r="N555" s="465"/>
      <c r="O555" s="462"/>
      <c r="P555" s="465"/>
      <c r="Q555" s="462"/>
      <c r="R555" s="466"/>
      <c r="S555" s="465"/>
      <c r="T555" s="462"/>
      <c r="U555" s="465"/>
      <c r="V555" s="462"/>
      <c r="W555" s="466"/>
      <c r="X555" s="465"/>
      <c r="Y555" s="462"/>
      <c r="Z555" s="467"/>
      <c r="AA555" s="467"/>
      <c r="AB555" s="467"/>
      <c r="AC555" s="467"/>
      <c r="AD555" s="467"/>
      <c r="AE555" s="467"/>
      <c r="AF555" s="467"/>
      <c r="AG555" s="467"/>
      <c r="AH555" s="467"/>
      <c r="AI555" s="467"/>
      <c r="AJ555" s="467"/>
      <c r="AK555" s="467"/>
      <c r="AL555" s="467"/>
      <c r="AM555" s="467"/>
      <c r="AN555" s="467"/>
      <c r="AO555" s="467"/>
      <c r="AP555" s="467"/>
      <c r="AQ555" s="467"/>
      <c r="AR555" s="467"/>
      <c r="AS555" s="467"/>
    </row>
    <row r="556" spans="1:45" ht="12.75" customHeight="1" x14ac:dyDescent="0.2">
      <c r="A556" s="461"/>
      <c r="B556" s="462"/>
      <c r="C556" s="462"/>
      <c r="D556" s="462"/>
      <c r="E556" s="462"/>
      <c r="F556" s="462"/>
      <c r="G556" s="463"/>
      <c r="H556" s="462"/>
      <c r="I556" s="464"/>
      <c r="J556" s="464"/>
      <c r="K556" s="465"/>
      <c r="L556" s="462"/>
      <c r="M556" s="466"/>
      <c r="N556" s="465"/>
      <c r="O556" s="462"/>
      <c r="P556" s="465"/>
      <c r="Q556" s="462"/>
      <c r="R556" s="466"/>
      <c r="S556" s="465"/>
      <c r="T556" s="462"/>
      <c r="U556" s="465"/>
      <c r="V556" s="462"/>
      <c r="W556" s="466"/>
      <c r="X556" s="465"/>
      <c r="Y556" s="462"/>
      <c r="Z556" s="467"/>
      <c r="AA556" s="467"/>
      <c r="AB556" s="467"/>
      <c r="AC556" s="467"/>
      <c r="AD556" s="467"/>
      <c r="AE556" s="467"/>
      <c r="AF556" s="467"/>
      <c r="AG556" s="467"/>
      <c r="AH556" s="467"/>
      <c r="AI556" s="467"/>
      <c r="AJ556" s="467"/>
      <c r="AK556" s="467"/>
      <c r="AL556" s="467"/>
      <c r="AM556" s="467"/>
      <c r="AN556" s="467"/>
      <c r="AO556" s="467"/>
      <c r="AP556" s="467"/>
      <c r="AQ556" s="467"/>
      <c r="AR556" s="467"/>
      <c r="AS556" s="467"/>
    </row>
    <row r="557" spans="1:45" ht="12.75" customHeight="1" x14ac:dyDescent="0.2">
      <c r="A557" s="461"/>
      <c r="B557" s="462"/>
      <c r="C557" s="462"/>
      <c r="D557" s="462"/>
      <c r="E557" s="462"/>
      <c r="F557" s="462"/>
      <c r="G557" s="463"/>
      <c r="H557" s="462"/>
      <c r="I557" s="464"/>
      <c r="J557" s="464"/>
      <c r="K557" s="465"/>
      <c r="L557" s="462"/>
      <c r="M557" s="466"/>
      <c r="N557" s="465"/>
      <c r="O557" s="462"/>
      <c r="P557" s="465"/>
      <c r="Q557" s="462"/>
      <c r="R557" s="466"/>
      <c r="S557" s="465"/>
      <c r="T557" s="462"/>
      <c r="U557" s="465"/>
      <c r="V557" s="462"/>
      <c r="W557" s="466"/>
      <c r="X557" s="465"/>
      <c r="Y557" s="462"/>
      <c r="Z557" s="467"/>
      <c r="AA557" s="467"/>
      <c r="AB557" s="467"/>
      <c r="AC557" s="467"/>
      <c r="AD557" s="467"/>
      <c r="AE557" s="467"/>
      <c r="AF557" s="467"/>
      <c r="AG557" s="467"/>
      <c r="AH557" s="467"/>
      <c r="AI557" s="467"/>
      <c r="AJ557" s="467"/>
      <c r="AK557" s="467"/>
      <c r="AL557" s="467"/>
      <c r="AM557" s="467"/>
      <c r="AN557" s="467"/>
      <c r="AO557" s="467"/>
      <c r="AP557" s="467"/>
      <c r="AQ557" s="467"/>
      <c r="AR557" s="467"/>
      <c r="AS557" s="467"/>
    </row>
    <row r="558" spans="1:45" ht="12.75" customHeight="1" x14ac:dyDescent="0.2">
      <c r="A558" s="461"/>
      <c r="B558" s="462"/>
      <c r="C558" s="462"/>
      <c r="D558" s="462"/>
      <c r="E558" s="462"/>
      <c r="F558" s="462"/>
      <c r="G558" s="463"/>
      <c r="H558" s="462"/>
      <c r="I558" s="464"/>
      <c r="J558" s="464"/>
      <c r="K558" s="465"/>
      <c r="L558" s="462"/>
      <c r="M558" s="466"/>
      <c r="N558" s="465"/>
      <c r="O558" s="462"/>
      <c r="P558" s="465"/>
      <c r="Q558" s="462"/>
      <c r="R558" s="466"/>
      <c r="S558" s="465"/>
      <c r="T558" s="462"/>
      <c r="U558" s="465"/>
      <c r="V558" s="462"/>
      <c r="W558" s="466"/>
      <c r="X558" s="465"/>
      <c r="Y558" s="462"/>
      <c r="Z558" s="467"/>
      <c r="AA558" s="467"/>
      <c r="AB558" s="467"/>
      <c r="AC558" s="467"/>
      <c r="AD558" s="467"/>
      <c r="AE558" s="467"/>
      <c r="AF558" s="467"/>
      <c r="AG558" s="467"/>
      <c r="AH558" s="467"/>
      <c r="AI558" s="467"/>
      <c r="AJ558" s="467"/>
      <c r="AK558" s="467"/>
      <c r="AL558" s="467"/>
      <c r="AM558" s="467"/>
      <c r="AN558" s="467"/>
      <c r="AO558" s="467"/>
      <c r="AP558" s="467"/>
      <c r="AQ558" s="467"/>
      <c r="AR558" s="467"/>
      <c r="AS558" s="467"/>
    </row>
    <row r="559" spans="1:45" ht="12.75" customHeight="1" x14ac:dyDescent="0.2">
      <c r="A559" s="461"/>
      <c r="B559" s="462"/>
      <c r="C559" s="462"/>
      <c r="D559" s="462"/>
      <c r="E559" s="462"/>
      <c r="F559" s="462"/>
      <c r="G559" s="463"/>
      <c r="H559" s="462"/>
      <c r="I559" s="464"/>
      <c r="J559" s="464"/>
      <c r="K559" s="465"/>
      <c r="L559" s="462"/>
      <c r="M559" s="466"/>
      <c r="N559" s="465"/>
      <c r="O559" s="462"/>
      <c r="P559" s="465"/>
      <c r="Q559" s="462"/>
      <c r="R559" s="466"/>
      <c r="S559" s="465"/>
      <c r="T559" s="462"/>
      <c r="U559" s="465"/>
      <c r="V559" s="462"/>
      <c r="W559" s="466"/>
      <c r="X559" s="465"/>
      <c r="Y559" s="462"/>
      <c r="Z559" s="467"/>
      <c r="AA559" s="467"/>
      <c r="AB559" s="467"/>
      <c r="AC559" s="467"/>
      <c r="AD559" s="467"/>
      <c r="AE559" s="467"/>
      <c r="AF559" s="467"/>
      <c r="AG559" s="467"/>
      <c r="AH559" s="467"/>
      <c r="AI559" s="467"/>
      <c r="AJ559" s="467"/>
      <c r="AK559" s="467"/>
      <c r="AL559" s="467"/>
      <c r="AM559" s="467"/>
      <c r="AN559" s="467"/>
      <c r="AO559" s="467"/>
      <c r="AP559" s="467"/>
      <c r="AQ559" s="467"/>
      <c r="AR559" s="467"/>
      <c r="AS559" s="467"/>
    </row>
    <row r="560" spans="1:45" ht="12.75" customHeight="1" x14ac:dyDescent="0.2">
      <c r="A560" s="461"/>
      <c r="B560" s="462"/>
      <c r="C560" s="462"/>
      <c r="D560" s="462"/>
      <c r="E560" s="462"/>
      <c r="F560" s="462"/>
      <c r="G560" s="463"/>
      <c r="H560" s="462"/>
      <c r="I560" s="464"/>
      <c r="J560" s="464"/>
      <c r="K560" s="465"/>
      <c r="L560" s="462"/>
      <c r="M560" s="466"/>
      <c r="N560" s="465"/>
      <c r="O560" s="462"/>
      <c r="P560" s="465"/>
      <c r="Q560" s="462"/>
      <c r="R560" s="466"/>
      <c r="S560" s="465"/>
      <c r="T560" s="462"/>
      <c r="U560" s="465"/>
      <c r="V560" s="462"/>
      <c r="W560" s="466"/>
      <c r="X560" s="465"/>
      <c r="Y560" s="462"/>
      <c r="Z560" s="467"/>
      <c r="AA560" s="467"/>
      <c r="AB560" s="467"/>
      <c r="AC560" s="467"/>
      <c r="AD560" s="467"/>
      <c r="AE560" s="467"/>
      <c r="AF560" s="467"/>
      <c r="AG560" s="467"/>
      <c r="AH560" s="467"/>
      <c r="AI560" s="467"/>
      <c r="AJ560" s="467"/>
      <c r="AK560" s="467"/>
      <c r="AL560" s="467"/>
      <c r="AM560" s="467"/>
      <c r="AN560" s="467"/>
      <c r="AO560" s="467"/>
      <c r="AP560" s="467"/>
      <c r="AQ560" s="467"/>
      <c r="AR560" s="467"/>
      <c r="AS560" s="467"/>
    </row>
    <row r="561" spans="1:45" ht="12.75" customHeight="1" x14ac:dyDescent="0.2">
      <c r="A561" s="461"/>
      <c r="B561" s="462"/>
      <c r="C561" s="462"/>
      <c r="D561" s="462"/>
      <c r="E561" s="462"/>
      <c r="F561" s="462"/>
      <c r="G561" s="463"/>
      <c r="H561" s="462"/>
      <c r="I561" s="464"/>
      <c r="J561" s="464"/>
      <c r="K561" s="465"/>
      <c r="L561" s="462"/>
      <c r="M561" s="466"/>
      <c r="N561" s="465"/>
      <c r="O561" s="462"/>
      <c r="P561" s="465"/>
      <c r="Q561" s="462"/>
      <c r="R561" s="466"/>
      <c r="S561" s="465"/>
      <c r="T561" s="462"/>
      <c r="U561" s="465"/>
      <c r="V561" s="462"/>
      <c r="W561" s="466"/>
      <c r="X561" s="465"/>
      <c r="Y561" s="462"/>
      <c r="Z561" s="467"/>
      <c r="AA561" s="467"/>
      <c r="AB561" s="467"/>
      <c r="AC561" s="467"/>
      <c r="AD561" s="467"/>
      <c r="AE561" s="467"/>
      <c r="AF561" s="467"/>
      <c r="AG561" s="467"/>
      <c r="AH561" s="467"/>
      <c r="AI561" s="467"/>
      <c r="AJ561" s="467"/>
      <c r="AK561" s="467"/>
      <c r="AL561" s="467"/>
      <c r="AM561" s="467"/>
      <c r="AN561" s="467"/>
      <c r="AO561" s="467"/>
      <c r="AP561" s="467"/>
      <c r="AQ561" s="467"/>
      <c r="AR561" s="467"/>
      <c r="AS561" s="467"/>
    </row>
    <row r="562" spans="1:45" ht="12.75" customHeight="1" x14ac:dyDescent="0.2">
      <c r="A562" s="461"/>
      <c r="B562" s="462"/>
      <c r="C562" s="462"/>
      <c r="D562" s="462"/>
      <c r="E562" s="462"/>
      <c r="F562" s="462"/>
      <c r="G562" s="463"/>
      <c r="H562" s="462"/>
      <c r="I562" s="464"/>
      <c r="J562" s="464"/>
      <c r="K562" s="465"/>
      <c r="L562" s="462"/>
      <c r="M562" s="466"/>
      <c r="N562" s="465"/>
      <c r="O562" s="462"/>
      <c r="P562" s="465"/>
      <c r="Q562" s="462"/>
      <c r="R562" s="466"/>
      <c r="S562" s="465"/>
      <c r="T562" s="462"/>
      <c r="U562" s="465"/>
      <c r="V562" s="462"/>
      <c r="W562" s="466"/>
      <c r="X562" s="465"/>
      <c r="Y562" s="462"/>
      <c r="Z562" s="467"/>
      <c r="AA562" s="467"/>
      <c r="AB562" s="467"/>
      <c r="AC562" s="467"/>
      <c r="AD562" s="467"/>
      <c r="AE562" s="467"/>
      <c r="AF562" s="467"/>
      <c r="AG562" s="467"/>
      <c r="AH562" s="467"/>
      <c r="AI562" s="467"/>
      <c r="AJ562" s="467"/>
      <c r="AK562" s="467"/>
      <c r="AL562" s="467"/>
      <c r="AM562" s="467"/>
      <c r="AN562" s="467"/>
      <c r="AO562" s="467"/>
      <c r="AP562" s="467"/>
      <c r="AQ562" s="467"/>
      <c r="AR562" s="467"/>
      <c r="AS562" s="467"/>
    </row>
    <row r="563" spans="1:45" ht="12.75" customHeight="1" x14ac:dyDescent="0.2">
      <c r="A563" s="461"/>
      <c r="B563" s="462"/>
      <c r="C563" s="462"/>
      <c r="D563" s="462"/>
      <c r="E563" s="462"/>
      <c r="F563" s="462"/>
      <c r="G563" s="463"/>
      <c r="H563" s="462"/>
      <c r="I563" s="464"/>
      <c r="J563" s="464"/>
      <c r="K563" s="465"/>
      <c r="L563" s="462"/>
      <c r="M563" s="466"/>
      <c r="N563" s="465"/>
      <c r="O563" s="462"/>
      <c r="P563" s="465"/>
      <c r="Q563" s="462"/>
      <c r="R563" s="466"/>
      <c r="S563" s="465"/>
      <c r="T563" s="462"/>
      <c r="U563" s="465"/>
      <c r="V563" s="462"/>
      <c r="W563" s="466"/>
      <c r="X563" s="465"/>
      <c r="Y563" s="462"/>
      <c r="Z563" s="467"/>
      <c r="AA563" s="467"/>
      <c r="AB563" s="467"/>
      <c r="AC563" s="467"/>
      <c r="AD563" s="467"/>
      <c r="AE563" s="467"/>
      <c r="AF563" s="467"/>
      <c r="AG563" s="467"/>
      <c r="AH563" s="467"/>
      <c r="AI563" s="467"/>
      <c r="AJ563" s="467"/>
      <c r="AK563" s="467"/>
      <c r="AL563" s="467"/>
      <c r="AM563" s="467"/>
      <c r="AN563" s="467"/>
      <c r="AO563" s="467"/>
      <c r="AP563" s="467"/>
      <c r="AQ563" s="467"/>
      <c r="AR563" s="467"/>
      <c r="AS563" s="467"/>
    </row>
    <row r="564" spans="1:45" ht="12.75" customHeight="1" x14ac:dyDescent="0.2">
      <c r="A564" s="461"/>
      <c r="B564" s="462"/>
      <c r="C564" s="462"/>
      <c r="D564" s="462"/>
      <c r="E564" s="462"/>
      <c r="F564" s="462"/>
      <c r="G564" s="463"/>
      <c r="H564" s="462"/>
      <c r="I564" s="464"/>
      <c r="J564" s="464"/>
      <c r="K564" s="465"/>
      <c r="L564" s="462"/>
      <c r="M564" s="466"/>
      <c r="N564" s="465"/>
      <c r="O564" s="462"/>
      <c r="P564" s="465"/>
      <c r="Q564" s="462"/>
      <c r="R564" s="466"/>
      <c r="S564" s="465"/>
      <c r="T564" s="462"/>
      <c r="U564" s="465"/>
      <c r="V564" s="462"/>
      <c r="W564" s="466"/>
      <c r="X564" s="465"/>
      <c r="Y564" s="462"/>
      <c r="Z564" s="467"/>
      <c r="AA564" s="467"/>
      <c r="AB564" s="467"/>
      <c r="AC564" s="467"/>
      <c r="AD564" s="467"/>
      <c r="AE564" s="467"/>
      <c r="AF564" s="467"/>
      <c r="AG564" s="467"/>
      <c r="AH564" s="467"/>
      <c r="AI564" s="467"/>
      <c r="AJ564" s="467"/>
      <c r="AK564" s="467"/>
      <c r="AL564" s="467"/>
      <c r="AM564" s="467"/>
      <c r="AN564" s="467"/>
      <c r="AO564" s="467"/>
      <c r="AP564" s="467"/>
      <c r="AQ564" s="467"/>
      <c r="AR564" s="467"/>
      <c r="AS564" s="467"/>
    </row>
    <row r="565" spans="1:45" ht="12.75" customHeight="1" x14ac:dyDescent="0.2">
      <c r="A565" s="461"/>
      <c r="B565" s="462"/>
      <c r="C565" s="462"/>
      <c r="D565" s="462"/>
      <c r="E565" s="462"/>
      <c r="F565" s="462"/>
      <c r="G565" s="463"/>
      <c r="H565" s="462"/>
      <c r="I565" s="464"/>
      <c r="J565" s="464"/>
      <c r="K565" s="465"/>
      <c r="L565" s="462"/>
      <c r="M565" s="466"/>
      <c r="N565" s="465"/>
      <c r="O565" s="462"/>
      <c r="P565" s="465"/>
      <c r="Q565" s="462"/>
      <c r="R565" s="466"/>
      <c r="S565" s="465"/>
      <c r="T565" s="462"/>
      <c r="U565" s="465"/>
      <c r="V565" s="462"/>
      <c r="W565" s="466"/>
      <c r="X565" s="465"/>
      <c r="Y565" s="462"/>
      <c r="Z565" s="467"/>
      <c r="AA565" s="467"/>
      <c r="AB565" s="467"/>
      <c r="AC565" s="467"/>
      <c r="AD565" s="467"/>
      <c r="AE565" s="467"/>
      <c r="AF565" s="467"/>
      <c r="AG565" s="467"/>
      <c r="AH565" s="467"/>
      <c r="AI565" s="467"/>
      <c r="AJ565" s="467"/>
      <c r="AK565" s="467"/>
      <c r="AL565" s="467"/>
      <c r="AM565" s="467"/>
      <c r="AN565" s="467"/>
      <c r="AO565" s="467"/>
      <c r="AP565" s="467"/>
      <c r="AQ565" s="467"/>
      <c r="AR565" s="467"/>
      <c r="AS565" s="467"/>
    </row>
    <row r="566" spans="1:45" ht="12.75" customHeight="1" x14ac:dyDescent="0.2">
      <c r="A566" s="461"/>
      <c r="B566" s="462"/>
      <c r="C566" s="462"/>
      <c r="D566" s="462"/>
      <c r="E566" s="462"/>
      <c r="F566" s="462"/>
      <c r="G566" s="463"/>
      <c r="H566" s="462"/>
      <c r="I566" s="464"/>
      <c r="J566" s="464"/>
      <c r="K566" s="465"/>
      <c r="L566" s="462"/>
      <c r="M566" s="466"/>
      <c r="N566" s="465"/>
      <c r="O566" s="462"/>
      <c r="P566" s="465"/>
      <c r="Q566" s="462"/>
      <c r="R566" s="466"/>
      <c r="S566" s="465"/>
      <c r="T566" s="462"/>
      <c r="U566" s="465"/>
      <c r="V566" s="462"/>
      <c r="W566" s="466"/>
      <c r="X566" s="465"/>
      <c r="Y566" s="462"/>
      <c r="Z566" s="467"/>
      <c r="AA566" s="467"/>
      <c r="AB566" s="467"/>
      <c r="AC566" s="467"/>
      <c r="AD566" s="467"/>
      <c r="AE566" s="467"/>
      <c r="AF566" s="467"/>
      <c r="AG566" s="467"/>
      <c r="AH566" s="467"/>
      <c r="AI566" s="467"/>
      <c r="AJ566" s="467"/>
      <c r="AK566" s="467"/>
      <c r="AL566" s="467"/>
      <c r="AM566" s="467"/>
      <c r="AN566" s="467"/>
      <c r="AO566" s="467"/>
      <c r="AP566" s="467"/>
      <c r="AQ566" s="467"/>
      <c r="AR566" s="467"/>
      <c r="AS566" s="467"/>
    </row>
    <row r="567" spans="1:45" ht="12.75" customHeight="1" x14ac:dyDescent="0.2">
      <c r="A567" s="461"/>
      <c r="B567" s="462"/>
      <c r="C567" s="462"/>
      <c r="D567" s="462"/>
      <c r="E567" s="462"/>
      <c r="F567" s="462"/>
      <c r="G567" s="463"/>
      <c r="H567" s="462"/>
      <c r="I567" s="464"/>
      <c r="J567" s="464"/>
      <c r="K567" s="465"/>
      <c r="L567" s="462"/>
      <c r="M567" s="466"/>
      <c r="N567" s="465"/>
      <c r="O567" s="462"/>
      <c r="P567" s="465"/>
      <c r="Q567" s="462"/>
      <c r="R567" s="466"/>
      <c r="S567" s="465"/>
      <c r="T567" s="462"/>
      <c r="U567" s="465"/>
      <c r="V567" s="462"/>
      <c r="W567" s="466"/>
      <c r="X567" s="465"/>
      <c r="Y567" s="462"/>
      <c r="Z567" s="467"/>
      <c r="AA567" s="467"/>
      <c r="AB567" s="467"/>
      <c r="AC567" s="467"/>
      <c r="AD567" s="467"/>
      <c r="AE567" s="467"/>
      <c r="AF567" s="467"/>
      <c r="AG567" s="467"/>
      <c r="AH567" s="467"/>
      <c r="AI567" s="467"/>
      <c r="AJ567" s="467"/>
      <c r="AK567" s="467"/>
      <c r="AL567" s="467"/>
      <c r="AM567" s="467"/>
      <c r="AN567" s="467"/>
      <c r="AO567" s="467"/>
      <c r="AP567" s="467"/>
      <c r="AQ567" s="467"/>
      <c r="AR567" s="467"/>
      <c r="AS567" s="467"/>
    </row>
    <row r="568" spans="1:45" ht="12.75" customHeight="1" x14ac:dyDescent="0.2">
      <c r="A568" s="461"/>
      <c r="B568" s="462"/>
      <c r="C568" s="462"/>
      <c r="D568" s="462"/>
      <c r="E568" s="462"/>
      <c r="F568" s="462"/>
      <c r="G568" s="463"/>
      <c r="H568" s="462"/>
      <c r="I568" s="464"/>
      <c r="J568" s="464"/>
      <c r="K568" s="465"/>
      <c r="L568" s="462"/>
      <c r="M568" s="466"/>
      <c r="N568" s="465"/>
      <c r="O568" s="462"/>
      <c r="P568" s="465"/>
      <c r="Q568" s="462"/>
      <c r="R568" s="466"/>
      <c r="S568" s="465"/>
      <c r="T568" s="462"/>
      <c r="U568" s="465"/>
      <c r="V568" s="462"/>
      <c r="W568" s="466"/>
      <c r="X568" s="465"/>
      <c r="Y568" s="462"/>
      <c r="Z568" s="467"/>
      <c r="AA568" s="467"/>
      <c r="AB568" s="467"/>
      <c r="AC568" s="467"/>
      <c r="AD568" s="467"/>
      <c r="AE568" s="467"/>
      <c r="AF568" s="467"/>
      <c r="AG568" s="467"/>
      <c r="AH568" s="467"/>
      <c r="AI568" s="467"/>
      <c r="AJ568" s="467"/>
      <c r="AK568" s="467"/>
      <c r="AL568" s="467"/>
      <c r="AM568" s="467"/>
      <c r="AN568" s="467"/>
      <c r="AO568" s="467"/>
      <c r="AP568" s="467"/>
      <c r="AQ568" s="467"/>
      <c r="AR568" s="467"/>
      <c r="AS568" s="467"/>
    </row>
    <row r="569" spans="1:45" ht="12.75" customHeight="1" x14ac:dyDescent="0.2">
      <c r="A569" s="461"/>
      <c r="B569" s="462"/>
      <c r="C569" s="462"/>
      <c r="D569" s="462"/>
      <c r="E569" s="462"/>
      <c r="F569" s="462"/>
      <c r="G569" s="463"/>
      <c r="H569" s="462"/>
      <c r="I569" s="464"/>
      <c r="J569" s="464"/>
      <c r="K569" s="465"/>
      <c r="L569" s="462"/>
      <c r="M569" s="466"/>
      <c r="N569" s="465"/>
      <c r="O569" s="462"/>
      <c r="P569" s="465"/>
      <c r="Q569" s="462"/>
      <c r="R569" s="466"/>
      <c r="S569" s="465"/>
      <c r="T569" s="462"/>
      <c r="U569" s="465"/>
      <c r="V569" s="462"/>
      <c r="W569" s="466"/>
      <c r="X569" s="465"/>
      <c r="Y569" s="462"/>
      <c r="Z569" s="467"/>
      <c r="AA569" s="467"/>
      <c r="AB569" s="467"/>
      <c r="AC569" s="467"/>
      <c r="AD569" s="467"/>
      <c r="AE569" s="467"/>
      <c r="AF569" s="467"/>
      <c r="AG569" s="467"/>
      <c r="AH569" s="467"/>
      <c r="AI569" s="467"/>
      <c r="AJ569" s="467"/>
      <c r="AK569" s="467"/>
      <c r="AL569" s="467"/>
      <c r="AM569" s="467"/>
      <c r="AN569" s="467"/>
      <c r="AO569" s="467"/>
      <c r="AP569" s="467"/>
      <c r="AQ569" s="467"/>
      <c r="AR569" s="467"/>
      <c r="AS569" s="467"/>
    </row>
    <row r="570" spans="1:45" ht="12.75" customHeight="1" x14ac:dyDescent="0.2">
      <c r="A570" s="461"/>
      <c r="B570" s="462"/>
      <c r="C570" s="462"/>
      <c r="D570" s="462"/>
      <c r="E570" s="462"/>
      <c r="F570" s="462"/>
      <c r="G570" s="463"/>
      <c r="H570" s="462"/>
      <c r="I570" s="464"/>
      <c r="J570" s="464"/>
      <c r="K570" s="465"/>
      <c r="L570" s="462"/>
      <c r="M570" s="466"/>
      <c r="N570" s="465"/>
      <c r="O570" s="462"/>
      <c r="P570" s="465"/>
      <c r="Q570" s="462"/>
      <c r="R570" s="466"/>
      <c r="S570" s="465"/>
      <c r="T570" s="462"/>
      <c r="U570" s="465"/>
      <c r="V570" s="462"/>
      <c r="W570" s="466"/>
      <c r="X570" s="465"/>
      <c r="Y570" s="462"/>
      <c r="Z570" s="467"/>
      <c r="AA570" s="467"/>
      <c r="AB570" s="467"/>
      <c r="AC570" s="467"/>
      <c r="AD570" s="467"/>
      <c r="AE570" s="467"/>
      <c r="AF570" s="467"/>
      <c r="AG570" s="467"/>
      <c r="AH570" s="467"/>
      <c r="AI570" s="467"/>
      <c r="AJ570" s="467"/>
      <c r="AK570" s="467"/>
      <c r="AL570" s="467"/>
      <c r="AM570" s="467"/>
      <c r="AN570" s="467"/>
      <c r="AO570" s="467"/>
      <c r="AP570" s="467"/>
      <c r="AQ570" s="467"/>
      <c r="AR570" s="467"/>
      <c r="AS570" s="467"/>
    </row>
    <row r="571" spans="1:45" ht="12.75" customHeight="1" x14ac:dyDescent="0.2">
      <c r="A571" s="461"/>
      <c r="B571" s="462"/>
      <c r="C571" s="462"/>
      <c r="D571" s="462"/>
      <c r="E571" s="462"/>
      <c r="F571" s="462"/>
      <c r="G571" s="463"/>
      <c r="H571" s="462"/>
      <c r="I571" s="464"/>
      <c r="J571" s="464"/>
      <c r="K571" s="465"/>
      <c r="L571" s="462"/>
      <c r="M571" s="466"/>
      <c r="N571" s="465"/>
      <c r="O571" s="462"/>
      <c r="P571" s="465"/>
      <c r="Q571" s="462"/>
      <c r="R571" s="466"/>
      <c r="S571" s="465"/>
      <c r="T571" s="462"/>
      <c r="U571" s="465"/>
      <c r="V571" s="462"/>
      <c r="W571" s="466"/>
      <c r="X571" s="465"/>
      <c r="Y571" s="462"/>
      <c r="Z571" s="467"/>
      <c r="AA571" s="467"/>
      <c r="AB571" s="467"/>
      <c r="AC571" s="467"/>
      <c r="AD571" s="467"/>
      <c r="AE571" s="467"/>
      <c r="AF571" s="467"/>
      <c r="AG571" s="467"/>
      <c r="AH571" s="467"/>
      <c r="AI571" s="467"/>
      <c r="AJ571" s="467"/>
      <c r="AK571" s="467"/>
      <c r="AL571" s="467"/>
      <c r="AM571" s="467"/>
      <c r="AN571" s="467"/>
      <c r="AO571" s="467"/>
      <c r="AP571" s="467"/>
      <c r="AQ571" s="467"/>
      <c r="AR571" s="467"/>
      <c r="AS571" s="467"/>
    </row>
    <row r="572" spans="1:45" ht="12.75" customHeight="1" x14ac:dyDescent="0.2">
      <c r="A572" s="461"/>
      <c r="B572" s="462"/>
      <c r="C572" s="462"/>
      <c r="D572" s="462"/>
      <c r="E572" s="462"/>
      <c r="F572" s="462"/>
      <c r="G572" s="463"/>
      <c r="H572" s="462"/>
      <c r="I572" s="464"/>
      <c r="J572" s="464"/>
      <c r="K572" s="465"/>
      <c r="L572" s="462"/>
      <c r="M572" s="466"/>
      <c r="N572" s="465"/>
      <c r="O572" s="462"/>
      <c r="P572" s="465"/>
      <c r="Q572" s="462"/>
      <c r="R572" s="466"/>
      <c r="S572" s="465"/>
      <c r="T572" s="462"/>
      <c r="U572" s="465"/>
      <c r="V572" s="462"/>
      <c r="W572" s="466"/>
      <c r="X572" s="465"/>
      <c r="Y572" s="462"/>
      <c r="Z572" s="467"/>
      <c r="AA572" s="467"/>
      <c r="AB572" s="467"/>
      <c r="AC572" s="467"/>
      <c r="AD572" s="467"/>
      <c r="AE572" s="467"/>
      <c r="AF572" s="467"/>
      <c r="AG572" s="467"/>
      <c r="AH572" s="467"/>
      <c r="AI572" s="467"/>
      <c r="AJ572" s="467"/>
      <c r="AK572" s="467"/>
      <c r="AL572" s="467"/>
      <c r="AM572" s="467"/>
      <c r="AN572" s="467"/>
      <c r="AO572" s="467"/>
      <c r="AP572" s="467"/>
      <c r="AQ572" s="467"/>
      <c r="AR572" s="467"/>
      <c r="AS572" s="467"/>
    </row>
    <row r="573" spans="1:45" ht="12.75" customHeight="1" x14ac:dyDescent="0.2">
      <c r="A573" s="461"/>
      <c r="B573" s="462"/>
      <c r="C573" s="462"/>
      <c r="D573" s="462"/>
      <c r="E573" s="462"/>
      <c r="F573" s="462"/>
      <c r="G573" s="463"/>
      <c r="H573" s="462"/>
      <c r="I573" s="464"/>
      <c r="J573" s="464"/>
      <c r="K573" s="465"/>
      <c r="L573" s="462"/>
      <c r="M573" s="466"/>
      <c r="N573" s="465"/>
      <c r="O573" s="462"/>
      <c r="P573" s="465"/>
      <c r="Q573" s="462"/>
      <c r="R573" s="466"/>
      <c r="S573" s="465"/>
      <c r="T573" s="462"/>
      <c r="U573" s="465"/>
      <c r="V573" s="462"/>
      <c r="W573" s="466"/>
      <c r="X573" s="465"/>
      <c r="Y573" s="462"/>
      <c r="Z573" s="467"/>
      <c r="AA573" s="467"/>
      <c r="AB573" s="467"/>
      <c r="AC573" s="467"/>
      <c r="AD573" s="467"/>
      <c r="AE573" s="467"/>
      <c r="AF573" s="467"/>
      <c r="AG573" s="467"/>
      <c r="AH573" s="467"/>
      <c r="AI573" s="467"/>
      <c r="AJ573" s="467"/>
      <c r="AK573" s="467"/>
      <c r="AL573" s="467"/>
      <c r="AM573" s="467"/>
      <c r="AN573" s="467"/>
      <c r="AO573" s="467"/>
      <c r="AP573" s="467"/>
      <c r="AQ573" s="467"/>
      <c r="AR573" s="467"/>
      <c r="AS573" s="467"/>
    </row>
    <row r="574" spans="1:45" ht="12.75" customHeight="1" x14ac:dyDescent="0.2">
      <c r="A574" s="461"/>
      <c r="B574" s="462"/>
      <c r="C574" s="462"/>
      <c r="D574" s="462"/>
      <c r="E574" s="462"/>
      <c r="F574" s="462"/>
      <c r="G574" s="463"/>
      <c r="H574" s="462"/>
      <c r="I574" s="464"/>
      <c r="J574" s="464"/>
      <c r="K574" s="465"/>
      <c r="L574" s="462"/>
      <c r="M574" s="466"/>
      <c r="N574" s="465"/>
      <c r="O574" s="462"/>
      <c r="P574" s="465"/>
      <c r="Q574" s="462"/>
      <c r="R574" s="466"/>
      <c r="S574" s="465"/>
      <c r="T574" s="462"/>
      <c r="U574" s="465"/>
      <c r="V574" s="462"/>
      <c r="W574" s="466"/>
      <c r="X574" s="465"/>
      <c r="Y574" s="462"/>
      <c r="Z574" s="467"/>
      <c r="AA574" s="467"/>
      <c r="AB574" s="467"/>
      <c r="AC574" s="467"/>
      <c r="AD574" s="467"/>
      <c r="AE574" s="467"/>
      <c r="AF574" s="467"/>
      <c r="AG574" s="467"/>
      <c r="AH574" s="467"/>
      <c r="AI574" s="467"/>
      <c r="AJ574" s="467"/>
      <c r="AK574" s="467"/>
      <c r="AL574" s="467"/>
      <c r="AM574" s="467"/>
      <c r="AN574" s="467"/>
      <c r="AO574" s="467"/>
      <c r="AP574" s="467"/>
      <c r="AQ574" s="467"/>
      <c r="AR574" s="467"/>
      <c r="AS574" s="467"/>
    </row>
    <row r="575" spans="1:45" ht="12.75" customHeight="1" x14ac:dyDescent="0.2">
      <c r="A575" s="461"/>
      <c r="B575" s="462"/>
      <c r="C575" s="462"/>
      <c r="D575" s="462"/>
      <c r="E575" s="462"/>
      <c r="F575" s="462"/>
      <c r="G575" s="463"/>
      <c r="H575" s="462"/>
      <c r="I575" s="464"/>
      <c r="J575" s="464"/>
      <c r="K575" s="465"/>
      <c r="L575" s="462"/>
      <c r="M575" s="466"/>
      <c r="N575" s="465"/>
      <c r="O575" s="462"/>
      <c r="P575" s="465"/>
      <c r="Q575" s="462"/>
      <c r="R575" s="466"/>
      <c r="S575" s="465"/>
      <c r="T575" s="462"/>
      <c r="U575" s="465"/>
      <c r="V575" s="462"/>
      <c r="W575" s="466"/>
      <c r="X575" s="465"/>
      <c r="Y575" s="462"/>
      <c r="Z575" s="467"/>
      <c r="AA575" s="467"/>
      <c r="AB575" s="467"/>
      <c r="AC575" s="467"/>
      <c r="AD575" s="467"/>
      <c r="AE575" s="467"/>
      <c r="AF575" s="467"/>
      <c r="AG575" s="467"/>
      <c r="AH575" s="467"/>
      <c r="AI575" s="467"/>
      <c r="AJ575" s="467"/>
      <c r="AK575" s="467"/>
      <c r="AL575" s="467"/>
      <c r="AM575" s="467"/>
      <c r="AN575" s="467"/>
      <c r="AO575" s="467"/>
      <c r="AP575" s="467"/>
      <c r="AQ575" s="467"/>
      <c r="AR575" s="467"/>
      <c r="AS575" s="467"/>
    </row>
    <row r="576" spans="1:45" ht="12.75" customHeight="1" x14ac:dyDescent="0.2">
      <c r="A576" s="461"/>
      <c r="B576" s="462"/>
      <c r="C576" s="462"/>
      <c r="D576" s="462"/>
      <c r="E576" s="462"/>
      <c r="F576" s="462"/>
      <c r="G576" s="463"/>
      <c r="H576" s="462"/>
      <c r="I576" s="464"/>
      <c r="J576" s="464"/>
      <c r="K576" s="465"/>
      <c r="L576" s="462"/>
      <c r="M576" s="466"/>
      <c r="N576" s="465"/>
      <c r="O576" s="462"/>
      <c r="P576" s="465"/>
      <c r="Q576" s="462"/>
      <c r="R576" s="466"/>
      <c r="S576" s="465"/>
      <c r="T576" s="462"/>
      <c r="U576" s="465"/>
      <c r="V576" s="462"/>
      <c r="W576" s="466"/>
      <c r="X576" s="465"/>
      <c r="Y576" s="462"/>
      <c r="Z576" s="467"/>
      <c r="AA576" s="467"/>
      <c r="AB576" s="467"/>
      <c r="AC576" s="467"/>
      <c r="AD576" s="467"/>
      <c r="AE576" s="467"/>
      <c r="AF576" s="467"/>
      <c r="AG576" s="467"/>
      <c r="AH576" s="467"/>
      <c r="AI576" s="467"/>
      <c r="AJ576" s="467"/>
      <c r="AK576" s="467"/>
      <c r="AL576" s="467"/>
      <c r="AM576" s="467"/>
      <c r="AN576" s="467"/>
      <c r="AO576" s="467"/>
      <c r="AP576" s="467"/>
      <c r="AQ576" s="467"/>
      <c r="AR576" s="467"/>
      <c r="AS576" s="467"/>
    </row>
    <row r="577" spans="1:45" ht="12.75" customHeight="1" x14ac:dyDescent="0.2">
      <c r="A577" s="461"/>
      <c r="B577" s="462"/>
      <c r="C577" s="462"/>
      <c r="D577" s="462"/>
      <c r="E577" s="462"/>
      <c r="F577" s="462"/>
      <c r="G577" s="463"/>
      <c r="H577" s="462"/>
      <c r="I577" s="464"/>
      <c r="J577" s="464"/>
      <c r="K577" s="465"/>
      <c r="L577" s="462"/>
      <c r="M577" s="466"/>
      <c r="N577" s="465"/>
      <c r="O577" s="462"/>
      <c r="P577" s="465"/>
      <c r="Q577" s="462"/>
      <c r="R577" s="466"/>
      <c r="S577" s="465"/>
      <c r="T577" s="462"/>
      <c r="U577" s="465"/>
      <c r="V577" s="462"/>
      <c r="W577" s="466"/>
      <c r="X577" s="465"/>
      <c r="Y577" s="462"/>
      <c r="Z577" s="467"/>
      <c r="AA577" s="467"/>
      <c r="AB577" s="467"/>
      <c r="AC577" s="467"/>
      <c r="AD577" s="467"/>
      <c r="AE577" s="467"/>
      <c r="AF577" s="467"/>
      <c r="AG577" s="467"/>
      <c r="AH577" s="467"/>
      <c r="AI577" s="467"/>
      <c r="AJ577" s="467"/>
      <c r="AK577" s="467"/>
      <c r="AL577" s="467"/>
      <c r="AM577" s="467"/>
      <c r="AN577" s="467"/>
      <c r="AO577" s="467"/>
      <c r="AP577" s="467"/>
      <c r="AQ577" s="467"/>
      <c r="AR577" s="467"/>
      <c r="AS577" s="467"/>
    </row>
    <row r="578" spans="1:45" ht="12.75" customHeight="1" x14ac:dyDescent="0.2">
      <c r="A578" s="461"/>
      <c r="B578" s="462"/>
      <c r="C578" s="462"/>
      <c r="D578" s="462"/>
      <c r="E578" s="462"/>
      <c r="F578" s="462"/>
      <c r="G578" s="463"/>
      <c r="H578" s="462"/>
      <c r="I578" s="464"/>
      <c r="J578" s="464"/>
      <c r="K578" s="465"/>
      <c r="L578" s="462"/>
      <c r="M578" s="466"/>
      <c r="N578" s="465"/>
      <c r="O578" s="462"/>
      <c r="P578" s="465"/>
      <c r="Q578" s="462"/>
      <c r="R578" s="466"/>
      <c r="S578" s="465"/>
      <c r="T578" s="462"/>
      <c r="U578" s="465"/>
      <c r="V578" s="462"/>
      <c r="W578" s="466"/>
      <c r="X578" s="465"/>
      <c r="Y578" s="462"/>
      <c r="Z578" s="467"/>
      <c r="AA578" s="467"/>
      <c r="AB578" s="467"/>
      <c r="AC578" s="467"/>
      <c r="AD578" s="467"/>
      <c r="AE578" s="467"/>
      <c r="AF578" s="467"/>
      <c r="AG578" s="467"/>
      <c r="AH578" s="467"/>
      <c r="AI578" s="467"/>
      <c r="AJ578" s="467"/>
      <c r="AK578" s="467"/>
      <c r="AL578" s="467"/>
      <c r="AM578" s="467"/>
      <c r="AN578" s="467"/>
      <c r="AO578" s="467"/>
      <c r="AP578" s="467"/>
      <c r="AQ578" s="467"/>
      <c r="AR578" s="467"/>
      <c r="AS578" s="467"/>
    </row>
    <row r="579" spans="1:45" ht="12.75" customHeight="1" x14ac:dyDescent="0.2">
      <c r="A579" s="461"/>
      <c r="B579" s="462"/>
      <c r="C579" s="462"/>
      <c r="D579" s="462"/>
      <c r="E579" s="462"/>
      <c r="F579" s="462"/>
      <c r="G579" s="463"/>
      <c r="H579" s="462"/>
      <c r="I579" s="464"/>
      <c r="J579" s="464"/>
      <c r="K579" s="465"/>
      <c r="L579" s="462"/>
      <c r="M579" s="466"/>
      <c r="N579" s="465"/>
      <c r="O579" s="462"/>
      <c r="P579" s="465"/>
      <c r="Q579" s="462"/>
      <c r="R579" s="466"/>
      <c r="S579" s="465"/>
      <c r="T579" s="462"/>
      <c r="U579" s="465"/>
      <c r="V579" s="462"/>
      <c r="W579" s="466"/>
      <c r="X579" s="465"/>
      <c r="Y579" s="462"/>
      <c r="Z579" s="467"/>
      <c r="AA579" s="467"/>
      <c r="AB579" s="467"/>
      <c r="AC579" s="467"/>
      <c r="AD579" s="467"/>
      <c r="AE579" s="467"/>
      <c r="AF579" s="467"/>
      <c r="AG579" s="467"/>
      <c r="AH579" s="467"/>
      <c r="AI579" s="467"/>
      <c r="AJ579" s="467"/>
      <c r="AK579" s="467"/>
      <c r="AL579" s="467"/>
      <c r="AM579" s="467"/>
      <c r="AN579" s="467"/>
      <c r="AO579" s="467"/>
      <c r="AP579" s="467"/>
      <c r="AQ579" s="467"/>
      <c r="AR579" s="467"/>
      <c r="AS579" s="467"/>
    </row>
    <row r="580" spans="1:45" ht="12.75" customHeight="1" x14ac:dyDescent="0.2">
      <c r="A580" s="461"/>
      <c r="B580" s="462"/>
      <c r="C580" s="462"/>
      <c r="D580" s="462"/>
      <c r="E580" s="462"/>
      <c r="F580" s="462"/>
      <c r="G580" s="463"/>
      <c r="H580" s="462"/>
      <c r="I580" s="464"/>
      <c r="J580" s="464"/>
      <c r="K580" s="465"/>
      <c r="L580" s="462"/>
      <c r="M580" s="466"/>
      <c r="N580" s="465"/>
      <c r="O580" s="462"/>
      <c r="P580" s="465"/>
      <c r="Q580" s="462"/>
      <c r="R580" s="466"/>
      <c r="S580" s="465"/>
      <c r="T580" s="462"/>
      <c r="U580" s="465"/>
      <c r="V580" s="462"/>
      <c r="W580" s="466"/>
      <c r="X580" s="465"/>
      <c r="Y580" s="462"/>
      <c r="Z580" s="467"/>
      <c r="AA580" s="467"/>
      <c r="AB580" s="467"/>
      <c r="AC580" s="467"/>
      <c r="AD580" s="467"/>
      <c r="AE580" s="467"/>
      <c r="AF580" s="467"/>
      <c r="AG580" s="467"/>
      <c r="AH580" s="467"/>
      <c r="AI580" s="467"/>
      <c r="AJ580" s="467"/>
      <c r="AK580" s="467"/>
      <c r="AL580" s="467"/>
      <c r="AM580" s="467"/>
      <c r="AN580" s="467"/>
      <c r="AO580" s="467"/>
      <c r="AP580" s="467"/>
      <c r="AQ580" s="467"/>
      <c r="AR580" s="467"/>
      <c r="AS580" s="467"/>
    </row>
    <row r="581" spans="1:45" ht="12.75" customHeight="1" x14ac:dyDescent="0.2">
      <c r="A581" s="461"/>
      <c r="B581" s="462"/>
      <c r="C581" s="462"/>
      <c r="D581" s="462"/>
      <c r="E581" s="462"/>
      <c r="F581" s="462"/>
      <c r="G581" s="463"/>
      <c r="H581" s="462"/>
      <c r="I581" s="464"/>
      <c r="J581" s="464"/>
      <c r="K581" s="465"/>
      <c r="L581" s="462"/>
      <c r="M581" s="466"/>
      <c r="N581" s="465"/>
      <c r="O581" s="462"/>
      <c r="P581" s="465"/>
      <c r="Q581" s="462"/>
      <c r="R581" s="466"/>
      <c r="S581" s="465"/>
      <c r="T581" s="462"/>
      <c r="U581" s="465"/>
      <c r="V581" s="462"/>
      <c r="W581" s="466"/>
      <c r="X581" s="465"/>
      <c r="Y581" s="462"/>
      <c r="Z581" s="467"/>
      <c r="AA581" s="467"/>
      <c r="AB581" s="467"/>
      <c r="AC581" s="467"/>
      <c r="AD581" s="467"/>
      <c r="AE581" s="467"/>
      <c r="AF581" s="467"/>
      <c r="AG581" s="467"/>
      <c r="AH581" s="467"/>
      <c r="AI581" s="467"/>
      <c r="AJ581" s="467"/>
      <c r="AK581" s="467"/>
      <c r="AL581" s="467"/>
      <c r="AM581" s="467"/>
      <c r="AN581" s="467"/>
      <c r="AO581" s="467"/>
      <c r="AP581" s="467"/>
      <c r="AQ581" s="467"/>
      <c r="AR581" s="467"/>
      <c r="AS581" s="467"/>
    </row>
    <row r="582" spans="1:45" ht="12.75" customHeight="1" x14ac:dyDescent="0.2">
      <c r="A582" s="461"/>
      <c r="B582" s="462"/>
      <c r="C582" s="462"/>
      <c r="D582" s="462"/>
      <c r="E582" s="462"/>
      <c r="F582" s="462"/>
      <c r="G582" s="463"/>
      <c r="H582" s="462"/>
      <c r="I582" s="464"/>
      <c r="J582" s="464"/>
      <c r="K582" s="465"/>
      <c r="L582" s="462"/>
      <c r="M582" s="466"/>
      <c r="N582" s="465"/>
      <c r="O582" s="462"/>
      <c r="P582" s="465"/>
      <c r="Q582" s="462"/>
      <c r="R582" s="466"/>
      <c r="S582" s="465"/>
      <c r="T582" s="462"/>
      <c r="U582" s="465"/>
      <c r="V582" s="462"/>
      <c r="W582" s="466"/>
      <c r="X582" s="465"/>
      <c r="Y582" s="462"/>
      <c r="Z582" s="467"/>
      <c r="AA582" s="467"/>
      <c r="AB582" s="467"/>
      <c r="AC582" s="467"/>
      <c r="AD582" s="467"/>
      <c r="AE582" s="467"/>
      <c r="AF582" s="467"/>
      <c r="AG582" s="467"/>
      <c r="AH582" s="467"/>
      <c r="AI582" s="467"/>
      <c r="AJ582" s="467"/>
      <c r="AK582" s="467"/>
      <c r="AL582" s="467"/>
      <c r="AM582" s="467"/>
      <c r="AN582" s="467"/>
      <c r="AO582" s="467"/>
      <c r="AP582" s="467"/>
      <c r="AQ582" s="467"/>
      <c r="AR582" s="467"/>
      <c r="AS582" s="467"/>
    </row>
    <row r="583" spans="1:45" ht="12.75" customHeight="1" x14ac:dyDescent="0.2">
      <c r="A583" s="461"/>
      <c r="B583" s="462"/>
      <c r="C583" s="462"/>
      <c r="D583" s="462"/>
      <c r="E583" s="462"/>
      <c r="F583" s="462"/>
      <c r="G583" s="463"/>
      <c r="H583" s="462"/>
      <c r="I583" s="464"/>
      <c r="J583" s="464"/>
      <c r="K583" s="465"/>
      <c r="L583" s="462"/>
      <c r="M583" s="466"/>
      <c r="N583" s="465"/>
      <c r="O583" s="462"/>
      <c r="P583" s="465"/>
      <c r="Q583" s="462"/>
      <c r="R583" s="466"/>
      <c r="S583" s="465"/>
      <c r="T583" s="462"/>
      <c r="U583" s="465"/>
      <c r="V583" s="462"/>
      <c r="W583" s="466"/>
      <c r="X583" s="465"/>
      <c r="Y583" s="462"/>
      <c r="Z583" s="467"/>
      <c r="AA583" s="467"/>
      <c r="AB583" s="467"/>
      <c r="AC583" s="467"/>
      <c r="AD583" s="467"/>
      <c r="AE583" s="467"/>
      <c r="AF583" s="467"/>
      <c r="AG583" s="467"/>
      <c r="AH583" s="467"/>
      <c r="AI583" s="467"/>
      <c r="AJ583" s="467"/>
      <c r="AK583" s="467"/>
      <c r="AL583" s="467"/>
      <c r="AM583" s="467"/>
      <c r="AN583" s="467"/>
      <c r="AO583" s="467"/>
      <c r="AP583" s="467"/>
      <c r="AQ583" s="467"/>
      <c r="AR583" s="467"/>
      <c r="AS583" s="467"/>
    </row>
    <row r="584" spans="1:45" ht="12.75" customHeight="1" x14ac:dyDescent="0.2">
      <c r="A584" s="461"/>
      <c r="B584" s="462"/>
      <c r="C584" s="462"/>
      <c r="D584" s="462"/>
      <c r="E584" s="462"/>
      <c r="F584" s="462"/>
      <c r="G584" s="463"/>
      <c r="H584" s="462"/>
      <c r="I584" s="464"/>
      <c r="J584" s="464"/>
      <c r="K584" s="465"/>
      <c r="L584" s="462"/>
      <c r="M584" s="466"/>
      <c r="N584" s="465"/>
      <c r="O584" s="462"/>
      <c r="P584" s="465"/>
      <c r="Q584" s="462"/>
      <c r="R584" s="466"/>
      <c r="S584" s="465"/>
      <c r="T584" s="462"/>
      <c r="U584" s="465"/>
      <c r="V584" s="462"/>
      <c r="W584" s="466"/>
      <c r="X584" s="465"/>
      <c r="Y584" s="462"/>
      <c r="Z584" s="467"/>
      <c r="AA584" s="467"/>
      <c r="AB584" s="467"/>
      <c r="AC584" s="467"/>
      <c r="AD584" s="467"/>
      <c r="AE584" s="467"/>
      <c r="AF584" s="467"/>
      <c r="AG584" s="467"/>
      <c r="AH584" s="467"/>
      <c r="AI584" s="467"/>
      <c r="AJ584" s="467"/>
      <c r="AK584" s="467"/>
      <c r="AL584" s="467"/>
      <c r="AM584" s="467"/>
      <c r="AN584" s="467"/>
      <c r="AO584" s="467"/>
      <c r="AP584" s="467"/>
      <c r="AQ584" s="467"/>
      <c r="AR584" s="467"/>
      <c r="AS584" s="467"/>
    </row>
    <row r="585" spans="1:45" ht="12.75" customHeight="1" x14ac:dyDescent="0.2">
      <c r="A585" s="461"/>
      <c r="B585" s="462"/>
      <c r="C585" s="462"/>
      <c r="D585" s="462"/>
      <c r="E585" s="462"/>
      <c r="F585" s="462"/>
      <c r="G585" s="463"/>
      <c r="H585" s="462"/>
      <c r="I585" s="464"/>
      <c r="J585" s="464"/>
      <c r="K585" s="465"/>
      <c r="L585" s="462"/>
      <c r="M585" s="466"/>
      <c r="N585" s="465"/>
      <c r="O585" s="462"/>
      <c r="P585" s="465"/>
      <c r="Q585" s="462"/>
      <c r="R585" s="466"/>
      <c r="S585" s="465"/>
      <c r="T585" s="462"/>
      <c r="U585" s="465"/>
      <c r="V585" s="462"/>
      <c r="W585" s="466"/>
      <c r="X585" s="465"/>
      <c r="Y585" s="462"/>
      <c r="Z585" s="467"/>
      <c r="AA585" s="467"/>
      <c r="AB585" s="467"/>
      <c r="AC585" s="467"/>
      <c r="AD585" s="467"/>
      <c r="AE585" s="467"/>
      <c r="AF585" s="467"/>
      <c r="AG585" s="467"/>
      <c r="AH585" s="467"/>
      <c r="AI585" s="467"/>
      <c r="AJ585" s="467"/>
      <c r="AK585" s="467"/>
      <c r="AL585" s="467"/>
      <c r="AM585" s="467"/>
      <c r="AN585" s="467"/>
      <c r="AO585" s="467"/>
      <c r="AP585" s="467"/>
      <c r="AQ585" s="467"/>
      <c r="AR585" s="467"/>
      <c r="AS585" s="467"/>
    </row>
    <row r="586" spans="1:45" ht="12.75" customHeight="1" x14ac:dyDescent="0.2">
      <c r="A586" s="461"/>
      <c r="B586" s="462"/>
      <c r="C586" s="462"/>
      <c r="D586" s="462"/>
      <c r="E586" s="462"/>
      <c r="F586" s="462"/>
      <c r="G586" s="463"/>
      <c r="H586" s="462"/>
      <c r="I586" s="464"/>
      <c r="J586" s="464"/>
      <c r="K586" s="465"/>
      <c r="L586" s="462"/>
      <c r="M586" s="466"/>
      <c r="N586" s="465"/>
      <c r="O586" s="462"/>
      <c r="P586" s="465"/>
      <c r="Q586" s="462"/>
      <c r="R586" s="466"/>
      <c r="S586" s="465"/>
      <c r="T586" s="462"/>
      <c r="U586" s="465"/>
      <c r="V586" s="462"/>
      <c r="W586" s="466"/>
      <c r="X586" s="465"/>
      <c r="Y586" s="462"/>
      <c r="Z586" s="467"/>
      <c r="AA586" s="467"/>
      <c r="AB586" s="467"/>
      <c r="AC586" s="467"/>
      <c r="AD586" s="467"/>
      <c r="AE586" s="467"/>
      <c r="AF586" s="467"/>
      <c r="AG586" s="467"/>
      <c r="AH586" s="467"/>
      <c r="AI586" s="467"/>
      <c r="AJ586" s="467"/>
      <c r="AK586" s="467"/>
      <c r="AL586" s="467"/>
      <c r="AM586" s="467"/>
      <c r="AN586" s="467"/>
      <c r="AO586" s="467"/>
      <c r="AP586" s="467"/>
      <c r="AQ586" s="467"/>
      <c r="AR586" s="467"/>
      <c r="AS586" s="467"/>
    </row>
    <row r="587" spans="1:45" ht="12.75" customHeight="1" x14ac:dyDescent="0.2">
      <c r="A587" s="461"/>
      <c r="B587" s="462"/>
      <c r="C587" s="462"/>
      <c r="D587" s="462"/>
      <c r="E587" s="462"/>
      <c r="F587" s="462"/>
      <c r="G587" s="463"/>
      <c r="H587" s="462"/>
      <c r="I587" s="464"/>
      <c r="J587" s="464"/>
      <c r="K587" s="465"/>
      <c r="L587" s="462"/>
      <c r="M587" s="466"/>
      <c r="N587" s="465"/>
      <c r="O587" s="462"/>
      <c r="P587" s="465"/>
      <c r="Q587" s="462"/>
      <c r="R587" s="466"/>
      <c r="S587" s="465"/>
      <c r="T587" s="462"/>
      <c r="U587" s="465"/>
      <c r="V587" s="462"/>
      <c r="W587" s="466"/>
      <c r="X587" s="465"/>
      <c r="Y587" s="462"/>
      <c r="Z587" s="467"/>
      <c r="AA587" s="467"/>
      <c r="AB587" s="467"/>
      <c r="AC587" s="467"/>
      <c r="AD587" s="467"/>
      <c r="AE587" s="467"/>
      <c r="AF587" s="467"/>
      <c r="AG587" s="467"/>
      <c r="AH587" s="467"/>
      <c r="AI587" s="467"/>
      <c r="AJ587" s="467"/>
      <c r="AK587" s="467"/>
      <c r="AL587" s="467"/>
      <c r="AM587" s="467"/>
      <c r="AN587" s="467"/>
      <c r="AO587" s="467"/>
      <c r="AP587" s="467"/>
      <c r="AQ587" s="467"/>
      <c r="AR587" s="467"/>
      <c r="AS587" s="467"/>
    </row>
    <row r="588" spans="1:45" ht="12.75" customHeight="1" x14ac:dyDescent="0.2">
      <c r="A588" s="461"/>
      <c r="B588" s="462"/>
      <c r="C588" s="462"/>
      <c r="D588" s="462"/>
      <c r="E588" s="462"/>
      <c r="F588" s="462"/>
      <c r="G588" s="463"/>
      <c r="H588" s="462"/>
      <c r="I588" s="464"/>
      <c r="J588" s="464"/>
      <c r="K588" s="465"/>
      <c r="L588" s="462"/>
      <c r="M588" s="466"/>
      <c r="N588" s="465"/>
      <c r="O588" s="462"/>
      <c r="P588" s="465"/>
      <c r="Q588" s="462"/>
      <c r="R588" s="466"/>
      <c r="S588" s="465"/>
      <c r="T588" s="462"/>
      <c r="U588" s="465"/>
      <c r="V588" s="462"/>
      <c r="W588" s="466"/>
      <c r="X588" s="465"/>
      <c r="Y588" s="462"/>
      <c r="Z588" s="467"/>
      <c r="AA588" s="467"/>
      <c r="AB588" s="467"/>
      <c r="AC588" s="467"/>
      <c r="AD588" s="467"/>
      <c r="AE588" s="467"/>
      <c r="AF588" s="467"/>
      <c r="AG588" s="467"/>
      <c r="AH588" s="467"/>
      <c r="AI588" s="467"/>
      <c r="AJ588" s="467"/>
      <c r="AK588" s="467"/>
      <c r="AL588" s="467"/>
      <c r="AM588" s="467"/>
      <c r="AN588" s="467"/>
      <c r="AO588" s="467"/>
      <c r="AP588" s="467"/>
      <c r="AQ588" s="467"/>
      <c r="AR588" s="467"/>
      <c r="AS588" s="467"/>
    </row>
    <row r="589" spans="1:45" ht="12.75" customHeight="1" x14ac:dyDescent="0.2">
      <c r="A589" s="461"/>
      <c r="B589" s="462"/>
      <c r="C589" s="462"/>
      <c r="D589" s="462"/>
      <c r="E589" s="462"/>
      <c r="F589" s="462"/>
      <c r="G589" s="463"/>
      <c r="H589" s="462"/>
      <c r="I589" s="464"/>
      <c r="J589" s="464"/>
      <c r="K589" s="465"/>
      <c r="L589" s="462"/>
      <c r="M589" s="466"/>
      <c r="N589" s="465"/>
      <c r="O589" s="462"/>
      <c r="P589" s="465"/>
      <c r="Q589" s="462"/>
      <c r="R589" s="466"/>
      <c r="S589" s="465"/>
      <c r="T589" s="462"/>
      <c r="U589" s="465"/>
      <c r="V589" s="462"/>
      <c r="W589" s="466"/>
      <c r="X589" s="465"/>
      <c r="Y589" s="462"/>
      <c r="Z589" s="467"/>
      <c r="AA589" s="467"/>
      <c r="AB589" s="467"/>
      <c r="AC589" s="467"/>
      <c r="AD589" s="467"/>
      <c r="AE589" s="467"/>
      <c r="AF589" s="467"/>
      <c r="AG589" s="467"/>
      <c r="AH589" s="467"/>
      <c r="AI589" s="467"/>
      <c r="AJ589" s="467"/>
      <c r="AK589" s="467"/>
      <c r="AL589" s="467"/>
      <c r="AM589" s="467"/>
      <c r="AN589" s="467"/>
      <c r="AO589" s="467"/>
      <c r="AP589" s="467"/>
      <c r="AQ589" s="467"/>
      <c r="AR589" s="467"/>
      <c r="AS589" s="467"/>
    </row>
    <row r="590" spans="1:45" ht="12.75" customHeight="1" x14ac:dyDescent="0.2">
      <c r="A590" s="461"/>
      <c r="B590" s="462"/>
      <c r="C590" s="462"/>
      <c r="D590" s="462"/>
      <c r="E590" s="462"/>
      <c r="F590" s="462"/>
      <c r="G590" s="463"/>
      <c r="H590" s="462"/>
      <c r="I590" s="464"/>
      <c r="J590" s="464"/>
      <c r="K590" s="465"/>
      <c r="L590" s="462"/>
      <c r="M590" s="466"/>
      <c r="N590" s="465"/>
      <c r="O590" s="462"/>
      <c r="P590" s="465"/>
      <c r="Q590" s="462"/>
      <c r="R590" s="466"/>
      <c r="S590" s="465"/>
      <c r="T590" s="462"/>
      <c r="U590" s="465"/>
      <c r="V590" s="462"/>
      <c r="W590" s="466"/>
      <c r="X590" s="465"/>
      <c r="Y590" s="462"/>
      <c r="Z590" s="467"/>
      <c r="AA590" s="467"/>
      <c r="AB590" s="467"/>
      <c r="AC590" s="467"/>
      <c r="AD590" s="467"/>
      <c r="AE590" s="467"/>
      <c r="AF590" s="467"/>
      <c r="AG590" s="467"/>
      <c r="AH590" s="467"/>
      <c r="AI590" s="467"/>
      <c r="AJ590" s="467"/>
      <c r="AK590" s="467"/>
      <c r="AL590" s="467"/>
      <c r="AM590" s="467"/>
      <c r="AN590" s="467"/>
      <c r="AO590" s="467"/>
      <c r="AP590" s="467"/>
      <c r="AQ590" s="467"/>
      <c r="AR590" s="467"/>
      <c r="AS590" s="467"/>
    </row>
    <row r="591" spans="1:45" ht="12.75" customHeight="1" x14ac:dyDescent="0.2">
      <c r="A591" s="461"/>
      <c r="B591" s="462"/>
      <c r="C591" s="462"/>
      <c r="D591" s="462"/>
      <c r="E591" s="462"/>
      <c r="F591" s="462"/>
      <c r="G591" s="463"/>
      <c r="H591" s="462"/>
      <c r="I591" s="464"/>
      <c r="J591" s="464"/>
      <c r="K591" s="465"/>
      <c r="L591" s="462"/>
      <c r="M591" s="466"/>
      <c r="N591" s="465"/>
      <c r="O591" s="462"/>
      <c r="P591" s="465"/>
      <c r="Q591" s="462"/>
      <c r="R591" s="466"/>
      <c r="S591" s="465"/>
      <c r="T591" s="462"/>
      <c r="U591" s="465"/>
      <c r="V591" s="462"/>
      <c r="W591" s="466"/>
      <c r="X591" s="465"/>
      <c r="Y591" s="462"/>
      <c r="Z591" s="467"/>
      <c r="AA591" s="467"/>
      <c r="AB591" s="467"/>
      <c r="AC591" s="467"/>
      <c r="AD591" s="467"/>
      <c r="AE591" s="467"/>
      <c r="AF591" s="467"/>
      <c r="AG591" s="467"/>
      <c r="AH591" s="467"/>
      <c r="AI591" s="467"/>
      <c r="AJ591" s="467"/>
      <c r="AK591" s="467"/>
      <c r="AL591" s="467"/>
      <c r="AM591" s="467"/>
      <c r="AN591" s="467"/>
      <c r="AO591" s="467"/>
      <c r="AP591" s="467"/>
      <c r="AQ591" s="467"/>
      <c r="AR591" s="467"/>
      <c r="AS591" s="467"/>
    </row>
    <row r="592" spans="1:45" ht="12.75" customHeight="1" x14ac:dyDescent="0.2">
      <c r="A592" s="461"/>
      <c r="B592" s="462"/>
      <c r="C592" s="462"/>
      <c r="D592" s="462"/>
      <c r="E592" s="462"/>
      <c r="F592" s="462"/>
      <c r="G592" s="463"/>
      <c r="H592" s="462"/>
      <c r="I592" s="464"/>
      <c r="J592" s="464"/>
      <c r="K592" s="465"/>
      <c r="L592" s="462"/>
      <c r="M592" s="466"/>
      <c r="N592" s="465"/>
      <c r="O592" s="462"/>
      <c r="P592" s="465"/>
      <c r="Q592" s="462"/>
      <c r="R592" s="466"/>
      <c r="S592" s="465"/>
      <c r="T592" s="462"/>
      <c r="U592" s="465"/>
      <c r="V592" s="462"/>
      <c r="W592" s="466"/>
      <c r="X592" s="465"/>
      <c r="Y592" s="462"/>
      <c r="Z592" s="467"/>
      <c r="AA592" s="467"/>
      <c r="AB592" s="467"/>
      <c r="AC592" s="467"/>
      <c r="AD592" s="467"/>
      <c r="AE592" s="467"/>
      <c r="AF592" s="467"/>
      <c r="AG592" s="467"/>
      <c r="AH592" s="467"/>
      <c r="AI592" s="467"/>
      <c r="AJ592" s="467"/>
      <c r="AK592" s="467"/>
      <c r="AL592" s="467"/>
      <c r="AM592" s="467"/>
      <c r="AN592" s="467"/>
      <c r="AO592" s="467"/>
      <c r="AP592" s="467"/>
      <c r="AQ592" s="467"/>
      <c r="AR592" s="467"/>
      <c r="AS592" s="467"/>
    </row>
    <row r="593" spans="1:45" ht="12.75" customHeight="1" x14ac:dyDescent="0.2">
      <c r="A593" s="461"/>
      <c r="B593" s="462"/>
      <c r="C593" s="462"/>
      <c r="D593" s="462"/>
      <c r="E593" s="462"/>
      <c r="F593" s="462"/>
      <c r="G593" s="463"/>
      <c r="H593" s="462"/>
      <c r="I593" s="464"/>
      <c r="J593" s="464"/>
      <c r="K593" s="465"/>
      <c r="L593" s="462"/>
      <c r="M593" s="466"/>
      <c r="N593" s="465"/>
      <c r="O593" s="462"/>
      <c r="P593" s="465"/>
      <c r="Q593" s="462"/>
      <c r="R593" s="466"/>
      <c r="S593" s="465"/>
      <c r="T593" s="462"/>
      <c r="U593" s="465"/>
      <c r="V593" s="462"/>
      <c r="W593" s="466"/>
      <c r="X593" s="465"/>
      <c r="Y593" s="462"/>
      <c r="Z593" s="467"/>
      <c r="AA593" s="467"/>
      <c r="AB593" s="467"/>
      <c r="AC593" s="467"/>
      <c r="AD593" s="467"/>
      <c r="AE593" s="467"/>
      <c r="AF593" s="467"/>
      <c r="AG593" s="467"/>
      <c r="AH593" s="467"/>
      <c r="AI593" s="467"/>
      <c r="AJ593" s="467"/>
      <c r="AK593" s="467"/>
      <c r="AL593" s="467"/>
      <c r="AM593" s="467"/>
      <c r="AN593" s="467"/>
      <c r="AO593" s="467"/>
      <c r="AP593" s="467"/>
      <c r="AQ593" s="467"/>
      <c r="AR593" s="467"/>
      <c r="AS593" s="467"/>
    </row>
    <row r="594" spans="1:45" ht="12.75" customHeight="1" x14ac:dyDescent="0.2">
      <c r="A594" s="461"/>
      <c r="B594" s="462"/>
      <c r="C594" s="462"/>
      <c r="D594" s="462"/>
      <c r="E594" s="462"/>
      <c r="F594" s="462"/>
      <c r="G594" s="463"/>
      <c r="H594" s="462"/>
      <c r="I594" s="464"/>
      <c r="J594" s="464"/>
      <c r="K594" s="465"/>
      <c r="L594" s="462"/>
      <c r="M594" s="466"/>
      <c r="N594" s="465"/>
      <c r="O594" s="462"/>
      <c r="P594" s="465"/>
      <c r="Q594" s="462"/>
      <c r="R594" s="466"/>
      <c r="S594" s="465"/>
      <c r="T594" s="462"/>
      <c r="U594" s="465"/>
      <c r="V594" s="462"/>
      <c r="W594" s="466"/>
      <c r="X594" s="465"/>
      <c r="Y594" s="462"/>
      <c r="Z594" s="467"/>
      <c r="AA594" s="467"/>
      <c r="AB594" s="467"/>
      <c r="AC594" s="467"/>
      <c r="AD594" s="467"/>
      <c r="AE594" s="467"/>
      <c r="AF594" s="467"/>
      <c r="AG594" s="467"/>
      <c r="AH594" s="467"/>
      <c r="AI594" s="467"/>
      <c r="AJ594" s="467"/>
      <c r="AK594" s="467"/>
      <c r="AL594" s="467"/>
      <c r="AM594" s="467"/>
      <c r="AN594" s="467"/>
      <c r="AO594" s="467"/>
      <c r="AP594" s="467"/>
      <c r="AQ594" s="467"/>
      <c r="AR594" s="467"/>
      <c r="AS594" s="467"/>
    </row>
    <row r="595" spans="1:45" ht="12.75" customHeight="1" x14ac:dyDescent="0.2">
      <c r="A595" s="461"/>
      <c r="B595" s="462"/>
      <c r="C595" s="462"/>
      <c r="D595" s="462"/>
      <c r="E595" s="462"/>
      <c r="F595" s="462"/>
      <c r="G595" s="463"/>
      <c r="H595" s="462"/>
      <c r="I595" s="464"/>
      <c r="J595" s="464"/>
      <c r="K595" s="465"/>
      <c r="L595" s="462"/>
      <c r="M595" s="466"/>
      <c r="N595" s="465"/>
      <c r="O595" s="462"/>
      <c r="P595" s="465"/>
      <c r="Q595" s="462"/>
      <c r="R595" s="466"/>
      <c r="S595" s="465"/>
      <c r="T595" s="462"/>
      <c r="U595" s="465"/>
      <c r="V595" s="462"/>
      <c r="W595" s="466"/>
      <c r="X595" s="465"/>
      <c r="Y595" s="462"/>
      <c r="Z595" s="467"/>
      <c r="AA595" s="467"/>
      <c r="AB595" s="467"/>
      <c r="AC595" s="467"/>
      <c r="AD595" s="467"/>
      <c r="AE595" s="467"/>
      <c r="AF595" s="467"/>
      <c r="AG595" s="467"/>
      <c r="AH595" s="467"/>
      <c r="AI595" s="467"/>
      <c r="AJ595" s="467"/>
      <c r="AK595" s="467"/>
      <c r="AL595" s="467"/>
      <c r="AM595" s="467"/>
      <c r="AN595" s="467"/>
      <c r="AO595" s="467"/>
      <c r="AP595" s="467"/>
      <c r="AQ595" s="467"/>
      <c r="AR595" s="467"/>
      <c r="AS595" s="467"/>
    </row>
    <row r="596" spans="1:45" ht="12.75" customHeight="1" x14ac:dyDescent="0.2">
      <c r="A596" s="461"/>
      <c r="B596" s="462"/>
      <c r="C596" s="462"/>
      <c r="D596" s="462"/>
      <c r="E596" s="462"/>
      <c r="F596" s="462"/>
      <c r="G596" s="463"/>
      <c r="H596" s="462"/>
      <c r="I596" s="464"/>
      <c r="J596" s="464"/>
      <c r="K596" s="465"/>
      <c r="L596" s="462"/>
      <c r="M596" s="466"/>
      <c r="N596" s="465"/>
      <c r="O596" s="462"/>
      <c r="P596" s="465"/>
      <c r="Q596" s="462"/>
      <c r="R596" s="466"/>
      <c r="S596" s="465"/>
      <c r="T596" s="462"/>
      <c r="U596" s="465"/>
      <c r="V596" s="462"/>
      <c r="W596" s="466"/>
      <c r="X596" s="465"/>
      <c r="Y596" s="462"/>
      <c r="Z596" s="467"/>
      <c r="AA596" s="467"/>
      <c r="AB596" s="467"/>
      <c r="AC596" s="467"/>
      <c r="AD596" s="467"/>
      <c r="AE596" s="467"/>
      <c r="AF596" s="467"/>
      <c r="AG596" s="467"/>
      <c r="AH596" s="467"/>
      <c r="AI596" s="467"/>
      <c r="AJ596" s="467"/>
      <c r="AK596" s="467"/>
      <c r="AL596" s="467"/>
      <c r="AM596" s="467"/>
      <c r="AN596" s="467"/>
      <c r="AO596" s="467"/>
      <c r="AP596" s="467"/>
      <c r="AQ596" s="467"/>
      <c r="AR596" s="467"/>
      <c r="AS596" s="467"/>
    </row>
    <row r="597" spans="1:45" ht="12.75" customHeight="1" x14ac:dyDescent="0.2">
      <c r="A597" s="461"/>
      <c r="B597" s="462"/>
      <c r="C597" s="462"/>
      <c r="D597" s="462"/>
      <c r="E597" s="462"/>
      <c r="F597" s="462"/>
      <c r="G597" s="463"/>
      <c r="H597" s="462"/>
      <c r="I597" s="464"/>
      <c r="J597" s="464"/>
      <c r="K597" s="465"/>
      <c r="L597" s="462"/>
      <c r="M597" s="466"/>
      <c r="N597" s="465"/>
      <c r="O597" s="462"/>
      <c r="P597" s="465"/>
      <c r="Q597" s="462"/>
      <c r="R597" s="466"/>
      <c r="S597" s="465"/>
      <c r="T597" s="462"/>
      <c r="U597" s="465"/>
      <c r="V597" s="462"/>
      <c r="W597" s="466"/>
      <c r="X597" s="465"/>
      <c r="Y597" s="462"/>
      <c r="Z597" s="467"/>
      <c r="AA597" s="467"/>
      <c r="AB597" s="467"/>
      <c r="AC597" s="467"/>
      <c r="AD597" s="467"/>
      <c r="AE597" s="467"/>
      <c r="AF597" s="467"/>
      <c r="AG597" s="467"/>
      <c r="AH597" s="467"/>
      <c r="AI597" s="467"/>
      <c r="AJ597" s="467"/>
      <c r="AK597" s="467"/>
      <c r="AL597" s="467"/>
      <c r="AM597" s="467"/>
      <c r="AN597" s="467"/>
      <c r="AO597" s="467"/>
      <c r="AP597" s="467"/>
      <c r="AQ597" s="467"/>
      <c r="AR597" s="467"/>
      <c r="AS597" s="467"/>
    </row>
    <row r="598" spans="1:45" ht="12.75" customHeight="1" x14ac:dyDescent="0.2">
      <c r="A598" s="461"/>
      <c r="B598" s="462"/>
      <c r="C598" s="462"/>
      <c r="D598" s="462"/>
      <c r="E598" s="462"/>
      <c r="F598" s="462"/>
      <c r="G598" s="463"/>
      <c r="H598" s="462"/>
      <c r="I598" s="464"/>
      <c r="J598" s="464"/>
      <c r="K598" s="465"/>
      <c r="L598" s="462"/>
      <c r="M598" s="466"/>
      <c r="N598" s="465"/>
      <c r="O598" s="462"/>
      <c r="P598" s="465"/>
      <c r="Q598" s="462"/>
      <c r="R598" s="466"/>
      <c r="S598" s="465"/>
      <c r="T598" s="462"/>
      <c r="U598" s="465"/>
      <c r="V598" s="462"/>
      <c r="W598" s="466"/>
      <c r="X598" s="465"/>
      <c r="Y598" s="462"/>
      <c r="Z598" s="467"/>
      <c r="AA598" s="467"/>
      <c r="AB598" s="467"/>
      <c r="AC598" s="467"/>
      <c r="AD598" s="467"/>
      <c r="AE598" s="467"/>
      <c r="AF598" s="467"/>
      <c r="AG598" s="467"/>
      <c r="AH598" s="467"/>
      <c r="AI598" s="467"/>
      <c r="AJ598" s="467"/>
      <c r="AK598" s="467"/>
      <c r="AL598" s="467"/>
      <c r="AM598" s="467"/>
      <c r="AN598" s="467"/>
      <c r="AO598" s="467"/>
      <c r="AP598" s="467"/>
      <c r="AQ598" s="467"/>
      <c r="AR598" s="467"/>
      <c r="AS598" s="467"/>
    </row>
    <row r="599" spans="1:45" ht="12.75" customHeight="1" x14ac:dyDescent="0.2">
      <c r="A599" s="461"/>
      <c r="B599" s="462"/>
      <c r="C599" s="462"/>
      <c r="D599" s="462"/>
      <c r="E599" s="462"/>
      <c r="F599" s="462"/>
      <c r="G599" s="463"/>
      <c r="H599" s="462"/>
      <c r="I599" s="464"/>
      <c r="J599" s="464"/>
      <c r="K599" s="465"/>
      <c r="L599" s="462"/>
      <c r="M599" s="466"/>
      <c r="N599" s="465"/>
      <c r="O599" s="462"/>
      <c r="P599" s="465"/>
      <c r="Q599" s="462"/>
      <c r="R599" s="466"/>
      <c r="S599" s="465"/>
      <c r="T599" s="462"/>
      <c r="U599" s="465"/>
      <c r="V599" s="462"/>
      <c r="W599" s="466"/>
      <c r="X599" s="465"/>
      <c r="Y599" s="462"/>
      <c r="Z599" s="467"/>
      <c r="AA599" s="467"/>
      <c r="AB599" s="467"/>
      <c r="AC599" s="467"/>
      <c r="AD599" s="467"/>
      <c r="AE599" s="467"/>
      <c r="AF599" s="467"/>
      <c r="AG599" s="467"/>
      <c r="AH599" s="467"/>
      <c r="AI599" s="467"/>
      <c r="AJ599" s="467"/>
      <c r="AK599" s="467"/>
      <c r="AL599" s="467"/>
      <c r="AM599" s="467"/>
      <c r="AN599" s="467"/>
      <c r="AO599" s="467"/>
      <c r="AP599" s="467"/>
      <c r="AQ599" s="467"/>
      <c r="AR599" s="467"/>
      <c r="AS599" s="467"/>
    </row>
    <row r="600" spans="1:45" ht="12.75" customHeight="1" x14ac:dyDescent="0.2">
      <c r="A600" s="461"/>
      <c r="B600" s="462"/>
      <c r="C600" s="462"/>
      <c r="D600" s="462"/>
      <c r="E600" s="462"/>
      <c r="F600" s="462"/>
      <c r="G600" s="463"/>
      <c r="H600" s="462"/>
      <c r="I600" s="464"/>
      <c r="J600" s="464"/>
      <c r="K600" s="465"/>
      <c r="L600" s="462"/>
      <c r="M600" s="466"/>
      <c r="N600" s="465"/>
      <c r="O600" s="462"/>
      <c r="P600" s="465"/>
      <c r="Q600" s="462"/>
      <c r="R600" s="466"/>
      <c r="S600" s="465"/>
      <c r="T600" s="462"/>
      <c r="U600" s="465"/>
      <c r="V600" s="462"/>
      <c r="W600" s="466"/>
      <c r="X600" s="465"/>
      <c r="Y600" s="462"/>
      <c r="Z600" s="467"/>
      <c r="AA600" s="467"/>
      <c r="AB600" s="467"/>
      <c r="AC600" s="467"/>
      <c r="AD600" s="467"/>
      <c r="AE600" s="467"/>
      <c r="AF600" s="467"/>
      <c r="AG600" s="467"/>
      <c r="AH600" s="467"/>
      <c r="AI600" s="467"/>
      <c r="AJ600" s="467"/>
      <c r="AK600" s="467"/>
      <c r="AL600" s="467"/>
      <c r="AM600" s="467"/>
      <c r="AN600" s="467"/>
      <c r="AO600" s="467"/>
      <c r="AP600" s="467"/>
      <c r="AQ600" s="467"/>
      <c r="AR600" s="467"/>
      <c r="AS600" s="467"/>
    </row>
    <row r="601" spans="1:45" ht="12.75" customHeight="1" x14ac:dyDescent="0.2">
      <c r="A601" s="461"/>
      <c r="B601" s="462"/>
      <c r="C601" s="462"/>
      <c r="D601" s="462"/>
      <c r="E601" s="462"/>
      <c r="F601" s="462"/>
      <c r="G601" s="463"/>
      <c r="H601" s="462"/>
      <c r="I601" s="464"/>
      <c r="J601" s="464"/>
      <c r="K601" s="465"/>
      <c r="L601" s="462"/>
      <c r="M601" s="466"/>
      <c r="N601" s="465"/>
      <c r="O601" s="462"/>
      <c r="P601" s="465"/>
      <c r="Q601" s="462"/>
      <c r="R601" s="466"/>
      <c r="S601" s="465"/>
      <c r="T601" s="462"/>
      <c r="U601" s="465"/>
      <c r="V601" s="462"/>
      <c r="W601" s="466"/>
      <c r="X601" s="465"/>
      <c r="Y601" s="462"/>
      <c r="Z601" s="467"/>
      <c r="AA601" s="467"/>
      <c r="AB601" s="467"/>
      <c r="AC601" s="467"/>
      <c r="AD601" s="467"/>
      <c r="AE601" s="467"/>
      <c r="AF601" s="467"/>
      <c r="AG601" s="467"/>
      <c r="AH601" s="467"/>
      <c r="AI601" s="467"/>
      <c r="AJ601" s="467"/>
      <c r="AK601" s="467"/>
      <c r="AL601" s="467"/>
      <c r="AM601" s="467"/>
      <c r="AN601" s="467"/>
      <c r="AO601" s="467"/>
      <c r="AP601" s="467"/>
      <c r="AQ601" s="467"/>
      <c r="AR601" s="467"/>
      <c r="AS601" s="467"/>
    </row>
    <row r="602" spans="1:45" ht="12.75" customHeight="1" x14ac:dyDescent="0.2">
      <c r="A602" s="461"/>
      <c r="B602" s="462"/>
      <c r="C602" s="462"/>
      <c r="D602" s="462"/>
      <c r="E602" s="462"/>
      <c r="F602" s="462"/>
      <c r="G602" s="463"/>
      <c r="H602" s="462"/>
      <c r="I602" s="464"/>
      <c r="J602" s="464"/>
      <c r="K602" s="465"/>
      <c r="L602" s="462"/>
      <c r="M602" s="466"/>
      <c r="N602" s="465"/>
      <c r="O602" s="462"/>
      <c r="P602" s="465"/>
      <c r="Q602" s="462"/>
      <c r="R602" s="466"/>
      <c r="S602" s="465"/>
      <c r="T602" s="462"/>
      <c r="U602" s="465"/>
      <c r="V602" s="462"/>
      <c r="W602" s="466"/>
      <c r="X602" s="465"/>
      <c r="Y602" s="462"/>
      <c r="Z602" s="467"/>
      <c r="AA602" s="467"/>
      <c r="AB602" s="467"/>
      <c r="AC602" s="467"/>
      <c r="AD602" s="467"/>
      <c r="AE602" s="467"/>
      <c r="AF602" s="467"/>
      <c r="AG602" s="467"/>
      <c r="AH602" s="467"/>
      <c r="AI602" s="467"/>
      <c r="AJ602" s="467"/>
      <c r="AK602" s="467"/>
      <c r="AL602" s="467"/>
      <c r="AM602" s="467"/>
      <c r="AN602" s="467"/>
      <c r="AO602" s="467"/>
      <c r="AP602" s="467"/>
      <c r="AQ602" s="467"/>
      <c r="AR602" s="467"/>
      <c r="AS602" s="467"/>
    </row>
    <row r="603" spans="1:45" ht="12.75" customHeight="1" x14ac:dyDescent="0.2">
      <c r="A603" s="461"/>
      <c r="B603" s="462"/>
      <c r="C603" s="462"/>
      <c r="D603" s="462"/>
      <c r="E603" s="462"/>
      <c r="F603" s="462"/>
      <c r="G603" s="463"/>
      <c r="H603" s="462"/>
      <c r="I603" s="464"/>
      <c r="J603" s="464"/>
      <c r="K603" s="465"/>
      <c r="L603" s="462"/>
      <c r="M603" s="466"/>
      <c r="N603" s="465"/>
      <c r="O603" s="462"/>
      <c r="P603" s="465"/>
      <c r="Q603" s="462"/>
      <c r="R603" s="466"/>
      <c r="S603" s="465"/>
      <c r="T603" s="462"/>
      <c r="U603" s="465"/>
      <c r="V603" s="462"/>
      <c r="W603" s="466"/>
      <c r="X603" s="465"/>
      <c r="Y603" s="462"/>
      <c r="Z603" s="467"/>
      <c r="AA603" s="467"/>
      <c r="AB603" s="467"/>
      <c r="AC603" s="467"/>
      <c r="AD603" s="467"/>
      <c r="AE603" s="467"/>
      <c r="AF603" s="467"/>
      <c r="AG603" s="467"/>
      <c r="AH603" s="467"/>
      <c r="AI603" s="467"/>
      <c r="AJ603" s="467"/>
      <c r="AK603" s="467"/>
      <c r="AL603" s="467"/>
      <c r="AM603" s="467"/>
      <c r="AN603" s="467"/>
      <c r="AO603" s="467"/>
      <c r="AP603" s="467"/>
      <c r="AQ603" s="467"/>
      <c r="AR603" s="467"/>
      <c r="AS603" s="467"/>
    </row>
    <row r="604" spans="1:45" ht="12.75" customHeight="1" x14ac:dyDescent="0.2">
      <c r="A604" s="461"/>
      <c r="B604" s="462"/>
      <c r="C604" s="462"/>
      <c r="D604" s="462"/>
      <c r="E604" s="462"/>
      <c r="F604" s="462"/>
      <c r="G604" s="463"/>
      <c r="H604" s="462"/>
      <c r="I604" s="464"/>
      <c r="J604" s="464"/>
      <c r="K604" s="465"/>
      <c r="L604" s="462"/>
      <c r="M604" s="466"/>
      <c r="N604" s="465"/>
      <c r="O604" s="462"/>
      <c r="P604" s="465"/>
      <c r="Q604" s="462"/>
      <c r="R604" s="466"/>
      <c r="S604" s="465"/>
      <c r="T604" s="462"/>
      <c r="U604" s="465"/>
      <c r="V604" s="462"/>
      <c r="W604" s="466"/>
      <c r="X604" s="465"/>
      <c r="Y604" s="462"/>
      <c r="Z604" s="467"/>
      <c r="AA604" s="467"/>
      <c r="AB604" s="467"/>
      <c r="AC604" s="467"/>
      <c r="AD604" s="467"/>
      <c r="AE604" s="467"/>
      <c r="AF604" s="467"/>
      <c r="AG604" s="467"/>
      <c r="AH604" s="467"/>
      <c r="AI604" s="467"/>
      <c r="AJ604" s="467"/>
      <c r="AK604" s="467"/>
      <c r="AL604" s="467"/>
      <c r="AM604" s="467"/>
      <c r="AN604" s="467"/>
      <c r="AO604" s="467"/>
      <c r="AP604" s="467"/>
      <c r="AQ604" s="467"/>
      <c r="AR604" s="467"/>
      <c r="AS604" s="467"/>
    </row>
    <row r="605" spans="1:45" ht="12.75" customHeight="1" x14ac:dyDescent="0.2">
      <c r="A605" s="461"/>
      <c r="B605" s="462"/>
      <c r="C605" s="462"/>
      <c r="D605" s="462"/>
      <c r="E605" s="462"/>
      <c r="F605" s="462"/>
      <c r="G605" s="463"/>
      <c r="H605" s="462"/>
      <c r="I605" s="464"/>
      <c r="J605" s="464"/>
      <c r="K605" s="465"/>
      <c r="L605" s="462"/>
      <c r="M605" s="466"/>
      <c r="N605" s="465"/>
      <c r="O605" s="462"/>
      <c r="P605" s="465"/>
      <c r="Q605" s="462"/>
      <c r="R605" s="466"/>
      <c r="S605" s="465"/>
      <c r="T605" s="462"/>
      <c r="U605" s="465"/>
      <c r="V605" s="462"/>
      <c r="W605" s="466"/>
      <c r="X605" s="465"/>
      <c r="Y605" s="462"/>
      <c r="Z605" s="467"/>
      <c r="AA605" s="467"/>
      <c r="AB605" s="467"/>
      <c r="AC605" s="467"/>
      <c r="AD605" s="467"/>
      <c r="AE605" s="467"/>
      <c r="AF605" s="467"/>
      <c r="AG605" s="467"/>
      <c r="AH605" s="467"/>
      <c r="AI605" s="467"/>
      <c r="AJ605" s="467"/>
      <c r="AK605" s="467"/>
      <c r="AL605" s="467"/>
      <c r="AM605" s="467"/>
      <c r="AN605" s="467"/>
      <c r="AO605" s="467"/>
      <c r="AP605" s="467"/>
      <c r="AQ605" s="467"/>
      <c r="AR605" s="467"/>
      <c r="AS605" s="467"/>
    </row>
    <row r="606" spans="1:45" ht="12.75" customHeight="1" x14ac:dyDescent="0.2">
      <c r="A606" s="461"/>
      <c r="B606" s="462"/>
      <c r="C606" s="462"/>
      <c r="D606" s="462"/>
      <c r="E606" s="462"/>
      <c r="F606" s="462"/>
      <c r="G606" s="463"/>
      <c r="H606" s="462"/>
      <c r="I606" s="464"/>
      <c r="J606" s="464"/>
      <c r="K606" s="465"/>
      <c r="L606" s="462"/>
      <c r="M606" s="466"/>
      <c r="N606" s="465"/>
      <c r="O606" s="462"/>
      <c r="P606" s="465"/>
      <c r="Q606" s="462"/>
      <c r="R606" s="466"/>
      <c r="S606" s="465"/>
      <c r="T606" s="462"/>
      <c r="U606" s="465"/>
      <c r="V606" s="462"/>
      <c r="W606" s="466"/>
      <c r="X606" s="465"/>
      <c r="Y606" s="462"/>
      <c r="Z606" s="467"/>
      <c r="AA606" s="467"/>
      <c r="AB606" s="467"/>
      <c r="AC606" s="467"/>
      <c r="AD606" s="467"/>
      <c r="AE606" s="467"/>
      <c r="AF606" s="467"/>
      <c r="AG606" s="467"/>
      <c r="AH606" s="467"/>
      <c r="AI606" s="467"/>
      <c r="AJ606" s="467"/>
      <c r="AK606" s="467"/>
      <c r="AL606" s="467"/>
      <c r="AM606" s="467"/>
      <c r="AN606" s="467"/>
      <c r="AO606" s="467"/>
      <c r="AP606" s="467"/>
      <c r="AQ606" s="467"/>
      <c r="AR606" s="467"/>
      <c r="AS606" s="467"/>
    </row>
    <row r="607" spans="1:45" ht="12.75" customHeight="1" x14ac:dyDescent="0.2">
      <c r="A607" s="461"/>
      <c r="B607" s="462"/>
      <c r="C607" s="462"/>
      <c r="D607" s="462"/>
      <c r="E607" s="462"/>
      <c r="F607" s="462"/>
      <c r="G607" s="463"/>
      <c r="H607" s="462"/>
      <c r="I607" s="464"/>
      <c r="J607" s="464"/>
      <c r="K607" s="465"/>
      <c r="L607" s="462"/>
      <c r="M607" s="466"/>
      <c r="N607" s="465"/>
      <c r="O607" s="462"/>
      <c r="P607" s="465"/>
      <c r="Q607" s="462"/>
      <c r="R607" s="466"/>
      <c r="S607" s="465"/>
      <c r="T607" s="462"/>
      <c r="U607" s="465"/>
      <c r="V607" s="462"/>
      <c r="W607" s="466"/>
      <c r="X607" s="465"/>
      <c r="Y607" s="462"/>
      <c r="Z607" s="467"/>
      <c r="AA607" s="467"/>
      <c r="AB607" s="467"/>
      <c r="AC607" s="467"/>
      <c r="AD607" s="467"/>
      <c r="AE607" s="467"/>
      <c r="AF607" s="467"/>
      <c r="AG607" s="467"/>
      <c r="AH607" s="467"/>
      <c r="AI607" s="467"/>
      <c r="AJ607" s="467"/>
      <c r="AK607" s="467"/>
      <c r="AL607" s="467"/>
      <c r="AM607" s="467"/>
      <c r="AN607" s="467"/>
      <c r="AO607" s="467"/>
      <c r="AP607" s="467"/>
      <c r="AQ607" s="467"/>
      <c r="AR607" s="467"/>
      <c r="AS607" s="467"/>
    </row>
    <row r="608" spans="1:45" ht="12.75" customHeight="1" x14ac:dyDescent="0.2">
      <c r="A608" s="461"/>
      <c r="B608" s="462"/>
      <c r="C608" s="462"/>
      <c r="D608" s="462"/>
      <c r="E608" s="462"/>
      <c r="F608" s="462"/>
      <c r="G608" s="463"/>
      <c r="H608" s="462"/>
      <c r="I608" s="464"/>
      <c r="J608" s="464"/>
      <c r="K608" s="465"/>
      <c r="L608" s="462"/>
      <c r="M608" s="466"/>
      <c r="N608" s="465"/>
      <c r="O608" s="462"/>
      <c r="P608" s="465"/>
      <c r="Q608" s="462"/>
      <c r="R608" s="466"/>
      <c r="S608" s="465"/>
      <c r="T608" s="462"/>
      <c r="U608" s="465"/>
      <c r="V608" s="462"/>
      <c r="W608" s="466"/>
      <c r="X608" s="465"/>
      <c r="Y608" s="462"/>
      <c r="Z608" s="467"/>
      <c r="AA608" s="467"/>
      <c r="AB608" s="467"/>
      <c r="AC608" s="467"/>
      <c r="AD608" s="467"/>
      <c r="AE608" s="467"/>
      <c r="AF608" s="467"/>
      <c r="AG608" s="467"/>
      <c r="AH608" s="467"/>
      <c r="AI608" s="467"/>
      <c r="AJ608" s="467"/>
      <c r="AK608" s="467"/>
      <c r="AL608" s="467"/>
      <c r="AM608" s="467"/>
      <c r="AN608" s="467"/>
      <c r="AO608" s="467"/>
      <c r="AP608" s="467"/>
      <c r="AQ608" s="467"/>
      <c r="AR608" s="467"/>
      <c r="AS608" s="467"/>
    </row>
    <row r="609" spans="1:45" ht="12.75" customHeight="1" x14ac:dyDescent="0.2">
      <c r="A609" s="461"/>
      <c r="B609" s="462"/>
      <c r="C609" s="462"/>
      <c r="D609" s="462"/>
      <c r="E609" s="462"/>
      <c r="F609" s="462"/>
      <c r="G609" s="463"/>
      <c r="H609" s="462"/>
      <c r="I609" s="464"/>
      <c r="J609" s="464"/>
      <c r="K609" s="465"/>
      <c r="L609" s="462"/>
      <c r="M609" s="466"/>
      <c r="N609" s="465"/>
      <c r="O609" s="462"/>
      <c r="P609" s="465"/>
      <c r="Q609" s="462"/>
      <c r="R609" s="466"/>
      <c r="S609" s="465"/>
      <c r="T609" s="462"/>
      <c r="U609" s="465"/>
      <c r="V609" s="462"/>
      <c r="W609" s="466"/>
      <c r="X609" s="465"/>
      <c r="Y609" s="462"/>
      <c r="Z609" s="467"/>
      <c r="AA609" s="467"/>
      <c r="AB609" s="467"/>
      <c r="AC609" s="467"/>
      <c r="AD609" s="467"/>
      <c r="AE609" s="467"/>
      <c r="AF609" s="467"/>
      <c r="AG609" s="467"/>
      <c r="AH609" s="467"/>
      <c r="AI609" s="467"/>
      <c r="AJ609" s="467"/>
      <c r="AK609" s="467"/>
      <c r="AL609" s="467"/>
      <c r="AM609" s="467"/>
      <c r="AN609" s="467"/>
      <c r="AO609" s="467"/>
      <c r="AP609" s="467"/>
      <c r="AQ609" s="467"/>
      <c r="AR609" s="467"/>
      <c r="AS609" s="467"/>
    </row>
    <row r="610" spans="1:45" ht="12.75" customHeight="1" x14ac:dyDescent="0.2">
      <c r="A610" s="461"/>
      <c r="B610" s="462"/>
      <c r="C610" s="462"/>
      <c r="D610" s="462"/>
      <c r="E610" s="462"/>
      <c r="F610" s="462"/>
      <c r="G610" s="463"/>
      <c r="H610" s="462"/>
      <c r="I610" s="464"/>
      <c r="J610" s="464"/>
      <c r="K610" s="465"/>
      <c r="L610" s="462"/>
      <c r="M610" s="466"/>
      <c r="N610" s="465"/>
      <c r="O610" s="462"/>
      <c r="P610" s="465"/>
      <c r="Q610" s="462"/>
      <c r="R610" s="466"/>
      <c r="S610" s="465"/>
      <c r="T610" s="462"/>
      <c r="U610" s="465"/>
      <c r="V610" s="462"/>
      <c r="W610" s="466"/>
      <c r="X610" s="465"/>
      <c r="Y610" s="462"/>
      <c r="Z610" s="467"/>
      <c r="AA610" s="467"/>
      <c r="AB610" s="467"/>
      <c r="AC610" s="467"/>
      <c r="AD610" s="467"/>
      <c r="AE610" s="467"/>
      <c r="AF610" s="467"/>
      <c r="AG610" s="467"/>
      <c r="AH610" s="467"/>
      <c r="AI610" s="467"/>
      <c r="AJ610" s="467"/>
      <c r="AK610" s="467"/>
      <c r="AL610" s="467"/>
      <c r="AM610" s="467"/>
      <c r="AN610" s="467"/>
      <c r="AO610" s="467"/>
      <c r="AP610" s="467"/>
      <c r="AQ610" s="467"/>
      <c r="AR610" s="467"/>
      <c r="AS610" s="467"/>
    </row>
    <row r="611" spans="1:45" ht="12.75" customHeight="1" x14ac:dyDescent="0.2">
      <c r="A611" s="461"/>
      <c r="B611" s="462"/>
      <c r="C611" s="462"/>
      <c r="D611" s="462"/>
      <c r="E611" s="462"/>
      <c r="F611" s="462"/>
      <c r="G611" s="463"/>
      <c r="H611" s="462"/>
      <c r="I611" s="464"/>
      <c r="J611" s="464"/>
      <c r="K611" s="465"/>
      <c r="L611" s="462"/>
      <c r="M611" s="466"/>
      <c r="N611" s="465"/>
      <c r="O611" s="462"/>
      <c r="P611" s="465"/>
      <c r="Q611" s="462"/>
      <c r="R611" s="466"/>
      <c r="S611" s="465"/>
      <c r="T611" s="462"/>
      <c r="U611" s="465"/>
      <c r="V611" s="462"/>
      <c r="W611" s="466"/>
      <c r="X611" s="465"/>
      <c r="Y611" s="462"/>
      <c r="Z611" s="467"/>
      <c r="AA611" s="467"/>
      <c r="AB611" s="467"/>
      <c r="AC611" s="467"/>
      <c r="AD611" s="467"/>
      <c r="AE611" s="467"/>
      <c r="AF611" s="467"/>
      <c r="AG611" s="467"/>
      <c r="AH611" s="467"/>
      <c r="AI611" s="467"/>
      <c r="AJ611" s="467"/>
      <c r="AK611" s="467"/>
      <c r="AL611" s="467"/>
      <c r="AM611" s="467"/>
      <c r="AN611" s="467"/>
      <c r="AO611" s="467"/>
      <c r="AP611" s="467"/>
      <c r="AQ611" s="467"/>
      <c r="AR611" s="467"/>
      <c r="AS611" s="467"/>
    </row>
    <row r="612" spans="1:45" ht="12.75" customHeight="1" x14ac:dyDescent="0.2">
      <c r="A612" s="461"/>
      <c r="B612" s="462"/>
      <c r="C612" s="462"/>
      <c r="D612" s="462"/>
      <c r="E612" s="462"/>
      <c r="F612" s="462"/>
      <c r="G612" s="463"/>
      <c r="H612" s="462"/>
      <c r="I612" s="464"/>
      <c r="J612" s="464"/>
      <c r="K612" s="465"/>
      <c r="L612" s="462"/>
      <c r="M612" s="466"/>
      <c r="N612" s="465"/>
      <c r="O612" s="462"/>
      <c r="P612" s="465"/>
      <c r="Q612" s="462"/>
      <c r="R612" s="466"/>
      <c r="S612" s="465"/>
      <c r="T612" s="462"/>
      <c r="U612" s="465"/>
      <c r="V612" s="462"/>
      <c r="W612" s="466"/>
      <c r="X612" s="465"/>
      <c r="Y612" s="462"/>
      <c r="Z612" s="467"/>
      <c r="AA612" s="467"/>
      <c r="AB612" s="467"/>
      <c r="AC612" s="467"/>
      <c r="AD612" s="467"/>
      <c r="AE612" s="467"/>
      <c r="AF612" s="467"/>
      <c r="AG612" s="467"/>
      <c r="AH612" s="467"/>
      <c r="AI612" s="467"/>
      <c r="AJ612" s="467"/>
      <c r="AK612" s="467"/>
      <c r="AL612" s="467"/>
      <c r="AM612" s="467"/>
      <c r="AN612" s="467"/>
      <c r="AO612" s="467"/>
      <c r="AP612" s="467"/>
      <c r="AQ612" s="467"/>
      <c r="AR612" s="467"/>
      <c r="AS612" s="467"/>
    </row>
    <row r="613" spans="1:45" ht="12.75" customHeight="1" x14ac:dyDescent="0.2">
      <c r="A613" s="461"/>
      <c r="B613" s="462"/>
      <c r="C613" s="462"/>
      <c r="D613" s="462"/>
      <c r="E613" s="462"/>
      <c r="F613" s="462"/>
      <c r="G613" s="463"/>
      <c r="H613" s="462"/>
      <c r="I613" s="464"/>
      <c r="J613" s="464"/>
      <c r="K613" s="465"/>
      <c r="L613" s="462"/>
      <c r="M613" s="466"/>
      <c r="N613" s="465"/>
      <c r="O613" s="462"/>
      <c r="P613" s="465"/>
      <c r="Q613" s="462"/>
      <c r="R613" s="466"/>
      <c r="S613" s="465"/>
      <c r="T613" s="462"/>
      <c r="U613" s="465"/>
      <c r="V613" s="462"/>
      <c r="W613" s="466"/>
      <c r="X613" s="465"/>
      <c r="Y613" s="462"/>
      <c r="Z613" s="467"/>
      <c r="AA613" s="467"/>
      <c r="AB613" s="467"/>
      <c r="AC613" s="467"/>
      <c r="AD613" s="467"/>
      <c r="AE613" s="467"/>
      <c r="AF613" s="467"/>
      <c r="AG613" s="467"/>
      <c r="AH613" s="467"/>
      <c r="AI613" s="467"/>
      <c r="AJ613" s="467"/>
      <c r="AK613" s="467"/>
      <c r="AL613" s="467"/>
      <c r="AM613" s="467"/>
      <c r="AN613" s="467"/>
      <c r="AO613" s="467"/>
      <c r="AP613" s="467"/>
      <c r="AQ613" s="467"/>
      <c r="AR613" s="467"/>
      <c r="AS613" s="467"/>
    </row>
    <row r="614" spans="1:45" ht="12.75" customHeight="1" x14ac:dyDescent="0.2">
      <c r="A614" s="461"/>
      <c r="B614" s="462"/>
      <c r="C614" s="462"/>
      <c r="D614" s="462"/>
      <c r="E614" s="462"/>
      <c r="F614" s="462"/>
      <c r="G614" s="463"/>
      <c r="H614" s="462"/>
      <c r="I614" s="464"/>
      <c r="J614" s="464"/>
      <c r="K614" s="465"/>
      <c r="L614" s="462"/>
      <c r="M614" s="466"/>
      <c r="N614" s="465"/>
      <c r="O614" s="462"/>
      <c r="P614" s="465"/>
      <c r="Q614" s="462"/>
      <c r="R614" s="466"/>
      <c r="S614" s="465"/>
      <c r="T614" s="462"/>
      <c r="U614" s="465"/>
      <c r="V614" s="462"/>
      <c r="W614" s="466"/>
      <c r="X614" s="465"/>
      <c r="Y614" s="462"/>
      <c r="Z614" s="467"/>
      <c r="AA614" s="467"/>
      <c r="AB614" s="467"/>
      <c r="AC614" s="467"/>
      <c r="AD614" s="467"/>
      <c r="AE614" s="467"/>
      <c r="AF614" s="467"/>
      <c r="AG614" s="467"/>
      <c r="AH614" s="467"/>
      <c r="AI614" s="467"/>
      <c r="AJ614" s="467"/>
      <c r="AK614" s="467"/>
      <c r="AL614" s="467"/>
      <c r="AM614" s="467"/>
      <c r="AN614" s="467"/>
      <c r="AO614" s="467"/>
      <c r="AP614" s="467"/>
      <c r="AQ614" s="467"/>
      <c r="AR614" s="467"/>
      <c r="AS614" s="467"/>
    </row>
    <row r="615" spans="1:45" ht="12.75" customHeight="1" x14ac:dyDescent="0.2">
      <c r="A615" s="461"/>
      <c r="B615" s="462"/>
      <c r="C615" s="462"/>
      <c r="D615" s="462"/>
      <c r="E615" s="462"/>
      <c r="F615" s="462"/>
      <c r="G615" s="463"/>
      <c r="H615" s="462"/>
      <c r="I615" s="464"/>
      <c r="J615" s="464"/>
      <c r="K615" s="465"/>
      <c r="L615" s="462"/>
      <c r="M615" s="466"/>
      <c r="N615" s="465"/>
      <c r="O615" s="462"/>
      <c r="P615" s="465"/>
      <c r="Q615" s="462"/>
      <c r="R615" s="466"/>
      <c r="S615" s="465"/>
      <c r="T615" s="462"/>
      <c r="U615" s="465"/>
      <c r="V615" s="462"/>
      <c r="W615" s="466"/>
      <c r="X615" s="465"/>
      <c r="Y615" s="462"/>
      <c r="Z615" s="467"/>
      <c r="AA615" s="467"/>
      <c r="AB615" s="467"/>
      <c r="AC615" s="467"/>
      <c r="AD615" s="467"/>
      <c r="AE615" s="467"/>
      <c r="AF615" s="467"/>
      <c r="AG615" s="467"/>
      <c r="AH615" s="467"/>
      <c r="AI615" s="467"/>
      <c r="AJ615" s="467"/>
      <c r="AK615" s="467"/>
      <c r="AL615" s="467"/>
      <c r="AM615" s="467"/>
      <c r="AN615" s="467"/>
      <c r="AO615" s="467"/>
      <c r="AP615" s="467"/>
      <c r="AQ615" s="467"/>
      <c r="AR615" s="467"/>
      <c r="AS615" s="467"/>
    </row>
    <row r="616" spans="1:45" ht="12.75" customHeight="1" x14ac:dyDescent="0.2">
      <c r="A616" s="461"/>
      <c r="B616" s="462"/>
      <c r="C616" s="462"/>
      <c r="D616" s="462"/>
      <c r="E616" s="462"/>
      <c r="F616" s="462"/>
      <c r="G616" s="463"/>
      <c r="H616" s="462"/>
      <c r="I616" s="464"/>
      <c r="J616" s="464"/>
      <c r="K616" s="465"/>
      <c r="L616" s="462"/>
      <c r="M616" s="466"/>
      <c r="N616" s="465"/>
      <c r="O616" s="462"/>
      <c r="P616" s="465"/>
      <c r="Q616" s="462"/>
      <c r="R616" s="466"/>
      <c r="S616" s="465"/>
      <c r="T616" s="462"/>
      <c r="U616" s="465"/>
      <c r="V616" s="462"/>
      <c r="W616" s="466"/>
      <c r="X616" s="465"/>
      <c r="Y616" s="462"/>
      <c r="Z616" s="467"/>
      <c r="AA616" s="467"/>
      <c r="AB616" s="467"/>
      <c r="AC616" s="467"/>
      <c r="AD616" s="467"/>
      <c r="AE616" s="467"/>
      <c r="AF616" s="467"/>
      <c r="AG616" s="467"/>
      <c r="AH616" s="467"/>
      <c r="AI616" s="467"/>
      <c r="AJ616" s="467"/>
      <c r="AK616" s="467"/>
      <c r="AL616" s="467"/>
      <c r="AM616" s="467"/>
      <c r="AN616" s="467"/>
      <c r="AO616" s="467"/>
      <c r="AP616" s="467"/>
      <c r="AQ616" s="467"/>
      <c r="AR616" s="467"/>
      <c r="AS616" s="467"/>
    </row>
    <row r="617" spans="1:45" ht="12.75" customHeight="1" x14ac:dyDescent="0.2">
      <c r="A617" s="461"/>
      <c r="B617" s="462"/>
      <c r="C617" s="462"/>
      <c r="D617" s="462"/>
      <c r="E617" s="462"/>
      <c r="F617" s="462"/>
      <c r="G617" s="463"/>
      <c r="H617" s="462"/>
      <c r="I617" s="464"/>
      <c r="J617" s="464"/>
      <c r="K617" s="465"/>
      <c r="L617" s="462"/>
      <c r="M617" s="466"/>
      <c r="N617" s="465"/>
      <c r="O617" s="462"/>
      <c r="P617" s="465"/>
      <c r="Q617" s="462"/>
      <c r="R617" s="466"/>
      <c r="S617" s="465"/>
      <c r="T617" s="462"/>
      <c r="U617" s="465"/>
      <c r="V617" s="462"/>
      <c r="W617" s="466"/>
      <c r="X617" s="465"/>
      <c r="Y617" s="462"/>
      <c r="Z617" s="467"/>
      <c r="AA617" s="467"/>
      <c r="AB617" s="467"/>
      <c r="AC617" s="467"/>
      <c r="AD617" s="467"/>
      <c r="AE617" s="467"/>
      <c r="AF617" s="467"/>
      <c r="AG617" s="467"/>
      <c r="AH617" s="467"/>
      <c r="AI617" s="467"/>
      <c r="AJ617" s="467"/>
      <c r="AK617" s="467"/>
      <c r="AL617" s="467"/>
      <c r="AM617" s="467"/>
      <c r="AN617" s="467"/>
      <c r="AO617" s="467"/>
      <c r="AP617" s="467"/>
      <c r="AQ617" s="467"/>
      <c r="AR617" s="467"/>
      <c r="AS617" s="467"/>
    </row>
    <row r="618" spans="1:45" ht="12.75" customHeight="1" x14ac:dyDescent="0.2">
      <c r="A618" s="461"/>
      <c r="B618" s="462"/>
      <c r="C618" s="462"/>
      <c r="D618" s="462"/>
      <c r="E618" s="462"/>
      <c r="F618" s="462"/>
      <c r="G618" s="463"/>
      <c r="H618" s="462"/>
      <c r="I618" s="464"/>
      <c r="J618" s="464"/>
      <c r="K618" s="465"/>
      <c r="L618" s="462"/>
      <c r="M618" s="466"/>
      <c r="N618" s="465"/>
      <c r="O618" s="462"/>
      <c r="P618" s="465"/>
      <c r="Q618" s="462"/>
      <c r="R618" s="466"/>
      <c r="S618" s="465"/>
      <c r="T618" s="462"/>
      <c r="U618" s="465"/>
      <c r="V618" s="462"/>
      <c r="W618" s="466"/>
      <c r="X618" s="465"/>
      <c r="Y618" s="462"/>
      <c r="Z618" s="467"/>
      <c r="AA618" s="467"/>
      <c r="AB618" s="467"/>
      <c r="AC618" s="467"/>
      <c r="AD618" s="467"/>
      <c r="AE618" s="467"/>
      <c r="AF618" s="467"/>
      <c r="AG618" s="467"/>
      <c r="AH618" s="467"/>
      <c r="AI618" s="467"/>
      <c r="AJ618" s="467"/>
      <c r="AK618" s="467"/>
      <c r="AL618" s="467"/>
      <c r="AM618" s="467"/>
      <c r="AN618" s="467"/>
      <c r="AO618" s="467"/>
      <c r="AP618" s="467"/>
      <c r="AQ618" s="467"/>
      <c r="AR618" s="467"/>
      <c r="AS618" s="467"/>
    </row>
    <row r="619" spans="1:45" ht="12.75" customHeight="1" x14ac:dyDescent="0.2">
      <c r="A619" s="461"/>
      <c r="B619" s="462"/>
      <c r="C619" s="462"/>
      <c r="D619" s="462"/>
      <c r="E619" s="462"/>
      <c r="F619" s="462"/>
      <c r="G619" s="463"/>
      <c r="H619" s="462"/>
      <c r="I619" s="464"/>
      <c r="J619" s="464"/>
      <c r="K619" s="465"/>
      <c r="L619" s="462"/>
      <c r="M619" s="466"/>
      <c r="N619" s="465"/>
      <c r="O619" s="462"/>
      <c r="P619" s="465"/>
      <c r="Q619" s="462"/>
      <c r="R619" s="466"/>
      <c r="S619" s="465"/>
      <c r="T619" s="462"/>
      <c r="U619" s="465"/>
      <c r="V619" s="462"/>
      <c r="W619" s="466"/>
      <c r="X619" s="465"/>
      <c r="Y619" s="462"/>
      <c r="Z619" s="467"/>
      <c r="AA619" s="467"/>
      <c r="AB619" s="467"/>
      <c r="AC619" s="467"/>
      <c r="AD619" s="467"/>
      <c r="AE619" s="467"/>
      <c r="AF619" s="467"/>
      <c r="AG619" s="467"/>
      <c r="AH619" s="467"/>
      <c r="AI619" s="467"/>
      <c r="AJ619" s="467"/>
      <c r="AK619" s="467"/>
      <c r="AL619" s="467"/>
      <c r="AM619" s="467"/>
      <c r="AN619" s="467"/>
      <c r="AO619" s="467"/>
      <c r="AP619" s="467"/>
      <c r="AQ619" s="467"/>
      <c r="AR619" s="467"/>
      <c r="AS619" s="467"/>
    </row>
    <row r="620" spans="1:45" ht="12.75" customHeight="1" x14ac:dyDescent="0.2">
      <c r="A620" s="461"/>
      <c r="B620" s="462"/>
      <c r="C620" s="462"/>
      <c r="D620" s="462"/>
      <c r="E620" s="462"/>
      <c r="F620" s="462"/>
      <c r="G620" s="463"/>
      <c r="H620" s="462"/>
      <c r="I620" s="464"/>
      <c r="J620" s="464"/>
      <c r="K620" s="465"/>
      <c r="L620" s="462"/>
      <c r="M620" s="466"/>
      <c r="N620" s="465"/>
      <c r="O620" s="462"/>
      <c r="P620" s="465"/>
      <c r="Q620" s="462"/>
      <c r="R620" s="466"/>
      <c r="S620" s="465"/>
      <c r="T620" s="462"/>
      <c r="U620" s="465"/>
      <c r="V620" s="462"/>
      <c r="W620" s="466"/>
      <c r="X620" s="465"/>
      <c r="Y620" s="462"/>
      <c r="Z620" s="467"/>
      <c r="AA620" s="467"/>
      <c r="AB620" s="467"/>
      <c r="AC620" s="467"/>
      <c r="AD620" s="467"/>
      <c r="AE620" s="467"/>
      <c r="AF620" s="467"/>
      <c r="AG620" s="467"/>
      <c r="AH620" s="467"/>
      <c r="AI620" s="467"/>
      <c r="AJ620" s="467"/>
      <c r="AK620" s="467"/>
      <c r="AL620" s="467"/>
      <c r="AM620" s="467"/>
      <c r="AN620" s="467"/>
      <c r="AO620" s="467"/>
      <c r="AP620" s="467"/>
      <c r="AQ620" s="467"/>
      <c r="AR620" s="467"/>
      <c r="AS620" s="467"/>
    </row>
    <row r="621" spans="1:45" ht="12.75" customHeight="1" x14ac:dyDescent="0.2">
      <c r="A621" s="461"/>
      <c r="B621" s="462"/>
      <c r="C621" s="462"/>
      <c r="D621" s="462"/>
      <c r="E621" s="462"/>
      <c r="F621" s="462"/>
      <c r="G621" s="463"/>
      <c r="H621" s="462"/>
      <c r="I621" s="464"/>
      <c r="J621" s="464"/>
      <c r="K621" s="465"/>
      <c r="L621" s="462"/>
      <c r="M621" s="466"/>
      <c r="N621" s="465"/>
      <c r="O621" s="462"/>
      <c r="P621" s="465"/>
      <c r="Q621" s="462"/>
      <c r="R621" s="466"/>
      <c r="S621" s="465"/>
      <c r="T621" s="462"/>
      <c r="U621" s="465"/>
      <c r="V621" s="462"/>
      <c r="W621" s="466"/>
      <c r="X621" s="465"/>
      <c r="Y621" s="462"/>
      <c r="Z621" s="467"/>
      <c r="AA621" s="467"/>
      <c r="AB621" s="467"/>
      <c r="AC621" s="467"/>
      <c r="AD621" s="467"/>
      <c r="AE621" s="467"/>
      <c r="AF621" s="467"/>
      <c r="AG621" s="467"/>
      <c r="AH621" s="467"/>
      <c r="AI621" s="467"/>
      <c r="AJ621" s="467"/>
      <c r="AK621" s="467"/>
      <c r="AL621" s="467"/>
      <c r="AM621" s="467"/>
      <c r="AN621" s="467"/>
      <c r="AO621" s="467"/>
      <c r="AP621" s="467"/>
      <c r="AQ621" s="467"/>
      <c r="AR621" s="467"/>
      <c r="AS621" s="467"/>
    </row>
    <row r="622" spans="1:45" ht="12.75" customHeight="1" x14ac:dyDescent="0.2">
      <c r="A622" s="461"/>
      <c r="B622" s="462"/>
      <c r="C622" s="462"/>
      <c r="D622" s="462"/>
      <c r="E622" s="462"/>
      <c r="F622" s="462"/>
      <c r="G622" s="463"/>
      <c r="H622" s="462"/>
      <c r="I622" s="464"/>
      <c r="J622" s="464"/>
      <c r="K622" s="465"/>
      <c r="L622" s="462"/>
      <c r="M622" s="466"/>
      <c r="N622" s="465"/>
      <c r="O622" s="462"/>
      <c r="P622" s="465"/>
      <c r="Q622" s="462"/>
      <c r="R622" s="466"/>
      <c r="S622" s="465"/>
      <c r="T622" s="462"/>
      <c r="U622" s="465"/>
      <c r="V622" s="462"/>
      <c r="W622" s="466"/>
      <c r="X622" s="465"/>
      <c r="Y622" s="462"/>
      <c r="Z622" s="467"/>
      <c r="AA622" s="467"/>
      <c r="AB622" s="467"/>
      <c r="AC622" s="467"/>
      <c r="AD622" s="467"/>
      <c r="AE622" s="467"/>
      <c r="AF622" s="467"/>
      <c r="AG622" s="467"/>
      <c r="AH622" s="467"/>
      <c r="AI622" s="467"/>
      <c r="AJ622" s="467"/>
      <c r="AK622" s="467"/>
      <c r="AL622" s="467"/>
      <c r="AM622" s="467"/>
      <c r="AN622" s="467"/>
      <c r="AO622" s="467"/>
      <c r="AP622" s="467"/>
      <c r="AQ622" s="467"/>
      <c r="AR622" s="467"/>
      <c r="AS622" s="467"/>
    </row>
    <row r="623" spans="1:45" ht="12.75" customHeight="1" x14ac:dyDescent="0.2">
      <c r="A623" s="461"/>
      <c r="B623" s="462"/>
      <c r="C623" s="462"/>
      <c r="D623" s="462"/>
      <c r="E623" s="462"/>
      <c r="F623" s="462"/>
      <c r="G623" s="463"/>
      <c r="H623" s="462"/>
      <c r="I623" s="464"/>
      <c r="J623" s="464"/>
      <c r="K623" s="465"/>
      <c r="L623" s="462"/>
      <c r="M623" s="466"/>
      <c r="N623" s="465"/>
      <c r="O623" s="462"/>
      <c r="P623" s="465"/>
      <c r="Q623" s="462"/>
      <c r="R623" s="466"/>
      <c r="S623" s="465"/>
      <c r="T623" s="462"/>
      <c r="U623" s="465"/>
      <c r="V623" s="462"/>
      <c r="W623" s="466"/>
      <c r="X623" s="465"/>
      <c r="Y623" s="462"/>
      <c r="Z623" s="467"/>
      <c r="AA623" s="467"/>
      <c r="AB623" s="467"/>
      <c r="AC623" s="467"/>
      <c r="AD623" s="467"/>
      <c r="AE623" s="467"/>
      <c r="AF623" s="467"/>
      <c r="AG623" s="467"/>
      <c r="AH623" s="467"/>
      <c r="AI623" s="467"/>
      <c r="AJ623" s="467"/>
      <c r="AK623" s="467"/>
      <c r="AL623" s="467"/>
      <c r="AM623" s="467"/>
      <c r="AN623" s="467"/>
      <c r="AO623" s="467"/>
      <c r="AP623" s="467"/>
      <c r="AQ623" s="467"/>
      <c r="AR623" s="467"/>
      <c r="AS623" s="467"/>
    </row>
    <row r="624" spans="1:45" ht="12.75" customHeight="1" x14ac:dyDescent="0.2">
      <c r="A624" s="461"/>
      <c r="B624" s="462"/>
      <c r="C624" s="462"/>
      <c r="D624" s="462"/>
      <c r="E624" s="462"/>
      <c r="F624" s="462"/>
      <c r="G624" s="463"/>
      <c r="H624" s="462"/>
      <c r="I624" s="464"/>
      <c r="J624" s="464"/>
      <c r="K624" s="465"/>
      <c r="L624" s="462"/>
      <c r="M624" s="466"/>
      <c r="N624" s="465"/>
      <c r="O624" s="462"/>
      <c r="P624" s="465"/>
      <c r="Q624" s="462"/>
      <c r="R624" s="466"/>
      <c r="S624" s="465"/>
      <c r="T624" s="462"/>
      <c r="U624" s="465"/>
      <c r="V624" s="462"/>
      <c r="W624" s="466"/>
      <c r="X624" s="465"/>
      <c r="Y624" s="462"/>
      <c r="Z624" s="467"/>
      <c r="AA624" s="467"/>
      <c r="AB624" s="467"/>
      <c r="AC624" s="467"/>
      <c r="AD624" s="467"/>
      <c r="AE624" s="467"/>
      <c r="AF624" s="467"/>
      <c r="AG624" s="467"/>
      <c r="AH624" s="467"/>
      <c r="AI624" s="467"/>
      <c r="AJ624" s="467"/>
      <c r="AK624" s="467"/>
      <c r="AL624" s="467"/>
      <c r="AM624" s="467"/>
      <c r="AN624" s="467"/>
      <c r="AO624" s="467"/>
      <c r="AP624" s="467"/>
      <c r="AQ624" s="467"/>
      <c r="AR624" s="467"/>
      <c r="AS624" s="467"/>
    </row>
    <row r="625" spans="1:45" ht="12.75" customHeight="1" x14ac:dyDescent="0.2">
      <c r="A625" s="461"/>
      <c r="B625" s="462"/>
      <c r="C625" s="462"/>
      <c r="D625" s="462"/>
      <c r="E625" s="462"/>
      <c r="F625" s="462"/>
      <c r="G625" s="463"/>
      <c r="H625" s="462"/>
      <c r="I625" s="464"/>
      <c r="J625" s="464"/>
      <c r="K625" s="465"/>
      <c r="L625" s="462"/>
      <c r="M625" s="466"/>
      <c r="N625" s="465"/>
      <c r="O625" s="462"/>
      <c r="P625" s="465"/>
      <c r="Q625" s="462"/>
      <c r="R625" s="466"/>
      <c r="S625" s="465"/>
      <c r="T625" s="462"/>
      <c r="U625" s="465"/>
      <c r="V625" s="462"/>
      <c r="W625" s="466"/>
      <c r="X625" s="465"/>
      <c r="Y625" s="462"/>
      <c r="Z625" s="467"/>
      <c r="AA625" s="467"/>
      <c r="AB625" s="467"/>
      <c r="AC625" s="467"/>
      <c r="AD625" s="467"/>
      <c r="AE625" s="467"/>
      <c r="AF625" s="467"/>
      <c r="AG625" s="467"/>
      <c r="AH625" s="467"/>
      <c r="AI625" s="467"/>
      <c r="AJ625" s="467"/>
      <c r="AK625" s="467"/>
      <c r="AL625" s="467"/>
      <c r="AM625" s="467"/>
      <c r="AN625" s="467"/>
      <c r="AO625" s="467"/>
      <c r="AP625" s="467"/>
      <c r="AQ625" s="467"/>
      <c r="AR625" s="467"/>
      <c r="AS625" s="467"/>
    </row>
    <row r="626" spans="1:45" ht="12.75" customHeight="1" x14ac:dyDescent="0.2">
      <c r="A626" s="461"/>
      <c r="B626" s="462"/>
      <c r="C626" s="462"/>
      <c r="D626" s="462"/>
      <c r="E626" s="462"/>
      <c r="F626" s="462"/>
      <c r="G626" s="463"/>
      <c r="H626" s="462"/>
      <c r="I626" s="464"/>
      <c r="J626" s="464"/>
      <c r="K626" s="465"/>
      <c r="L626" s="462"/>
      <c r="M626" s="466"/>
      <c r="N626" s="465"/>
      <c r="O626" s="462"/>
      <c r="P626" s="465"/>
      <c r="Q626" s="462"/>
      <c r="R626" s="466"/>
      <c r="S626" s="465"/>
      <c r="T626" s="462"/>
      <c r="U626" s="465"/>
      <c r="V626" s="462"/>
      <c r="W626" s="466"/>
      <c r="X626" s="465"/>
      <c r="Y626" s="462"/>
      <c r="Z626" s="467"/>
      <c r="AA626" s="467"/>
      <c r="AB626" s="467"/>
      <c r="AC626" s="467"/>
      <c r="AD626" s="467"/>
      <c r="AE626" s="467"/>
      <c r="AF626" s="467"/>
      <c r="AG626" s="467"/>
      <c r="AH626" s="467"/>
      <c r="AI626" s="467"/>
      <c r="AJ626" s="467"/>
      <c r="AK626" s="467"/>
      <c r="AL626" s="467"/>
      <c r="AM626" s="467"/>
      <c r="AN626" s="467"/>
      <c r="AO626" s="467"/>
      <c r="AP626" s="467"/>
      <c r="AQ626" s="467"/>
      <c r="AR626" s="467"/>
      <c r="AS626" s="467"/>
    </row>
    <row r="627" spans="1:45" ht="12.75" customHeight="1" x14ac:dyDescent="0.2">
      <c r="A627" s="461"/>
      <c r="B627" s="462"/>
      <c r="C627" s="462"/>
      <c r="D627" s="462"/>
      <c r="E627" s="462"/>
      <c r="F627" s="462"/>
      <c r="G627" s="463"/>
      <c r="H627" s="462"/>
      <c r="I627" s="464"/>
      <c r="J627" s="464"/>
      <c r="K627" s="465"/>
      <c r="L627" s="462"/>
      <c r="M627" s="466"/>
      <c r="N627" s="465"/>
      <c r="O627" s="462"/>
      <c r="P627" s="465"/>
      <c r="Q627" s="462"/>
      <c r="R627" s="466"/>
      <c r="S627" s="465"/>
      <c r="T627" s="462"/>
      <c r="U627" s="465"/>
      <c r="V627" s="462"/>
      <c r="W627" s="466"/>
      <c r="X627" s="465"/>
      <c r="Y627" s="462"/>
      <c r="Z627" s="467"/>
      <c r="AA627" s="467"/>
      <c r="AB627" s="467"/>
      <c r="AC627" s="467"/>
      <c r="AD627" s="467"/>
      <c r="AE627" s="467"/>
      <c r="AF627" s="467"/>
      <c r="AG627" s="467"/>
      <c r="AH627" s="467"/>
      <c r="AI627" s="467"/>
      <c r="AJ627" s="467"/>
      <c r="AK627" s="467"/>
      <c r="AL627" s="467"/>
      <c r="AM627" s="467"/>
      <c r="AN627" s="467"/>
      <c r="AO627" s="467"/>
      <c r="AP627" s="467"/>
      <c r="AQ627" s="467"/>
      <c r="AR627" s="467"/>
      <c r="AS627" s="467"/>
    </row>
    <row r="628" spans="1:45" ht="12.75" customHeight="1" x14ac:dyDescent="0.2">
      <c r="A628" s="461"/>
      <c r="B628" s="462"/>
      <c r="C628" s="462"/>
      <c r="D628" s="462"/>
      <c r="E628" s="462"/>
      <c r="F628" s="462"/>
      <c r="G628" s="463"/>
      <c r="H628" s="462"/>
      <c r="I628" s="464"/>
      <c r="J628" s="464"/>
      <c r="K628" s="465"/>
      <c r="L628" s="462"/>
      <c r="M628" s="466"/>
      <c r="N628" s="465"/>
      <c r="O628" s="462"/>
      <c r="P628" s="465"/>
      <c r="Q628" s="462"/>
      <c r="R628" s="466"/>
      <c r="S628" s="465"/>
      <c r="T628" s="462"/>
      <c r="U628" s="465"/>
      <c r="V628" s="462"/>
      <c r="W628" s="466"/>
      <c r="X628" s="465"/>
      <c r="Y628" s="462"/>
      <c r="Z628" s="467"/>
      <c r="AA628" s="467"/>
      <c r="AB628" s="467"/>
      <c r="AC628" s="467"/>
      <c r="AD628" s="467"/>
      <c r="AE628" s="467"/>
      <c r="AF628" s="467"/>
      <c r="AG628" s="467"/>
      <c r="AH628" s="467"/>
      <c r="AI628" s="467"/>
      <c r="AJ628" s="467"/>
      <c r="AK628" s="467"/>
      <c r="AL628" s="467"/>
      <c r="AM628" s="467"/>
      <c r="AN628" s="467"/>
      <c r="AO628" s="467"/>
      <c r="AP628" s="467"/>
      <c r="AQ628" s="467"/>
      <c r="AR628" s="467"/>
      <c r="AS628" s="467"/>
    </row>
    <row r="629" spans="1:45" ht="12.75" customHeight="1" x14ac:dyDescent="0.2">
      <c r="A629" s="461"/>
      <c r="B629" s="462"/>
      <c r="C629" s="462"/>
      <c r="D629" s="462"/>
      <c r="E629" s="462"/>
      <c r="F629" s="462"/>
      <c r="G629" s="463"/>
      <c r="H629" s="462"/>
      <c r="I629" s="464"/>
      <c r="J629" s="464"/>
      <c r="K629" s="465"/>
      <c r="L629" s="462"/>
      <c r="M629" s="466"/>
      <c r="N629" s="465"/>
      <c r="O629" s="462"/>
      <c r="P629" s="465"/>
      <c r="Q629" s="462"/>
      <c r="R629" s="466"/>
      <c r="S629" s="465"/>
      <c r="T629" s="462"/>
      <c r="U629" s="465"/>
      <c r="V629" s="462"/>
      <c r="W629" s="466"/>
      <c r="X629" s="465"/>
      <c r="Y629" s="462"/>
      <c r="Z629" s="467"/>
      <c r="AA629" s="467"/>
      <c r="AB629" s="467"/>
      <c r="AC629" s="467"/>
      <c r="AD629" s="467"/>
      <c r="AE629" s="467"/>
      <c r="AF629" s="467"/>
      <c r="AG629" s="467"/>
      <c r="AH629" s="467"/>
      <c r="AI629" s="467"/>
      <c r="AJ629" s="467"/>
      <c r="AK629" s="467"/>
      <c r="AL629" s="467"/>
      <c r="AM629" s="467"/>
      <c r="AN629" s="467"/>
      <c r="AO629" s="467"/>
      <c r="AP629" s="467"/>
      <c r="AQ629" s="467"/>
      <c r="AR629" s="467"/>
      <c r="AS629" s="467"/>
    </row>
    <row r="630" spans="1:45" ht="12.75" customHeight="1" x14ac:dyDescent="0.2">
      <c r="A630" s="461"/>
      <c r="B630" s="462"/>
      <c r="C630" s="462"/>
      <c r="D630" s="462"/>
      <c r="E630" s="462"/>
      <c r="F630" s="462"/>
      <c r="G630" s="463"/>
      <c r="H630" s="462"/>
      <c r="I630" s="464"/>
      <c r="J630" s="464"/>
      <c r="K630" s="465"/>
      <c r="L630" s="462"/>
      <c r="M630" s="466"/>
      <c r="N630" s="465"/>
      <c r="O630" s="462"/>
      <c r="P630" s="465"/>
      <c r="Q630" s="462"/>
      <c r="R630" s="466"/>
      <c r="S630" s="465"/>
      <c r="T630" s="462"/>
      <c r="U630" s="465"/>
      <c r="V630" s="462"/>
      <c r="W630" s="466"/>
      <c r="X630" s="465"/>
      <c r="Y630" s="462"/>
      <c r="Z630" s="467"/>
      <c r="AA630" s="467"/>
      <c r="AB630" s="467"/>
      <c r="AC630" s="467"/>
      <c r="AD630" s="467"/>
      <c r="AE630" s="467"/>
      <c r="AF630" s="467"/>
      <c r="AG630" s="467"/>
      <c r="AH630" s="467"/>
      <c r="AI630" s="467"/>
      <c r="AJ630" s="467"/>
      <c r="AK630" s="467"/>
      <c r="AL630" s="467"/>
      <c r="AM630" s="467"/>
      <c r="AN630" s="467"/>
      <c r="AO630" s="467"/>
      <c r="AP630" s="467"/>
      <c r="AQ630" s="467"/>
      <c r="AR630" s="467"/>
      <c r="AS630" s="467"/>
    </row>
    <row r="631" spans="1:45" ht="12.75" customHeight="1" x14ac:dyDescent="0.2">
      <c r="A631" s="461"/>
      <c r="B631" s="462"/>
      <c r="C631" s="462"/>
      <c r="D631" s="462"/>
      <c r="E631" s="462"/>
      <c r="F631" s="462"/>
      <c r="G631" s="463"/>
      <c r="H631" s="462"/>
      <c r="I631" s="464"/>
      <c r="J631" s="464"/>
      <c r="K631" s="465"/>
      <c r="L631" s="462"/>
      <c r="M631" s="466"/>
      <c r="N631" s="465"/>
      <c r="O631" s="462"/>
      <c r="P631" s="465"/>
      <c r="Q631" s="462"/>
      <c r="R631" s="466"/>
      <c r="S631" s="465"/>
      <c r="T631" s="462"/>
      <c r="U631" s="465"/>
      <c r="V631" s="462"/>
      <c r="W631" s="466"/>
      <c r="X631" s="465"/>
      <c r="Y631" s="462"/>
      <c r="Z631" s="467"/>
      <c r="AA631" s="467"/>
      <c r="AB631" s="467"/>
      <c r="AC631" s="467"/>
      <c r="AD631" s="467"/>
      <c r="AE631" s="467"/>
      <c r="AF631" s="467"/>
      <c r="AG631" s="467"/>
      <c r="AH631" s="467"/>
      <c r="AI631" s="467"/>
      <c r="AJ631" s="467"/>
      <c r="AK631" s="467"/>
      <c r="AL631" s="467"/>
      <c r="AM631" s="467"/>
      <c r="AN631" s="467"/>
      <c r="AO631" s="467"/>
      <c r="AP631" s="467"/>
      <c r="AQ631" s="467"/>
      <c r="AR631" s="467"/>
      <c r="AS631" s="467"/>
    </row>
    <row r="632" spans="1:45" ht="12.75" customHeight="1" x14ac:dyDescent="0.2">
      <c r="A632" s="461"/>
      <c r="B632" s="462"/>
      <c r="C632" s="462"/>
      <c r="D632" s="462"/>
      <c r="E632" s="462"/>
      <c r="F632" s="462"/>
      <c r="G632" s="463"/>
      <c r="H632" s="462"/>
      <c r="I632" s="464"/>
      <c r="J632" s="464"/>
      <c r="K632" s="465"/>
      <c r="L632" s="462"/>
      <c r="M632" s="466"/>
      <c r="N632" s="465"/>
      <c r="O632" s="462"/>
      <c r="P632" s="465"/>
      <c r="Q632" s="462"/>
      <c r="R632" s="466"/>
      <c r="S632" s="465"/>
      <c r="T632" s="462"/>
      <c r="U632" s="465"/>
      <c r="V632" s="462"/>
      <c r="W632" s="466"/>
      <c r="X632" s="465"/>
      <c r="Y632" s="462"/>
      <c r="Z632" s="467"/>
      <c r="AA632" s="467"/>
      <c r="AB632" s="467"/>
      <c r="AC632" s="467"/>
      <c r="AD632" s="467"/>
      <c r="AE632" s="467"/>
      <c r="AF632" s="467"/>
      <c r="AG632" s="467"/>
      <c r="AH632" s="467"/>
      <c r="AI632" s="467"/>
      <c r="AJ632" s="467"/>
      <c r="AK632" s="467"/>
      <c r="AL632" s="467"/>
      <c r="AM632" s="467"/>
      <c r="AN632" s="467"/>
      <c r="AO632" s="467"/>
      <c r="AP632" s="467"/>
      <c r="AQ632" s="467"/>
      <c r="AR632" s="467"/>
      <c r="AS632" s="467"/>
    </row>
    <row r="633" spans="1:45" ht="12.75" customHeight="1" x14ac:dyDescent="0.2">
      <c r="A633" s="461"/>
      <c r="B633" s="462"/>
      <c r="C633" s="462"/>
      <c r="D633" s="462"/>
      <c r="E633" s="462"/>
      <c r="F633" s="462"/>
      <c r="G633" s="463"/>
      <c r="H633" s="462"/>
      <c r="I633" s="464"/>
      <c r="J633" s="464"/>
      <c r="K633" s="465"/>
      <c r="L633" s="462"/>
      <c r="M633" s="466"/>
      <c r="N633" s="465"/>
      <c r="O633" s="462"/>
      <c r="P633" s="465"/>
      <c r="Q633" s="462"/>
      <c r="R633" s="466"/>
      <c r="S633" s="465"/>
      <c r="T633" s="462"/>
      <c r="U633" s="465"/>
      <c r="V633" s="462"/>
      <c r="W633" s="466"/>
      <c r="X633" s="465"/>
      <c r="Y633" s="462"/>
      <c r="Z633" s="467"/>
      <c r="AA633" s="467"/>
      <c r="AB633" s="467"/>
      <c r="AC633" s="467"/>
      <c r="AD633" s="467"/>
      <c r="AE633" s="467"/>
      <c r="AF633" s="467"/>
      <c r="AG633" s="467"/>
      <c r="AH633" s="467"/>
      <c r="AI633" s="467"/>
      <c r="AJ633" s="467"/>
      <c r="AK633" s="467"/>
      <c r="AL633" s="467"/>
      <c r="AM633" s="467"/>
      <c r="AN633" s="467"/>
      <c r="AO633" s="467"/>
      <c r="AP633" s="467"/>
      <c r="AQ633" s="467"/>
      <c r="AR633" s="467"/>
      <c r="AS633" s="467"/>
    </row>
    <row r="634" spans="1:45" ht="12.75" customHeight="1" x14ac:dyDescent="0.2">
      <c r="A634" s="461"/>
      <c r="B634" s="462"/>
      <c r="C634" s="462"/>
      <c r="D634" s="462"/>
      <c r="E634" s="462"/>
      <c r="F634" s="462"/>
      <c r="G634" s="463"/>
      <c r="H634" s="462"/>
      <c r="I634" s="464"/>
      <c r="J634" s="464"/>
      <c r="K634" s="465"/>
      <c r="L634" s="462"/>
      <c r="M634" s="466"/>
      <c r="N634" s="465"/>
      <c r="O634" s="462"/>
      <c r="P634" s="465"/>
      <c r="Q634" s="462"/>
      <c r="R634" s="466"/>
      <c r="S634" s="465"/>
      <c r="T634" s="462"/>
      <c r="U634" s="465"/>
      <c r="V634" s="462"/>
      <c r="W634" s="466"/>
      <c r="X634" s="465"/>
      <c r="Y634" s="462"/>
      <c r="Z634" s="467"/>
      <c r="AA634" s="467"/>
      <c r="AB634" s="467"/>
      <c r="AC634" s="467"/>
      <c r="AD634" s="467"/>
      <c r="AE634" s="467"/>
      <c r="AF634" s="467"/>
      <c r="AG634" s="467"/>
      <c r="AH634" s="467"/>
      <c r="AI634" s="467"/>
      <c r="AJ634" s="467"/>
      <c r="AK634" s="467"/>
      <c r="AL634" s="467"/>
      <c r="AM634" s="467"/>
      <c r="AN634" s="467"/>
      <c r="AO634" s="467"/>
      <c r="AP634" s="467"/>
      <c r="AQ634" s="467"/>
      <c r="AR634" s="467"/>
      <c r="AS634" s="467"/>
    </row>
    <row r="635" spans="1:45" ht="12.75" customHeight="1" x14ac:dyDescent="0.2">
      <c r="A635" s="461"/>
      <c r="B635" s="462"/>
      <c r="C635" s="462"/>
      <c r="D635" s="462"/>
      <c r="E635" s="462"/>
      <c r="F635" s="462"/>
      <c r="G635" s="463"/>
      <c r="H635" s="462"/>
      <c r="I635" s="464"/>
      <c r="J635" s="464"/>
      <c r="K635" s="465"/>
      <c r="L635" s="462"/>
      <c r="M635" s="466"/>
      <c r="N635" s="465"/>
      <c r="O635" s="462"/>
      <c r="P635" s="465"/>
      <c r="Q635" s="462"/>
      <c r="R635" s="466"/>
      <c r="S635" s="465"/>
      <c r="T635" s="462"/>
      <c r="U635" s="465"/>
      <c r="V635" s="462"/>
      <c r="W635" s="466"/>
      <c r="X635" s="465"/>
      <c r="Y635" s="462"/>
      <c r="Z635" s="467"/>
      <c r="AA635" s="467"/>
      <c r="AB635" s="467"/>
      <c r="AC635" s="467"/>
      <c r="AD635" s="467"/>
      <c r="AE635" s="467"/>
      <c r="AF635" s="467"/>
      <c r="AG635" s="467"/>
      <c r="AH635" s="467"/>
      <c r="AI635" s="467"/>
      <c r="AJ635" s="467"/>
      <c r="AK635" s="467"/>
      <c r="AL635" s="467"/>
      <c r="AM635" s="467"/>
      <c r="AN635" s="467"/>
      <c r="AO635" s="467"/>
      <c r="AP635" s="467"/>
      <c r="AQ635" s="467"/>
      <c r="AR635" s="467"/>
      <c r="AS635" s="467"/>
    </row>
    <row r="636" spans="1:45" ht="12.75" customHeight="1" x14ac:dyDescent="0.2">
      <c r="A636" s="461"/>
      <c r="B636" s="462"/>
      <c r="C636" s="462"/>
      <c r="D636" s="462"/>
      <c r="E636" s="462"/>
      <c r="F636" s="462"/>
      <c r="G636" s="463"/>
      <c r="H636" s="462"/>
      <c r="I636" s="464"/>
      <c r="J636" s="464"/>
      <c r="K636" s="465"/>
      <c r="L636" s="462"/>
      <c r="M636" s="466"/>
      <c r="N636" s="465"/>
      <c r="O636" s="462"/>
      <c r="P636" s="465"/>
      <c r="Q636" s="462"/>
      <c r="R636" s="466"/>
      <c r="S636" s="465"/>
      <c r="T636" s="462"/>
      <c r="U636" s="465"/>
      <c r="V636" s="462"/>
      <c r="W636" s="466"/>
      <c r="X636" s="465"/>
      <c r="Y636" s="462"/>
      <c r="Z636" s="467"/>
      <c r="AA636" s="467"/>
      <c r="AB636" s="467"/>
      <c r="AC636" s="467"/>
      <c r="AD636" s="467"/>
      <c r="AE636" s="467"/>
      <c r="AF636" s="467"/>
      <c r="AG636" s="467"/>
      <c r="AH636" s="467"/>
      <c r="AI636" s="467"/>
      <c r="AJ636" s="467"/>
      <c r="AK636" s="467"/>
      <c r="AL636" s="467"/>
      <c r="AM636" s="467"/>
      <c r="AN636" s="467"/>
      <c r="AO636" s="467"/>
      <c r="AP636" s="467"/>
      <c r="AQ636" s="467"/>
      <c r="AR636" s="467"/>
      <c r="AS636" s="467"/>
    </row>
    <row r="637" spans="1:45" ht="12.75" customHeight="1" x14ac:dyDescent="0.2">
      <c r="A637" s="461"/>
      <c r="B637" s="462"/>
      <c r="C637" s="462"/>
      <c r="D637" s="462"/>
      <c r="E637" s="462"/>
      <c r="F637" s="462"/>
      <c r="G637" s="463"/>
      <c r="H637" s="462"/>
      <c r="I637" s="464"/>
      <c r="J637" s="464"/>
      <c r="K637" s="465"/>
      <c r="L637" s="462"/>
      <c r="M637" s="466"/>
      <c r="N637" s="465"/>
      <c r="O637" s="462"/>
      <c r="P637" s="465"/>
      <c r="Q637" s="462"/>
      <c r="R637" s="466"/>
      <c r="S637" s="465"/>
      <c r="T637" s="462"/>
      <c r="U637" s="465"/>
      <c r="V637" s="462"/>
      <c r="W637" s="466"/>
      <c r="X637" s="465"/>
      <c r="Y637" s="462"/>
      <c r="Z637" s="467"/>
      <c r="AA637" s="467"/>
      <c r="AB637" s="467"/>
      <c r="AC637" s="467"/>
      <c r="AD637" s="467"/>
      <c r="AE637" s="467"/>
      <c r="AF637" s="467"/>
      <c r="AG637" s="467"/>
      <c r="AH637" s="467"/>
      <c r="AI637" s="467"/>
      <c r="AJ637" s="467"/>
      <c r="AK637" s="467"/>
      <c r="AL637" s="467"/>
      <c r="AM637" s="467"/>
      <c r="AN637" s="467"/>
      <c r="AO637" s="467"/>
      <c r="AP637" s="467"/>
      <c r="AQ637" s="467"/>
      <c r="AR637" s="467"/>
      <c r="AS637" s="467"/>
    </row>
    <row r="638" spans="1:45" ht="12.75" customHeight="1" x14ac:dyDescent="0.2">
      <c r="A638" s="461"/>
      <c r="B638" s="462"/>
      <c r="C638" s="462"/>
      <c r="D638" s="462"/>
      <c r="E638" s="462"/>
      <c r="F638" s="462"/>
      <c r="G638" s="463"/>
      <c r="H638" s="462"/>
      <c r="I638" s="464"/>
      <c r="J638" s="464"/>
      <c r="K638" s="465"/>
      <c r="L638" s="462"/>
      <c r="M638" s="466"/>
      <c r="N638" s="465"/>
      <c r="O638" s="462"/>
      <c r="P638" s="465"/>
      <c r="Q638" s="462"/>
      <c r="R638" s="466"/>
      <c r="S638" s="465"/>
      <c r="T638" s="462"/>
      <c r="U638" s="465"/>
      <c r="V638" s="462"/>
      <c r="W638" s="466"/>
      <c r="X638" s="465"/>
      <c r="Y638" s="462"/>
      <c r="Z638" s="467"/>
      <c r="AA638" s="467"/>
      <c r="AB638" s="467"/>
      <c r="AC638" s="467"/>
      <c r="AD638" s="467"/>
      <c r="AE638" s="467"/>
      <c r="AF638" s="467"/>
      <c r="AG638" s="467"/>
      <c r="AH638" s="467"/>
      <c r="AI638" s="467"/>
      <c r="AJ638" s="467"/>
      <c r="AK638" s="467"/>
      <c r="AL638" s="467"/>
      <c r="AM638" s="467"/>
      <c r="AN638" s="467"/>
      <c r="AO638" s="467"/>
      <c r="AP638" s="467"/>
      <c r="AQ638" s="467"/>
      <c r="AR638" s="467"/>
      <c r="AS638" s="467"/>
    </row>
    <row r="639" spans="1:45" ht="12.75" customHeight="1" x14ac:dyDescent="0.2">
      <c r="A639" s="461"/>
      <c r="B639" s="462"/>
      <c r="C639" s="462"/>
      <c r="D639" s="462"/>
      <c r="E639" s="462"/>
      <c r="F639" s="462"/>
      <c r="G639" s="463"/>
      <c r="H639" s="462"/>
      <c r="I639" s="464"/>
      <c r="J639" s="464"/>
      <c r="K639" s="465"/>
      <c r="L639" s="462"/>
      <c r="M639" s="466"/>
      <c r="N639" s="465"/>
      <c r="O639" s="462"/>
      <c r="P639" s="465"/>
      <c r="Q639" s="462"/>
      <c r="R639" s="466"/>
      <c r="S639" s="465"/>
      <c r="T639" s="462"/>
      <c r="U639" s="465"/>
      <c r="V639" s="462"/>
      <c r="W639" s="466"/>
      <c r="X639" s="465"/>
      <c r="Y639" s="462"/>
      <c r="Z639" s="467"/>
      <c r="AA639" s="467"/>
      <c r="AB639" s="467"/>
      <c r="AC639" s="467"/>
      <c r="AD639" s="467"/>
      <c r="AE639" s="467"/>
      <c r="AF639" s="467"/>
      <c r="AG639" s="467"/>
      <c r="AH639" s="467"/>
      <c r="AI639" s="467"/>
      <c r="AJ639" s="467"/>
      <c r="AK639" s="467"/>
      <c r="AL639" s="467"/>
      <c r="AM639" s="467"/>
      <c r="AN639" s="467"/>
      <c r="AO639" s="467"/>
      <c r="AP639" s="467"/>
      <c r="AQ639" s="467"/>
      <c r="AR639" s="467"/>
      <c r="AS639" s="467"/>
    </row>
    <row r="640" spans="1:45" ht="12.75" customHeight="1" x14ac:dyDescent="0.2">
      <c r="A640" s="461"/>
      <c r="B640" s="462"/>
      <c r="C640" s="462"/>
      <c r="D640" s="462"/>
      <c r="E640" s="462"/>
      <c r="F640" s="462"/>
      <c r="G640" s="463"/>
      <c r="H640" s="462"/>
      <c r="I640" s="464"/>
      <c r="J640" s="464"/>
      <c r="K640" s="465"/>
      <c r="L640" s="462"/>
      <c r="M640" s="466"/>
      <c r="N640" s="465"/>
      <c r="O640" s="462"/>
      <c r="P640" s="465"/>
      <c r="Q640" s="462"/>
      <c r="R640" s="466"/>
      <c r="S640" s="465"/>
      <c r="T640" s="462"/>
      <c r="U640" s="465"/>
      <c r="V640" s="462"/>
      <c r="W640" s="466"/>
      <c r="X640" s="465"/>
      <c r="Y640" s="462"/>
      <c r="Z640" s="467"/>
      <c r="AA640" s="467"/>
      <c r="AB640" s="467"/>
      <c r="AC640" s="467"/>
      <c r="AD640" s="467"/>
      <c r="AE640" s="467"/>
      <c r="AF640" s="467"/>
      <c r="AG640" s="467"/>
      <c r="AH640" s="467"/>
      <c r="AI640" s="467"/>
      <c r="AJ640" s="467"/>
      <c r="AK640" s="467"/>
      <c r="AL640" s="467"/>
      <c r="AM640" s="467"/>
      <c r="AN640" s="467"/>
      <c r="AO640" s="467"/>
      <c r="AP640" s="467"/>
      <c r="AQ640" s="467"/>
      <c r="AR640" s="467"/>
      <c r="AS640" s="467"/>
    </row>
    <row r="641" spans="1:45" ht="12.75" customHeight="1" x14ac:dyDescent="0.2">
      <c r="A641" s="461"/>
      <c r="B641" s="462"/>
      <c r="C641" s="462"/>
      <c r="D641" s="462"/>
      <c r="E641" s="462"/>
      <c r="F641" s="462"/>
      <c r="G641" s="463"/>
      <c r="H641" s="462"/>
      <c r="I641" s="464"/>
      <c r="J641" s="464"/>
      <c r="K641" s="465"/>
      <c r="L641" s="462"/>
      <c r="M641" s="466"/>
      <c r="N641" s="465"/>
      <c r="O641" s="462"/>
      <c r="P641" s="465"/>
      <c r="Q641" s="462"/>
      <c r="R641" s="466"/>
      <c r="S641" s="465"/>
      <c r="T641" s="462"/>
      <c r="U641" s="465"/>
      <c r="V641" s="462"/>
      <c r="W641" s="466"/>
      <c r="X641" s="465"/>
      <c r="Y641" s="462"/>
      <c r="Z641" s="467"/>
      <c r="AA641" s="467"/>
      <c r="AB641" s="467"/>
      <c r="AC641" s="467"/>
      <c r="AD641" s="467"/>
      <c r="AE641" s="467"/>
      <c r="AF641" s="467"/>
      <c r="AG641" s="467"/>
      <c r="AH641" s="467"/>
      <c r="AI641" s="467"/>
      <c r="AJ641" s="467"/>
      <c r="AK641" s="467"/>
      <c r="AL641" s="467"/>
      <c r="AM641" s="467"/>
      <c r="AN641" s="467"/>
      <c r="AO641" s="467"/>
      <c r="AP641" s="467"/>
      <c r="AQ641" s="467"/>
      <c r="AR641" s="467"/>
      <c r="AS641" s="467"/>
    </row>
    <row r="642" spans="1:45" ht="12.75" customHeight="1" x14ac:dyDescent="0.2">
      <c r="A642" s="461"/>
      <c r="B642" s="462"/>
      <c r="C642" s="462"/>
      <c r="D642" s="462"/>
      <c r="E642" s="462"/>
      <c r="F642" s="462"/>
      <c r="G642" s="463"/>
      <c r="H642" s="462"/>
      <c r="I642" s="464"/>
      <c r="J642" s="464"/>
      <c r="K642" s="465"/>
      <c r="L642" s="462"/>
      <c r="M642" s="466"/>
      <c r="N642" s="465"/>
      <c r="O642" s="462"/>
      <c r="P642" s="465"/>
      <c r="Q642" s="462"/>
      <c r="R642" s="466"/>
      <c r="S642" s="465"/>
      <c r="T642" s="462"/>
      <c r="U642" s="465"/>
      <c r="V642" s="462"/>
      <c r="W642" s="466"/>
      <c r="X642" s="465"/>
      <c r="Y642" s="462"/>
      <c r="Z642" s="467"/>
      <c r="AA642" s="467"/>
      <c r="AB642" s="467"/>
      <c r="AC642" s="467"/>
      <c r="AD642" s="467"/>
      <c r="AE642" s="467"/>
      <c r="AF642" s="467"/>
      <c r="AG642" s="467"/>
      <c r="AH642" s="467"/>
      <c r="AI642" s="467"/>
      <c r="AJ642" s="467"/>
      <c r="AK642" s="467"/>
      <c r="AL642" s="467"/>
      <c r="AM642" s="467"/>
      <c r="AN642" s="467"/>
      <c r="AO642" s="467"/>
      <c r="AP642" s="467"/>
      <c r="AQ642" s="467"/>
      <c r="AR642" s="467"/>
      <c r="AS642" s="467"/>
    </row>
    <row r="643" spans="1:45" ht="12.75" customHeight="1" x14ac:dyDescent="0.2">
      <c r="A643" s="461"/>
      <c r="B643" s="462"/>
      <c r="C643" s="462"/>
      <c r="D643" s="462"/>
      <c r="E643" s="462"/>
      <c r="F643" s="462"/>
      <c r="G643" s="463"/>
      <c r="H643" s="462"/>
      <c r="I643" s="464"/>
      <c r="J643" s="464"/>
      <c r="K643" s="465"/>
      <c r="L643" s="462"/>
      <c r="M643" s="466"/>
      <c r="N643" s="465"/>
      <c r="O643" s="462"/>
      <c r="P643" s="465"/>
      <c r="Q643" s="462"/>
      <c r="R643" s="466"/>
      <c r="S643" s="465"/>
      <c r="T643" s="462"/>
      <c r="U643" s="465"/>
      <c r="V643" s="462"/>
      <c r="W643" s="466"/>
      <c r="X643" s="465"/>
      <c r="Y643" s="462"/>
      <c r="Z643" s="467"/>
      <c r="AA643" s="467"/>
      <c r="AB643" s="467"/>
      <c r="AC643" s="467"/>
      <c r="AD643" s="467"/>
      <c r="AE643" s="467"/>
      <c r="AF643" s="467"/>
      <c r="AG643" s="467"/>
      <c r="AH643" s="467"/>
      <c r="AI643" s="467"/>
      <c r="AJ643" s="467"/>
      <c r="AK643" s="467"/>
      <c r="AL643" s="467"/>
      <c r="AM643" s="467"/>
      <c r="AN643" s="467"/>
      <c r="AO643" s="467"/>
      <c r="AP643" s="467"/>
      <c r="AQ643" s="467"/>
      <c r="AR643" s="467"/>
      <c r="AS643" s="467"/>
    </row>
    <row r="644" spans="1:45" ht="12.75" customHeight="1" x14ac:dyDescent="0.2">
      <c r="A644" s="461"/>
      <c r="B644" s="462"/>
      <c r="C644" s="462"/>
      <c r="D644" s="462"/>
      <c r="E644" s="462"/>
      <c r="F644" s="462"/>
      <c r="G644" s="463"/>
      <c r="H644" s="462"/>
      <c r="I644" s="464"/>
      <c r="J644" s="464"/>
      <c r="K644" s="465"/>
      <c r="L644" s="462"/>
      <c r="M644" s="466"/>
      <c r="N644" s="465"/>
      <c r="O644" s="462"/>
      <c r="P644" s="465"/>
      <c r="Q644" s="462"/>
      <c r="R644" s="466"/>
      <c r="S644" s="465"/>
      <c r="T644" s="462"/>
      <c r="U644" s="465"/>
      <c r="V644" s="462"/>
      <c r="W644" s="466"/>
      <c r="X644" s="465"/>
      <c r="Y644" s="462"/>
      <c r="Z644" s="467"/>
      <c r="AA644" s="467"/>
      <c r="AB644" s="467"/>
      <c r="AC644" s="467"/>
      <c r="AD644" s="467"/>
      <c r="AE644" s="467"/>
      <c r="AF644" s="467"/>
      <c r="AG644" s="467"/>
      <c r="AH644" s="467"/>
      <c r="AI644" s="467"/>
      <c r="AJ644" s="467"/>
      <c r="AK644" s="467"/>
      <c r="AL644" s="467"/>
      <c r="AM644" s="467"/>
      <c r="AN644" s="467"/>
      <c r="AO644" s="467"/>
      <c r="AP644" s="467"/>
      <c r="AQ644" s="467"/>
      <c r="AR644" s="467"/>
      <c r="AS644" s="467"/>
    </row>
    <row r="645" spans="1:45" ht="12.75" customHeight="1" x14ac:dyDescent="0.2">
      <c r="A645" s="461"/>
      <c r="B645" s="462"/>
      <c r="C645" s="462"/>
      <c r="D645" s="462"/>
      <c r="E645" s="462"/>
      <c r="F645" s="462"/>
      <c r="G645" s="463"/>
      <c r="H645" s="462"/>
      <c r="I645" s="464"/>
      <c r="J645" s="464"/>
      <c r="K645" s="465"/>
      <c r="L645" s="462"/>
      <c r="M645" s="466"/>
      <c r="N645" s="465"/>
      <c r="O645" s="462"/>
      <c r="P645" s="465"/>
      <c r="Q645" s="462"/>
      <c r="R645" s="466"/>
      <c r="S645" s="465"/>
      <c r="T645" s="462"/>
      <c r="U645" s="465"/>
      <c r="V645" s="462"/>
      <c r="W645" s="466"/>
      <c r="X645" s="465"/>
      <c r="Y645" s="462"/>
      <c r="Z645" s="467"/>
      <c r="AA645" s="467"/>
      <c r="AB645" s="467"/>
      <c r="AC645" s="467"/>
      <c r="AD645" s="467"/>
      <c r="AE645" s="467"/>
      <c r="AF645" s="467"/>
      <c r="AG645" s="467"/>
      <c r="AH645" s="467"/>
      <c r="AI645" s="467"/>
      <c r="AJ645" s="467"/>
      <c r="AK645" s="467"/>
      <c r="AL645" s="467"/>
      <c r="AM645" s="467"/>
      <c r="AN645" s="467"/>
      <c r="AO645" s="467"/>
      <c r="AP645" s="467"/>
      <c r="AQ645" s="467"/>
      <c r="AR645" s="467"/>
      <c r="AS645" s="467"/>
    </row>
    <row r="646" spans="1:45" ht="12.75" customHeight="1" x14ac:dyDescent="0.2">
      <c r="A646" s="461"/>
      <c r="B646" s="462"/>
      <c r="C646" s="462"/>
      <c r="D646" s="462"/>
      <c r="E646" s="462"/>
      <c r="F646" s="462"/>
      <c r="G646" s="463"/>
      <c r="H646" s="462"/>
      <c r="I646" s="464"/>
      <c r="J646" s="464"/>
      <c r="K646" s="465"/>
      <c r="L646" s="462"/>
      <c r="M646" s="466"/>
      <c r="N646" s="465"/>
      <c r="O646" s="462"/>
      <c r="P646" s="465"/>
      <c r="Q646" s="462"/>
      <c r="R646" s="466"/>
      <c r="S646" s="465"/>
      <c r="T646" s="462"/>
      <c r="U646" s="465"/>
      <c r="V646" s="462"/>
      <c r="W646" s="466"/>
      <c r="X646" s="465"/>
      <c r="Y646" s="462"/>
      <c r="Z646" s="467"/>
      <c r="AA646" s="467"/>
      <c r="AB646" s="467"/>
      <c r="AC646" s="467"/>
      <c r="AD646" s="467"/>
      <c r="AE646" s="467"/>
      <c r="AF646" s="467"/>
      <c r="AG646" s="467"/>
      <c r="AH646" s="467"/>
      <c r="AI646" s="467"/>
      <c r="AJ646" s="467"/>
      <c r="AK646" s="467"/>
      <c r="AL646" s="467"/>
      <c r="AM646" s="467"/>
      <c r="AN646" s="467"/>
      <c r="AO646" s="467"/>
      <c r="AP646" s="467"/>
      <c r="AQ646" s="467"/>
      <c r="AR646" s="467"/>
      <c r="AS646" s="467"/>
    </row>
    <row r="647" spans="1:45" ht="12.75" customHeight="1" x14ac:dyDescent="0.2">
      <c r="A647" s="461"/>
      <c r="B647" s="462"/>
      <c r="C647" s="462"/>
      <c r="D647" s="462"/>
      <c r="E647" s="462"/>
      <c r="F647" s="462"/>
      <c r="G647" s="463"/>
      <c r="H647" s="462"/>
      <c r="I647" s="464"/>
      <c r="J647" s="464"/>
      <c r="K647" s="465"/>
      <c r="L647" s="462"/>
      <c r="M647" s="466"/>
      <c r="N647" s="465"/>
      <c r="O647" s="462"/>
      <c r="P647" s="465"/>
      <c r="Q647" s="462"/>
      <c r="R647" s="466"/>
      <c r="S647" s="465"/>
      <c r="T647" s="462"/>
      <c r="U647" s="465"/>
      <c r="V647" s="462"/>
      <c r="W647" s="466"/>
      <c r="X647" s="465"/>
      <c r="Y647" s="462"/>
      <c r="Z647" s="467"/>
      <c r="AA647" s="467"/>
      <c r="AB647" s="467"/>
      <c r="AC647" s="467"/>
      <c r="AD647" s="467"/>
      <c r="AE647" s="467"/>
      <c r="AF647" s="467"/>
      <c r="AG647" s="467"/>
      <c r="AH647" s="467"/>
      <c r="AI647" s="467"/>
      <c r="AJ647" s="467"/>
      <c r="AK647" s="467"/>
      <c r="AL647" s="467"/>
      <c r="AM647" s="467"/>
      <c r="AN647" s="467"/>
      <c r="AO647" s="467"/>
      <c r="AP647" s="467"/>
      <c r="AQ647" s="467"/>
      <c r="AR647" s="467"/>
      <c r="AS647" s="467"/>
    </row>
    <row r="648" spans="1:45" ht="12.75" customHeight="1" x14ac:dyDescent="0.2">
      <c r="A648" s="461"/>
      <c r="B648" s="462"/>
      <c r="C648" s="462"/>
      <c r="D648" s="462"/>
      <c r="E648" s="462"/>
      <c r="F648" s="462"/>
      <c r="G648" s="463"/>
      <c r="H648" s="462"/>
      <c r="I648" s="464"/>
      <c r="J648" s="464"/>
      <c r="K648" s="465"/>
      <c r="L648" s="462"/>
      <c r="M648" s="466"/>
      <c r="N648" s="465"/>
      <c r="O648" s="462"/>
      <c r="P648" s="465"/>
      <c r="Q648" s="462"/>
      <c r="R648" s="466"/>
      <c r="S648" s="465"/>
      <c r="T648" s="462"/>
      <c r="U648" s="465"/>
      <c r="V648" s="462"/>
      <c r="W648" s="466"/>
      <c r="X648" s="465"/>
      <c r="Y648" s="462"/>
      <c r="Z648" s="467"/>
      <c r="AA648" s="467"/>
      <c r="AB648" s="467"/>
      <c r="AC648" s="467"/>
      <c r="AD648" s="467"/>
      <c r="AE648" s="467"/>
      <c r="AF648" s="467"/>
      <c r="AG648" s="467"/>
      <c r="AH648" s="467"/>
      <c r="AI648" s="467"/>
      <c r="AJ648" s="467"/>
      <c r="AK648" s="467"/>
      <c r="AL648" s="467"/>
      <c r="AM648" s="467"/>
      <c r="AN648" s="467"/>
      <c r="AO648" s="467"/>
      <c r="AP648" s="467"/>
      <c r="AQ648" s="467"/>
      <c r="AR648" s="467"/>
      <c r="AS648" s="467"/>
    </row>
    <row r="649" spans="1:45" ht="12.75" customHeight="1" x14ac:dyDescent="0.2">
      <c r="A649" s="461"/>
      <c r="B649" s="462"/>
      <c r="C649" s="462"/>
      <c r="D649" s="462"/>
      <c r="E649" s="462"/>
      <c r="F649" s="462"/>
      <c r="G649" s="463"/>
      <c r="H649" s="462"/>
      <c r="I649" s="464"/>
      <c r="J649" s="464"/>
      <c r="K649" s="465"/>
      <c r="L649" s="462"/>
      <c r="M649" s="466"/>
      <c r="N649" s="465"/>
      <c r="O649" s="462"/>
      <c r="P649" s="465"/>
      <c r="Q649" s="462"/>
      <c r="R649" s="466"/>
      <c r="S649" s="465"/>
      <c r="T649" s="462"/>
      <c r="U649" s="465"/>
      <c r="V649" s="462"/>
      <c r="W649" s="466"/>
      <c r="X649" s="465"/>
      <c r="Y649" s="462"/>
      <c r="Z649" s="467"/>
      <c r="AA649" s="467"/>
      <c r="AB649" s="467"/>
      <c r="AC649" s="467"/>
      <c r="AD649" s="467"/>
      <c r="AE649" s="467"/>
      <c r="AF649" s="467"/>
      <c r="AG649" s="467"/>
      <c r="AH649" s="467"/>
      <c r="AI649" s="467"/>
      <c r="AJ649" s="467"/>
      <c r="AK649" s="467"/>
      <c r="AL649" s="467"/>
      <c r="AM649" s="467"/>
      <c r="AN649" s="467"/>
      <c r="AO649" s="467"/>
      <c r="AP649" s="467"/>
      <c r="AQ649" s="467"/>
      <c r="AR649" s="467"/>
      <c r="AS649" s="467"/>
    </row>
    <row r="650" spans="1:45" ht="12.75" customHeight="1" x14ac:dyDescent="0.2">
      <c r="A650" s="461"/>
      <c r="B650" s="462"/>
      <c r="C650" s="462"/>
      <c r="D650" s="462"/>
      <c r="E650" s="462"/>
      <c r="F650" s="462"/>
      <c r="G650" s="463"/>
      <c r="H650" s="462"/>
      <c r="I650" s="464"/>
      <c r="J650" s="464"/>
      <c r="K650" s="465"/>
      <c r="L650" s="462"/>
      <c r="M650" s="466"/>
      <c r="N650" s="465"/>
      <c r="O650" s="462"/>
      <c r="P650" s="465"/>
      <c r="Q650" s="462"/>
      <c r="R650" s="466"/>
      <c r="S650" s="465"/>
      <c r="T650" s="462"/>
      <c r="U650" s="465"/>
      <c r="V650" s="462"/>
      <c r="W650" s="466"/>
      <c r="X650" s="465"/>
      <c r="Y650" s="462"/>
      <c r="Z650" s="467"/>
      <c r="AA650" s="467"/>
      <c r="AB650" s="467"/>
      <c r="AC650" s="467"/>
      <c r="AD650" s="467"/>
      <c r="AE650" s="467"/>
      <c r="AF650" s="467"/>
      <c r="AG650" s="467"/>
      <c r="AH650" s="467"/>
      <c r="AI650" s="467"/>
      <c r="AJ650" s="467"/>
      <c r="AK650" s="467"/>
      <c r="AL650" s="467"/>
      <c r="AM650" s="467"/>
      <c r="AN650" s="467"/>
      <c r="AO650" s="467"/>
      <c r="AP650" s="467"/>
      <c r="AQ650" s="467"/>
      <c r="AR650" s="467"/>
      <c r="AS650" s="467"/>
    </row>
    <row r="651" spans="1:45" ht="12.75" customHeight="1" x14ac:dyDescent="0.2">
      <c r="A651" s="461"/>
      <c r="B651" s="462"/>
      <c r="C651" s="462"/>
      <c r="D651" s="462"/>
      <c r="E651" s="462"/>
      <c r="F651" s="462"/>
      <c r="G651" s="463"/>
      <c r="H651" s="462"/>
      <c r="I651" s="464"/>
      <c r="J651" s="464"/>
      <c r="K651" s="465"/>
      <c r="L651" s="462"/>
      <c r="M651" s="466"/>
      <c r="N651" s="465"/>
      <c r="O651" s="462"/>
      <c r="P651" s="465"/>
      <c r="Q651" s="462"/>
      <c r="R651" s="466"/>
      <c r="S651" s="465"/>
      <c r="T651" s="462"/>
      <c r="U651" s="465"/>
      <c r="V651" s="462"/>
      <c r="W651" s="466"/>
      <c r="X651" s="465"/>
      <c r="Y651" s="462"/>
      <c r="Z651" s="467"/>
      <c r="AA651" s="467"/>
      <c r="AB651" s="467"/>
      <c r="AC651" s="467"/>
      <c r="AD651" s="467"/>
      <c r="AE651" s="467"/>
      <c r="AF651" s="467"/>
      <c r="AG651" s="467"/>
      <c r="AH651" s="467"/>
      <c r="AI651" s="467"/>
      <c r="AJ651" s="467"/>
      <c r="AK651" s="467"/>
      <c r="AL651" s="467"/>
      <c r="AM651" s="467"/>
      <c r="AN651" s="467"/>
      <c r="AO651" s="467"/>
      <c r="AP651" s="467"/>
      <c r="AQ651" s="467"/>
      <c r="AR651" s="467"/>
      <c r="AS651" s="467"/>
    </row>
    <row r="652" spans="1:45" ht="12.75" customHeight="1" x14ac:dyDescent="0.2">
      <c r="A652" s="461"/>
      <c r="B652" s="462"/>
      <c r="C652" s="462"/>
      <c r="D652" s="462"/>
      <c r="E652" s="462"/>
      <c r="F652" s="462"/>
      <c r="G652" s="463"/>
      <c r="H652" s="462"/>
      <c r="I652" s="464"/>
      <c r="J652" s="464"/>
      <c r="K652" s="465"/>
      <c r="L652" s="462"/>
      <c r="M652" s="466"/>
      <c r="N652" s="465"/>
      <c r="O652" s="462"/>
      <c r="P652" s="465"/>
      <c r="Q652" s="462"/>
      <c r="R652" s="466"/>
      <c r="S652" s="465"/>
      <c r="T652" s="462"/>
      <c r="U652" s="465"/>
      <c r="V652" s="462"/>
      <c r="W652" s="466"/>
      <c r="X652" s="465"/>
      <c r="Y652" s="462"/>
      <c r="Z652" s="467"/>
      <c r="AA652" s="467"/>
      <c r="AB652" s="467"/>
      <c r="AC652" s="467"/>
      <c r="AD652" s="467"/>
      <c r="AE652" s="467"/>
      <c r="AF652" s="467"/>
      <c r="AG652" s="467"/>
      <c r="AH652" s="467"/>
      <c r="AI652" s="467"/>
      <c r="AJ652" s="467"/>
      <c r="AK652" s="467"/>
      <c r="AL652" s="467"/>
      <c r="AM652" s="467"/>
      <c r="AN652" s="467"/>
      <c r="AO652" s="467"/>
      <c r="AP652" s="467"/>
      <c r="AQ652" s="467"/>
      <c r="AR652" s="467"/>
      <c r="AS652" s="467"/>
    </row>
    <row r="653" spans="1:45" ht="12.75" customHeight="1" x14ac:dyDescent="0.2">
      <c r="A653" s="461"/>
      <c r="B653" s="462"/>
      <c r="C653" s="462"/>
      <c r="D653" s="462"/>
      <c r="E653" s="462"/>
      <c r="F653" s="462"/>
      <c r="G653" s="463"/>
      <c r="H653" s="462"/>
      <c r="I653" s="464"/>
      <c r="J653" s="464"/>
      <c r="K653" s="465"/>
      <c r="L653" s="462"/>
      <c r="M653" s="466"/>
      <c r="N653" s="465"/>
      <c r="O653" s="462"/>
      <c r="P653" s="465"/>
      <c r="Q653" s="462"/>
      <c r="R653" s="466"/>
      <c r="S653" s="465"/>
      <c r="T653" s="462"/>
      <c r="U653" s="465"/>
      <c r="V653" s="462"/>
      <c r="W653" s="466"/>
      <c r="X653" s="465"/>
      <c r="Y653" s="462"/>
      <c r="Z653" s="467"/>
      <c r="AA653" s="467"/>
      <c r="AB653" s="467"/>
      <c r="AC653" s="467"/>
      <c r="AD653" s="467"/>
      <c r="AE653" s="467"/>
      <c r="AF653" s="467"/>
      <c r="AG653" s="467"/>
      <c r="AH653" s="467"/>
      <c r="AI653" s="467"/>
      <c r="AJ653" s="467"/>
      <c r="AK653" s="467"/>
      <c r="AL653" s="467"/>
      <c r="AM653" s="467"/>
      <c r="AN653" s="467"/>
      <c r="AO653" s="467"/>
      <c r="AP653" s="467"/>
      <c r="AQ653" s="467"/>
      <c r="AR653" s="467"/>
      <c r="AS653" s="467"/>
    </row>
    <row r="654" spans="1:45" ht="12.75" customHeight="1" x14ac:dyDescent="0.2">
      <c r="A654" s="461"/>
      <c r="B654" s="462"/>
      <c r="C654" s="462"/>
      <c r="D654" s="462"/>
      <c r="E654" s="462"/>
      <c r="F654" s="462"/>
      <c r="G654" s="463"/>
      <c r="H654" s="462"/>
      <c r="I654" s="464"/>
      <c r="J654" s="464"/>
      <c r="K654" s="465"/>
      <c r="L654" s="462"/>
      <c r="M654" s="466"/>
      <c r="N654" s="465"/>
      <c r="O654" s="462"/>
      <c r="P654" s="465"/>
      <c r="Q654" s="462"/>
      <c r="R654" s="466"/>
      <c r="S654" s="465"/>
      <c r="T654" s="462"/>
      <c r="U654" s="465"/>
      <c r="V654" s="462"/>
      <c r="W654" s="466"/>
      <c r="X654" s="465"/>
      <c r="Y654" s="462"/>
      <c r="Z654" s="467"/>
      <c r="AA654" s="467"/>
      <c r="AB654" s="467"/>
      <c r="AC654" s="467"/>
      <c r="AD654" s="467"/>
      <c r="AE654" s="467"/>
      <c r="AF654" s="467"/>
      <c r="AG654" s="467"/>
      <c r="AH654" s="467"/>
      <c r="AI654" s="467"/>
      <c r="AJ654" s="467"/>
      <c r="AK654" s="467"/>
      <c r="AL654" s="467"/>
      <c r="AM654" s="467"/>
      <c r="AN654" s="467"/>
      <c r="AO654" s="467"/>
      <c r="AP654" s="467"/>
      <c r="AQ654" s="467"/>
      <c r="AR654" s="467"/>
      <c r="AS654" s="467"/>
    </row>
    <row r="655" spans="1:45" ht="12.75" customHeight="1" x14ac:dyDescent="0.2">
      <c r="A655" s="461"/>
      <c r="B655" s="462"/>
      <c r="C655" s="462"/>
      <c r="D655" s="462"/>
      <c r="E655" s="462"/>
      <c r="F655" s="462"/>
      <c r="G655" s="463"/>
      <c r="H655" s="462"/>
      <c r="I655" s="464"/>
      <c r="J655" s="464"/>
      <c r="K655" s="465"/>
      <c r="L655" s="462"/>
      <c r="M655" s="466"/>
      <c r="N655" s="465"/>
      <c r="O655" s="462"/>
      <c r="P655" s="465"/>
      <c r="Q655" s="462"/>
      <c r="R655" s="466"/>
      <c r="S655" s="465"/>
      <c r="T655" s="462"/>
      <c r="U655" s="465"/>
      <c r="V655" s="462"/>
      <c r="W655" s="466"/>
      <c r="X655" s="465"/>
      <c r="Y655" s="462"/>
      <c r="Z655" s="467"/>
      <c r="AA655" s="467"/>
      <c r="AB655" s="467"/>
      <c r="AC655" s="467"/>
      <c r="AD655" s="467"/>
      <c r="AE655" s="467"/>
      <c r="AF655" s="467"/>
      <c r="AG655" s="467"/>
      <c r="AH655" s="467"/>
      <c r="AI655" s="467"/>
      <c r="AJ655" s="467"/>
      <c r="AK655" s="467"/>
      <c r="AL655" s="467"/>
      <c r="AM655" s="467"/>
      <c r="AN655" s="467"/>
      <c r="AO655" s="467"/>
      <c r="AP655" s="467"/>
      <c r="AQ655" s="467"/>
      <c r="AR655" s="467"/>
      <c r="AS655" s="467"/>
    </row>
    <row r="656" spans="1:45" ht="12.75" customHeight="1" x14ac:dyDescent="0.2">
      <c r="A656" s="461"/>
      <c r="B656" s="462"/>
      <c r="C656" s="462"/>
      <c r="D656" s="462"/>
      <c r="E656" s="462"/>
      <c r="F656" s="462"/>
      <c r="G656" s="463"/>
      <c r="H656" s="462"/>
      <c r="I656" s="464"/>
      <c r="J656" s="464"/>
      <c r="K656" s="465"/>
      <c r="L656" s="462"/>
      <c r="M656" s="466"/>
      <c r="N656" s="465"/>
      <c r="O656" s="462"/>
      <c r="P656" s="465"/>
      <c r="Q656" s="462"/>
      <c r="R656" s="466"/>
      <c r="S656" s="465"/>
      <c r="T656" s="462"/>
      <c r="U656" s="465"/>
      <c r="V656" s="462"/>
      <c r="W656" s="466"/>
      <c r="X656" s="465"/>
      <c r="Y656" s="462"/>
      <c r="Z656" s="467"/>
      <c r="AA656" s="467"/>
      <c r="AB656" s="467"/>
      <c r="AC656" s="467"/>
      <c r="AD656" s="467"/>
      <c r="AE656" s="467"/>
      <c r="AF656" s="467"/>
      <c r="AG656" s="467"/>
      <c r="AH656" s="467"/>
      <c r="AI656" s="467"/>
      <c r="AJ656" s="467"/>
      <c r="AK656" s="467"/>
      <c r="AL656" s="467"/>
      <c r="AM656" s="467"/>
      <c r="AN656" s="467"/>
      <c r="AO656" s="467"/>
      <c r="AP656" s="467"/>
      <c r="AQ656" s="467"/>
      <c r="AR656" s="467"/>
      <c r="AS656" s="467"/>
    </row>
    <row r="657" spans="1:45" ht="12.75" customHeight="1" x14ac:dyDescent="0.2">
      <c r="A657" s="461"/>
      <c r="B657" s="462"/>
      <c r="C657" s="462"/>
      <c r="D657" s="462"/>
      <c r="E657" s="462"/>
      <c r="F657" s="462"/>
      <c r="G657" s="463"/>
      <c r="H657" s="462"/>
      <c r="I657" s="464"/>
      <c r="J657" s="464"/>
      <c r="K657" s="465"/>
      <c r="L657" s="462"/>
      <c r="M657" s="466"/>
      <c r="N657" s="465"/>
      <c r="O657" s="462"/>
      <c r="P657" s="465"/>
      <c r="Q657" s="462"/>
      <c r="R657" s="466"/>
      <c r="S657" s="465"/>
      <c r="T657" s="462"/>
      <c r="U657" s="465"/>
      <c r="V657" s="462"/>
      <c r="W657" s="466"/>
      <c r="X657" s="465"/>
      <c r="Y657" s="462"/>
      <c r="Z657" s="467"/>
      <c r="AA657" s="467"/>
      <c r="AB657" s="467"/>
      <c r="AC657" s="467"/>
      <c r="AD657" s="467"/>
      <c r="AE657" s="467"/>
      <c r="AF657" s="467"/>
      <c r="AG657" s="467"/>
      <c r="AH657" s="467"/>
      <c r="AI657" s="467"/>
      <c r="AJ657" s="467"/>
      <c r="AK657" s="467"/>
      <c r="AL657" s="467"/>
      <c r="AM657" s="467"/>
      <c r="AN657" s="467"/>
      <c r="AO657" s="467"/>
      <c r="AP657" s="467"/>
      <c r="AQ657" s="467"/>
      <c r="AR657" s="467"/>
      <c r="AS657" s="467"/>
    </row>
    <row r="658" spans="1:45" ht="12.75" customHeight="1" x14ac:dyDescent="0.2">
      <c r="A658" s="461"/>
      <c r="B658" s="462"/>
      <c r="C658" s="462"/>
      <c r="D658" s="462"/>
      <c r="E658" s="462"/>
      <c r="F658" s="462"/>
      <c r="G658" s="463"/>
      <c r="H658" s="462"/>
      <c r="I658" s="464"/>
      <c r="J658" s="464"/>
      <c r="K658" s="465"/>
      <c r="L658" s="462"/>
      <c r="M658" s="466"/>
      <c r="N658" s="465"/>
      <c r="O658" s="462"/>
      <c r="P658" s="465"/>
      <c r="Q658" s="462"/>
      <c r="R658" s="466"/>
      <c r="S658" s="465"/>
      <c r="T658" s="462"/>
      <c r="U658" s="465"/>
      <c r="V658" s="462"/>
      <c r="W658" s="466"/>
      <c r="X658" s="465"/>
      <c r="Y658" s="462"/>
      <c r="Z658" s="467"/>
      <c r="AA658" s="467"/>
      <c r="AB658" s="467"/>
      <c r="AC658" s="467"/>
      <c r="AD658" s="467"/>
      <c r="AE658" s="467"/>
      <c r="AF658" s="467"/>
      <c r="AG658" s="467"/>
      <c r="AH658" s="467"/>
      <c r="AI658" s="467"/>
      <c r="AJ658" s="467"/>
      <c r="AK658" s="467"/>
      <c r="AL658" s="467"/>
      <c r="AM658" s="467"/>
      <c r="AN658" s="467"/>
      <c r="AO658" s="467"/>
      <c r="AP658" s="467"/>
      <c r="AQ658" s="467"/>
      <c r="AR658" s="467"/>
      <c r="AS658" s="467"/>
    </row>
    <row r="659" spans="1:45" ht="12.75" customHeight="1" x14ac:dyDescent="0.2">
      <c r="A659" s="461"/>
      <c r="B659" s="462"/>
      <c r="C659" s="462"/>
      <c r="D659" s="462"/>
      <c r="E659" s="462"/>
      <c r="F659" s="462"/>
      <c r="G659" s="463"/>
      <c r="H659" s="462"/>
      <c r="I659" s="464"/>
      <c r="J659" s="464"/>
      <c r="K659" s="465"/>
      <c r="L659" s="462"/>
      <c r="M659" s="466"/>
      <c r="N659" s="465"/>
      <c r="O659" s="462"/>
      <c r="P659" s="465"/>
      <c r="Q659" s="462"/>
      <c r="R659" s="466"/>
      <c r="S659" s="465"/>
      <c r="T659" s="462"/>
      <c r="U659" s="465"/>
      <c r="V659" s="462"/>
      <c r="W659" s="466"/>
      <c r="X659" s="465"/>
      <c r="Y659" s="462"/>
      <c r="Z659" s="467"/>
      <c r="AA659" s="467"/>
      <c r="AB659" s="467"/>
      <c r="AC659" s="467"/>
      <c r="AD659" s="467"/>
      <c r="AE659" s="467"/>
      <c r="AF659" s="467"/>
      <c r="AG659" s="467"/>
      <c r="AH659" s="467"/>
      <c r="AI659" s="467"/>
      <c r="AJ659" s="467"/>
      <c r="AK659" s="467"/>
      <c r="AL659" s="467"/>
      <c r="AM659" s="467"/>
      <c r="AN659" s="467"/>
      <c r="AO659" s="467"/>
      <c r="AP659" s="467"/>
      <c r="AQ659" s="467"/>
      <c r="AR659" s="467"/>
      <c r="AS659" s="467"/>
    </row>
    <row r="660" spans="1:45" ht="12.75" customHeight="1" x14ac:dyDescent="0.2">
      <c r="A660" s="461"/>
      <c r="B660" s="462"/>
      <c r="C660" s="462"/>
      <c r="D660" s="462"/>
      <c r="E660" s="462"/>
      <c r="F660" s="462"/>
      <c r="G660" s="463"/>
      <c r="H660" s="462"/>
      <c r="I660" s="464"/>
      <c r="J660" s="464"/>
      <c r="K660" s="465"/>
      <c r="L660" s="462"/>
      <c r="M660" s="466"/>
      <c r="N660" s="465"/>
      <c r="O660" s="462"/>
      <c r="P660" s="465"/>
      <c r="Q660" s="462"/>
      <c r="R660" s="466"/>
      <c r="S660" s="465"/>
      <c r="T660" s="462"/>
      <c r="U660" s="465"/>
      <c r="V660" s="462"/>
      <c r="W660" s="466"/>
      <c r="X660" s="465"/>
      <c r="Y660" s="462"/>
      <c r="Z660" s="467"/>
      <c r="AA660" s="467"/>
      <c r="AB660" s="467"/>
      <c r="AC660" s="467"/>
      <c r="AD660" s="467"/>
      <c r="AE660" s="467"/>
      <c r="AF660" s="467"/>
      <c r="AG660" s="467"/>
      <c r="AH660" s="467"/>
      <c r="AI660" s="467"/>
      <c r="AJ660" s="467"/>
      <c r="AK660" s="467"/>
      <c r="AL660" s="467"/>
      <c r="AM660" s="467"/>
      <c r="AN660" s="467"/>
      <c r="AO660" s="467"/>
      <c r="AP660" s="467"/>
      <c r="AQ660" s="467"/>
      <c r="AR660" s="467"/>
      <c r="AS660" s="467"/>
    </row>
    <row r="661" spans="1:45" ht="12.75" customHeight="1" x14ac:dyDescent="0.2">
      <c r="A661" s="461"/>
      <c r="B661" s="462"/>
      <c r="C661" s="462"/>
      <c r="D661" s="462"/>
      <c r="E661" s="462"/>
      <c r="F661" s="462"/>
      <c r="G661" s="463"/>
      <c r="H661" s="462"/>
      <c r="I661" s="464"/>
      <c r="J661" s="464"/>
      <c r="K661" s="465"/>
      <c r="L661" s="462"/>
      <c r="M661" s="466"/>
      <c r="N661" s="465"/>
      <c r="O661" s="462"/>
      <c r="P661" s="465"/>
      <c r="Q661" s="462"/>
      <c r="R661" s="466"/>
      <c r="S661" s="465"/>
      <c r="T661" s="462"/>
      <c r="U661" s="465"/>
      <c r="V661" s="462"/>
      <c r="W661" s="466"/>
      <c r="X661" s="465"/>
      <c r="Y661" s="462"/>
      <c r="Z661" s="467"/>
      <c r="AA661" s="467"/>
      <c r="AB661" s="467"/>
      <c r="AC661" s="467"/>
      <c r="AD661" s="467"/>
      <c r="AE661" s="467"/>
      <c r="AF661" s="467"/>
      <c r="AG661" s="467"/>
      <c r="AH661" s="467"/>
      <c r="AI661" s="467"/>
      <c r="AJ661" s="467"/>
      <c r="AK661" s="467"/>
      <c r="AL661" s="467"/>
      <c r="AM661" s="467"/>
      <c r="AN661" s="467"/>
      <c r="AO661" s="467"/>
      <c r="AP661" s="467"/>
      <c r="AQ661" s="467"/>
      <c r="AR661" s="467"/>
      <c r="AS661" s="467"/>
    </row>
    <row r="662" spans="1:45" ht="12.75" customHeight="1" x14ac:dyDescent="0.2">
      <c r="A662" s="461"/>
      <c r="B662" s="462"/>
      <c r="C662" s="462"/>
      <c r="D662" s="462"/>
      <c r="E662" s="462"/>
      <c r="F662" s="462"/>
      <c r="G662" s="463"/>
      <c r="H662" s="462"/>
      <c r="I662" s="464"/>
      <c r="J662" s="464"/>
      <c r="K662" s="465"/>
      <c r="L662" s="462"/>
      <c r="M662" s="466"/>
      <c r="N662" s="465"/>
      <c r="O662" s="462"/>
      <c r="P662" s="465"/>
      <c r="Q662" s="462"/>
      <c r="R662" s="466"/>
      <c r="S662" s="465"/>
      <c r="T662" s="462"/>
      <c r="U662" s="465"/>
      <c r="V662" s="462"/>
      <c r="W662" s="466"/>
      <c r="X662" s="465"/>
      <c r="Y662" s="462"/>
      <c r="Z662" s="467"/>
      <c r="AA662" s="467"/>
      <c r="AB662" s="467"/>
      <c r="AC662" s="467"/>
      <c r="AD662" s="467"/>
      <c r="AE662" s="467"/>
      <c r="AF662" s="467"/>
      <c r="AG662" s="467"/>
      <c r="AH662" s="467"/>
      <c r="AI662" s="467"/>
      <c r="AJ662" s="467"/>
      <c r="AK662" s="467"/>
      <c r="AL662" s="467"/>
      <c r="AM662" s="467"/>
      <c r="AN662" s="467"/>
      <c r="AO662" s="467"/>
      <c r="AP662" s="467"/>
      <c r="AQ662" s="467"/>
      <c r="AR662" s="467"/>
      <c r="AS662" s="467"/>
    </row>
    <row r="663" spans="1:45" ht="12.75" customHeight="1" x14ac:dyDescent="0.2">
      <c r="A663" s="461"/>
      <c r="B663" s="462"/>
      <c r="C663" s="462"/>
      <c r="D663" s="462"/>
      <c r="E663" s="462"/>
      <c r="F663" s="462"/>
      <c r="G663" s="463"/>
      <c r="H663" s="462"/>
      <c r="I663" s="464"/>
      <c r="J663" s="464"/>
      <c r="K663" s="465"/>
      <c r="L663" s="462"/>
      <c r="M663" s="466"/>
      <c r="N663" s="465"/>
      <c r="O663" s="462"/>
      <c r="P663" s="465"/>
      <c r="Q663" s="462"/>
      <c r="R663" s="466"/>
      <c r="S663" s="465"/>
      <c r="T663" s="462"/>
      <c r="U663" s="465"/>
      <c r="V663" s="462"/>
      <c r="W663" s="466"/>
      <c r="X663" s="465"/>
      <c r="Y663" s="462"/>
      <c r="Z663" s="467"/>
      <c r="AA663" s="467"/>
      <c r="AB663" s="467"/>
      <c r="AC663" s="467"/>
      <c r="AD663" s="467"/>
      <c r="AE663" s="467"/>
      <c r="AF663" s="467"/>
      <c r="AG663" s="467"/>
      <c r="AH663" s="467"/>
      <c r="AI663" s="467"/>
      <c r="AJ663" s="467"/>
      <c r="AK663" s="467"/>
      <c r="AL663" s="467"/>
      <c r="AM663" s="467"/>
      <c r="AN663" s="467"/>
      <c r="AO663" s="467"/>
      <c r="AP663" s="467"/>
      <c r="AQ663" s="467"/>
      <c r="AR663" s="467"/>
      <c r="AS663" s="467"/>
    </row>
    <row r="664" spans="1:45" ht="12.75" customHeight="1" x14ac:dyDescent="0.2">
      <c r="A664" s="461"/>
      <c r="B664" s="462"/>
      <c r="C664" s="462"/>
      <c r="D664" s="462"/>
      <c r="E664" s="462"/>
      <c r="F664" s="462"/>
      <c r="G664" s="463"/>
      <c r="H664" s="462"/>
      <c r="I664" s="464"/>
      <c r="J664" s="464"/>
      <c r="K664" s="465"/>
      <c r="L664" s="462"/>
      <c r="M664" s="466"/>
      <c r="N664" s="465"/>
      <c r="O664" s="462"/>
      <c r="P664" s="465"/>
      <c r="Q664" s="462"/>
      <c r="R664" s="466"/>
      <c r="S664" s="465"/>
      <c r="T664" s="462"/>
      <c r="U664" s="465"/>
      <c r="V664" s="462"/>
      <c r="W664" s="466"/>
      <c r="X664" s="465"/>
      <c r="Y664" s="462"/>
      <c r="Z664" s="467"/>
      <c r="AA664" s="467"/>
      <c r="AB664" s="467"/>
      <c r="AC664" s="467"/>
      <c r="AD664" s="467"/>
      <c r="AE664" s="467"/>
      <c r="AF664" s="467"/>
      <c r="AG664" s="467"/>
      <c r="AH664" s="467"/>
      <c r="AI664" s="467"/>
      <c r="AJ664" s="467"/>
      <c r="AK664" s="467"/>
      <c r="AL664" s="467"/>
      <c r="AM664" s="467"/>
      <c r="AN664" s="467"/>
      <c r="AO664" s="467"/>
      <c r="AP664" s="467"/>
      <c r="AQ664" s="467"/>
      <c r="AR664" s="467"/>
      <c r="AS664" s="467"/>
    </row>
    <row r="665" spans="1:45" ht="12.75" customHeight="1" x14ac:dyDescent="0.2">
      <c r="A665" s="461"/>
      <c r="B665" s="462"/>
      <c r="C665" s="462"/>
      <c r="D665" s="462"/>
      <c r="E665" s="462"/>
      <c r="F665" s="462"/>
      <c r="G665" s="463"/>
      <c r="H665" s="462"/>
      <c r="I665" s="464"/>
      <c r="J665" s="464"/>
      <c r="K665" s="465"/>
      <c r="L665" s="462"/>
      <c r="M665" s="466"/>
      <c r="N665" s="465"/>
      <c r="O665" s="462"/>
      <c r="P665" s="465"/>
      <c r="Q665" s="462"/>
      <c r="R665" s="466"/>
      <c r="S665" s="465"/>
      <c r="T665" s="462"/>
      <c r="U665" s="465"/>
      <c r="V665" s="462"/>
      <c r="W665" s="466"/>
      <c r="X665" s="465"/>
      <c r="Y665" s="462"/>
      <c r="Z665" s="467"/>
      <c r="AA665" s="467"/>
      <c r="AB665" s="467"/>
      <c r="AC665" s="467"/>
      <c r="AD665" s="467"/>
      <c r="AE665" s="467"/>
      <c r="AF665" s="467"/>
      <c r="AG665" s="467"/>
      <c r="AH665" s="467"/>
      <c r="AI665" s="467"/>
      <c r="AJ665" s="467"/>
      <c r="AK665" s="467"/>
      <c r="AL665" s="467"/>
      <c r="AM665" s="467"/>
      <c r="AN665" s="467"/>
      <c r="AO665" s="467"/>
      <c r="AP665" s="467"/>
      <c r="AQ665" s="467"/>
      <c r="AR665" s="467"/>
      <c r="AS665" s="467"/>
    </row>
    <row r="666" spans="1:45" ht="12.75" customHeight="1" x14ac:dyDescent="0.2">
      <c r="A666" s="461"/>
      <c r="B666" s="462"/>
      <c r="C666" s="462"/>
      <c r="D666" s="462"/>
      <c r="E666" s="462"/>
      <c r="F666" s="462"/>
      <c r="G666" s="463"/>
      <c r="H666" s="462"/>
      <c r="I666" s="464"/>
      <c r="J666" s="464"/>
      <c r="K666" s="465"/>
      <c r="L666" s="462"/>
      <c r="M666" s="466"/>
      <c r="N666" s="465"/>
      <c r="O666" s="462"/>
      <c r="P666" s="465"/>
      <c r="Q666" s="462"/>
      <c r="R666" s="466"/>
      <c r="S666" s="465"/>
      <c r="T666" s="462"/>
      <c r="U666" s="465"/>
      <c r="V666" s="462"/>
      <c r="W666" s="466"/>
      <c r="X666" s="465"/>
      <c r="Y666" s="462"/>
      <c r="Z666" s="467"/>
      <c r="AA666" s="467"/>
      <c r="AB666" s="467"/>
      <c r="AC666" s="467"/>
      <c r="AD666" s="467"/>
      <c r="AE666" s="467"/>
      <c r="AF666" s="467"/>
      <c r="AG666" s="467"/>
      <c r="AH666" s="467"/>
      <c r="AI666" s="467"/>
      <c r="AJ666" s="467"/>
      <c r="AK666" s="467"/>
      <c r="AL666" s="467"/>
      <c r="AM666" s="467"/>
      <c r="AN666" s="467"/>
      <c r="AO666" s="467"/>
      <c r="AP666" s="467"/>
      <c r="AQ666" s="467"/>
      <c r="AR666" s="467"/>
      <c r="AS666" s="467"/>
    </row>
    <row r="667" spans="1:45" ht="12.75" customHeight="1" x14ac:dyDescent="0.2">
      <c r="A667" s="461"/>
      <c r="B667" s="462"/>
      <c r="C667" s="462"/>
      <c r="D667" s="462"/>
      <c r="E667" s="462"/>
      <c r="F667" s="462"/>
      <c r="G667" s="463"/>
      <c r="H667" s="462"/>
      <c r="I667" s="464"/>
      <c r="J667" s="464"/>
      <c r="K667" s="465"/>
      <c r="L667" s="462"/>
      <c r="M667" s="466"/>
      <c r="N667" s="465"/>
      <c r="O667" s="462"/>
      <c r="P667" s="465"/>
      <c r="Q667" s="462"/>
      <c r="R667" s="466"/>
      <c r="S667" s="465"/>
      <c r="T667" s="462"/>
      <c r="U667" s="465"/>
      <c r="V667" s="462"/>
      <c r="W667" s="466"/>
      <c r="X667" s="465"/>
      <c r="Y667" s="462"/>
      <c r="Z667" s="467"/>
      <c r="AA667" s="467"/>
      <c r="AB667" s="467"/>
      <c r="AC667" s="467"/>
      <c r="AD667" s="467"/>
      <c r="AE667" s="467"/>
      <c r="AF667" s="467"/>
      <c r="AG667" s="467"/>
      <c r="AH667" s="467"/>
      <c r="AI667" s="467"/>
      <c r="AJ667" s="467"/>
      <c r="AK667" s="467"/>
      <c r="AL667" s="467"/>
      <c r="AM667" s="467"/>
      <c r="AN667" s="467"/>
      <c r="AO667" s="467"/>
      <c r="AP667" s="467"/>
      <c r="AQ667" s="467"/>
      <c r="AR667" s="467"/>
      <c r="AS667" s="467"/>
    </row>
    <row r="668" spans="1:45" ht="12.75" customHeight="1" x14ac:dyDescent="0.2">
      <c r="A668" s="461"/>
      <c r="B668" s="462"/>
      <c r="C668" s="462"/>
      <c r="D668" s="462"/>
      <c r="E668" s="462"/>
      <c r="F668" s="462"/>
      <c r="G668" s="463"/>
      <c r="H668" s="462"/>
      <c r="I668" s="464"/>
      <c r="J668" s="464"/>
      <c r="K668" s="465"/>
      <c r="L668" s="462"/>
      <c r="M668" s="466"/>
      <c r="N668" s="465"/>
      <c r="O668" s="462"/>
      <c r="P668" s="465"/>
      <c r="Q668" s="462"/>
      <c r="R668" s="466"/>
      <c r="S668" s="465"/>
      <c r="T668" s="462"/>
      <c r="U668" s="465"/>
      <c r="V668" s="462"/>
      <c r="W668" s="466"/>
      <c r="X668" s="465"/>
      <c r="Y668" s="462"/>
      <c r="Z668" s="467"/>
      <c r="AA668" s="467"/>
      <c r="AB668" s="467"/>
      <c r="AC668" s="467"/>
      <c r="AD668" s="467"/>
      <c r="AE668" s="467"/>
      <c r="AF668" s="467"/>
      <c r="AG668" s="467"/>
      <c r="AH668" s="467"/>
      <c r="AI668" s="467"/>
      <c r="AJ668" s="467"/>
      <c r="AK668" s="467"/>
      <c r="AL668" s="467"/>
      <c r="AM668" s="467"/>
      <c r="AN668" s="467"/>
      <c r="AO668" s="467"/>
      <c r="AP668" s="467"/>
      <c r="AQ668" s="467"/>
      <c r="AR668" s="467"/>
      <c r="AS668" s="467"/>
    </row>
    <row r="669" spans="1:45" ht="12.75" customHeight="1" x14ac:dyDescent="0.2">
      <c r="A669" s="461"/>
      <c r="B669" s="462"/>
      <c r="C669" s="462"/>
      <c r="D669" s="462"/>
      <c r="E669" s="462"/>
      <c r="F669" s="462"/>
      <c r="G669" s="463"/>
      <c r="H669" s="462"/>
      <c r="I669" s="464"/>
      <c r="J669" s="464"/>
      <c r="K669" s="465"/>
      <c r="L669" s="462"/>
      <c r="M669" s="466"/>
      <c r="N669" s="465"/>
      <c r="O669" s="462"/>
      <c r="P669" s="465"/>
      <c r="Q669" s="462"/>
      <c r="R669" s="466"/>
      <c r="S669" s="465"/>
      <c r="T669" s="462"/>
      <c r="U669" s="465"/>
      <c r="V669" s="462"/>
      <c r="W669" s="466"/>
      <c r="X669" s="465"/>
      <c r="Y669" s="462"/>
      <c r="Z669" s="467"/>
      <c r="AA669" s="467"/>
      <c r="AB669" s="467"/>
      <c r="AC669" s="467"/>
      <c r="AD669" s="467"/>
      <c r="AE669" s="467"/>
      <c r="AF669" s="467"/>
      <c r="AG669" s="467"/>
      <c r="AH669" s="467"/>
      <c r="AI669" s="467"/>
      <c r="AJ669" s="467"/>
      <c r="AK669" s="467"/>
      <c r="AL669" s="467"/>
      <c r="AM669" s="467"/>
      <c r="AN669" s="467"/>
      <c r="AO669" s="467"/>
      <c r="AP669" s="467"/>
      <c r="AQ669" s="467"/>
      <c r="AR669" s="467"/>
      <c r="AS669" s="467"/>
    </row>
    <row r="670" spans="1:45" ht="12.75" customHeight="1" x14ac:dyDescent="0.2">
      <c r="A670" s="461"/>
      <c r="B670" s="462"/>
      <c r="C670" s="462"/>
      <c r="D670" s="462"/>
      <c r="E670" s="462"/>
      <c r="F670" s="462"/>
      <c r="G670" s="463"/>
      <c r="H670" s="462"/>
      <c r="I670" s="464"/>
      <c r="J670" s="464"/>
      <c r="K670" s="465"/>
      <c r="L670" s="462"/>
      <c r="M670" s="466"/>
      <c r="N670" s="465"/>
      <c r="O670" s="462"/>
      <c r="P670" s="465"/>
      <c r="Q670" s="462"/>
      <c r="R670" s="466"/>
      <c r="S670" s="465"/>
      <c r="T670" s="462"/>
      <c r="U670" s="465"/>
      <c r="V670" s="462"/>
      <c r="W670" s="466"/>
      <c r="X670" s="465"/>
      <c r="Y670" s="462"/>
      <c r="Z670" s="467"/>
      <c r="AA670" s="467"/>
      <c r="AB670" s="467"/>
      <c r="AC670" s="467"/>
      <c r="AD670" s="467"/>
      <c r="AE670" s="467"/>
      <c r="AF670" s="467"/>
      <c r="AG670" s="467"/>
      <c r="AH670" s="467"/>
      <c r="AI670" s="467"/>
      <c r="AJ670" s="467"/>
      <c r="AK670" s="467"/>
      <c r="AL670" s="467"/>
      <c r="AM670" s="467"/>
      <c r="AN670" s="467"/>
      <c r="AO670" s="467"/>
      <c r="AP670" s="467"/>
      <c r="AQ670" s="467"/>
      <c r="AR670" s="467"/>
      <c r="AS670" s="467"/>
    </row>
    <row r="671" spans="1:45" ht="12.75" customHeight="1" x14ac:dyDescent="0.2">
      <c r="A671" s="461"/>
      <c r="B671" s="462"/>
      <c r="C671" s="462"/>
      <c r="D671" s="462"/>
      <c r="E671" s="462"/>
      <c r="F671" s="462"/>
      <c r="G671" s="463"/>
      <c r="H671" s="462"/>
      <c r="I671" s="464"/>
      <c r="J671" s="464"/>
      <c r="K671" s="465"/>
      <c r="L671" s="462"/>
      <c r="M671" s="466"/>
      <c r="N671" s="465"/>
      <c r="O671" s="462"/>
      <c r="P671" s="465"/>
      <c r="Q671" s="462"/>
      <c r="R671" s="466"/>
      <c r="S671" s="465"/>
      <c r="T671" s="462"/>
      <c r="U671" s="465"/>
      <c r="V671" s="462"/>
      <c r="W671" s="466"/>
      <c r="X671" s="465"/>
      <c r="Y671" s="462"/>
      <c r="Z671" s="467"/>
      <c r="AA671" s="467"/>
      <c r="AB671" s="467"/>
      <c r="AC671" s="467"/>
      <c r="AD671" s="467"/>
      <c r="AE671" s="467"/>
      <c r="AF671" s="467"/>
      <c r="AG671" s="467"/>
      <c r="AH671" s="467"/>
      <c r="AI671" s="467"/>
      <c r="AJ671" s="467"/>
      <c r="AK671" s="467"/>
      <c r="AL671" s="467"/>
      <c r="AM671" s="467"/>
      <c r="AN671" s="467"/>
      <c r="AO671" s="467"/>
      <c r="AP671" s="467"/>
      <c r="AQ671" s="467"/>
      <c r="AR671" s="467"/>
      <c r="AS671" s="467"/>
    </row>
    <row r="672" spans="1:45" ht="12.75" customHeight="1" x14ac:dyDescent="0.2">
      <c r="A672" s="461"/>
      <c r="B672" s="462"/>
      <c r="C672" s="462"/>
      <c r="D672" s="462"/>
      <c r="E672" s="462"/>
      <c r="F672" s="462"/>
      <c r="G672" s="463"/>
      <c r="H672" s="462"/>
      <c r="I672" s="464"/>
      <c r="J672" s="464"/>
      <c r="K672" s="465"/>
      <c r="L672" s="462"/>
      <c r="M672" s="466"/>
      <c r="N672" s="465"/>
      <c r="O672" s="462"/>
      <c r="P672" s="465"/>
      <c r="Q672" s="462"/>
      <c r="R672" s="466"/>
      <c r="S672" s="465"/>
      <c r="T672" s="462"/>
      <c r="U672" s="465"/>
      <c r="V672" s="462"/>
      <c r="W672" s="466"/>
      <c r="X672" s="465"/>
      <c r="Y672" s="462"/>
      <c r="Z672" s="467"/>
      <c r="AA672" s="467"/>
      <c r="AB672" s="467"/>
      <c r="AC672" s="467"/>
      <c r="AD672" s="467"/>
      <c r="AE672" s="467"/>
      <c r="AF672" s="467"/>
      <c r="AG672" s="467"/>
      <c r="AH672" s="467"/>
      <c r="AI672" s="467"/>
      <c r="AJ672" s="467"/>
      <c r="AK672" s="467"/>
      <c r="AL672" s="467"/>
      <c r="AM672" s="467"/>
      <c r="AN672" s="467"/>
      <c r="AO672" s="467"/>
      <c r="AP672" s="467"/>
      <c r="AQ672" s="467"/>
      <c r="AR672" s="467"/>
      <c r="AS672" s="467"/>
    </row>
    <row r="673" spans="1:45" ht="12.75" customHeight="1" x14ac:dyDescent="0.2">
      <c r="A673" s="461"/>
      <c r="B673" s="462"/>
      <c r="C673" s="462"/>
      <c r="D673" s="462"/>
      <c r="E673" s="462"/>
      <c r="F673" s="462"/>
      <c r="G673" s="463"/>
      <c r="H673" s="462"/>
      <c r="I673" s="464"/>
      <c r="J673" s="464"/>
      <c r="K673" s="465"/>
      <c r="L673" s="462"/>
      <c r="M673" s="466"/>
      <c r="N673" s="465"/>
      <c r="O673" s="462"/>
      <c r="P673" s="465"/>
      <c r="Q673" s="462"/>
      <c r="R673" s="466"/>
      <c r="S673" s="465"/>
      <c r="T673" s="462"/>
      <c r="U673" s="465"/>
      <c r="V673" s="462"/>
      <c r="W673" s="466"/>
      <c r="X673" s="465"/>
      <c r="Y673" s="462"/>
      <c r="Z673" s="467"/>
      <c r="AA673" s="467"/>
      <c r="AB673" s="467"/>
      <c r="AC673" s="467"/>
      <c r="AD673" s="467"/>
      <c r="AE673" s="467"/>
      <c r="AF673" s="467"/>
      <c r="AG673" s="467"/>
      <c r="AH673" s="467"/>
      <c r="AI673" s="467"/>
      <c r="AJ673" s="467"/>
      <c r="AK673" s="467"/>
      <c r="AL673" s="467"/>
      <c r="AM673" s="467"/>
      <c r="AN673" s="467"/>
      <c r="AO673" s="467"/>
      <c r="AP673" s="467"/>
      <c r="AQ673" s="467"/>
      <c r="AR673" s="467"/>
      <c r="AS673" s="467"/>
    </row>
    <row r="674" spans="1:45" ht="12.75" customHeight="1" x14ac:dyDescent="0.2">
      <c r="A674" s="461"/>
      <c r="B674" s="462"/>
      <c r="C674" s="462"/>
      <c r="D674" s="462"/>
      <c r="E674" s="462"/>
      <c r="F674" s="462"/>
      <c r="G674" s="463"/>
      <c r="H674" s="462"/>
      <c r="I674" s="464"/>
      <c r="J674" s="464"/>
      <c r="K674" s="465"/>
      <c r="L674" s="462"/>
      <c r="M674" s="466"/>
      <c r="N674" s="465"/>
      <c r="O674" s="462"/>
      <c r="P674" s="465"/>
      <c r="Q674" s="462"/>
      <c r="R674" s="466"/>
      <c r="S674" s="465"/>
      <c r="T674" s="462"/>
      <c r="U674" s="465"/>
      <c r="V674" s="462"/>
      <c r="W674" s="466"/>
      <c r="X674" s="465"/>
      <c r="Y674" s="462"/>
      <c r="Z674" s="467"/>
      <c r="AA674" s="467"/>
      <c r="AB674" s="467"/>
      <c r="AC674" s="467"/>
      <c r="AD674" s="467"/>
      <c r="AE674" s="467"/>
      <c r="AF674" s="467"/>
      <c r="AG674" s="467"/>
      <c r="AH674" s="467"/>
      <c r="AI674" s="467"/>
      <c r="AJ674" s="467"/>
      <c r="AK674" s="467"/>
      <c r="AL674" s="467"/>
      <c r="AM674" s="467"/>
      <c r="AN674" s="467"/>
      <c r="AO674" s="467"/>
      <c r="AP674" s="467"/>
      <c r="AQ674" s="467"/>
      <c r="AR674" s="467"/>
      <c r="AS674" s="467"/>
    </row>
    <row r="675" spans="1:45" ht="12.75" customHeight="1" x14ac:dyDescent="0.2">
      <c r="A675" s="461"/>
      <c r="B675" s="462"/>
      <c r="C675" s="462"/>
      <c r="D675" s="462"/>
      <c r="E675" s="462"/>
      <c r="F675" s="462"/>
      <c r="G675" s="463"/>
      <c r="H675" s="462"/>
      <c r="I675" s="464"/>
      <c r="J675" s="464"/>
      <c r="K675" s="465"/>
      <c r="L675" s="462"/>
      <c r="M675" s="466"/>
      <c r="N675" s="465"/>
      <c r="O675" s="462"/>
      <c r="P675" s="465"/>
      <c r="Q675" s="462"/>
      <c r="R675" s="466"/>
      <c r="S675" s="465"/>
      <c r="T675" s="462"/>
      <c r="U675" s="465"/>
      <c r="V675" s="462"/>
      <c r="W675" s="466"/>
      <c r="X675" s="465"/>
      <c r="Y675" s="462"/>
      <c r="Z675" s="467"/>
      <c r="AA675" s="467"/>
      <c r="AB675" s="467"/>
      <c r="AC675" s="467"/>
      <c r="AD675" s="467"/>
      <c r="AE675" s="467"/>
      <c r="AF675" s="467"/>
      <c r="AG675" s="467"/>
      <c r="AH675" s="467"/>
      <c r="AI675" s="467"/>
      <c r="AJ675" s="467"/>
      <c r="AK675" s="467"/>
      <c r="AL675" s="467"/>
      <c r="AM675" s="467"/>
      <c r="AN675" s="467"/>
      <c r="AO675" s="467"/>
      <c r="AP675" s="467"/>
      <c r="AQ675" s="467"/>
      <c r="AR675" s="467"/>
      <c r="AS675" s="467"/>
    </row>
    <row r="676" spans="1:45" ht="12.75" customHeight="1" x14ac:dyDescent="0.2">
      <c r="A676" s="461"/>
      <c r="B676" s="462"/>
      <c r="C676" s="462"/>
      <c r="D676" s="462"/>
      <c r="E676" s="462"/>
      <c r="F676" s="462"/>
      <c r="G676" s="463"/>
      <c r="H676" s="462"/>
      <c r="I676" s="464"/>
      <c r="J676" s="464"/>
      <c r="K676" s="465"/>
      <c r="L676" s="462"/>
      <c r="M676" s="466"/>
      <c r="N676" s="465"/>
      <c r="O676" s="462"/>
      <c r="P676" s="465"/>
      <c r="Q676" s="462"/>
      <c r="R676" s="466"/>
      <c r="S676" s="465"/>
      <c r="T676" s="462"/>
      <c r="U676" s="465"/>
      <c r="V676" s="462"/>
      <c r="W676" s="466"/>
      <c r="X676" s="465"/>
      <c r="Y676" s="462"/>
      <c r="Z676" s="467"/>
      <c r="AA676" s="467"/>
      <c r="AB676" s="467"/>
      <c r="AC676" s="467"/>
      <c r="AD676" s="467"/>
      <c r="AE676" s="467"/>
      <c r="AF676" s="467"/>
      <c r="AG676" s="467"/>
      <c r="AH676" s="467"/>
      <c r="AI676" s="467"/>
      <c r="AJ676" s="467"/>
      <c r="AK676" s="467"/>
      <c r="AL676" s="467"/>
      <c r="AM676" s="467"/>
      <c r="AN676" s="467"/>
      <c r="AO676" s="467"/>
      <c r="AP676" s="467"/>
      <c r="AQ676" s="467"/>
      <c r="AR676" s="467"/>
      <c r="AS676" s="467"/>
    </row>
    <row r="677" spans="1:45" ht="12.75" customHeight="1" x14ac:dyDescent="0.2">
      <c r="A677" s="461"/>
      <c r="B677" s="462"/>
      <c r="C677" s="462"/>
      <c r="D677" s="462"/>
      <c r="E677" s="462"/>
      <c r="F677" s="462"/>
      <c r="G677" s="463"/>
      <c r="H677" s="462"/>
      <c r="I677" s="464"/>
      <c r="J677" s="464"/>
      <c r="K677" s="465"/>
      <c r="L677" s="462"/>
      <c r="M677" s="466"/>
      <c r="N677" s="465"/>
      <c r="O677" s="462"/>
      <c r="P677" s="465"/>
      <c r="Q677" s="462"/>
      <c r="R677" s="466"/>
      <c r="S677" s="465"/>
      <c r="T677" s="462"/>
      <c r="U677" s="465"/>
      <c r="V677" s="462"/>
      <c r="W677" s="466"/>
      <c r="X677" s="465"/>
      <c r="Y677" s="462"/>
      <c r="Z677" s="467"/>
      <c r="AA677" s="467"/>
      <c r="AB677" s="467"/>
      <c r="AC677" s="467"/>
      <c r="AD677" s="467"/>
      <c r="AE677" s="467"/>
      <c r="AF677" s="467"/>
      <c r="AG677" s="467"/>
      <c r="AH677" s="467"/>
      <c r="AI677" s="467"/>
      <c r="AJ677" s="467"/>
      <c r="AK677" s="467"/>
      <c r="AL677" s="467"/>
      <c r="AM677" s="467"/>
      <c r="AN677" s="467"/>
      <c r="AO677" s="467"/>
      <c r="AP677" s="467"/>
      <c r="AQ677" s="467"/>
      <c r="AR677" s="467"/>
      <c r="AS677" s="467"/>
    </row>
    <row r="678" spans="1:45" ht="12.75" customHeight="1" x14ac:dyDescent="0.2">
      <c r="A678" s="461"/>
      <c r="B678" s="462"/>
      <c r="C678" s="462"/>
      <c r="D678" s="462"/>
      <c r="E678" s="462"/>
      <c r="F678" s="462"/>
      <c r="G678" s="463"/>
      <c r="H678" s="462"/>
      <c r="I678" s="464"/>
      <c r="J678" s="464"/>
      <c r="K678" s="465"/>
      <c r="L678" s="462"/>
      <c r="M678" s="466"/>
      <c r="N678" s="465"/>
      <c r="O678" s="462"/>
      <c r="P678" s="465"/>
      <c r="Q678" s="462"/>
      <c r="R678" s="466"/>
      <c r="S678" s="465"/>
      <c r="T678" s="462"/>
      <c r="U678" s="465"/>
      <c r="V678" s="462"/>
      <c r="W678" s="466"/>
      <c r="X678" s="465"/>
      <c r="Y678" s="462"/>
      <c r="Z678" s="467"/>
      <c r="AA678" s="467"/>
      <c r="AB678" s="467"/>
      <c r="AC678" s="467"/>
      <c r="AD678" s="467"/>
      <c r="AE678" s="467"/>
      <c r="AF678" s="467"/>
      <c r="AG678" s="467"/>
      <c r="AH678" s="467"/>
      <c r="AI678" s="467"/>
      <c r="AJ678" s="467"/>
      <c r="AK678" s="467"/>
      <c r="AL678" s="467"/>
      <c r="AM678" s="467"/>
      <c r="AN678" s="467"/>
      <c r="AO678" s="467"/>
      <c r="AP678" s="467"/>
      <c r="AQ678" s="467"/>
      <c r="AR678" s="467"/>
      <c r="AS678" s="467"/>
    </row>
    <row r="679" spans="1:45" ht="12.75" customHeight="1" x14ac:dyDescent="0.2">
      <c r="A679" s="461"/>
      <c r="B679" s="462"/>
      <c r="C679" s="462"/>
      <c r="D679" s="462"/>
      <c r="E679" s="462"/>
      <c r="F679" s="462"/>
      <c r="G679" s="463"/>
      <c r="H679" s="462"/>
      <c r="I679" s="464"/>
      <c r="J679" s="464"/>
      <c r="K679" s="465"/>
      <c r="L679" s="462"/>
      <c r="M679" s="466"/>
      <c r="N679" s="465"/>
      <c r="O679" s="462"/>
      <c r="P679" s="465"/>
      <c r="Q679" s="462"/>
      <c r="R679" s="466"/>
      <c r="S679" s="465"/>
      <c r="T679" s="462"/>
      <c r="U679" s="465"/>
      <c r="V679" s="462"/>
      <c r="W679" s="466"/>
      <c r="X679" s="465"/>
      <c r="Y679" s="462"/>
      <c r="Z679" s="467"/>
      <c r="AA679" s="467"/>
      <c r="AB679" s="467"/>
      <c r="AC679" s="467"/>
      <c r="AD679" s="467"/>
      <c r="AE679" s="467"/>
      <c r="AF679" s="467"/>
      <c r="AG679" s="467"/>
      <c r="AH679" s="467"/>
      <c r="AI679" s="467"/>
      <c r="AJ679" s="467"/>
      <c r="AK679" s="467"/>
      <c r="AL679" s="467"/>
      <c r="AM679" s="467"/>
      <c r="AN679" s="467"/>
      <c r="AO679" s="467"/>
      <c r="AP679" s="467"/>
      <c r="AQ679" s="467"/>
      <c r="AR679" s="467"/>
      <c r="AS679" s="467"/>
    </row>
    <row r="680" spans="1:45" ht="12.75" customHeight="1" x14ac:dyDescent="0.2">
      <c r="A680" s="461"/>
      <c r="B680" s="462"/>
      <c r="C680" s="462"/>
      <c r="D680" s="462"/>
      <c r="E680" s="462"/>
      <c r="F680" s="462"/>
      <c r="G680" s="463"/>
      <c r="H680" s="462"/>
      <c r="I680" s="464"/>
      <c r="J680" s="464"/>
      <c r="K680" s="465"/>
      <c r="L680" s="462"/>
      <c r="M680" s="466"/>
      <c r="N680" s="465"/>
      <c r="O680" s="462"/>
      <c r="P680" s="465"/>
      <c r="Q680" s="462"/>
      <c r="R680" s="466"/>
      <c r="S680" s="465"/>
      <c r="T680" s="462"/>
      <c r="U680" s="465"/>
      <c r="V680" s="462"/>
      <c r="W680" s="466"/>
      <c r="X680" s="465"/>
      <c r="Y680" s="462"/>
      <c r="Z680" s="467"/>
      <c r="AA680" s="467"/>
      <c r="AB680" s="467"/>
      <c r="AC680" s="467"/>
      <c r="AD680" s="467"/>
      <c r="AE680" s="467"/>
      <c r="AF680" s="467"/>
      <c r="AG680" s="467"/>
      <c r="AH680" s="467"/>
      <c r="AI680" s="467"/>
      <c r="AJ680" s="467"/>
      <c r="AK680" s="467"/>
      <c r="AL680" s="467"/>
      <c r="AM680" s="467"/>
      <c r="AN680" s="467"/>
      <c r="AO680" s="467"/>
      <c r="AP680" s="467"/>
      <c r="AQ680" s="467"/>
      <c r="AR680" s="467"/>
      <c r="AS680" s="467"/>
    </row>
    <row r="681" spans="1:45" ht="12.75" customHeight="1" x14ac:dyDescent="0.2">
      <c r="A681" s="461"/>
      <c r="B681" s="462"/>
      <c r="C681" s="462"/>
      <c r="D681" s="462"/>
      <c r="E681" s="462"/>
      <c r="F681" s="462"/>
      <c r="G681" s="463"/>
      <c r="H681" s="462"/>
      <c r="I681" s="464"/>
      <c r="J681" s="464"/>
      <c r="K681" s="465"/>
      <c r="L681" s="462"/>
      <c r="M681" s="466"/>
      <c r="N681" s="465"/>
      <c r="O681" s="462"/>
      <c r="P681" s="465"/>
      <c r="Q681" s="462"/>
      <c r="R681" s="466"/>
      <c r="S681" s="465"/>
      <c r="T681" s="462"/>
      <c r="U681" s="465"/>
      <c r="V681" s="462"/>
      <c r="W681" s="466"/>
      <c r="X681" s="465"/>
      <c r="Y681" s="462"/>
      <c r="Z681" s="467"/>
      <c r="AA681" s="467"/>
      <c r="AB681" s="467"/>
      <c r="AC681" s="467"/>
      <c r="AD681" s="467"/>
      <c r="AE681" s="467"/>
      <c r="AF681" s="467"/>
      <c r="AG681" s="467"/>
      <c r="AH681" s="467"/>
      <c r="AI681" s="467"/>
      <c r="AJ681" s="467"/>
      <c r="AK681" s="467"/>
      <c r="AL681" s="467"/>
      <c r="AM681" s="467"/>
      <c r="AN681" s="467"/>
      <c r="AO681" s="467"/>
      <c r="AP681" s="467"/>
      <c r="AQ681" s="467"/>
      <c r="AR681" s="467"/>
      <c r="AS681" s="467"/>
    </row>
    <row r="682" spans="1:45" ht="12.75" customHeight="1" x14ac:dyDescent="0.2">
      <c r="A682" s="461"/>
      <c r="B682" s="462"/>
      <c r="C682" s="462"/>
      <c r="D682" s="462"/>
      <c r="E682" s="462"/>
      <c r="F682" s="462"/>
      <c r="G682" s="463"/>
      <c r="H682" s="462"/>
      <c r="I682" s="464"/>
      <c r="J682" s="464"/>
      <c r="K682" s="465"/>
      <c r="L682" s="462"/>
      <c r="M682" s="466"/>
      <c r="N682" s="465"/>
      <c r="O682" s="462"/>
      <c r="P682" s="465"/>
      <c r="Q682" s="462"/>
      <c r="R682" s="466"/>
      <c r="S682" s="465"/>
      <c r="T682" s="462"/>
      <c r="U682" s="465"/>
      <c r="V682" s="462"/>
      <c r="W682" s="466"/>
      <c r="X682" s="465"/>
      <c r="Y682" s="462"/>
      <c r="Z682" s="467"/>
      <c r="AA682" s="467"/>
      <c r="AB682" s="467"/>
      <c r="AC682" s="467"/>
      <c r="AD682" s="467"/>
      <c r="AE682" s="467"/>
      <c r="AF682" s="467"/>
      <c r="AG682" s="467"/>
      <c r="AH682" s="467"/>
      <c r="AI682" s="467"/>
      <c r="AJ682" s="467"/>
      <c r="AK682" s="467"/>
      <c r="AL682" s="467"/>
      <c r="AM682" s="467"/>
      <c r="AN682" s="467"/>
      <c r="AO682" s="467"/>
      <c r="AP682" s="467"/>
      <c r="AQ682" s="467"/>
      <c r="AR682" s="467"/>
      <c r="AS682" s="467"/>
    </row>
    <row r="683" spans="1:45" ht="12.75" customHeight="1" x14ac:dyDescent="0.2">
      <c r="A683" s="461"/>
      <c r="B683" s="462"/>
      <c r="C683" s="462"/>
      <c r="D683" s="462"/>
      <c r="E683" s="462"/>
      <c r="F683" s="462"/>
      <c r="G683" s="463"/>
      <c r="H683" s="462"/>
      <c r="I683" s="464"/>
      <c r="J683" s="464"/>
      <c r="K683" s="465"/>
      <c r="L683" s="462"/>
      <c r="M683" s="466"/>
      <c r="N683" s="465"/>
      <c r="O683" s="462"/>
      <c r="P683" s="465"/>
      <c r="Q683" s="462"/>
      <c r="R683" s="466"/>
      <c r="S683" s="465"/>
      <c r="T683" s="462"/>
      <c r="U683" s="465"/>
      <c r="V683" s="462"/>
      <c r="W683" s="466"/>
      <c r="X683" s="465"/>
      <c r="Y683" s="462"/>
      <c r="Z683" s="467"/>
      <c r="AA683" s="467"/>
      <c r="AB683" s="467"/>
      <c r="AC683" s="467"/>
      <c r="AD683" s="467"/>
      <c r="AE683" s="467"/>
      <c r="AF683" s="467"/>
      <c r="AG683" s="467"/>
      <c r="AH683" s="467"/>
      <c r="AI683" s="467"/>
      <c r="AJ683" s="467"/>
      <c r="AK683" s="467"/>
      <c r="AL683" s="467"/>
      <c r="AM683" s="467"/>
      <c r="AN683" s="467"/>
      <c r="AO683" s="467"/>
      <c r="AP683" s="467"/>
      <c r="AQ683" s="467"/>
      <c r="AR683" s="467"/>
      <c r="AS683" s="467"/>
    </row>
    <row r="684" spans="1:45" ht="12.75" customHeight="1" x14ac:dyDescent="0.2">
      <c r="A684" s="461"/>
      <c r="B684" s="462"/>
      <c r="C684" s="462"/>
      <c r="D684" s="462"/>
      <c r="E684" s="462"/>
      <c r="F684" s="462"/>
      <c r="G684" s="463"/>
      <c r="H684" s="462"/>
      <c r="I684" s="464"/>
      <c r="J684" s="464"/>
      <c r="K684" s="465"/>
      <c r="L684" s="462"/>
      <c r="M684" s="466"/>
      <c r="N684" s="465"/>
      <c r="O684" s="462"/>
      <c r="P684" s="465"/>
      <c r="Q684" s="462"/>
      <c r="R684" s="466"/>
      <c r="S684" s="465"/>
      <c r="T684" s="462"/>
      <c r="U684" s="465"/>
      <c r="V684" s="462"/>
      <c r="W684" s="466"/>
      <c r="X684" s="465"/>
      <c r="Y684" s="462"/>
      <c r="Z684" s="467"/>
      <c r="AA684" s="467"/>
      <c r="AB684" s="467"/>
      <c r="AC684" s="467"/>
      <c r="AD684" s="467"/>
      <c r="AE684" s="467"/>
      <c r="AF684" s="467"/>
      <c r="AG684" s="467"/>
      <c r="AH684" s="467"/>
      <c r="AI684" s="467"/>
      <c r="AJ684" s="467"/>
      <c r="AK684" s="467"/>
      <c r="AL684" s="467"/>
      <c r="AM684" s="467"/>
      <c r="AN684" s="467"/>
      <c r="AO684" s="467"/>
      <c r="AP684" s="467"/>
      <c r="AQ684" s="467"/>
      <c r="AR684" s="467"/>
      <c r="AS684" s="467"/>
    </row>
    <row r="685" spans="1:45" ht="12.75" customHeight="1" x14ac:dyDescent="0.2">
      <c r="A685" s="461"/>
      <c r="B685" s="462"/>
      <c r="C685" s="462"/>
      <c r="D685" s="462"/>
      <c r="E685" s="462"/>
      <c r="F685" s="462"/>
      <c r="G685" s="463"/>
      <c r="H685" s="462"/>
      <c r="I685" s="464"/>
      <c r="J685" s="464"/>
      <c r="K685" s="465"/>
      <c r="L685" s="462"/>
      <c r="M685" s="466"/>
      <c r="N685" s="465"/>
      <c r="O685" s="462"/>
      <c r="P685" s="465"/>
      <c r="Q685" s="462"/>
      <c r="R685" s="466"/>
      <c r="S685" s="465"/>
      <c r="T685" s="462"/>
      <c r="U685" s="465"/>
      <c r="V685" s="462"/>
      <c r="W685" s="466"/>
      <c r="X685" s="465"/>
      <c r="Y685" s="462"/>
      <c r="Z685" s="467"/>
      <c r="AA685" s="467"/>
      <c r="AB685" s="467"/>
      <c r="AC685" s="467"/>
      <c r="AD685" s="467"/>
      <c r="AE685" s="467"/>
      <c r="AF685" s="467"/>
      <c r="AG685" s="467"/>
      <c r="AH685" s="467"/>
      <c r="AI685" s="467"/>
      <c r="AJ685" s="467"/>
      <c r="AK685" s="467"/>
      <c r="AL685" s="467"/>
      <c r="AM685" s="467"/>
      <c r="AN685" s="467"/>
      <c r="AO685" s="467"/>
      <c r="AP685" s="467"/>
      <c r="AQ685" s="467"/>
      <c r="AR685" s="467"/>
      <c r="AS685" s="467"/>
    </row>
    <row r="686" spans="1:45" ht="12.75" customHeight="1" x14ac:dyDescent="0.2">
      <c r="A686" s="461"/>
      <c r="B686" s="462"/>
      <c r="C686" s="462"/>
      <c r="D686" s="462"/>
      <c r="E686" s="462"/>
      <c r="F686" s="462"/>
      <c r="G686" s="463"/>
      <c r="H686" s="462"/>
      <c r="I686" s="464"/>
      <c r="J686" s="464"/>
      <c r="K686" s="465"/>
      <c r="L686" s="462"/>
      <c r="M686" s="466"/>
      <c r="N686" s="465"/>
      <c r="O686" s="462"/>
      <c r="P686" s="465"/>
      <c r="Q686" s="462"/>
      <c r="R686" s="466"/>
      <c r="S686" s="465"/>
      <c r="T686" s="462"/>
      <c r="U686" s="465"/>
      <c r="V686" s="462"/>
      <c r="W686" s="466"/>
      <c r="X686" s="465"/>
      <c r="Y686" s="462"/>
      <c r="Z686" s="467"/>
      <c r="AA686" s="467"/>
      <c r="AB686" s="467"/>
      <c r="AC686" s="467"/>
      <c r="AD686" s="467"/>
      <c r="AE686" s="467"/>
      <c r="AF686" s="467"/>
      <c r="AG686" s="467"/>
      <c r="AH686" s="467"/>
      <c r="AI686" s="467"/>
      <c r="AJ686" s="467"/>
      <c r="AK686" s="467"/>
      <c r="AL686" s="467"/>
      <c r="AM686" s="467"/>
      <c r="AN686" s="467"/>
      <c r="AO686" s="467"/>
      <c r="AP686" s="467"/>
      <c r="AQ686" s="467"/>
      <c r="AR686" s="467"/>
      <c r="AS686" s="467"/>
    </row>
    <row r="687" spans="1:45" ht="12.75" customHeight="1" x14ac:dyDescent="0.2">
      <c r="A687" s="461"/>
      <c r="B687" s="462"/>
      <c r="C687" s="462"/>
      <c r="D687" s="462"/>
      <c r="E687" s="462"/>
      <c r="F687" s="462"/>
      <c r="G687" s="463"/>
      <c r="H687" s="462"/>
      <c r="I687" s="464"/>
      <c r="J687" s="464"/>
      <c r="K687" s="465"/>
      <c r="L687" s="462"/>
      <c r="M687" s="466"/>
      <c r="N687" s="465"/>
      <c r="O687" s="462"/>
      <c r="P687" s="465"/>
      <c r="Q687" s="462"/>
      <c r="R687" s="466"/>
      <c r="S687" s="465"/>
      <c r="T687" s="462"/>
      <c r="U687" s="465"/>
      <c r="V687" s="462"/>
      <c r="W687" s="466"/>
      <c r="X687" s="465"/>
      <c r="Y687" s="462"/>
      <c r="Z687" s="467"/>
      <c r="AA687" s="467"/>
      <c r="AB687" s="467"/>
      <c r="AC687" s="467"/>
      <c r="AD687" s="467"/>
      <c r="AE687" s="467"/>
      <c r="AF687" s="467"/>
      <c r="AG687" s="467"/>
      <c r="AH687" s="467"/>
      <c r="AI687" s="467"/>
      <c r="AJ687" s="467"/>
      <c r="AK687" s="467"/>
      <c r="AL687" s="467"/>
      <c r="AM687" s="467"/>
      <c r="AN687" s="467"/>
      <c r="AO687" s="467"/>
      <c r="AP687" s="467"/>
      <c r="AQ687" s="467"/>
      <c r="AR687" s="467"/>
      <c r="AS687" s="467"/>
    </row>
    <row r="688" spans="1:45" ht="12.75" customHeight="1" x14ac:dyDescent="0.2">
      <c r="A688" s="461"/>
      <c r="B688" s="462"/>
      <c r="C688" s="462"/>
      <c r="D688" s="462"/>
      <c r="E688" s="462"/>
      <c r="F688" s="462"/>
      <c r="G688" s="463"/>
      <c r="H688" s="462"/>
      <c r="I688" s="464"/>
      <c r="J688" s="464"/>
      <c r="K688" s="465"/>
      <c r="L688" s="462"/>
      <c r="M688" s="466"/>
      <c r="N688" s="465"/>
      <c r="O688" s="462"/>
      <c r="P688" s="465"/>
      <c r="Q688" s="462"/>
      <c r="R688" s="466"/>
      <c r="S688" s="465"/>
      <c r="T688" s="462"/>
      <c r="U688" s="465"/>
      <c r="V688" s="462"/>
      <c r="W688" s="466"/>
      <c r="X688" s="465"/>
      <c r="Y688" s="462"/>
      <c r="Z688" s="467"/>
      <c r="AA688" s="467"/>
      <c r="AB688" s="467"/>
      <c r="AC688" s="467"/>
      <c r="AD688" s="467"/>
      <c r="AE688" s="467"/>
      <c r="AF688" s="467"/>
      <c r="AG688" s="467"/>
      <c r="AH688" s="467"/>
      <c r="AI688" s="467"/>
      <c r="AJ688" s="467"/>
      <c r="AK688" s="467"/>
      <c r="AL688" s="467"/>
      <c r="AM688" s="467"/>
      <c r="AN688" s="467"/>
      <c r="AO688" s="467"/>
      <c r="AP688" s="467"/>
      <c r="AQ688" s="467"/>
      <c r="AR688" s="467"/>
      <c r="AS688" s="467"/>
    </row>
    <row r="689" spans="1:45" ht="12.75" customHeight="1" x14ac:dyDescent="0.2">
      <c r="A689" s="461"/>
      <c r="B689" s="462"/>
      <c r="C689" s="462"/>
      <c r="D689" s="462"/>
      <c r="E689" s="462"/>
      <c r="F689" s="462"/>
      <c r="G689" s="463"/>
      <c r="H689" s="462"/>
      <c r="I689" s="464"/>
      <c r="J689" s="464"/>
      <c r="K689" s="465"/>
      <c r="L689" s="462"/>
      <c r="M689" s="466"/>
      <c r="N689" s="465"/>
      <c r="O689" s="462"/>
      <c r="P689" s="465"/>
      <c r="Q689" s="462"/>
      <c r="R689" s="466"/>
      <c r="S689" s="465"/>
      <c r="T689" s="462"/>
      <c r="U689" s="465"/>
      <c r="V689" s="462"/>
      <c r="W689" s="466"/>
      <c r="X689" s="465"/>
      <c r="Y689" s="462"/>
      <c r="Z689" s="467"/>
      <c r="AA689" s="467"/>
      <c r="AB689" s="467"/>
      <c r="AC689" s="467"/>
      <c r="AD689" s="467"/>
      <c r="AE689" s="467"/>
      <c r="AF689" s="467"/>
      <c r="AG689" s="467"/>
      <c r="AH689" s="467"/>
      <c r="AI689" s="467"/>
      <c r="AJ689" s="467"/>
      <c r="AK689" s="467"/>
      <c r="AL689" s="467"/>
      <c r="AM689" s="467"/>
      <c r="AN689" s="467"/>
      <c r="AO689" s="467"/>
      <c r="AP689" s="467"/>
      <c r="AQ689" s="467"/>
      <c r="AR689" s="467"/>
      <c r="AS689" s="467"/>
    </row>
    <row r="690" spans="1:45" ht="12.75" customHeight="1" x14ac:dyDescent="0.2">
      <c r="A690" s="461"/>
      <c r="B690" s="462"/>
      <c r="C690" s="462"/>
      <c r="D690" s="462"/>
      <c r="E690" s="462"/>
      <c r="F690" s="462"/>
      <c r="G690" s="463"/>
      <c r="H690" s="462"/>
      <c r="I690" s="464"/>
      <c r="J690" s="464"/>
      <c r="K690" s="465"/>
      <c r="L690" s="462"/>
      <c r="M690" s="466"/>
      <c r="N690" s="465"/>
      <c r="O690" s="462"/>
      <c r="P690" s="465"/>
      <c r="Q690" s="462"/>
      <c r="R690" s="466"/>
      <c r="S690" s="465"/>
      <c r="T690" s="462"/>
      <c r="U690" s="465"/>
      <c r="V690" s="462"/>
      <c r="W690" s="466"/>
      <c r="X690" s="465"/>
      <c r="Y690" s="462"/>
      <c r="Z690" s="467"/>
      <c r="AA690" s="467"/>
      <c r="AB690" s="467"/>
      <c r="AC690" s="467"/>
      <c r="AD690" s="467"/>
      <c r="AE690" s="467"/>
      <c r="AF690" s="467"/>
      <c r="AG690" s="467"/>
      <c r="AH690" s="467"/>
      <c r="AI690" s="467"/>
      <c r="AJ690" s="467"/>
      <c r="AK690" s="467"/>
      <c r="AL690" s="467"/>
      <c r="AM690" s="467"/>
      <c r="AN690" s="467"/>
      <c r="AO690" s="467"/>
      <c r="AP690" s="467"/>
      <c r="AQ690" s="467"/>
      <c r="AR690" s="467"/>
      <c r="AS690" s="467"/>
    </row>
    <row r="691" spans="1:45" ht="12.75" customHeight="1" x14ac:dyDescent="0.2">
      <c r="A691" s="461"/>
      <c r="B691" s="462"/>
      <c r="C691" s="462"/>
      <c r="D691" s="462"/>
      <c r="E691" s="462"/>
      <c r="F691" s="462"/>
      <c r="G691" s="463"/>
      <c r="H691" s="462"/>
      <c r="I691" s="464"/>
      <c r="J691" s="464"/>
      <c r="K691" s="465"/>
      <c r="L691" s="462"/>
      <c r="M691" s="466"/>
      <c r="N691" s="465"/>
      <c r="O691" s="462"/>
      <c r="P691" s="465"/>
      <c r="Q691" s="462"/>
      <c r="R691" s="466"/>
      <c r="S691" s="465"/>
      <c r="T691" s="462"/>
      <c r="U691" s="465"/>
      <c r="V691" s="462"/>
      <c r="W691" s="466"/>
      <c r="X691" s="465"/>
      <c r="Y691" s="462"/>
      <c r="Z691" s="467"/>
      <c r="AA691" s="467"/>
      <c r="AB691" s="467"/>
      <c r="AC691" s="467"/>
      <c r="AD691" s="467"/>
      <c r="AE691" s="467"/>
      <c r="AF691" s="467"/>
      <c r="AG691" s="467"/>
      <c r="AH691" s="467"/>
      <c r="AI691" s="467"/>
      <c r="AJ691" s="467"/>
      <c r="AK691" s="467"/>
      <c r="AL691" s="467"/>
      <c r="AM691" s="467"/>
      <c r="AN691" s="467"/>
      <c r="AO691" s="467"/>
      <c r="AP691" s="467"/>
      <c r="AQ691" s="467"/>
      <c r="AR691" s="467"/>
      <c r="AS691" s="467"/>
    </row>
    <row r="692" spans="1:45" ht="12.75" customHeight="1" x14ac:dyDescent="0.2">
      <c r="A692" s="461"/>
      <c r="B692" s="462"/>
      <c r="C692" s="462"/>
      <c r="D692" s="462"/>
      <c r="E692" s="462"/>
      <c r="F692" s="462"/>
      <c r="G692" s="463"/>
      <c r="H692" s="462"/>
      <c r="I692" s="464"/>
      <c r="J692" s="464"/>
      <c r="K692" s="465"/>
      <c r="L692" s="462"/>
      <c r="M692" s="466"/>
      <c r="N692" s="465"/>
      <c r="O692" s="462"/>
      <c r="P692" s="465"/>
      <c r="Q692" s="462"/>
      <c r="R692" s="466"/>
      <c r="S692" s="465"/>
      <c r="T692" s="462"/>
      <c r="U692" s="465"/>
      <c r="V692" s="462"/>
      <c r="W692" s="466"/>
      <c r="X692" s="465"/>
      <c r="Y692" s="462"/>
      <c r="Z692" s="467"/>
      <c r="AA692" s="467"/>
      <c r="AB692" s="467"/>
      <c r="AC692" s="467"/>
      <c r="AD692" s="467"/>
      <c r="AE692" s="467"/>
      <c r="AF692" s="467"/>
      <c r="AG692" s="467"/>
      <c r="AH692" s="467"/>
      <c r="AI692" s="467"/>
      <c r="AJ692" s="467"/>
      <c r="AK692" s="467"/>
      <c r="AL692" s="467"/>
      <c r="AM692" s="467"/>
      <c r="AN692" s="467"/>
      <c r="AO692" s="467"/>
      <c r="AP692" s="467"/>
      <c r="AQ692" s="467"/>
      <c r="AR692" s="467"/>
      <c r="AS692" s="467"/>
    </row>
    <row r="693" spans="1:45" ht="12.75" customHeight="1" x14ac:dyDescent="0.2">
      <c r="A693" s="461"/>
      <c r="B693" s="462"/>
      <c r="C693" s="462"/>
      <c r="D693" s="462"/>
      <c r="E693" s="462"/>
      <c r="F693" s="462"/>
      <c r="G693" s="463"/>
      <c r="H693" s="462"/>
      <c r="I693" s="464"/>
      <c r="J693" s="464"/>
      <c r="K693" s="465"/>
      <c r="L693" s="462"/>
      <c r="M693" s="466"/>
      <c r="N693" s="465"/>
      <c r="O693" s="462"/>
      <c r="P693" s="465"/>
      <c r="Q693" s="462"/>
      <c r="R693" s="466"/>
      <c r="S693" s="465"/>
      <c r="T693" s="462"/>
      <c r="U693" s="465"/>
      <c r="V693" s="462"/>
      <c r="W693" s="466"/>
      <c r="X693" s="465"/>
      <c r="Y693" s="462"/>
      <c r="Z693" s="467"/>
      <c r="AA693" s="467"/>
      <c r="AB693" s="467"/>
      <c r="AC693" s="467"/>
      <c r="AD693" s="467"/>
      <c r="AE693" s="467"/>
      <c r="AF693" s="467"/>
      <c r="AG693" s="467"/>
      <c r="AH693" s="467"/>
      <c r="AI693" s="467"/>
      <c r="AJ693" s="467"/>
      <c r="AK693" s="467"/>
      <c r="AL693" s="467"/>
      <c r="AM693" s="467"/>
      <c r="AN693" s="467"/>
      <c r="AO693" s="467"/>
      <c r="AP693" s="467"/>
      <c r="AQ693" s="467"/>
      <c r="AR693" s="467"/>
      <c r="AS693" s="467"/>
    </row>
    <row r="694" spans="1:45" ht="12.75" customHeight="1" x14ac:dyDescent="0.2">
      <c r="A694" s="461"/>
      <c r="B694" s="462"/>
      <c r="C694" s="462"/>
      <c r="D694" s="462"/>
      <c r="E694" s="462"/>
      <c r="F694" s="462"/>
      <c r="G694" s="463"/>
      <c r="H694" s="462"/>
      <c r="I694" s="464"/>
      <c r="J694" s="464"/>
      <c r="K694" s="465"/>
      <c r="L694" s="462"/>
      <c r="M694" s="466"/>
      <c r="N694" s="465"/>
      <c r="O694" s="462"/>
      <c r="P694" s="465"/>
      <c r="Q694" s="462"/>
      <c r="R694" s="466"/>
      <c r="S694" s="465"/>
      <c r="T694" s="462"/>
      <c r="U694" s="465"/>
      <c r="V694" s="462"/>
      <c r="W694" s="466"/>
      <c r="X694" s="465"/>
      <c r="Y694" s="462"/>
      <c r="Z694" s="467"/>
      <c r="AA694" s="467"/>
      <c r="AB694" s="467"/>
      <c r="AC694" s="467"/>
      <c r="AD694" s="467"/>
      <c r="AE694" s="467"/>
      <c r="AF694" s="467"/>
      <c r="AG694" s="467"/>
      <c r="AH694" s="467"/>
      <c r="AI694" s="467"/>
      <c r="AJ694" s="467"/>
      <c r="AK694" s="467"/>
      <c r="AL694" s="467"/>
      <c r="AM694" s="467"/>
      <c r="AN694" s="467"/>
      <c r="AO694" s="467"/>
      <c r="AP694" s="467"/>
      <c r="AQ694" s="467"/>
      <c r="AR694" s="467"/>
      <c r="AS694" s="467"/>
    </row>
    <row r="695" spans="1:45" ht="12.75" customHeight="1" x14ac:dyDescent="0.2">
      <c r="A695" s="461"/>
      <c r="B695" s="462"/>
      <c r="C695" s="462"/>
      <c r="D695" s="462"/>
      <c r="E695" s="462"/>
      <c r="F695" s="462"/>
      <c r="G695" s="463"/>
      <c r="H695" s="462"/>
      <c r="I695" s="464"/>
      <c r="J695" s="464"/>
      <c r="K695" s="465"/>
      <c r="L695" s="462"/>
      <c r="M695" s="466"/>
      <c r="N695" s="465"/>
      <c r="O695" s="462"/>
      <c r="P695" s="465"/>
      <c r="Q695" s="462"/>
      <c r="R695" s="466"/>
      <c r="S695" s="465"/>
      <c r="T695" s="462"/>
      <c r="U695" s="465"/>
      <c r="V695" s="462"/>
      <c r="W695" s="466"/>
      <c r="X695" s="465"/>
      <c r="Y695" s="462"/>
      <c r="Z695" s="467"/>
      <c r="AA695" s="467"/>
      <c r="AB695" s="467"/>
      <c r="AC695" s="467"/>
      <c r="AD695" s="467"/>
      <c r="AE695" s="467"/>
      <c r="AF695" s="467"/>
      <c r="AG695" s="467"/>
      <c r="AH695" s="467"/>
      <c r="AI695" s="467"/>
      <c r="AJ695" s="467"/>
      <c r="AK695" s="467"/>
      <c r="AL695" s="467"/>
      <c r="AM695" s="467"/>
      <c r="AN695" s="467"/>
      <c r="AO695" s="467"/>
      <c r="AP695" s="467"/>
      <c r="AQ695" s="467"/>
      <c r="AR695" s="467"/>
      <c r="AS695" s="467"/>
    </row>
  </sheetData>
  <autoFilter ref="A5:AS5" xr:uid="{00000000-0001-0000-0600-000000000000}"/>
  <mergeCells count="12">
    <mergeCell ref="X1:Y1"/>
    <mergeCell ref="X2:Y2"/>
    <mergeCell ref="X3:Y3"/>
    <mergeCell ref="A4:A5"/>
    <mergeCell ref="K4:M4"/>
    <mergeCell ref="X4:Y4"/>
    <mergeCell ref="N4:O4"/>
    <mergeCell ref="P4:R4"/>
    <mergeCell ref="S4:T4"/>
    <mergeCell ref="U4:W4"/>
    <mergeCell ref="A1:A3"/>
    <mergeCell ref="B1:W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'DATOS OCULTOS'!$B$3:$B$21</xm:f>
          </x14:formula1>
          <xm:sqref>B6:B74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workbookViewId="0"/>
  </sheetViews>
  <sheetFormatPr baseColWidth="10" defaultColWidth="14.42578125" defaultRowHeight="15" customHeight="1" x14ac:dyDescent="0.2"/>
  <cols>
    <col min="1" max="1" width="31.85546875" customWidth="1"/>
    <col min="2" max="2" width="99.7109375" customWidth="1"/>
    <col min="3" max="3" width="25.140625" customWidth="1"/>
    <col min="4" max="4" width="12" customWidth="1"/>
    <col min="5" max="24" width="11.42578125" customWidth="1"/>
  </cols>
  <sheetData>
    <row r="1" spans="1:24" ht="30" customHeight="1" x14ac:dyDescent="0.2">
      <c r="A1" s="628"/>
      <c r="B1" s="631" t="s">
        <v>2129</v>
      </c>
      <c r="C1" s="637"/>
      <c r="D1" s="606"/>
      <c r="E1" s="469"/>
      <c r="F1" s="469"/>
      <c r="G1" s="469"/>
      <c r="H1" s="469"/>
      <c r="I1" s="469"/>
      <c r="J1" s="469"/>
      <c r="K1" s="469"/>
      <c r="L1" s="469"/>
      <c r="M1" s="469"/>
      <c r="N1" s="469"/>
      <c r="O1" s="469"/>
      <c r="P1" s="469"/>
      <c r="Q1" s="469"/>
      <c r="R1" s="469"/>
      <c r="S1" s="469"/>
      <c r="T1" s="469"/>
      <c r="U1" s="469"/>
      <c r="V1" s="469"/>
      <c r="W1" s="469"/>
      <c r="X1" s="469"/>
    </row>
    <row r="2" spans="1:24" ht="30" customHeight="1" x14ac:dyDescent="0.2">
      <c r="A2" s="629"/>
      <c r="B2" s="632"/>
      <c r="C2" s="638"/>
      <c r="D2" s="633"/>
      <c r="E2" s="469"/>
      <c r="F2" s="469"/>
      <c r="G2" s="469"/>
      <c r="H2" s="469"/>
      <c r="I2" s="469"/>
      <c r="J2" s="469"/>
      <c r="K2" s="469"/>
      <c r="L2" s="469"/>
      <c r="M2" s="469"/>
      <c r="N2" s="469"/>
      <c r="O2" s="469"/>
      <c r="P2" s="469"/>
      <c r="Q2" s="469"/>
      <c r="R2" s="469"/>
      <c r="S2" s="469"/>
      <c r="T2" s="469"/>
      <c r="U2" s="469"/>
      <c r="V2" s="469"/>
      <c r="W2" s="469"/>
      <c r="X2" s="469"/>
    </row>
    <row r="3" spans="1:24" ht="30" customHeight="1" x14ac:dyDescent="0.2">
      <c r="A3" s="630"/>
      <c r="B3" s="634"/>
      <c r="C3" s="581"/>
      <c r="D3" s="615"/>
      <c r="E3" s="469"/>
      <c r="F3" s="469"/>
      <c r="G3" s="469"/>
      <c r="H3" s="469"/>
      <c r="I3" s="469"/>
      <c r="J3" s="469"/>
      <c r="K3" s="469"/>
      <c r="L3" s="469"/>
      <c r="M3" s="469"/>
      <c r="N3" s="469"/>
      <c r="O3" s="469"/>
      <c r="P3" s="469"/>
      <c r="Q3" s="469"/>
      <c r="R3" s="469"/>
      <c r="S3" s="469"/>
      <c r="T3" s="469"/>
      <c r="U3" s="469"/>
      <c r="V3" s="469"/>
      <c r="W3" s="469"/>
      <c r="X3" s="469"/>
    </row>
    <row r="4" spans="1:24" ht="15.75" customHeight="1" x14ac:dyDescent="0.2">
      <c r="A4" s="761"/>
      <c r="B4" s="581"/>
      <c r="C4" s="581"/>
      <c r="D4" s="581"/>
      <c r="E4" s="469"/>
      <c r="F4" s="469"/>
      <c r="G4" s="469"/>
      <c r="H4" s="469"/>
      <c r="I4" s="469"/>
      <c r="J4" s="469"/>
      <c r="K4" s="469"/>
      <c r="L4" s="469"/>
      <c r="M4" s="469"/>
      <c r="N4" s="469"/>
      <c r="O4" s="469"/>
      <c r="P4" s="469"/>
      <c r="Q4" s="469"/>
      <c r="R4" s="469"/>
      <c r="S4" s="469"/>
      <c r="T4" s="469"/>
      <c r="U4" s="469"/>
      <c r="V4" s="469"/>
      <c r="W4" s="469"/>
      <c r="X4" s="469"/>
    </row>
    <row r="5" spans="1:24" ht="34.5" customHeight="1" x14ac:dyDescent="0.25">
      <c r="A5" s="470" t="s">
        <v>2130</v>
      </c>
      <c r="B5" s="470" t="s">
        <v>2131</v>
      </c>
      <c r="C5" s="471" t="s">
        <v>680</v>
      </c>
      <c r="D5" s="471" t="s">
        <v>2132</v>
      </c>
      <c r="E5" s="472"/>
      <c r="F5" s="472"/>
      <c r="G5" s="472"/>
      <c r="H5" s="472"/>
      <c r="I5" s="472"/>
      <c r="J5" s="472"/>
      <c r="K5" s="472"/>
      <c r="L5" s="472"/>
      <c r="M5" s="472"/>
      <c r="N5" s="472"/>
      <c r="O5" s="472"/>
      <c r="P5" s="472"/>
      <c r="Q5" s="472"/>
      <c r="R5" s="472"/>
      <c r="S5" s="472"/>
      <c r="T5" s="472"/>
      <c r="U5" s="472"/>
      <c r="V5" s="472"/>
      <c r="W5" s="472"/>
      <c r="X5" s="472"/>
    </row>
    <row r="6" spans="1:24" ht="15.75" customHeight="1" x14ac:dyDescent="0.25">
      <c r="A6" s="365"/>
      <c r="B6" s="25"/>
      <c r="C6" s="473"/>
      <c r="D6" s="339"/>
      <c r="E6" s="472"/>
      <c r="F6" s="472"/>
      <c r="G6" s="472"/>
      <c r="H6" s="472"/>
      <c r="I6" s="472"/>
      <c r="J6" s="472"/>
      <c r="K6" s="472"/>
      <c r="L6" s="472"/>
      <c r="M6" s="472"/>
      <c r="N6" s="472"/>
      <c r="O6" s="472"/>
      <c r="P6" s="472"/>
      <c r="Q6" s="472"/>
      <c r="R6" s="472"/>
      <c r="S6" s="472"/>
      <c r="T6" s="472"/>
      <c r="U6" s="472"/>
      <c r="V6" s="472"/>
      <c r="W6" s="472"/>
      <c r="X6" s="472"/>
    </row>
    <row r="7" spans="1:24" ht="15.75" customHeight="1" x14ac:dyDescent="0.25">
      <c r="A7" s="365"/>
      <c r="B7" s="25"/>
      <c r="C7" s="473"/>
      <c r="D7" s="339"/>
      <c r="E7" s="472"/>
      <c r="F7" s="472"/>
      <c r="G7" s="472"/>
      <c r="H7" s="472"/>
      <c r="I7" s="472"/>
      <c r="J7" s="472"/>
      <c r="K7" s="472"/>
      <c r="L7" s="472"/>
      <c r="M7" s="472"/>
      <c r="N7" s="472"/>
      <c r="O7" s="472"/>
      <c r="P7" s="472"/>
      <c r="Q7" s="472"/>
      <c r="R7" s="472"/>
      <c r="S7" s="472"/>
      <c r="T7" s="472"/>
      <c r="U7" s="472"/>
      <c r="V7" s="472"/>
      <c r="W7" s="472"/>
      <c r="X7" s="472"/>
    </row>
    <row r="8" spans="1:24" ht="15.75" customHeight="1" x14ac:dyDescent="0.25">
      <c r="A8" s="365"/>
      <c r="B8" s="25"/>
      <c r="C8" s="473"/>
      <c r="D8" s="339"/>
      <c r="E8" s="472"/>
      <c r="F8" s="472"/>
      <c r="G8" s="472"/>
      <c r="H8" s="472"/>
      <c r="I8" s="472"/>
      <c r="J8" s="472"/>
      <c r="K8" s="472"/>
      <c r="L8" s="472"/>
      <c r="M8" s="472"/>
      <c r="N8" s="472"/>
      <c r="O8" s="472"/>
      <c r="P8" s="472"/>
      <c r="Q8" s="472"/>
      <c r="R8" s="472"/>
      <c r="S8" s="472"/>
      <c r="T8" s="472"/>
      <c r="U8" s="472"/>
      <c r="V8" s="472"/>
      <c r="W8" s="472"/>
      <c r="X8" s="472"/>
    </row>
    <row r="9" spans="1:24" ht="15.75" customHeight="1" x14ac:dyDescent="0.25">
      <c r="A9" s="365"/>
      <c r="B9" s="25"/>
      <c r="C9" s="473"/>
      <c r="D9" s="339"/>
      <c r="E9" s="472"/>
      <c r="F9" s="472"/>
      <c r="G9" s="472"/>
      <c r="H9" s="472"/>
      <c r="I9" s="472"/>
      <c r="J9" s="472"/>
      <c r="K9" s="472"/>
      <c r="L9" s="472"/>
      <c r="M9" s="472"/>
      <c r="N9" s="472"/>
      <c r="O9" s="472"/>
      <c r="P9" s="472"/>
      <c r="Q9" s="472"/>
      <c r="R9" s="472"/>
      <c r="S9" s="472"/>
      <c r="T9" s="472"/>
      <c r="U9" s="472"/>
      <c r="V9" s="472"/>
      <c r="W9" s="472"/>
      <c r="X9" s="472"/>
    </row>
    <row r="10" spans="1:24" ht="15.75" customHeight="1" x14ac:dyDescent="0.25">
      <c r="A10" s="365"/>
      <c r="B10" s="25"/>
      <c r="C10" s="473"/>
      <c r="D10" s="339"/>
      <c r="E10" s="472"/>
      <c r="F10" s="472"/>
      <c r="G10" s="472"/>
      <c r="H10" s="472"/>
      <c r="I10" s="472"/>
      <c r="J10" s="472"/>
      <c r="K10" s="472"/>
      <c r="L10" s="472"/>
      <c r="M10" s="472"/>
      <c r="N10" s="472"/>
      <c r="O10" s="472"/>
      <c r="P10" s="472"/>
      <c r="Q10" s="472"/>
      <c r="R10" s="472"/>
      <c r="S10" s="472"/>
      <c r="T10" s="472"/>
      <c r="U10" s="472"/>
      <c r="V10" s="472"/>
      <c r="W10" s="472"/>
      <c r="X10" s="472"/>
    </row>
    <row r="11" spans="1:24" ht="15.75" customHeight="1" x14ac:dyDescent="0.25">
      <c r="A11" s="365"/>
      <c r="B11" s="25"/>
      <c r="C11" s="473"/>
      <c r="D11" s="339"/>
      <c r="E11" s="472"/>
      <c r="F11" s="472"/>
      <c r="G11" s="472"/>
      <c r="H11" s="472"/>
      <c r="I11" s="472"/>
      <c r="J11" s="472"/>
      <c r="K11" s="472"/>
      <c r="L11" s="472"/>
      <c r="M11" s="472"/>
      <c r="N11" s="472"/>
      <c r="O11" s="472"/>
      <c r="P11" s="472"/>
      <c r="Q11" s="472"/>
      <c r="R11" s="472"/>
      <c r="S11" s="472"/>
      <c r="T11" s="472"/>
      <c r="U11" s="472"/>
      <c r="V11" s="472"/>
      <c r="W11" s="472"/>
      <c r="X11" s="472"/>
    </row>
    <row r="12" spans="1:24" ht="15.75" customHeight="1" x14ac:dyDescent="0.25">
      <c r="A12" s="365"/>
      <c r="B12" s="25"/>
      <c r="C12" s="473"/>
      <c r="D12" s="339"/>
      <c r="E12" s="472"/>
      <c r="F12" s="472"/>
      <c r="G12" s="472"/>
      <c r="H12" s="472"/>
      <c r="I12" s="472"/>
      <c r="J12" s="472"/>
      <c r="K12" s="472"/>
      <c r="L12" s="472"/>
      <c r="M12" s="472"/>
      <c r="N12" s="472"/>
      <c r="O12" s="472"/>
      <c r="P12" s="472"/>
      <c r="Q12" s="472"/>
      <c r="R12" s="472"/>
      <c r="S12" s="472"/>
      <c r="T12" s="472"/>
      <c r="U12" s="472"/>
      <c r="V12" s="472"/>
      <c r="W12" s="472"/>
      <c r="X12" s="472"/>
    </row>
    <row r="13" spans="1:24" ht="15.75" customHeight="1" x14ac:dyDescent="0.25">
      <c r="A13" s="365"/>
      <c r="B13" s="25"/>
      <c r="C13" s="473"/>
      <c r="D13" s="339"/>
      <c r="E13" s="472"/>
      <c r="F13" s="472"/>
      <c r="G13" s="472"/>
      <c r="H13" s="472"/>
      <c r="I13" s="472"/>
      <c r="J13" s="472"/>
      <c r="K13" s="472"/>
      <c r="L13" s="472"/>
      <c r="M13" s="472"/>
      <c r="N13" s="472"/>
      <c r="O13" s="472"/>
      <c r="P13" s="472"/>
      <c r="Q13" s="472"/>
      <c r="R13" s="472"/>
      <c r="S13" s="472"/>
      <c r="T13" s="472"/>
      <c r="U13" s="472"/>
      <c r="V13" s="472"/>
      <c r="W13" s="472"/>
      <c r="X13" s="472"/>
    </row>
    <row r="14" spans="1:24" ht="15.75" customHeight="1" x14ac:dyDescent="0.25">
      <c r="A14" s="365"/>
      <c r="B14" s="25"/>
      <c r="C14" s="473"/>
      <c r="D14" s="339"/>
      <c r="E14" s="472"/>
      <c r="F14" s="472"/>
      <c r="G14" s="472"/>
      <c r="H14" s="472"/>
      <c r="I14" s="472"/>
      <c r="J14" s="472"/>
      <c r="K14" s="472"/>
      <c r="L14" s="472"/>
      <c r="M14" s="472"/>
      <c r="N14" s="472"/>
      <c r="O14" s="472"/>
      <c r="P14" s="472"/>
      <c r="Q14" s="472"/>
      <c r="R14" s="472"/>
      <c r="S14" s="472"/>
      <c r="T14" s="472"/>
      <c r="U14" s="472"/>
      <c r="V14" s="472"/>
      <c r="W14" s="472"/>
      <c r="X14" s="472"/>
    </row>
    <row r="15" spans="1:24" ht="15.75" customHeight="1" x14ac:dyDescent="0.25">
      <c r="A15" s="365"/>
      <c r="B15" s="25"/>
      <c r="C15" s="473"/>
      <c r="D15" s="339"/>
      <c r="E15" s="472"/>
      <c r="F15" s="472"/>
      <c r="G15" s="472"/>
      <c r="H15" s="472"/>
      <c r="I15" s="472"/>
      <c r="J15" s="472"/>
      <c r="K15" s="472"/>
      <c r="L15" s="472"/>
      <c r="M15" s="472"/>
      <c r="N15" s="472"/>
      <c r="O15" s="472"/>
      <c r="P15" s="472"/>
      <c r="Q15" s="472"/>
      <c r="R15" s="472"/>
      <c r="S15" s="472"/>
      <c r="T15" s="472"/>
      <c r="U15" s="472"/>
      <c r="V15" s="472"/>
      <c r="W15" s="472"/>
      <c r="X15" s="472"/>
    </row>
    <row r="16" spans="1:24" ht="15.75" customHeight="1" x14ac:dyDescent="0.25">
      <c r="A16" s="365"/>
      <c r="B16" s="25"/>
      <c r="C16" s="473"/>
      <c r="D16" s="339"/>
      <c r="E16" s="472"/>
      <c r="F16" s="472"/>
      <c r="G16" s="472"/>
      <c r="H16" s="472"/>
      <c r="I16" s="472"/>
      <c r="J16" s="472"/>
      <c r="K16" s="472"/>
      <c r="L16" s="472"/>
      <c r="M16" s="472"/>
      <c r="N16" s="472"/>
      <c r="O16" s="472"/>
      <c r="P16" s="472"/>
      <c r="Q16" s="472"/>
      <c r="R16" s="472"/>
      <c r="S16" s="472"/>
      <c r="T16" s="472"/>
      <c r="U16" s="472"/>
      <c r="V16" s="472"/>
      <c r="W16" s="472"/>
      <c r="X16" s="472"/>
    </row>
    <row r="17" spans="1:24" ht="15.75" customHeight="1" x14ac:dyDescent="0.25">
      <c r="A17" s="365"/>
      <c r="B17" s="25"/>
      <c r="C17" s="473"/>
      <c r="D17" s="339"/>
      <c r="E17" s="472"/>
      <c r="F17" s="472"/>
      <c r="G17" s="472"/>
      <c r="H17" s="472"/>
      <c r="I17" s="472"/>
      <c r="J17" s="472"/>
      <c r="K17" s="472"/>
      <c r="L17" s="472"/>
      <c r="M17" s="472"/>
      <c r="N17" s="472"/>
      <c r="O17" s="472"/>
      <c r="P17" s="472"/>
      <c r="Q17" s="472"/>
      <c r="R17" s="472"/>
      <c r="S17" s="472"/>
      <c r="T17" s="472"/>
      <c r="U17" s="472"/>
      <c r="V17" s="472"/>
      <c r="W17" s="472"/>
      <c r="X17" s="472"/>
    </row>
    <row r="18" spans="1:24" ht="15.75" customHeight="1" x14ac:dyDescent="0.25">
      <c r="A18" s="365"/>
      <c r="B18" s="25"/>
      <c r="C18" s="473"/>
      <c r="D18" s="339"/>
      <c r="E18" s="472"/>
      <c r="F18" s="472"/>
      <c r="G18" s="472"/>
      <c r="H18" s="472"/>
      <c r="I18" s="472"/>
      <c r="J18" s="472"/>
      <c r="K18" s="472"/>
      <c r="L18" s="472"/>
      <c r="M18" s="472"/>
      <c r="N18" s="472"/>
      <c r="O18" s="472"/>
      <c r="P18" s="472"/>
      <c r="Q18" s="472"/>
      <c r="R18" s="472"/>
      <c r="S18" s="472"/>
      <c r="T18" s="472"/>
      <c r="U18" s="472"/>
      <c r="V18" s="472"/>
      <c r="W18" s="472"/>
      <c r="X18" s="472"/>
    </row>
    <row r="19" spans="1:24" ht="15.75" customHeight="1" x14ac:dyDescent="0.25">
      <c r="A19" s="365"/>
      <c r="B19" s="25"/>
      <c r="C19" s="473"/>
      <c r="D19" s="339"/>
      <c r="E19" s="472"/>
      <c r="F19" s="472"/>
      <c r="G19" s="472"/>
      <c r="H19" s="472"/>
      <c r="I19" s="472"/>
      <c r="J19" s="472"/>
      <c r="K19" s="472"/>
      <c r="L19" s="472"/>
      <c r="M19" s="472"/>
      <c r="N19" s="472"/>
      <c r="O19" s="472"/>
      <c r="P19" s="472"/>
      <c r="Q19" s="472"/>
      <c r="R19" s="472"/>
      <c r="S19" s="472"/>
      <c r="T19" s="472"/>
      <c r="U19" s="472"/>
      <c r="V19" s="472"/>
      <c r="W19" s="472"/>
      <c r="X19" s="472"/>
    </row>
    <row r="20" spans="1:24" ht="15.75" customHeight="1" x14ac:dyDescent="0.25">
      <c r="A20" s="365"/>
      <c r="B20" s="25"/>
      <c r="C20" s="473"/>
      <c r="D20" s="339"/>
      <c r="E20" s="472"/>
      <c r="F20" s="472"/>
      <c r="G20" s="472"/>
      <c r="H20" s="472"/>
      <c r="I20" s="472"/>
      <c r="J20" s="472"/>
      <c r="K20" s="472"/>
      <c r="L20" s="472"/>
      <c r="M20" s="472"/>
      <c r="N20" s="472"/>
      <c r="O20" s="472"/>
      <c r="P20" s="472"/>
      <c r="Q20" s="472"/>
      <c r="R20" s="472"/>
      <c r="S20" s="472"/>
      <c r="T20" s="472"/>
      <c r="U20" s="472"/>
      <c r="V20" s="472"/>
      <c r="W20" s="472"/>
      <c r="X20" s="472"/>
    </row>
    <row r="21" spans="1:24" ht="15.75" customHeight="1" x14ac:dyDescent="0.25">
      <c r="A21" s="365"/>
      <c r="B21" s="25"/>
      <c r="C21" s="473"/>
      <c r="D21" s="339"/>
      <c r="E21" s="472"/>
      <c r="F21" s="472"/>
      <c r="G21" s="472"/>
      <c r="H21" s="472"/>
      <c r="I21" s="472"/>
      <c r="J21" s="472"/>
      <c r="K21" s="472"/>
      <c r="L21" s="472"/>
      <c r="M21" s="472"/>
      <c r="N21" s="472"/>
      <c r="O21" s="472"/>
      <c r="P21" s="472"/>
      <c r="Q21" s="472"/>
      <c r="R21" s="472"/>
      <c r="S21" s="472"/>
      <c r="T21" s="472"/>
      <c r="U21" s="472"/>
      <c r="V21" s="472"/>
      <c r="W21" s="472"/>
      <c r="X21" s="472"/>
    </row>
    <row r="22" spans="1:24" ht="15.75" customHeight="1" x14ac:dyDescent="0.25">
      <c r="A22" s="365"/>
      <c r="B22" s="25"/>
      <c r="C22" s="473"/>
      <c r="D22" s="339"/>
      <c r="E22" s="472"/>
      <c r="F22" s="472"/>
      <c r="G22" s="472"/>
      <c r="H22" s="472"/>
      <c r="I22" s="472"/>
      <c r="J22" s="472"/>
      <c r="K22" s="472"/>
      <c r="L22" s="472"/>
      <c r="M22" s="472"/>
      <c r="N22" s="472"/>
      <c r="O22" s="472"/>
      <c r="P22" s="472"/>
      <c r="Q22" s="472"/>
      <c r="R22" s="472"/>
      <c r="S22" s="472"/>
      <c r="T22" s="472"/>
      <c r="U22" s="472"/>
      <c r="V22" s="472"/>
      <c r="W22" s="472"/>
      <c r="X22" s="472"/>
    </row>
    <row r="23" spans="1:24" ht="15.75" customHeight="1" x14ac:dyDescent="0.25">
      <c r="A23" s="365"/>
      <c r="B23" s="25"/>
      <c r="C23" s="473"/>
      <c r="D23" s="339"/>
      <c r="E23" s="472"/>
      <c r="F23" s="472"/>
      <c r="G23" s="472"/>
      <c r="H23" s="472"/>
      <c r="I23" s="472"/>
      <c r="J23" s="472"/>
      <c r="K23" s="472"/>
      <c r="L23" s="472"/>
      <c r="M23" s="472"/>
      <c r="N23" s="472"/>
      <c r="O23" s="472"/>
      <c r="P23" s="472"/>
      <c r="Q23" s="472"/>
      <c r="R23" s="472"/>
      <c r="S23" s="472"/>
      <c r="T23" s="472"/>
      <c r="U23" s="472"/>
      <c r="V23" s="472"/>
      <c r="W23" s="472"/>
      <c r="X23" s="472"/>
    </row>
    <row r="24" spans="1:24" ht="15.75" customHeight="1" x14ac:dyDescent="0.25">
      <c r="A24" s="365"/>
      <c r="B24" s="25"/>
      <c r="C24" s="473"/>
      <c r="D24" s="339"/>
      <c r="E24" s="472"/>
      <c r="F24" s="472"/>
      <c r="G24" s="472"/>
      <c r="H24" s="472"/>
      <c r="I24" s="472"/>
      <c r="J24" s="472"/>
      <c r="K24" s="472"/>
      <c r="L24" s="472"/>
      <c r="M24" s="472"/>
      <c r="N24" s="472"/>
      <c r="O24" s="472"/>
      <c r="P24" s="472"/>
      <c r="Q24" s="472"/>
      <c r="R24" s="472"/>
      <c r="S24" s="472"/>
      <c r="T24" s="472"/>
      <c r="U24" s="472"/>
      <c r="V24" s="472"/>
      <c r="W24" s="472"/>
      <c r="X24" s="472"/>
    </row>
    <row r="25" spans="1:24" ht="15.75" customHeight="1" x14ac:dyDescent="0.25">
      <c r="A25" s="365"/>
      <c r="B25" s="25"/>
      <c r="C25" s="473"/>
      <c r="D25" s="339"/>
      <c r="E25" s="472"/>
      <c r="F25" s="472"/>
      <c r="G25" s="472"/>
      <c r="H25" s="472"/>
      <c r="I25" s="472"/>
      <c r="J25" s="472"/>
      <c r="K25" s="472"/>
      <c r="L25" s="472"/>
      <c r="M25" s="472"/>
      <c r="N25" s="472"/>
      <c r="O25" s="472"/>
      <c r="P25" s="472"/>
      <c r="Q25" s="472"/>
      <c r="R25" s="472"/>
      <c r="S25" s="472"/>
      <c r="T25" s="472"/>
      <c r="U25" s="472"/>
      <c r="V25" s="472"/>
      <c r="W25" s="472"/>
      <c r="X25" s="472"/>
    </row>
    <row r="26" spans="1:24" ht="15.75" customHeight="1" x14ac:dyDescent="0.25">
      <c r="A26" s="472" t="s">
        <v>2133</v>
      </c>
      <c r="B26" s="472"/>
      <c r="C26" s="472"/>
      <c r="D26" s="472"/>
      <c r="E26" s="472"/>
      <c r="F26" s="472"/>
      <c r="G26" s="472"/>
      <c r="H26" s="472"/>
      <c r="I26" s="472"/>
      <c r="J26" s="472"/>
      <c r="K26" s="472"/>
      <c r="L26" s="472"/>
      <c r="M26" s="472"/>
      <c r="N26" s="472"/>
      <c r="O26" s="472"/>
      <c r="P26" s="472"/>
      <c r="Q26" s="472"/>
      <c r="R26" s="472"/>
      <c r="S26" s="472"/>
      <c r="T26" s="472"/>
      <c r="U26" s="472"/>
      <c r="V26" s="472"/>
      <c r="W26" s="472"/>
      <c r="X26" s="472"/>
    </row>
    <row r="27" spans="1:24" ht="15.75" customHeight="1" x14ac:dyDescent="0.25">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row>
    <row r="28" spans="1:24" ht="15.75" customHeight="1" x14ac:dyDescent="0.25">
      <c r="A28" s="472"/>
      <c r="B28" s="472"/>
      <c r="C28" s="472"/>
      <c r="D28" s="472"/>
      <c r="E28" s="472"/>
      <c r="F28" s="472"/>
      <c r="G28" s="472"/>
      <c r="H28" s="472"/>
      <c r="I28" s="472"/>
      <c r="J28" s="472"/>
      <c r="K28" s="472"/>
      <c r="L28" s="472"/>
      <c r="M28" s="472"/>
      <c r="N28" s="472"/>
      <c r="O28" s="472"/>
      <c r="P28" s="472"/>
      <c r="Q28" s="472"/>
      <c r="R28" s="472"/>
      <c r="S28" s="472"/>
      <c r="T28" s="472"/>
      <c r="U28" s="472"/>
      <c r="V28" s="472"/>
      <c r="W28" s="472"/>
      <c r="X28" s="472"/>
    </row>
    <row r="29" spans="1:24" ht="15.75" customHeight="1" x14ac:dyDescent="0.25">
      <c r="A29" s="472"/>
      <c r="B29" s="472"/>
      <c r="C29" s="472"/>
      <c r="D29" s="472"/>
      <c r="E29" s="472"/>
      <c r="F29" s="472"/>
      <c r="G29" s="472"/>
      <c r="H29" s="472"/>
      <c r="I29" s="472"/>
      <c r="J29" s="472"/>
      <c r="K29" s="472"/>
      <c r="L29" s="472"/>
      <c r="M29" s="472"/>
      <c r="N29" s="472"/>
      <c r="O29" s="472"/>
      <c r="P29" s="472"/>
      <c r="Q29" s="472"/>
      <c r="R29" s="472"/>
      <c r="S29" s="472"/>
      <c r="T29" s="472"/>
      <c r="U29" s="472"/>
      <c r="V29" s="472"/>
      <c r="W29" s="472"/>
      <c r="X29" s="472"/>
    </row>
    <row r="30" spans="1:24" ht="15.75" customHeight="1" x14ac:dyDescent="0.25">
      <c r="A30" s="472"/>
      <c r="B30" s="472"/>
      <c r="C30" s="472"/>
      <c r="D30" s="472"/>
      <c r="E30" s="472"/>
      <c r="F30" s="472"/>
      <c r="G30" s="472"/>
      <c r="H30" s="472"/>
      <c r="I30" s="472"/>
      <c r="J30" s="472"/>
      <c r="K30" s="472"/>
      <c r="L30" s="472"/>
      <c r="M30" s="472"/>
      <c r="N30" s="472"/>
      <c r="O30" s="472"/>
      <c r="P30" s="472"/>
      <c r="Q30" s="472"/>
      <c r="R30" s="472"/>
      <c r="S30" s="472"/>
      <c r="T30" s="472"/>
      <c r="U30" s="472"/>
      <c r="V30" s="472"/>
      <c r="W30" s="472"/>
      <c r="X30" s="472"/>
    </row>
    <row r="31" spans="1:24" ht="15.75" customHeight="1" x14ac:dyDescent="0.25">
      <c r="A31" s="472"/>
      <c r="B31" s="472"/>
      <c r="C31" s="472"/>
      <c r="D31" s="472"/>
      <c r="E31" s="472"/>
      <c r="F31" s="472"/>
      <c r="G31" s="472"/>
      <c r="H31" s="472"/>
      <c r="I31" s="472"/>
      <c r="J31" s="472"/>
      <c r="K31" s="472"/>
      <c r="L31" s="472"/>
      <c r="M31" s="472"/>
      <c r="N31" s="472"/>
      <c r="O31" s="472"/>
      <c r="P31" s="472"/>
      <c r="Q31" s="472"/>
      <c r="R31" s="472"/>
      <c r="S31" s="472"/>
      <c r="T31" s="472"/>
      <c r="U31" s="472"/>
      <c r="V31" s="472"/>
      <c r="W31" s="472"/>
      <c r="X31" s="472"/>
    </row>
    <row r="32" spans="1:24" ht="15.75" customHeight="1" x14ac:dyDescent="0.25">
      <c r="A32" s="472"/>
      <c r="B32" s="472"/>
      <c r="C32" s="472"/>
      <c r="D32" s="472"/>
      <c r="E32" s="472"/>
      <c r="F32" s="472"/>
      <c r="G32" s="472"/>
      <c r="H32" s="472"/>
      <c r="I32" s="472"/>
      <c r="J32" s="472"/>
      <c r="K32" s="472"/>
      <c r="L32" s="472"/>
      <c r="M32" s="472"/>
      <c r="N32" s="472"/>
      <c r="O32" s="472"/>
      <c r="P32" s="472"/>
      <c r="Q32" s="472"/>
      <c r="R32" s="472"/>
      <c r="S32" s="472"/>
      <c r="T32" s="472"/>
      <c r="U32" s="472"/>
      <c r="V32" s="472"/>
      <c r="W32" s="472"/>
      <c r="X32" s="472"/>
    </row>
    <row r="33" spans="1:24" ht="15.75" customHeight="1" x14ac:dyDescent="0.25">
      <c r="A33" s="472"/>
      <c r="B33" s="472"/>
      <c r="C33" s="472"/>
      <c r="D33" s="472"/>
      <c r="E33" s="472"/>
      <c r="F33" s="472"/>
      <c r="G33" s="472"/>
      <c r="H33" s="472"/>
      <c r="I33" s="472"/>
      <c r="J33" s="472"/>
      <c r="K33" s="472"/>
      <c r="L33" s="472"/>
      <c r="M33" s="472"/>
      <c r="N33" s="472"/>
      <c r="O33" s="472"/>
      <c r="P33" s="472"/>
      <c r="Q33" s="472"/>
      <c r="R33" s="472"/>
      <c r="S33" s="472"/>
      <c r="T33" s="472"/>
      <c r="U33" s="472"/>
      <c r="V33" s="472"/>
      <c r="W33" s="472"/>
      <c r="X33" s="472"/>
    </row>
    <row r="34" spans="1:24" ht="15.75" customHeight="1" x14ac:dyDescent="0.25">
      <c r="A34" s="472"/>
      <c r="B34" s="472"/>
      <c r="C34" s="472"/>
      <c r="D34" s="472"/>
      <c r="E34" s="472"/>
      <c r="F34" s="472"/>
      <c r="G34" s="472"/>
      <c r="H34" s="472"/>
      <c r="I34" s="472"/>
      <c r="J34" s="472"/>
      <c r="K34" s="472"/>
      <c r="L34" s="472"/>
      <c r="M34" s="472"/>
      <c r="N34" s="472"/>
      <c r="O34" s="472"/>
      <c r="P34" s="472"/>
      <c r="Q34" s="472"/>
      <c r="R34" s="472"/>
      <c r="S34" s="472"/>
      <c r="T34" s="472"/>
      <c r="U34" s="472"/>
      <c r="V34" s="472"/>
      <c r="W34" s="472"/>
      <c r="X34" s="472"/>
    </row>
    <row r="35" spans="1:24" ht="15.75" customHeight="1" x14ac:dyDescent="0.25">
      <c r="A35" s="472"/>
      <c r="B35" s="472"/>
      <c r="C35" s="472"/>
      <c r="D35" s="472"/>
      <c r="E35" s="472"/>
      <c r="F35" s="472"/>
      <c r="G35" s="472"/>
      <c r="H35" s="472"/>
      <c r="I35" s="472"/>
      <c r="J35" s="472"/>
      <c r="K35" s="472"/>
      <c r="L35" s="472"/>
      <c r="M35" s="472"/>
      <c r="N35" s="472"/>
      <c r="O35" s="472"/>
      <c r="P35" s="472"/>
      <c r="Q35" s="472"/>
      <c r="R35" s="472"/>
      <c r="S35" s="472"/>
      <c r="T35" s="472"/>
      <c r="U35" s="472"/>
      <c r="V35" s="472"/>
      <c r="W35" s="472"/>
      <c r="X35" s="472"/>
    </row>
    <row r="36" spans="1:24" ht="15.75" customHeight="1" x14ac:dyDescent="0.25">
      <c r="A36" s="472"/>
      <c r="B36" s="472"/>
      <c r="C36" s="472"/>
      <c r="D36" s="472"/>
      <c r="E36" s="472"/>
      <c r="F36" s="472"/>
      <c r="G36" s="472"/>
      <c r="H36" s="472"/>
      <c r="I36" s="472"/>
      <c r="J36" s="472"/>
      <c r="K36" s="472"/>
      <c r="L36" s="472"/>
      <c r="M36" s="472"/>
      <c r="N36" s="472"/>
      <c r="O36" s="472"/>
      <c r="P36" s="472"/>
      <c r="Q36" s="472"/>
      <c r="R36" s="472"/>
      <c r="S36" s="472"/>
      <c r="T36" s="472"/>
      <c r="U36" s="472"/>
      <c r="V36" s="472"/>
      <c r="W36" s="472"/>
      <c r="X36" s="472"/>
    </row>
    <row r="37" spans="1:24" ht="15.75" customHeight="1" x14ac:dyDescent="0.25">
      <c r="A37" s="472"/>
      <c r="B37" s="472"/>
      <c r="C37" s="472"/>
      <c r="D37" s="472"/>
      <c r="E37" s="472"/>
      <c r="F37" s="472"/>
      <c r="G37" s="472"/>
      <c r="H37" s="472"/>
      <c r="I37" s="472"/>
      <c r="J37" s="472"/>
      <c r="K37" s="472"/>
      <c r="L37" s="472"/>
      <c r="M37" s="472"/>
      <c r="N37" s="472"/>
      <c r="O37" s="472"/>
      <c r="P37" s="472"/>
      <c r="Q37" s="472"/>
      <c r="R37" s="472"/>
      <c r="S37" s="472"/>
      <c r="T37" s="472"/>
      <c r="U37" s="472"/>
      <c r="V37" s="472"/>
      <c r="W37" s="472"/>
      <c r="X37" s="472"/>
    </row>
    <row r="38" spans="1:24" ht="15.75" customHeight="1" x14ac:dyDescent="0.25">
      <c r="A38" s="472"/>
      <c r="B38" s="472"/>
      <c r="C38" s="472"/>
      <c r="D38" s="472"/>
      <c r="E38" s="472"/>
      <c r="F38" s="472"/>
      <c r="G38" s="472"/>
      <c r="H38" s="472"/>
      <c r="I38" s="472"/>
      <c r="J38" s="472"/>
      <c r="K38" s="472"/>
      <c r="L38" s="472"/>
      <c r="M38" s="472"/>
      <c r="N38" s="472"/>
      <c r="O38" s="472"/>
      <c r="P38" s="472"/>
      <c r="Q38" s="472"/>
      <c r="R38" s="472"/>
      <c r="S38" s="472"/>
      <c r="T38" s="472"/>
      <c r="U38" s="472"/>
      <c r="V38" s="472"/>
      <c r="W38" s="472"/>
      <c r="X38" s="472"/>
    </row>
    <row r="39" spans="1:24" ht="15.75" customHeight="1" x14ac:dyDescent="0.25">
      <c r="A39" s="472"/>
      <c r="B39" s="472"/>
      <c r="C39" s="472"/>
      <c r="D39" s="472"/>
      <c r="E39" s="472"/>
      <c r="F39" s="472"/>
      <c r="G39" s="472"/>
      <c r="H39" s="472"/>
      <c r="I39" s="472"/>
      <c r="J39" s="472"/>
      <c r="K39" s="472"/>
      <c r="L39" s="472"/>
      <c r="M39" s="472"/>
      <c r="N39" s="472"/>
      <c r="O39" s="472"/>
      <c r="P39" s="472"/>
      <c r="Q39" s="472"/>
      <c r="R39" s="472"/>
      <c r="S39" s="472"/>
      <c r="T39" s="472"/>
      <c r="U39" s="472"/>
      <c r="V39" s="472"/>
      <c r="W39" s="472"/>
      <c r="X39" s="472"/>
    </row>
    <row r="40" spans="1:24" ht="15.75" customHeight="1" x14ac:dyDescent="0.25">
      <c r="A40" s="472"/>
      <c r="B40" s="472"/>
      <c r="C40" s="472"/>
      <c r="D40" s="472"/>
      <c r="E40" s="472"/>
      <c r="F40" s="472"/>
      <c r="G40" s="472"/>
      <c r="H40" s="472"/>
      <c r="I40" s="472"/>
      <c r="J40" s="472"/>
      <c r="K40" s="472"/>
      <c r="L40" s="472"/>
      <c r="M40" s="472"/>
      <c r="N40" s="472"/>
      <c r="O40" s="472"/>
      <c r="P40" s="472"/>
      <c r="Q40" s="472"/>
      <c r="R40" s="472"/>
      <c r="S40" s="472"/>
      <c r="T40" s="472"/>
      <c r="U40" s="472"/>
      <c r="V40" s="472"/>
      <c r="W40" s="472"/>
      <c r="X40" s="472"/>
    </row>
    <row r="41" spans="1:24" ht="15.75" customHeight="1" x14ac:dyDescent="0.25">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row>
    <row r="42" spans="1:24" ht="15.75" customHeight="1" x14ac:dyDescent="0.25">
      <c r="A42" s="472"/>
      <c r="B42" s="472"/>
      <c r="C42" s="472"/>
      <c r="D42" s="472"/>
      <c r="E42" s="472"/>
      <c r="F42" s="472"/>
      <c r="G42" s="472"/>
      <c r="H42" s="472"/>
      <c r="I42" s="472"/>
      <c r="J42" s="472"/>
      <c r="K42" s="472"/>
      <c r="L42" s="472"/>
      <c r="M42" s="472"/>
      <c r="N42" s="472"/>
      <c r="O42" s="472"/>
      <c r="P42" s="472"/>
      <c r="Q42" s="472"/>
      <c r="R42" s="472"/>
      <c r="S42" s="472"/>
      <c r="T42" s="472"/>
      <c r="U42" s="472"/>
      <c r="V42" s="472"/>
      <c r="W42" s="472"/>
      <c r="X42" s="472"/>
    </row>
    <row r="43" spans="1:24" ht="15.75" customHeight="1" x14ac:dyDescent="0.25">
      <c r="A43" s="472"/>
      <c r="B43" s="472"/>
      <c r="C43" s="472"/>
      <c r="D43" s="472"/>
      <c r="E43" s="472"/>
      <c r="F43" s="472"/>
      <c r="G43" s="472"/>
      <c r="H43" s="472"/>
      <c r="I43" s="472"/>
      <c r="J43" s="472"/>
      <c r="K43" s="472"/>
      <c r="L43" s="472"/>
      <c r="M43" s="472"/>
      <c r="N43" s="472"/>
      <c r="O43" s="472"/>
      <c r="P43" s="472"/>
      <c r="Q43" s="472"/>
      <c r="R43" s="472"/>
      <c r="S43" s="472"/>
      <c r="T43" s="472"/>
      <c r="U43" s="472"/>
      <c r="V43" s="472"/>
      <c r="W43" s="472"/>
      <c r="X43" s="472"/>
    </row>
    <row r="44" spans="1:24" ht="15.75" customHeight="1" x14ac:dyDescent="0.25">
      <c r="A44" s="472"/>
      <c r="B44" s="472"/>
      <c r="C44" s="472"/>
      <c r="D44" s="472"/>
      <c r="E44" s="472"/>
      <c r="F44" s="472"/>
      <c r="G44" s="472"/>
      <c r="H44" s="472"/>
      <c r="I44" s="472"/>
      <c r="J44" s="472"/>
      <c r="K44" s="472"/>
      <c r="L44" s="472"/>
      <c r="M44" s="472"/>
      <c r="N44" s="472"/>
      <c r="O44" s="472"/>
      <c r="P44" s="472"/>
      <c r="Q44" s="472"/>
      <c r="R44" s="472"/>
      <c r="S44" s="472"/>
      <c r="T44" s="472"/>
      <c r="U44" s="472"/>
      <c r="V44" s="472"/>
      <c r="W44" s="472"/>
      <c r="X44" s="472"/>
    </row>
    <row r="45" spans="1:24" ht="15.75" customHeight="1" x14ac:dyDescent="0.25">
      <c r="A45" s="472"/>
      <c r="B45" s="472"/>
      <c r="C45" s="472"/>
      <c r="D45" s="472"/>
      <c r="E45" s="472"/>
      <c r="F45" s="472"/>
      <c r="G45" s="472"/>
      <c r="H45" s="472"/>
      <c r="I45" s="472"/>
      <c r="J45" s="472"/>
      <c r="K45" s="472"/>
      <c r="L45" s="472"/>
      <c r="M45" s="472"/>
      <c r="N45" s="472"/>
      <c r="O45" s="472"/>
      <c r="P45" s="472"/>
      <c r="Q45" s="472"/>
      <c r="R45" s="472"/>
      <c r="S45" s="472"/>
      <c r="T45" s="472"/>
      <c r="U45" s="472"/>
      <c r="V45" s="472"/>
      <c r="W45" s="472"/>
      <c r="X45" s="472"/>
    </row>
    <row r="46" spans="1:24" ht="15.75" customHeight="1" x14ac:dyDescent="0.25">
      <c r="A46" s="472"/>
      <c r="B46" s="472"/>
      <c r="C46" s="472"/>
      <c r="D46" s="472"/>
      <c r="E46" s="472"/>
      <c r="F46" s="472"/>
      <c r="G46" s="472"/>
      <c r="H46" s="472"/>
      <c r="I46" s="472"/>
      <c r="J46" s="472"/>
      <c r="K46" s="472"/>
      <c r="L46" s="472"/>
      <c r="M46" s="472"/>
      <c r="N46" s="472"/>
      <c r="O46" s="472"/>
      <c r="P46" s="472"/>
      <c r="Q46" s="472"/>
      <c r="R46" s="472"/>
      <c r="S46" s="472"/>
      <c r="T46" s="472"/>
      <c r="U46" s="472"/>
      <c r="V46" s="472"/>
      <c r="W46" s="472"/>
      <c r="X46" s="472"/>
    </row>
    <row r="47" spans="1:24" ht="15.75" customHeight="1" x14ac:dyDescent="0.25">
      <c r="A47" s="472"/>
      <c r="B47" s="472"/>
      <c r="C47" s="472"/>
      <c r="D47" s="472"/>
      <c r="E47" s="472"/>
      <c r="F47" s="472"/>
      <c r="G47" s="472"/>
      <c r="H47" s="472"/>
      <c r="I47" s="472"/>
      <c r="J47" s="472"/>
      <c r="K47" s="472"/>
      <c r="L47" s="472"/>
      <c r="M47" s="472"/>
      <c r="N47" s="472"/>
      <c r="O47" s="472"/>
      <c r="P47" s="472"/>
      <c r="Q47" s="472"/>
      <c r="R47" s="472"/>
      <c r="S47" s="472"/>
      <c r="T47" s="472"/>
      <c r="U47" s="472"/>
      <c r="V47" s="472"/>
      <c r="W47" s="472"/>
      <c r="X47" s="472"/>
    </row>
    <row r="48" spans="1:24" ht="15.75" customHeight="1" x14ac:dyDescent="0.25">
      <c r="A48" s="472"/>
      <c r="B48" s="472"/>
      <c r="C48" s="472"/>
      <c r="D48" s="472"/>
      <c r="E48" s="472"/>
      <c r="F48" s="472"/>
      <c r="G48" s="472"/>
      <c r="H48" s="472"/>
      <c r="I48" s="472"/>
      <c r="J48" s="472"/>
      <c r="K48" s="472"/>
      <c r="L48" s="472"/>
      <c r="M48" s="472"/>
      <c r="N48" s="472"/>
      <c r="O48" s="472"/>
      <c r="P48" s="472"/>
      <c r="Q48" s="472"/>
      <c r="R48" s="472"/>
      <c r="S48" s="472"/>
      <c r="T48" s="472"/>
      <c r="U48" s="472"/>
      <c r="V48" s="472"/>
      <c r="W48" s="472"/>
      <c r="X48" s="472"/>
    </row>
    <row r="49" spans="1:24" ht="15.75" customHeight="1" x14ac:dyDescent="0.25">
      <c r="A49" s="472"/>
      <c r="B49" s="472"/>
      <c r="C49" s="472"/>
      <c r="D49" s="472"/>
      <c r="E49" s="472"/>
      <c r="F49" s="472"/>
      <c r="G49" s="472"/>
      <c r="H49" s="472"/>
      <c r="I49" s="472"/>
      <c r="J49" s="472"/>
      <c r="K49" s="472"/>
      <c r="L49" s="472"/>
      <c r="M49" s="472"/>
      <c r="N49" s="472"/>
      <c r="O49" s="472"/>
      <c r="P49" s="472"/>
      <c r="Q49" s="472"/>
      <c r="R49" s="472"/>
      <c r="S49" s="472"/>
      <c r="T49" s="472"/>
      <c r="U49" s="472"/>
      <c r="V49" s="472"/>
      <c r="W49" s="472"/>
      <c r="X49" s="472"/>
    </row>
    <row r="50" spans="1:24" ht="15.75" customHeight="1" x14ac:dyDescent="0.25">
      <c r="A50" s="472"/>
      <c r="B50" s="472"/>
      <c r="C50" s="472"/>
      <c r="D50" s="472"/>
      <c r="E50" s="472"/>
      <c r="F50" s="472"/>
      <c r="G50" s="472"/>
      <c r="H50" s="472"/>
      <c r="I50" s="472"/>
      <c r="J50" s="472"/>
      <c r="K50" s="472"/>
      <c r="L50" s="472"/>
      <c r="M50" s="472"/>
      <c r="N50" s="472"/>
      <c r="O50" s="472"/>
      <c r="P50" s="472"/>
      <c r="Q50" s="472"/>
      <c r="R50" s="472"/>
      <c r="S50" s="472"/>
      <c r="T50" s="472"/>
      <c r="U50" s="472"/>
      <c r="V50" s="472"/>
      <c r="W50" s="472"/>
      <c r="X50" s="472"/>
    </row>
    <row r="51" spans="1:24" ht="15.75" customHeight="1" x14ac:dyDescent="0.25">
      <c r="A51" s="472"/>
      <c r="B51" s="472"/>
      <c r="C51" s="472"/>
      <c r="D51" s="472"/>
      <c r="E51" s="472"/>
      <c r="F51" s="472"/>
      <c r="G51" s="472"/>
      <c r="H51" s="472"/>
      <c r="I51" s="472"/>
      <c r="J51" s="472"/>
      <c r="K51" s="472"/>
      <c r="L51" s="472"/>
      <c r="M51" s="472"/>
      <c r="N51" s="472"/>
      <c r="O51" s="472"/>
      <c r="P51" s="472"/>
      <c r="Q51" s="472"/>
      <c r="R51" s="472"/>
      <c r="S51" s="472"/>
      <c r="T51" s="472"/>
      <c r="U51" s="472"/>
      <c r="V51" s="472"/>
      <c r="W51" s="472"/>
      <c r="X51" s="472"/>
    </row>
    <row r="52" spans="1:24" ht="15.75" customHeight="1" x14ac:dyDescent="0.25">
      <c r="A52" s="472"/>
      <c r="B52" s="472"/>
      <c r="C52" s="472"/>
      <c r="D52" s="472"/>
      <c r="E52" s="472"/>
      <c r="F52" s="472"/>
      <c r="G52" s="472"/>
      <c r="H52" s="472"/>
      <c r="I52" s="472"/>
      <c r="J52" s="472"/>
      <c r="K52" s="472"/>
      <c r="L52" s="472"/>
      <c r="M52" s="472"/>
      <c r="N52" s="472"/>
      <c r="O52" s="472"/>
      <c r="P52" s="472"/>
      <c r="Q52" s="472"/>
      <c r="R52" s="472"/>
      <c r="S52" s="472"/>
      <c r="T52" s="472"/>
      <c r="U52" s="472"/>
      <c r="V52" s="472"/>
      <c r="W52" s="472"/>
      <c r="X52" s="472"/>
    </row>
    <row r="53" spans="1:24" ht="15.75" customHeight="1" x14ac:dyDescent="0.25">
      <c r="A53" s="472"/>
      <c r="B53" s="472"/>
      <c r="C53" s="472"/>
      <c r="D53" s="472"/>
      <c r="E53" s="472"/>
      <c r="F53" s="472"/>
      <c r="G53" s="472"/>
      <c r="H53" s="472"/>
      <c r="I53" s="472"/>
      <c r="J53" s="472"/>
      <c r="K53" s="472"/>
      <c r="L53" s="472"/>
      <c r="M53" s="472"/>
      <c r="N53" s="472"/>
      <c r="O53" s="472"/>
      <c r="P53" s="472"/>
      <c r="Q53" s="472"/>
      <c r="R53" s="472"/>
      <c r="S53" s="472"/>
      <c r="T53" s="472"/>
      <c r="U53" s="472"/>
      <c r="V53" s="472"/>
      <c r="W53" s="472"/>
      <c r="X53" s="472"/>
    </row>
    <row r="54" spans="1:24" ht="15.75" customHeight="1" x14ac:dyDescent="0.25">
      <c r="A54" s="472"/>
      <c r="B54" s="472"/>
      <c r="C54" s="472"/>
      <c r="D54" s="472"/>
      <c r="E54" s="472"/>
      <c r="F54" s="472"/>
      <c r="G54" s="472"/>
      <c r="H54" s="472"/>
      <c r="I54" s="472"/>
      <c r="J54" s="472"/>
      <c r="K54" s="472"/>
      <c r="L54" s="472"/>
      <c r="M54" s="472"/>
      <c r="N54" s="472"/>
      <c r="O54" s="472"/>
      <c r="P54" s="472"/>
      <c r="Q54" s="472"/>
      <c r="R54" s="472"/>
      <c r="S54" s="472"/>
      <c r="T54" s="472"/>
      <c r="U54" s="472"/>
      <c r="V54" s="472"/>
      <c r="W54" s="472"/>
      <c r="X54" s="472"/>
    </row>
    <row r="55" spans="1:24" ht="15.75" customHeight="1" x14ac:dyDescent="0.25">
      <c r="A55" s="472"/>
      <c r="B55" s="472"/>
      <c r="C55" s="472"/>
      <c r="D55" s="472"/>
      <c r="E55" s="472"/>
      <c r="F55" s="472"/>
      <c r="G55" s="472"/>
      <c r="H55" s="472"/>
      <c r="I55" s="472"/>
      <c r="J55" s="472"/>
      <c r="K55" s="472"/>
      <c r="L55" s="472"/>
      <c r="M55" s="472"/>
      <c r="N55" s="472"/>
      <c r="O55" s="472"/>
      <c r="P55" s="472"/>
      <c r="Q55" s="472"/>
      <c r="R55" s="472"/>
      <c r="S55" s="472"/>
      <c r="T55" s="472"/>
      <c r="U55" s="472"/>
      <c r="V55" s="472"/>
      <c r="W55" s="472"/>
      <c r="X55" s="472"/>
    </row>
    <row r="56" spans="1:24" ht="15.75" customHeight="1" x14ac:dyDescent="0.25">
      <c r="A56" s="472"/>
      <c r="B56" s="472"/>
      <c r="C56" s="472"/>
      <c r="D56" s="472"/>
      <c r="E56" s="472"/>
      <c r="F56" s="472"/>
      <c r="G56" s="472"/>
      <c r="H56" s="472"/>
      <c r="I56" s="472"/>
      <c r="J56" s="472"/>
      <c r="K56" s="472"/>
      <c r="L56" s="472"/>
      <c r="M56" s="472"/>
      <c r="N56" s="472"/>
      <c r="O56" s="472"/>
      <c r="P56" s="472"/>
      <c r="Q56" s="472"/>
      <c r="R56" s="472"/>
      <c r="S56" s="472"/>
      <c r="T56" s="472"/>
      <c r="U56" s="472"/>
      <c r="V56" s="472"/>
      <c r="W56" s="472"/>
      <c r="X56" s="472"/>
    </row>
    <row r="57" spans="1:24" ht="15.75" customHeight="1" x14ac:dyDescent="0.25">
      <c r="A57" s="472"/>
      <c r="B57" s="472"/>
      <c r="C57" s="472"/>
      <c r="D57" s="472"/>
      <c r="E57" s="472"/>
      <c r="F57" s="472"/>
      <c r="G57" s="472"/>
      <c r="H57" s="472"/>
      <c r="I57" s="472"/>
      <c r="J57" s="472"/>
      <c r="K57" s="472"/>
      <c r="L57" s="472"/>
      <c r="M57" s="472"/>
      <c r="N57" s="472"/>
      <c r="O57" s="472"/>
      <c r="P57" s="472"/>
      <c r="Q57" s="472"/>
      <c r="R57" s="472"/>
      <c r="S57" s="472"/>
      <c r="T57" s="472"/>
      <c r="U57" s="472"/>
      <c r="V57" s="472"/>
      <c r="W57" s="472"/>
      <c r="X57" s="472"/>
    </row>
    <row r="58" spans="1:24" ht="15.75" customHeight="1" x14ac:dyDescent="0.25">
      <c r="A58" s="472"/>
      <c r="B58" s="472"/>
      <c r="C58" s="472"/>
      <c r="D58" s="472"/>
      <c r="E58" s="472"/>
      <c r="F58" s="472"/>
      <c r="G58" s="472"/>
      <c r="H58" s="472"/>
      <c r="I58" s="472"/>
      <c r="J58" s="472"/>
      <c r="K58" s="472"/>
      <c r="L58" s="472"/>
      <c r="M58" s="472"/>
      <c r="N58" s="472"/>
      <c r="O58" s="472"/>
      <c r="P58" s="472"/>
      <c r="Q58" s="472"/>
      <c r="R58" s="472"/>
      <c r="S58" s="472"/>
      <c r="T58" s="472"/>
      <c r="U58" s="472"/>
      <c r="V58" s="472"/>
      <c r="W58" s="472"/>
      <c r="X58" s="472"/>
    </row>
    <row r="59" spans="1:24" ht="15.75" customHeight="1" x14ac:dyDescent="0.25">
      <c r="A59" s="472"/>
      <c r="B59" s="472"/>
      <c r="C59" s="472"/>
      <c r="D59" s="472"/>
      <c r="E59" s="472"/>
      <c r="F59" s="472"/>
      <c r="G59" s="472"/>
      <c r="H59" s="472"/>
      <c r="I59" s="472"/>
      <c r="J59" s="472"/>
      <c r="K59" s="472"/>
      <c r="L59" s="472"/>
      <c r="M59" s="472"/>
      <c r="N59" s="472"/>
      <c r="O59" s="472"/>
      <c r="P59" s="472"/>
      <c r="Q59" s="472"/>
      <c r="R59" s="472"/>
      <c r="S59" s="472"/>
      <c r="T59" s="472"/>
      <c r="U59" s="472"/>
      <c r="V59" s="472"/>
      <c r="W59" s="472"/>
      <c r="X59" s="472"/>
    </row>
    <row r="60" spans="1:24" ht="15.75" customHeight="1" x14ac:dyDescent="0.25">
      <c r="A60" s="472"/>
      <c r="B60" s="472"/>
      <c r="C60" s="472"/>
      <c r="D60" s="472"/>
      <c r="E60" s="472"/>
      <c r="F60" s="472"/>
      <c r="G60" s="472"/>
      <c r="H60" s="472"/>
      <c r="I60" s="472"/>
      <c r="J60" s="472"/>
      <c r="K60" s="472"/>
      <c r="L60" s="472"/>
      <c r="M60" s="472"/>
      <c r="N60" s="472"/>
      <c r="O60" s="472"/>
      <c r="P60" s="472"/>
      <c r="Q60" s="472"/>
      <c r="R60" s="472"/>
      <c r="S60" s="472"/>
      <c r="T60" s="472"/>
      <c r="U60" s="472"/>
      <c r="V60" s="472"/>
      <c r="W60" s="472"/>
      <c r="X60" s="472"/>
    </row>
    <row r="61" spans="1:24" ht="15.75" customHeight="1" x14ac:dyDescent="0.25">
      <c r="A61" s="472"/>
      <c r="B61" s="472"/>
      <c r="C61" s="472"/>
      <c r="D61" s="472"/>
      <c r="E61" s="472"/>
      <c r="F61" s="472"/>
      <c r="G61" s="472"/>
      <c r="H61" s="472"/>
      <c r="I61" s="472"/>
      <c r="J61" s="472"/>
      <c r="K61" s="472"/>
      <c r="L61" s="472"/>
      <c r="M61" s="472"/>
      <c r="N61" s="472"/>
      <c r="O61" s="472"/>
      <c r="P61" s="472"/>
      <c r="Q61" s="472"/>
      <c r="R61" s="472"/>
      <c r="S61" s="472"/>
      <c r="T61" s="472"/>
      <c r="U61" s="472"/>
      <c r="V61" s="472"/>
      <c r="W61" s="472"/>
      <c r="X61" s="472"/>
    </row>
    <row r="62" spans="1:24" ht="15.75" customHeight="1" x14ac:dyDescent="0.25">
      <c r="A62" s="472"/>
      <c r="B62" s="472"/>
      <c r="C62" s="472"/>
      <c r="D62" s="472"/>
      <c r="E62" s="472"/>
      <c r="F62" s="472"/>
      <c r="G62" s="472"/>
      <c r="H62" s="472"/>
      <c r="I62" s="472"/>
      <c r="J62" s="472"/>
      <c r="K62" s="472"/>
      <c r="L62" s="472"/>
      <c r="M62" s="472"/>
      <c r="N62" s="472"/>
      <c r="O62" s="472"/>
      <c r="P62" s="472"/>
      <c r="Q62" s="472"/>
      <c r="R62" s="472"/>
      <c r="S62" s="472"/>
      <c r="T62" s="472"/>
      <c r="U62" s="472"/>
      <c r="V62" s="472"/>
      <c r="W62" s="472"/>
      <c r="X62" s="472"/>
    </row>
    <row r="63" spans="1:24" ht="15.75" customHeight="1" x14ac:dyDescent="0.25">
      <c r="A63" s="472"/>
      <c r="B63" s="472"/>
      <c r="C63" s="472"/>
      <c r="D63" s="472"/>
      <c r="E63" s="472"/>
      <c r="F63" s="472"/>
      <c r="G63" s="472"/>
      <c r="H63" s="472"/>
      <c r="I63" s="472"/>
      <c r="J63" s="472"/>
      <c r="K63" s="472"/>
      <c r="L63" s="472"/>
      <c r="M63" s="472"/>
      <c r="N63" s="472"/>
      <c r="O63" s="472"/>
      <c r="P63" s="472"/>
      <c r="Q63" s="472"/>
      <c r="R63" s="472"/>
      <c r="S63" s="472"/>
      <c r="T63" s="472"/>
      <c r="U63" s="472"/>
      <c r="V63" s="472"/>
      <c r="W63" s="472"/>
      <c r="X63" s="472"/>
    </row>
    <row r="64" spans="1:24" ht="15.75" customHeight="1" x14ac:dyDescent="0.25">
      <c r="A64" s="472"/>
      <c r="B64" s="472"/>
      <c r="C64" s="472"/>
      <c r="D64" s="472"/>
      <c r="E64" s="472"/>
      <c r="F64" s="472"/>
      <c r="G64" s="472"/>
      <c r="H64" s="472"/>
      <c r="I64" s="472"/>
      <c r="J64" s="472"/>
      <c r="K64" s="472"/>
      <c r="L64" s="472"/>
      <c r="M64" s="472"/>
      <c r="N64" s="472"/>
      <c r="O64" s="472"/>
      <c r="P64" s="472"/>
      <c r="Q64" s="472"/>
      <c r="R64" s="472"/>
      <c r="S64" s="472"/>
      <c r="T64" s="472"/>
      <c r="U64" s="472"/>
      <c r="V64" s="472"/>
      <c r="W64" s="472"/>
      <c r="X64" s="472"/>
    </row>
    <row r="65" spans="1:24" ht="15.75" customHeight="1" x14ac:dyDescent="0.25">
      <c r="A65" s="472"/>
      <c r="B65" s="472"/>
      <c r="C65" s="472"/>
      <c r="D65" s="472"/>
      <c r="E65" s="472"/>
      <c r="F65" s="472"/>
      <c r="G65" s="472"/>
      <c r="H65" s="472"/>
      <c r="I65" s="472"/>
      <c r="J65" s="472"/>
      <c r="K65" s="472"/>
      <c r="L65" s="472"/>
      <c r="M65" s="472"/>
      <c r="N65" s="472"/>
      <c r="O65" s="472"/>
      <c r="P65" s="472"/>
      <c r="Q65" s="472"/>
      <c r="R65" s="472"/>
      <c r="S65" s="472"/>
      <c r="T65" s="472"/>
      <c r="U65" s="472"/>
      <c r="V65" s="472"/>
      <c r="W65" s="472"/>
      <c r="X65" s="472"/>
    </row>
    <row r="66" spans="1:24" ht="15.75" customHeight="1" x14ac:dyDescent="0.25">
      <c r="A66" s="472"/>
      <c r="B66" s="472"/>
      <c r="C66" s="472"/>
      <c r="D66" s="472"/>
      <c r="E66" s="472"/>
      <c r="F66" s="472"/>
      <c r="G66" s="472"/>
      <c r="H66" s="472"/>
      <c r="I66" s="472"/>
      <c r="J66" s="472"/>
      <c r="K66" s="472"/>
      <c r="L66" s="472"/>
      <c r="M66" s="472"/>
      <c r="N66" s="472"/>
      <c r="O66" s="472"/>
      <c r="P66" s="472"/>
      <c r="Q66" s="472"/>
      <c r="R66" s="472"/>
      <c r="S66" s="472"/>
      <c r="T66" s="472"/>
      <c r="U66" s="472"/>
      <c r="V66" s="472"/>
      <c r="W66" s="472"/>
      <c r="X66" s="472"/>
    </row>
    <row r="67" spans="1:24" ht="15.75" customHeight="1" x14ac:dyDescent="0.25">
      <c r="A67" s="472"/>
      <c r="B67" s="472"/>
      <c r="C67" s="472"/>
      <c r="D67" s="472"/>
      <c r="E67" s="472"/>
      <c r="F67" s="472"/>
      <c r="G67" s="472"/>
      <c r="H67" s="472"/>
      <c r="I67" s="472"/>
      <c r="J67" s="472"/>
      <c r="K67" s="472"/>
      <c r="L67" s="472"/>
      <c r="M67" s="472"/>
      <c r="N67" s="472"/>
      <c r="O67" s="472"/>
      <c r="P67" s="472"/>
      <c r="Q67" s="472"/>
      <c r="R67" s="472"/>
      <c r="S67" s="472"/>
      <c r="T67" s="472"/>
      <c r="U67" s="472"/>
      <c r="V67" s="472"/>
      <c r="W67" s="472"/>
      <c r="X67" s="472"/>
    </row>
    <row r="68" spans="1:24" ht="15.75" customHeight="1" x14ac:dyDescent="0.25">
      <c r="A68" s="472"/>
      <c r="B68" s="472"/>
      <c r="C68" s="472"/>
      <c r="D68" s="472"/>
      <c r="E68" s="472"/>
      <c r="F68" s="472"/>
      <c r="G68" s="472"/>
      <c r="H68" s="472"/>
      <c r="I68" s="472"/>
      <c r="J68" s="472"/>
      <c r="K68" s="472"/>
      <c r="L68" s="472"/>
      <c r="M68" s="472"/>
      <c r="N68" s="472"/>
      <c r="O68" s="472"/>
      <c r="P68" s="472"/>
      <c r="Q68" s="472"/>
      <c r="R68" s="472"/>
      <c r="S68" s="472"/>
      <c r="T68" s="472"/>
      <c r="U68" s="472"/>
      <c r="V68" s="472"/>
      <c r="W68" s="472"/>
      <c r="X68" s="472"/>
    </row>
    <row r="69" spans="1:24" ht="15.75" customHeight="1" x14ac:dyDescent="0.25">
      <c r="A69" s="472"/>
      <c r="B69" s="472"/>
      <c r="C69" s="472"/>
      <c r="D69" s="472"/>
      <c r="E69" s="472"/>
      <c r="F69" s="472"/>
      <c r="G69" s="472"/>
      <c r="H69" s="472"/>
      <c r="I69" s="472"/>
      <c r="J69" s="472"/>
      <c r="K69" s="472"/>
      <c r="L69" s="472"/>
      <c r="M69" s="472"/>
      <c r="N69" s="472"/>
      <c r="O69" s="472"/>
      <c r="P69" s="472"/>
      <c r="Q69" s="472"/>
      <c r="R69" s="472"/>
      <c r="S69" s="472"/>
      <c r="T69" s="472"/>
      <c r="U69" s="472"/>
      <c r="V69" s="472"/>
      <c r="W69" s="472"/>
      <c r="X69" s="472"/>
    </row>
    <row r="70" spans="1:24" ht="15.75" customHeight="1" x14ac:dyDescent="0.25">
      <c r="A70" s="472"/>
      <c r="B70" s="472"/>
      <c r="C70" s="472"/>
      <c r="D70" s="472"/>
      <c r="E70" s="472"/>
      <c r="F70" s="472"/>
      <c r="G70" s="472"/>
      <c r="H70" s="472"/>
      <c r="I70" s="472"/>
      <c r="J70" s="472"/>
      <c r="K70" s="472"/>
      <c r="L70" s="472"/>
      <c r="M70" s="472"/>
      <c r="N70" s="472"/>
      <c r="O70" s="472"/>
      <c r="P70" s="472"/>
      <c r="Q70" s="472"/>
      <c r="R70" s="472"/>
      <c r="S70" s="472"/>
      <c r="T70" s="472"/>
      <c r="U70" s="472"/>
      <c r="V70" s="472"/>
      <c r="W70" s="472"/>
      <c r="X70" s="472"/>
    </row>
    <row r="71" spans="1:24" ht="15.75" customHeight="1" x14ac:dyDescent="0.25">
      <c r="A71" s="472"/>
      <c r="B71" s="472"/>
      <c r="C71" s="472"/>
      <c r="D71" s="472"/>
      <c r="E71" s="472"/>
      <c r="F71" s="472"/>
      <c r="G71" s="472"/>
      <c r="H71" s="472"/>
      <c r="I71" s="472"/>
      <c r="J71" s="472"/>
      <c r="K71" s="472"/>
      <c r="L71" s="472"/>
      <c r="M71" s="472"/>
      <c r="N71" s="472"/>
      <c r="O71" s="472"/>
      <c r="P71" s="472"/>
      <c r="Q71" s="472"/>
      <c r="R71" s="472"/>
      <c r="S71" s="472"/>
      <c r="T71" s="472"/>
      <c r="U71" s="472"/>
      <c r="V71" s="472"/>
      <c r="W71" s="472"/>
      <c r="X71" s="472"/>
    </row>
    <row r="72" spans="1:24" ht="15.75" customHeight="1" x14ac:dyDescent="0.25">
      <c r="A72" s="472"/>
      <c r="B72" s="472"/>
      <c r="C72" s="472"/>
      <c r="D72" s="472"/>
      <c r="E72" s="472"/>
      <c r="F72" s="472"/>
      <c r="G72" s="472"/>
      <c r="H72" s="472"/>
      <c r="I72" s="472"/>
      <c r="J72" s="472"/>
      <c r="K72" s="472"/>
      <c r="L72" s="472"/>
      <c r="M72" s="472"/>
      <c r="N72" s="472"/>
      <c r="O72" s="472"/>
      <c r="P72" s="472"/>
      <c r="Q72" s="472"/>
      <c r="R72" s="472"/>
      <c r="S72" s="472"/>
      <c r="T72" s="472"/>
      <c r="U72" s="472"/>
      <c r="V72" s="472"/>
      <c r="W72" s="472"/>
      <c r="X72" s="472"/>
    </row>
    <row r="73" spans="1:24" ht="15.75" customHeight="1" x14ac:dyDescent="0.25">
      <c r="A73" s="472"/>
      <c r="B73" s="472"/>
      <c r="C73" s="472"/>
      <c r="D73" s="472"/>
      <c r="E73" s="472"/>
      <c r="F73" s="472"/>
      <c r="G73" s="472"/>
      <c r="H73" s="472"/>
      <c r="I73" s="472"/>
      <c r="J73" s="472"/>
      <c r="K73" s="472"/>
      <c r="L73" s="472"/>
      <c r="M73" s="472"/>
      <c r="N73" s="472"/>
      <c r="O73" s="472"/>
      <c r="P73" s="472"/>
      <c r="Q73" s="472"/>
      <c r="R73" s="472"/>
      <c r="S73" s="472"/>
      <c r="T73" s="472"/>
      <c r="U73" s="472"/>
      <c r="V73" s="472"/>
      <c r="W73" s="472"/>
      <c r="X73" s="472"/>
    </row>
    <row r="74" spans="1:24" ht="15.75" customHeight="1" x14ac:dyDescent="0.25">
      <c r="A74" s="472"/>
      <c r="B74" s="472"/>
      <c r="C74" s="472"/>
      <c r="D74" s="472"/>
      <c r="E74" s="472"/>
      <c r="F74" s="472"/>
      <c r="G74" s="472"/>
      <c r="H74" s="472"/>
      <c r="I74" s="472"/>
      <c r="J74" s="472"/>
      <c r="K74" s="472"/>
      <c r="L74" s="472"/>
      <c r="M74" s="472"/>
      <c r="N74" s="472"/>
      <c r="O74" s="472"/>
      <c r="P74" s="472"/>
      <c r="Q74" s="472"/>
      <c r="R74" s="472"/>
      <c r="S74" s="472"/>
      <c r="T74" s="472"/>
      <c r="U74" s="472"/>
      <c r="V74" s="472"/>
      <c r="W74" s="472"/>
      <c r="X74" s="472"/>
    </row>
    <row r="75" spans="1:24" ht="15.75" customHeight="1" x14ac:dyDescent="0.25">
      <c r="A75" s="472"/>
      <c r="B75" s="472"/>
      <c r="C75" s="472"/>
      <c r="D75" s="472"/>
      <c r="E75" s="472"/>
      <c r="F75" s="472"/>
      <c r="G75" s="472"/>
      <c r="H75" s="472"/>
      <c r="I75" s="472"/>
      <c r="J75" s="472"/>
      <c r="K75" s="472"/>
      <c r="L75" s="472"/>
      <c r="M75" s="472"/>
      <c r="N75" s="472"/>
      <c r="O75" s="472"/>
      <c r="P75" s="472"/>
      <c r="Q75" s="472"/>
      <c r="R75" s="472"/>
      <c r="S75" s="472"/>
      <c r="T75" s="472"/>
      <c r="U75" s="472"/>
      <c r="V75" s="472"/>
      <c r="W75" s="472"/>
      <c r="X75" s="472"/>
    </row>
    <row r="76" spans="1:24" ht="15.75" customHeight="1" x14ac:dyDescent="0.25">
      <c r="A76" s="472"/>
      <c r="B76" s="472"/>
      <c r="C76" s="472"/>
      <c r="D76" s="472"/>
      <c r="E76" s="472"/>
      <c r="F76" s="472"/>
      <c r="G76" s="472"/>
      <c r="H76" s="472"/>
      <c r="I76" s="472"/>
      <c r="J76" s="472"/>
      <c r="K76" s="472"/>
      <c r="L76" s="472"/>
      <c r="M76" s="472"/>
      <c r="N76" s="472"/>
      <c r="O76" s="472"/>
      <c r="P76" s="472"/>
      <c r="Q76" s="472"/>
      <c r="R76" s="472"/>
      <c r="S76" s="472"/>
      <c r="T76" s="472"/>
      <c r="U76" s="472"/>
      <c r="V76" s="472"/>
      <c r="W76" s="472"/>
      <c r="X76" s="472"/>
    </row>
    <row r="77" spans="1:24" ht="15.75" customHeight="1" x14ac:dyDescent="0.25">
      <c r="A77" s="472"/>
      <c r="B77" s="472"/>
      <c r="C77" s="472"/>
      <c r="D77" s="472"/>
      <c r="E77" s="472"/>
      <c r="F77" s="472"/>
      <c r="G77" s="472"/>
      <c r="H77" s="472"/>
      <c r="I77" s="472"/>
      <c r="J77" s="472"/>
      <c r="K77" s="472"/>
      <c r="L77" s="472"/>
      <c r="M77" s="472"/>
      <c r="N77" s="472"/>
      <c r="O77" s="472"/>
      <c r="P77" s="472"/>
      <c r="Q77" s="472"/>
      <c r="R77" s="472"/>
      <c r="S77" s="472"/>
      <c r="T77" s="472"/>
      <c r="U77" s="472"/>
      <c r="V77" s="472"/>
      <c r="W77" s="472"/>
      <c r="X77" s="472"/>
    </row>
    <row r="78" spans="1:24" ht="15.75" customHeight="1" x14ac:dyDescent="0.25">
      <c r="A78" s="472"/>
      <c r="B78" s="472"/>
      <c r="C78" s="472"/>
      <c r="D78" s="472"/>
      <c r="E78" s="472"/>
      <c r="F78" s="472"/>
      <c r="G78" s="472"/>
      <c r="H78" s="472"/>
      <c r="I78" s="472"/>
      <c r="J78" s="472"/>
      <c r="K78" s="472"/>
      <c r="L78" s="472"/>
      <c r="M78" s="472"/>
      <c r="N78" s="472"/>
      <c r="O78" s="472"/>
      <c r="P78" s="472"/>
      <c r="Q78" s="472"/>
      <c r="R78" s="472"/>
      <c r="S78" s="472"/>
      <c r="T78" s="472"/>
      <c r="U78" s="472"/>
      <c r="V78" s="472"/>
      <c r="W78" s="472"/>
      <c r="X78" s="472"/>
    </row>
    <row r="79" spans="1:24" ht="15.75" customHeight="1" x14ac:dyDescent="0.25">
      <c r="A79" s="472"/>
      <c r="B79" s="472"/>
      <c r="C79" s="472"/>
      <c r="D79" s="472"/>
      <c r="E79" s="472"/>
      <c r="F79" s="472"/>
      <c r="G79" s="472"/>
      <c r="H79" s="472"/>
      <c r="I79" s="472"/>
      <c r="J79" s="472"/>
      <c r="K79" s="472"/>
      <c r="L79" s="472"/>
      <c r="M79" s="472"/>
      <c r="N79" s="472"/>
      <c r="O79" s="472"/>
      <c r="P79" s="472"/>
      <c r="Q79" s="472"/>
      <c r="R79" s="472"/>
      <c r="S79" s="472"/>
      <c r="T79" s="472"/>
      <c r="U79" s="472"/>
      <c r="V79" s="472"/>
      <c r="W79" s="472"/>
      <c r="X79" s="472"/>
    </row>
    <row r="80" spans="1:24" ht="15.75" customHeight="1" x14ac:dyDescent="0.25">
      <c r="A80" s="472"/>
      <c r="B80" s="472"/>
      <c r="C80" s="472"/>
      <c r="D80" s="472"/>
      <c r="E80" s="472"/>
      <c r="F80" s="472"/>
      <c r="G80" s="472"/>
      <c r="H80" s="472"/>
      <c r="I80" s="472"/>
      <c r="J80" s="472"/>
      <c r="K80" s="472"/>
      <c r="L80" s="472"/>
      <c r="M80" s="472"/>
      <c r="N80" s="472"/>
      <c r="O80" s="472"/>
      <c r="P80" s="472"/>
      <c r="Q80" s="472"/>
      <c r="R80" s="472"/>
      <c r="S80" s="472"/>
      <c r="T80" s="472"/>
      <c r="U80" s="472"/>
      <c r="V80" s="472"/>
      <c r="W80" s="472"/>
      <c r="X80" s="472"/>
    </row>
    <row r="81" spans="1:24" ht="15.75" customHeight="1" x14ac:dyDescent="0.25">
      <c r="A81" s="472"/>
      <c r="B81" s="472"/>
      <c r="C81" s="472"/>
      <c r="D81" s="472"/>
      <c r="E81" s="472"/>
      <c r="F81" s="472"/>
      <c r="G81" s="472"/>
      <c r="H81" s="472"/>
      <c r="I81" s="472"/>
      <c r="J81" s="472"/>
      <c r="K81" s="472"/>
      <c r="L81" s="472"/>
      <c r="M81" s="472"/>
      <c r="N81" s="472"/>
      <c r="O81" s="472"/>
      <c r="P81" s="472"/>
      <c r="Q81" s="472"/>
      <c r="R81" s="472"/>
      <c r="S81" s="472"/>
      <c r="T81" s="472"/>
      <c r="U81" s="472"/>
      <c r="V81" s="472"/>
      <c r="W81" s="472"/>
      <c r="X81" s="472"/>
    </row>
    <row r="82" spans="1:24" ht="15.75" customHeight="1" x14ac:dyDescent="0.25">
      <c r="A82" s="472"/>
      <c r="B82" s="472"/>
      <c r="C82" s="472"/>
      <c r="D82" s="472"/>
      <c r="E82" s="472"/>
      <c r="F82" s="472"/>
      <c r="G82" s="472"/>
      <c r="H82" s="472"/>
      <c r="I82" s="472"/>
      <c r="J82" s="472"/>
      <c r="K82" s="472"/>
      <c r="L82" s="472"/>
      <c r="M82" s="472"/>
      <c r="N82" s="472"/>
      <c r="O82" s="472"/>
      <c r="P82" s="472"/>
      <c r="Q82" s="472"/>
      <c r="R82" s="472"/>
      <c r="S82" s="472"/>
      <c r="T82" s="472"/>
      <c r="U82" s="472"/>
      <c r="V82" s="472"/>
      <c r="W82" s="472"/>
      <c r="X82" s="472"/>
    </row>
    <row r="83" spans="1:24" ht="15.75" customHeight="1" x14ac:dyDescent="0.25">
      <c r="A83" s="472"/>
      <c r="B83" s="472"/>
      <c r="C83" s="472"/>
      <c r="D83" s="472"/>
      <c r="E83" s="472"/>
      <c r="F83" s="472"/>
      <c r="G83" s="472"/>
      <c r="H83" s="472"/>
      <c r="I83" s="472"/>
      <c r="J83" s="472"/>
      <c r="K83" s="472"/>
      <c r="L83" s="472"/>
      <c r="M83" s="472"/>
      <c r="N83" s="472"/>
      <c r="O83" s="472"/>
      <c r="P83" s="472"/>
      <c r="Q83" s="472"/>
      <c r="R83" s="472"/>
      <c r="S83" s="472"/>
      <c r="T83" s="472"/>
      <c r="U83" s="472"/>
      <c r="V83" s="472"/>
      <c r="W83" s="472"/>
      <c r="X83" s="472"/>
    </row>
    <row r="84" spans="1:24" ht="15.75" customHeight="1" x14ac:dyDescent="0.25">
      <c r="A84" s="472"/>
      <c r="B84" s="472"/>
      <c r="C84" s="472"/>
      <c r="D84" s="472"/>
      <c r="E84" s="472"/>
      <c r="F84" s="472"/>
      <c r="G84" s="472"/>
      <c r="H84" s="472"/>
      <c r="I84" s="472"/>
      <c r="J84" s="472"/>
      <c r="K84" s="472"/>
      <c r="L84" s="472"/>
      <c r="M84" s="472"/>
      <c r="N84" s="472"/>
      <c r="O84" s="472"/>
      <c r="P84" s="472"/>
      <c r="Q84" s="472"/>
      <c r="R84" s="472"/>
      <c r="S84" s="472"/>
      <c r="T84" s="472"/>
      <c r="U84" s="472"/>
      <c r="V84" s="472"/>
      <c r="W84" s="472"/>
      <c r="X84" s="472"/>
    </row>
    <row r="85" spans="1:24" ht="15.75" customHeight="1" x14ac:dyDescent="0.25">
      <c r="A85" s="472"/>
      <c r="B85" s="472"/>
      <c r="C85" s="472"/>
      <c r="D85" s="472"/>
      <c r="E85" s="472"/>
      <c r="F85" s="472"/>
      <c r="G85" s="472"/>
      <c r="H85" s="472"/>
      <c r="I85" s="472"/>
      <c r="J85" s="472"/>
      <c r="K85" s="472"/>
      <c r="L85" s="472"/>
      <c r="M85" s="472"/>
      <c r="N85" s="472"/>
      <c r="O85" s="472"/>
      <c r="P85" s="472"/>
      <c r="Q85" s="472"/>
      <c r="R85" s="472"/>
      <c r="S85" s="472"/>
      <c r="T85" s="472"/>
      <c r="U85" s="472"/>
      <c r="V85" s="472"/>
      <c r="W85" s="472"/>
      <c r="X85" s="472"/>
    </row>
    <row r="86" spans="1:24" ht="15.75" customHeight="1" x14ac:dyDescent="0.25">
      <c r="A86" s="472"/>
      <c r="B86" s="472"/>
      <c r="C86" s="472"/>
      <c r="D86" s="472"/>
      <c r="E86" s="472"/>
      <c r="F86" s="472"/>
      <c r="G86" s="472"/>
      <c r="H86" s="472"/>
      <c r="I86" s="472"/>
      <c r="J86" s="472"/>
      <c r="K86" s="472"/>
      <c r="L86" s="472"/>
      <c r="M86" s="472"/>
      <c r="N86" s="472"/>
      <c r="O86" s="472"/>
      <c r="P86" s="472"/>
      <c r="Q86" s="472"/>
      <c r="R86" s="472"/>
      <c r="S86" s="472"/>
      <c r="T86" s="472"/>
      <c r="U86" s="472"/>
      <c r="V86" s="472"/>
      <c r="W86" s="472"/>
      <c r="X86" s="472"/>
    </row>
    <row r="87" spans="1:24" ht="15.75" customHeight="1" x14ac:dyDescent="0.25">
      <c r="A87" s="472"/>
      <c r="B87" s="472"/>
      <c r="C87" s="472"/>
      <c r="D87" s="472"/>
      <c r="E87" s="472"/>
      <c r="F87" s="472"/>
      <c r="G87" s="472"/>
      <c r="H87" s="472"/>
      <c r="I87" s="472"/>
      <c r="J87" s="472"/>
      <c r="K87" s="472"/>
      <c r="L87" s="472"/>
      <c r="M87" s="472"/>
      <c r="N87" s="472"/>
      <c r="O87" s="472"/>
      <c r="P87" s="472"/>
      <c r="Q87" s="472"/>
      <c r="R87" s="472"/>
      <c r="S87" s="472"/>
      <c r="T87" s="472"/>
      <c r="U87" s="472"/>
      <c r="V87" s="472"/>
      <c r="W87" s="472"/>
      <c r="X87" s="472"/>
    </row>
    <row r="88" spans="1:24" ht="15.75" customHeight="1" x14ac:dyDescent="0.25">
      <c r="A88" s="472"/>
      <c r="B88" s="472"/>
      <c r="C88" s="472"/>
      <c r="D88" s="472"/>
      <c r="E88" s="472"/>
      <c r="F88" s="472"/>
      <c r="G88" s="472"/>
      <c r="H88" s="472"/>
      <c r="I88" s="472"/>
      <c r="J88" s="472"/>
      <c r="K88" s="472"/>
      <c r="L88" s="472"/>
      <c r="M88" s="472"/>
      <c r="N88" s="472"/>
      <c r="O88" s="472"/>
      <c r="P88" s="472"/>
      <c r="Q88" s="472"/>
      <c r="R88" s="472"/>
      <c r="S88" s="472"/>
      <c r="T88" s="472"/>
      <c r="U88" s="472"/>
      <c r="V88" s="472"/>
      <c r="W88" s="472"/>
      <c r="X88" s="472"/>
    </row>
    <row r="89" spans="1:24" ht="15.75" customHeight="1" x14ac:dyDescent="0.25">
      <c r="A89" s="472"/>
      <c r="B89" s="472"/>
      <c r="C89" s="472"/>
      <c r="D89" s="472"/>
      <c r="E89" s="472"/>
      <c r="F89" s="472"/>
      <c r="G89" s="472"/>
      <c r="H89" s="472"/>
      <c r="I89" s="472"/>
      <c r="J89" s="472"/>
      <c r="K89" s="472"/>
      <c r="L89" s="472"/>
      <c r="M89" s="472"/>
      <c r="N89" s="472"/>
      <c r="O89" s="472"/>
      <c r="P89" s="472"/>
      <c r="Q89" s="472"/>
      <c r="R89" s="472"/>
      <c r="S89" s="472"/>
      <c r="T89" s="472"/>
      <c r="U89" s="472"/>
      <c r="V89" s="472"/>
      <c r="W89" s="472"/>
      <c r="X89" s="472"/>
    </row>
    <row r="90" spans="1:24" ht="15.75" customHeight="1" x14ac:dyDescent="0.25">
      <c r="A90" s="472"/>
      <c r="B90" s="472"/>
      <c r="C90" s="472"/>
      <c r="D90" s="472"/>
      <c r="E90" s="472"/>
      <c r="F90" s="472"/>
      <c r="G90" s="472"/>
      <c r="H90" s="472"/>
      <c r="I90" s="472"/>
      <c r="J90" s="472"/>
      <c r="K90" s="472"/>
      <c r="L90" s="472"/>
      <c r="M90" s="472"/>
      <c r="N90" s="472"/>
      <c r="O90" s="472"/>
      <c r="P90" s="472"/>
      <c r="Q90" s="472"/>
      <c r="R90" s="472"/>
      <c r="S90" s="472"/>
      <c r="T90" s="472"/>
      <c r="U90" s="472"/>
      <c r="V90" s="472"/>
      <c r="W90" s="472"/>
      <c r="X90" s="472"/>
    </row>
    <row r="91" spans="1:24" ht="15.75" customHeight="1" x14ac:dyDescent="0.25">
      <c r="A91" s="472"/>
      <c r="B91" s="472"/>
      <c r="C91" s="472"/>
      <c r="D91" s="472"/>
      <c r="E91" s="472"/>
      <c r="F91" s="472"/>
      <c r="G91" s="472"/>
      <c r="H91" s="472"/>
      <c r="I91" s="472"/>
      <c r="J91" s="472"/>
      <c r="K91" s="472"/>
      <c r="L91" s="472"/>
      <c r="M91" s="472"/>
      <c r="N91" s="472"/>
      <c r="O91" s="472"/>
      <c r="P91" s="472"/>
      <c r="Q91" s="472"/>
      <c r="R91" s="472"/>
      <c r="S91" s="472"/>
      <c r="T91" s="472"/>
      <c r="U91" s="472"/>
      <c r="V91" s="472"/>
      <c r="W91" s="472"/>
      <c r="X91" s="472"/>
    </row>
    <row r="92" spans="1:24" ht="15.75" customHeight="1" x14ac:dyDescent="0.25">
      <c r="A92" s="472"/>
      <c r="B92" s="472"/>
      <c r="C92" s="472"/>
      <c r="D92" s="472"/>
      <c r="E92" s="472"/>
      <c r="F92" s="472"/>
      <c r="G92" s="472"/>
      <c r="H92" s="472"/>
      <c r="I92" s="472"/>
      <c r="J92" s="472"/>
      <c r="K92" s="472"/>
      <c r="L92" s="472"/>
      <c r="M92" s="472"/>
      <c r="N92" s="472"/>
      <c r="O92" s="472"/>
      <c r="P92" s="472"/>
      <c r="Q92" s="472"/>
      <c r="R92" s="472"/>
      <c r="S92" s="472"/>
      <c r="T92" s="472"/>
      <c r="U92" s="472"/>
      <c r="V92" s="472"/>
      <c r="W92" s="472"/>
      <c r="X92" s="472"/>
    </row>
    <row r="93" spans="1:24" ht="15.75" customHeight="1" x14ac:dyDescent="0.25">
      <c r="A93" s="472"/>
      <c r="B93" s="472"/>
      <c r="C93" s="472"/>
      <c r="D93" s="472"/>
      <c r="E93" s="472"/>
      <c r="F93" s="472"/>
      <c r="G93" s="472"/>
      <c r="H93" s="472"/>
      <c r="I93" s="472"/>
      <c r="J93" s="472"/>
      <c r="K93" s="472"/>
      <c r="L93" s="472"/>
      <c r="M93" s="472"/>
      <c r="N93" s="472"/>
      <c r="O93" s="472"/>
      <c r="P93" s="472"/>
      <c r="Q93" s="472"/>
      <c r="R93" s="472"/>
      <c r="S93" s="472"/>
      <c r="T93" s="472"/>
      <c r="U93" s="472"/>
      <c r="V93" s="472"/>
      <c r="W93" s="472"/>
      <c r="X93" s="472"/>
    </row>
    <row r="94" spans="1:24" ht="15.75" customHeight="1" x14ac:dyDescent="0.25">
      <c r="A94" s="472"/>
      <c r="B94" s="472"/>
      <c r="C94" s="472"/>
      <c r="D94" s="472"/>
      <c r="E94" s="472"/>
      <c r="F94" s="472"/>
      <c r="G94" s="472"/>
      <c r="H94" s="472"/>
      <c r="I94" s="472"/>
      <c r="J94" s="472"/>
      <c r="K94" s="472"/>
      <c r="L94" s="472"/>
      <c r="M94" s="472"/>
      <c r="N94" s="472"/>
      <c r="O94" s="472"/>
      <c r="P94" s="472"/>
      <c r="Q94" s="472"/>
      <c r="R94" s="472"/>
      <c r="S94" s="472"/>
      <c r="T94" s="472"/>
      <c r="U94" s="472"/>
      <c r="V94" s="472"/>
      <c r="W94" s="472"/>
      <c r="X94" s="472"/>
    </row>
    <row r="95" spans="1:24" ht="15.75" customHeight="1" x14ac:dyDescent="0.25">
      <c r="A95" s="472"/>
      <c r="B95" s="472"/>
      <c r="C95" s="472"/>
      <c r="D95" s="472"/>
      <c r="E95" s="472"/>
      <c r="F95" s="472"/>
      <c r="G95" s="472"/>
      <c r="H95" s="472"/>
      <c r="I95" s="472"/>
      <c r="J95" s="472"/>
      <c r="K95" s="472"/>
      <c r="L95" s="472"/>
      <c r="M95" s="472"/>
      <c r="N95" s="472"/>
      <c r="O95" s="472"/>
      <c r="P95" s="472"/>
      <c r="Q95" s="472"/>
      <c r="R95" s="472"/>
      <c r="S95" s="472"/>
      <c r="T95" s="472"/>
      <c r="U95" s="472"/>
      <c r="V95" s="472"/>
      <c r="W95" s="472"/>
      <c r="X95" s="472"/>
    </row>
    <row r="96" spans="1:24" ht="15.75" customHeight="1" x14ac:dyDescent="0.25">
      <c r="A96" s="472"/>
      <c r="B96" s="472"/>
      <c r="C96" s="472"/>
      <c r="D96" s="472"/>
      <c r="E96" s="472"/>
      <c r="F96" s="472"/>
      <c r="G96" s="472"/>
      <c r="H96" s="472"/>
      <c r="I96" s="472"/>
      <c r="J96" s="472"/>
      <c r="K96" s="472"/>
      <c r="L96" s="472"/>
      <c r="M96" s="472"/>
      <c r="N96" s="472"/>
      <c r="O96" s="472"/>
      <c r="P96" s="472"/>
      <c r="Q96" s="472"/>
      <c r="R96" s="472"/>
      <c r="S96" s="472"/>
      <c r="T96" s="472"/>
      <c r="U96" s="472"/>
      <c r="V96" s="472"/>
      <c r="W96" s="472"/>
      <c r="X96" s="472"/>
    </row>
    <row r="97" spans="1:24" ht="15.75" customHeight="1" x14ac:dyDescent="0.25">
      <c r="A97" s="472"/>
      <c r="B97" s="472"/>
      <c r="C97" s="472"/>
      <c r="D97" s="472"/>
      <c r="E97" s="472"/>
      <c r="F97" s="472"/>
      <c r="G97" s="472"/>
      <c r="H97" s="472"/>
      <c r="I97" s="472"/>
      <c r="J97" s="472"/>
      <c r="K97" s="472"/>
      <c r="L97" s="472"/>
      <c r="M97" s="472"/>
      <c r="N97" s="472"/>
      <c r="O97" s="472"/>
      <c r="P97" s="472"/>
      <c r="Q97" s="472"/>
      <c r="R97" s="472"/>
      <c r="S97" s="472"/>
      <c r="T97" s="472"/>
      <c r="U97" s="472"/>
      <c r="V97" s="472"/>
      <c r="W97" s="472"/>
      <c r="X97" s="472"/>
    </row>
    <row r="98" spans="1:24" ht="15.75" customHeight="1" x14ac:dyDescent="0.25">
      <c r="A98" s="472"/>
      <c r="B98" s="472"/>
      <c r="C98" s="472"/>
      <c r="D98" s="472"/>
      <c r="E98" s="472"/>
      <c r="F98" s="472"/>
      <c r="G98" s="472"/>
      <c r="H98" s="472"/>
      <c r="I98" s="472"/>
      <c r="J98" s="472"/>
      <c r="K98" s="472"/>
      <c r="L98" s="472"/>
      <c r="M98" s="472"/>
      <c r="N98" s="472"/>
      <c r="O98" s="472"/>
      <c r="P98" s="472"/>
      <c r="Q98" s="472"/>
      <c r="R98" s="472"/>
      <c r="S98" s="472"/>
      <c r="T98" s="472"/>
      <c r="U98" s="472"/>
      <c r="V98" s="472"/>
      <c r="W98" s="472"/>
      <c r="X98" s="472"/>
    </row>
    <row r="99" spans="1:24" ht="15.75" customHeight="1" x14ac:dyDescent="0.25">
      <c r="A99" s="472"/>
      <c r="B99" s="472"/>
      <c r="C99" s="472"/>
      <c r="D99" s="472"/>
      <c r="E99" s="472"/>
      <c r="F99" s="472"/>
      <c r="G99" s="472"/>
      <c r="H99" s="472"/>
      <c r="I99" s="472"/>
      <c r="J99" s="472"/>
      <c r="K99" s="472"/>
      <c r="L99" s="472"/>
      <c r="M99" s="472"/>
      <c r="N99" s="472"/>
      <c r="O99" s="472"/>
      <c r="P99" s="472"/>
      <c r="Q99" s="472"/>
      <c r="R99" s="472"/>
      <c r="S99" s="472"/>
      <c r="T99" s="472"/>
      <c r="U99" s="472"/>
      <c r="V99" s="472"/>
      <c r="W99" s="472"/>
      <c r="X99" s="472"/>
    </row>
    <row r="100" spans="1:24" ht="15.75" customHeight="1" x14ac:dyDescent="0.25">
      <c r="A100" s="472"/>
      <c r="B100" s="472"/>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row>
    <row r="101" spans="1:24" ht="15.75" customHeight="1" x14ac:dyDescent="0.25">
      <c r="A101" s="472"/>
      <c r="B101" s="472"/>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row>
    <row r="102" spans="1:24" ht="15.75" customHeight="1" x14ac:dyDescent="0.25">
      <c r="A102" s="472"/>
      <c r="B102" s="472"/>
      <c r="C102" s="472"/>
      <c r="D102" s="472"/>
      <c r="E102" s="472"/>
      <c r="F102" s="472"/>
      <c r="G102" s="472"/>
      <c r="H102" s="472"/>
      <c r="I102" s="472"/>
      <c r="J102" s="472"/>
      <c r="K102" s="472"/>
      <c r="L102" s="472"/>
      <c r="M102" s="472"/>
      <c r="N102" s="472"/>
      <c r="O102" s="472"/>
      <c r="P102" s="472"/>
      <c r="Q102" s="472"/>
      <c r="R102" s="472"/>
      <c r="S102" s="472"/>
      <c r="T102" s="472"/>
      <c r="U102" s="472"/>
      <c r="V102" s="472"/>
      <c r="W102" s="472"/>
      <c r="X102" s="472"/>
    </row>
    <row r="103" spans="1:24" ht="15.75" customHeight="1" x14ac:dyDescent="0.25">
      <c r="A103" s="472"/>
      <c r="B103" s="472"/>
      <c r="C103" s="472"/>
      <c r="D103" s="472"/>
      <c r="E103" s="472"/>
      <c r="F103" s="472"/>
      <c r="G103" s="472"/>
      <c r="H103" s="472"/>
      <c r="I103" s="472"/>
      <c r="J103" s="472"/>
      <c r="K103" s="472"/>
      <c r="L103" s="472"/>
      <c r="M103" s="472"/>
      <c r="N103" s="472"/>
      <c r="O103" s="472"/>
      <c r="P103" s="472"/>
      <c r="Q103" s="472"/>
      <c r="R103" s="472"/>
      <c r="S103" s="472"/>
      <c r="T103" s="472"/>
      <c r="U103" s="472"/>
      <c r="V103" s="472"/>
      <c r="W103" s="472"/>
      <c r="X103" s="472"/>
    </row>
    <row r="104" spans="1:24" ht="15.75" customHeight="1" x14ac:dyDescent="0.25">
      <c r="A104" s="472"/>
      <c r="B104" s="472"/>
      <c r="C104" s="472"/>
      <c r="D104" s="472"/>
      <c r="E104" s="472"/>
      <c r="F104" s="472"/>
      <c r="G104" s="472"/>
      <c r="H104" s="472"/>
      <c r="I104" s="472"/>
      <c r="J104" s="472"/>
      <c r="K104" s="472"/>
      <c r="L104" s="472"/>
      <c r="M104" s="472"/>
      <c r="N104" s="472"/>
      <c r="O104" s="472"/>
      <c r="P104" s="472"/>
      <c r="Q104" s="472"/>
      <c r="R104" s="472"/>
      <c r="S104" s="472"/>
      <c r="T104" s="472"/>
      <c r="U104" s="472"/>
      <c r="V104" s="472"/>
      <c r="W104" s="472"/>
      <c r="X104" s="472"/>
    </row>
    <row r="105" spans="1:24" ht="15.75" customHeight="1" x14ac:dyDescent="0.25">
      <c r="A105" s="472"/>
      <c r="B105" s="472"/>
      <c r="C105" s="472"/>
      <c r="D105" s="472"/>
      <c r="E105" s="472"/>
      <c r="F105" s="472"/>
      <c r="G105" s="472"/>
      <c r="H105" s="472"/>
      <c r="I105" s="472"/>
      <c r="J105" s="472"/>
      <c r="K105" s="472"/>
      <c r="L105" s="472"/>
      <c r="M105" s="472"/>
      <c r="N105" s="472"/>
      <c r="O105" s="472"/>
      <c r="P105" s="472"/>
      <c r="Q105" s="472"/>
      <c r="R105" s="472"/>
      <c r="S105" s="472"/>
      <c r="T105" s="472"/>
      <c r="U105" s="472"/>
      <c r="V105" s="472"/>
      <c r="W105" s="472"/>
      <c r="X105" s="472"/>
    </row>
    <row r="106" spans="1:24" ht="15.75" customHeight="1" x14ac:dyDescent="0.25">
      <c r="A106" s="472"/>
      <c r="B106" s="472"/>
      <c r="C106" s="472"/>
      <c r="D106" s="472"/>
      <c r="E106" s="472"/>
      <c r="F106" s="472"/>
      <c r="G106" s="472"/>
      <c r="H106" s="472"/>
      <c r="I106" s="472"/>
      <c r="J106" s="472"/>
      <c r="K106" s="472"/>
      <c r="L106" s="472"/>
      <c r="M106" s="472"/>
      <c r="N106" s="472"/>
      <c r="O106" s="472"/>
      <c r="P106" s="472"/>
      <c r="Q106" s="472"/>
      <c r="R106" s="472"/>
      <c r="S106" s="472"/>
      <c r="T106" s="472"/>
      <c r="U106" s="472"/>
      <c r="V106" s="472"/>
      <c r="W106" s="472"/>
      <c r="X106" s="472"/>
    </row>
    <row r="107" spans="1:24" ht="15.75" customHeight="1" x14ac:dyDescent="0.25">
      <c r="A107" s="472"/>
      <c r="B107" s="472"/>
      <c r="C107" s="472"/>
      <c r="D107" s="472"/>
      <c r="E107" s="472"/>
      <c r="F107" s="472"/>
      <c r="G107" s="472"/>
      <c r="H107" s="472"/>
      <c r="I107" s="472"/>
      <c r="J107" s="472"/>
      <c r="K107" s="472"/>
      <c r="L107" s="472"/>
      <c r="M107" s="472"/>
      <c r="N107" s="472"/>
      <c r="O107" s="472"/>
      <c r="P107" s="472"/>
      <c r="Q107" s="472"/>
      <c r="R107" s="472"/>
      <c r="S107" s="472"/>
      <c r="T107" s="472"/>
      <c r="U107" s="472"/>
      <c r="V107" s="472"/>
      <c r="W107" s="472"/>
      <c r="X107" s="472"/>
    </row>
    <row r="108" spans="1:24" ht="15.75" customHeight="1" x14ac:dyDescent="0.25">
      <c r="A108" s="472"/>
      <c r="B108" s="472"/>
      <c r="C108" s="472"/>
      <c r="D108" s="472"/>
      <c r="E108" s="472"/>
      <c r="F108" s="472"/>
      <c r="G108" s="472"/>
      <c r="H108" s="472"/>
      <c r="I108" s="472"/>
      <c r="J108" s="472"/>
      <c r="K108" s="472"/>
      <c r="L108" s="472"/>
      <c r="M108" s="472"/>
      <c r="N108" s="472"/>
      <c r="O108" s="472"/>
      <c r="P108" s="472"/>
      <c r="Q108" s="472"/>
      <c r="R108" s="472"/>
      <c r="S108" s="472"/>
      <c r="T108" s="472"/>
      <c r="U108" s="472"/>
      <c r="V108" s="472"/>
      <c r="W108" s="472"/>
      <c r="X108" s="472"/>
    </row>
    <row r="109" spans="1:24" ht="15.75" customHeight="1" x14ac:dyDescent="0.25">
      <c r="A109" s="472"/>
      <c r="B109" s="472"/>
      <c r="C109" s="472"/>
      <c r="D109" s="472"/>
      <c r="E109" s="472"/>
      <c r="F109" s="472"/>
      <c r="G109" s="472"/>
      <c r="H109" s="472"/>
      <c r="I109" s="472"/>
      <c r="J109" s="472"/>
      <c r="K109" s="472"/>
      <c r="L109" s="472"/>
      <c r="M109" s="472"/>
      <c r="N109" s="472"/>
      <c r="O109" s="472"/>
      <c r="P109" s="472"/>
      <c r="Q109" s="472"/>
      <c r="R109" s="472"/>
      <c r="S109" s="472"/>
      <c r="T109" s="472"/>
      <c r="U109" s="472"/>
      <c r="V109" s="472"/>
      <c r="W109" s="472"/>
      <c r="X109" s="472"/>
    </row>
    <row r="110" spans="1:24" ht="15.75" customHeight="1" x14ac:dyDescent="0.25">
      <c r="A110" s="472"/>
      <c r="B110" s="472"/>
      <c r="C110" s="472"/>
      <c r="D110" s="472"/>
      <c r="E110" s="472"/>
      <c r="F110" s="472"/>
      <c r="G110" s="472"/>
      <c r="H110" s="472"/>
      <c r="I110" s="472"/>
      <c r="J110" s="472"/>
      <c r="K110" s="472"/>
      <c r="L110" s="472"/>
      <c r="M110" s="472"/>
      <c r="N110" s="472"/>
      <c r="O110" s="472"/>
      <c r="P110" s="472"/>
      <c r="Q110" s="472"/>
      <c r="R110" s="472"/>
      <c r="S110" s="472"/>
      <c r="T110" s="472"/>
      <c r="U110" s="472"/>
      <c r="V110" s="472"/>
      <c r="W110" s="472"/>
      <c r="X110" s="472"/>
    </row>
    <row r="111" spans="1:24" ht="15.75" customHeight="1" x14ac:dyDescent="0.25">
      <c r="A111" s="472"/>
      <c r="B111" s="472"/>
      <c r="C111" s="472"/>
      <c r="D111" s="472"/>
      <c r="E111" s="472"/>
      <c r="F111" s="472"/>
      <c r="G111" s="472"/>
      <c r="H111" s="472"/>
      <c r="I111" s="472"/>
      <c r="J111" s="472"/>
      <c r="K111" s="472"/>
      <c r="L111" s="472"/>
      <c r="M111" s="472"/>
      <c r="N111" s="472"/>
      <c r="O111" s="472"/>
      <c r="P111" s="472"/>
      <c r="Q111" s="472"/>
      <c r="R111" s="472"/>
      <c r="S111" s="472"/>
      <c r="T111" s="472"/>
      <c r="U111" s="472"/>
      <c r="V111" s="472"/>
      <c r="W111" s="472"/>
      <c r="X111" s="472"/>
    </row>
    <row r="112" spans="1:24" ht="15.75" customHeight="1" x14ac:dyDescent="0.25">
      <c r="A112" s="472"/>
      <c r="B112" s="472"/>
      <c r="C112" s="472"/>
      <c r="D112" s="472"/>
      <c r="E112" s="472"/>
      <c r="F112" s="472"/>
      <c r="G112" s="472"/>
      <c r="H112" s="472"/>
      <c r="I112" s="472"/>
      <c r="J112" s="472"/>
      <c r="K112" s="472"/>
      <c r="L112" s="472"/>
      <c r="M112" s="472"/>
      <c r="N112" s="472"/>
      <c r="O112" s="472"/>
      <c r="P112" s="472"/>
      <c r="Q112" s="472"/>
      <c r="R112" s="472"/>
      <c r="S112" s="472"/>
      <c r="T112" s="472"/>
      <c r="U112" s="472"/>
      <c r="V112" s="472"/>
      <c r="W112" s="472"/>
      <c r="X112" s="472"/>
    </row>
    <row r="113" spans="1:24" ht="15.75" customHeight="1" x14ac:dyDescent="0.25">
      <c r="A113" s="472"/>
      <c r="B113" s="472"/>
      <c r="C113" s="472"/>
      <c r="D113" s="472"/>
      <c r="E113" s="472"/>
      <c r="F113" s="472"/>
      <c r="G113" s="472"/>
      <c r="H113" s="472"/>
      <c r="I113" s="472"/>
      <c r="J113" s="472"/>
      <c r="K113" s="472"/>
      <c r="L113" s="472"/>
      <c r="M113" s="472"/>
      <c r="N113" s="472"/>
      <c r="O113" s="472"/>
      <c r="P113" s="472"/>
      <c r="Q113" s="472"/>
      <c r="R113" s="472"/>
      <c r="S113" s="472"/>
      <c r="T113" s="472"/>
      <c r="U113" s="472"/>
      <c r="V113" s="472"/>
      <c r="W113" s="472"/>
      <c r="X113" s="472"/>
    </row>
    <row r="114" spans="1:24" ht="15.75" customHeight="1" x14ac:dyDescent="0.25">
      <c r="A114" s="472"/>
      <c r="B114" s="472"/>
      <c r="C114" s="472"/>
      <c r="D114" s="472"/>
      <c r="E114" s="472"/>
      <c r="F114" s="472"/>
      <c r="G114" s="472"/>
      <c r="H114" s="472"/>
      <c r="I114" s="472"/>
      <c r="J114" s="472"/>
      <c r="K114" s="472"/>
      <c r="L114" s="472"/>
      <c r="M114" s="472"/>
      <c r="N114" s="472"/>
      <c r="O114" s="472"/>
      <c r="P114" s="472"/>
      <c r="Q114" s="472"/>
      <c r="R114" s="472"/>
      <c r="S114" s="472"/>
      <c r="T114" s="472"/>
      <c r="U114" s="472"/>
      <c r="V114" s="472"/>
      <c r="W114" s="472"/>
      <c r="X114" s="472"/>
    </row>
    <row r="115" spans="1:24" ht="15.75" customHeight="1" x14ac:dyDescent="0.25">
      <c r="A115" s="472"/>
      <c r="B115" s="472"/>
      <c r="C115" s="472"/>
      <c r="D115" s="472"/>
      <c r="E115" s="472"/>
      <c r="F115" s="472"/>
      <c r="G115" s="472"/>
      <c r="H115" s="472"/>
      <c r="I115" s="472"/>
      <c r="J115" s="472"/>
      <c r="K115" s="472"/>
      <c r="L115" s="472"/>
      <c r="M115" s="472"/>
      <c r="N115" s="472"/>
      <c r="O115" s="472"/>
      <c r="P115" s="472"/>
      <c r="Q115" s="472"/>
      <c r="R115" s="472"/>
      <c r="S115" s="472"/>
      <c r="T115" s="472"/>
      <c r="U115" s="472"/>
      <c r="V115" s="472"/>
      <c r="W115" s="472"/>
      <c r="X115" s="472"/>
    </row>
    <row r="116" spans="1:24" ht="15.75" customHeight="1" x14ac:dyDescent="0.25">
      <c r="A116" s="472"/>
      <c r="B116" s="472"/>
      <c r="C116" s="472"/>
      <c r="D116" s="472"/>
      <c r="E116" s="472"/>
      <c r="F116" s="472"/>
      <c r="G116" s="472"/>
      <c r="H116" s="472"/>
      <c r="I116" s="472"/>
      <c r="J116" s="472"/>
      <c r="K116" s="472"/>
      <c r="L116" s="472"/>
      <c r="M116" s="472"/>
      <c r="N116" s="472"/>
      <c r="O116" s="472"/>
      <c r="P116" s="472"/>
      <c r="Q116" s="472"/>
      <c r="R116" s="472"/>
      <c r="S116" s="472"/>
      <c r="T116" s="472"/>
      <c r="U116" s="472"/>
      <c r="V116" s="472"/>
      <c r="W116" s="472"/>
      <c r="X116" s="472"/>
    </row>
    <row r="117" spans="1:24" ht="15.75" customHeight="1" x14ac:dyDescent="0.25">
      <c r="A117" s="472"/>
      <c r="B117" s="472"/>
      <c r="C117" s="472"/>
      <c r="D117" s="472"/>
      <c r="E117" s="472"/>
      <c r="F117" s="472"/>
      <c r="G117" s="472"/>
      <c r="H117" s="472"/>
      <c r="I117" s="472"/>
      <c r="J117" s="472"/>
      <c r="K117" s="472"/>
      <c r="L117" s="472"/>
      <c r="M117" s="472"/>
      <c r="N117" s="472"/>
      <c r="O117" s="472"/>
      <c r="P117" s="472"/>
      <c r="Q117" s="472"/>
      <c r="R117" s="472"/>
      <c r="S117" s="472"/>
      <c r="T117" s="472"/>
      <c r="U117" s="472"/>
      <c r="V117" s="472"/>
      <c r="W117" s="472"/>
      <c r="X117" s="472"/>
    </row>
    <row r="118" spans="1:24" ht="15.75" customHeight="1" x14ac:dyDescent="0.25">
      <c r="A118" s="472"/>
      <c r="B118" s="472"/>
      <c r="C118" s="472"/>
      <c r="D118" s="472"/>
      <c r="E118" s="472"/>
      <c r="F118" s="472"/>
      <c r="G118" s="472"/>
      <c r="H118" s="472"/>
      <c r="I118" s="472"/>
      <c r="J118" s="472"/>
      <c r="K118" s="472"/>
      <c r="L118" s="472"/>
      <c r="M118" s="472"/>
      <c r="N118" s="472"/>
      <c r="O118" s="472"/>
      <c r="P118" s="472"/>
      <c r="Q118" s="472"/>
      <c r="R118" s="472"/>
      <c r="S118" s="472"/>
      <c r="T118" s="472"/>
      <c r="U118" s="472"/>
      <c r="V118" s="472"/>
      <c r="W118" s="472"/>
      <c r="X118" s="472"/>
    </row>
    <row r="119" spans="1:24" ht="15.75" customHeight="1" x14ac:dyDescent="0.25">
      <c r="A119" s="472"/>
      <c r="B119" s="472"/>
      <c r="C119" s="472"/>
      <c r="D119" s="472"/>
      <c r="E119" s="472"/>
      <c r="F119" s="472"/>
      <c r="G119" s="472"/>
      <c r="H119" s="472"/>
      <c r="I119" s="472"/>
      <c r="J119" s="472"/>
      <c r="K119" s="472"/>
      <c r="L119" s="472"/>
      <c r="M119" s="472"/>
      <c r="N119" s="472"/>
      <c r="O119" s="472"/>
      <c r="P119" s="472"/>
      <c r="Q119" s="472"/>
      <c r="R119" s="472"/>
      <c r="S119" s="472"/>
      <c r="T119" s="472"/>
      <c r="U119" s="472"/>
      <c r="V119" s="472"/>
      <c r="W119" s="472"/>
      <c r="X119" s="472"/>
    </row>
    <row r="120" spans="1:24" ht="15.75" customHeight="1" x14ac:dyDescent="0.25">
      <c r="A120" s="472"/>
      <c r="B120" s="472"/>
      <c r="C120" s="472"/>
      <c r="D120" s="472"/>
      <c r="E120" s="472"/>
      <c r="F120" s="472"/>
      <c r="G120" s="472"/>
      <c r="H120" s="472"/>
      <c r="I120" s="472"/>
      <c r="J120" s="472"/>
      <c r="K120" s="472"/>
      <c r="L120" s="472"/>
      <c r="M120" s="472"/>
      <c r="N120" s="472"/>
      <c r="O120" s="472"/>
      <c r="P120" s="472"/>
      <c r="Q120" s="472"/>
      <c r="R120" s="472"/>
      <c r="S120" s="472"/>
      <c r="T120" s="472"/>
      <c r="U120" s="472"/>
      <c r="V120" s="472"/>
      <c r="W120" s="472"/>
      <c r="X120" s="472"/>
    </row>
    <row r="121" spans="1:24" ht="15.75" customHeight="1" x14ac:dyDescent="0.25">
      <c r="A121" s="472"/>
      <c r="B121" s="472"/>
      <c r="C121" s="472"/>
      <c r="D121" s="472"/>
      <c r="E121" s="472"/>
      <c r="F121" s="472"/>
      <c r="G121" s="472"/>
      <c r="H121" s="472"/>
      <c r="I121" s="472"/>
      <c r="J121" s="472"/>
      <c r="K121" s="472"/>
      <c r="L121" s="472"/>
      <c r="M121" s="472"/>
      <c r="N121" s="472"/>
      <c r="O121" s="472"/>
      <c r="P121" s="472"/>
      <c r="Q121" s="472"/>
      <c r="R121" s="472"/>
      <c r="S121" s="472"/>
      <c r="T121" s="472"/>
      <c r="U121" s="472"/>
      <c r="V121" s="472"/>
      <c r="W121" s="472"/>
      <c r="X121" s="472"/>
    </row>
    <row r="122" spans="1:24" ht="15.75" customHeight="1" x14ac:dyDescent="0.25">
      <c r="A122" s="472"/>
      <c r="B122" s="472"/>
      <c r="C122" s="472"/>
      <c r="D122" s="472"/>
      <c r="E122" s="472"/>
      <c r="F122" s="472"/>
      <c r="G122" s="472"/>
      <c r="H122" s="472"/>
      <c r="I122" s="472"/>
      <c r="J122" s="472"/>
      <c r="K122" s="472"/>
      <c r="L122" s="472"/>
      <c r="M122" s="472"/>
      <c r="N122" s="472"/>
      <c r="O122" s="472"/>
      <c r="P122" s="472"/>
      <c r="Q122" s="472"/>
      <c r="R122" s="472"/>
      <c r="S122" s="472"/>
      <c r="T122" s="472"/>
      <c r="U122" s="472"/>
      <c r="V122" s="472"/>
      <c r="W122" s="472"/>
      <c r="X122" s="472"/>
    </row>
    <row r="123" spans="1:24" ht="15.75" customHeight="1" x14ac:dyDescent="0.25">
      <c r="A123" s="472"/>
      <c r="B123" s="472"/>
      <c r="C123" s="472"/>
      <c r="D123" s="472"/>
      <c r="E123" s="472"/>
      <c r="F123" s="472"/>
      <c r="G123" s="472"/>
      <c r="H123" s="472"/>
      <c r="I123" s="472"/>
      <c r="J123" s="472"/>
      <c r="K123" s="472"/>
      <c r="L123" s="472"/>
      <c r="M123" s="472"/>
      <c r="N123" s="472"/>
      <c r="O123" s="472"/>
      <c r="P123" s="472"/>
      <c r="Q123" s="472"/>
      <c r="R123" s="472"/>
      <c r="S123" s="472"/>
      <c r="T123" s="472"/>
      <c r="U123" s="472"/>
      <c r="V123" s="472"/>
      <c r="W123" s="472"/>
      <c r="X123" s="472"/>
    </row>
    <row r="124" spans="1:24" ht="15.75" customHeight="1" x14ac:dyDescent="0.25">
      <c r="A124" s="472"/>
      <c r="B124" s="472"/>
      <c r="C124" s="472"/>
      <c r="D124" s="472"/>
      <c r="E124" s="472"/>
      <c r="F124" s="472"/>
      <c r="G124" s="472"/>
      <c r="H124" s="472"/>
      <c r="I124" s="472"/>
      <c r="J124" s="472"/>
      <c r="K124" s="472"/>
      <c r="L124" s="472"/>
      <c r="M124" s="472"/>
      <c r="N124" s="472"/>
      <c r="O124" s="472"/>
      <c r="P124" s="472"/>
      <c r="Q124" s="472"/>
      <c r="R124" s="472"/>
      <c r="S124" s="472"/>
      <c r="T124" s="472"/>
      <c r="U124" s="472"/>
      <c r="V124" s="472"/>
      <c r="W124" s="472"/>
      <c r="X124" s="472"/>
    </row>
    <row r="125" spans="1:24" ht="15.75" customHeight="1" x14ac:dyDescent="0.25">
      <c r="A125" s="472"/>
      <c r="B125" s="472"/>
      <c r="C125" s="472"/>
      <c r="D125" s="472"/>
      <c r="E125" s="472"/>
      <c r="F125" s="472"/>
      <c r="G125" s="472"/>
      <c r="H125" s="472"/>
      <c r="I125" s="472"/>
      <c r="J125" s="472"/>
      <c r="K125" s="472"/>
      <c r="L125" s="472"/>
      <c r="M125" s="472"/>
      <c r="N125" s="472"/>
      <c r="O125" s="472"/>
      <c r="P125" s="472"/>
      <c r="Q125" s="472"/>
      <c r="R125" s="472"/>
      <c r="S125" s="472"/>
      <c r="T125" s="472"/>
      <c r="U125" s="472"/>
      <c r="V125" s="472"/>
      <c r="W125" s="472"/>
      <c r="X125" s="472"/>
    </row>
    <row r="126" spans="1:24" ht="15.75" customHeight="1" x14ac:dyDescent="0.25">
      <c r="A126" s="472"/>
      <c r="B126" s="472"/>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row>
    <row r="127" spans="1:24" ht="15.75" customHeight="1" x14ac:dyDescent="0.25">
      <c r="A127" s="472"/>
      <c r="B127" s="472"/>
      <c r="C127" s="472"/>
      <c r="D127" s="472"/>
      <c r="E127" s="472"/>
      <c r="F127" s="472"/>
      <c r="G127" s="472"/>
      <c r="H127" s="472"/>
      <c r="I127" s="472"/>
      <c r="J127" s="472"/>
      <c r="K127" s="472"/>
      <c r="L127" s="472"/>
      <c r="M127" s="472"/>
      <c r="N127" s="472"/>
      <c r="O127" s="472"/>
      <c r="P127" s="472"/>
      <c r="Q127" s="472"/>
      <c r="R127" s="472"/>
      <c r="S127" s="472"/>
      <c r="T127" s="472"/>
      <c r="U127" s="472"/>
      <c r="V127" s="472"/>
      <c r="W127" s="472"/>
      <c r="X127" s="472"/>
    </row>
    <row r="128" spans="1:24" ht="15.75" customHeight="1" x14ac:dyDescent="0.25">
      <c r="A128" s="472"/>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row>
    <row r="129" spans="1:24" ht="15.75" customHeight="1" x14ac:dyDescent="0.25">
      <c r="A129" s="472"/>
      <c r="B129" s="472"/>
      <c r="C129" s="472"/>
      <c r="D129" s="472"/>
      <c r="E129" s="472"/>
      <c r="F129" s="472"/>
      <c r="G129" s="472"/>
      <c r="H129" s="472"/>
      <c r="I129" s="472"/>
      <c r="J129" s="472"/>
      <c r="K129" s="472"/>
      <c r="L129" s="472"/>
      <c r="M129" s="472"/>
      <c r="N129" s="472"/>
      <c r="O129" s="472"/>
      <c r="P129" s="472"/>
      <c r="Q129" s="472"/>
      <c r="R129" s="472"/>
      <c r="S129" s="472"/>
      <c r="T129" s="472"/>
      <c r="U129" s="472"/>
      <c r="V129" s="472"/>
      <c r="W129" s="472"/>
      <c r="X129" s="472"/>
    </row>
    <row r="130" spans="1:24" ht="15.75" customHeight="1" x14ac:dyDescent="0.25">
      <c r="A130" s="472"/>
      <c r="B130" s="472"/>
      <c r="C130" s="472"/>
      <c r="D130" s="472"/>
      <c r="E130" s="472"/>
      <c r="F130" s="472"/>
      <c r="G130" s="472"/>
      <c r="H130" s="472"/>
      <c r="I130" s="472"/>
      <c r="J130" s="472"/>
      <c r="K130" s="472"/>
      <c r="L130" s="472"/>
      <c r="M130" s="472"/>
      <c r="N130" s="472"/>
      <c r="O130" s="472"/>
      <c r="P130" s="472"/>
      <c r="Q130" s="472"/>
      <c r="R130" s="472"/>
      <c r="S130" s="472"/>
      <c r="T130" s="472"/>
      <c r="U130" s="472"/>
      <c r="V130" s="472"/>
      <c r="W130" s="472"/>
      <c r="X130" s="472"/>
    </row>
    <row r="131" spans="1:24" ht="15.75" customHeight="1" x14ac:dyDescent="0.25">
      <c r="A131" s="472"/>
      <c r="B131" s="472"/>
      <c r="C131" s="472"/>
      <c r="D131" s="472"/>
      <c r="E131" s="472"/>
      <c r="F131" s="472"/>
      <c r="G131" s="472"/>
      <c r="H131" s="472"/>
      <c r="I131" s="472"/>
      <c r="J131" s="472"/>
      <c r="K131" s="472"/>
      <c r="L131" s="472"/>
      <c r="M131" s="472"/>
      <c r="N131" s="472"/>
      <c r="O131" s="472"/>
      <c r="P131" s="472"/>
      <c r="Q131" s="472"/>
      <c r="R131" s="472"/>
      <c r="S131" s="472"/>
      <c r="T131" s="472"/>
      <c r="U131" s="472"/>
      <c r="V131" s="472"/>
      <c r="W131" s="472"/>
      <c r="X131" s="472"/>
    </row>
    <row r="132" spans="1:24" ht="15.75" customHeight="1" x14ac:dyDescent="0.25">
      <c r="A132" s="472"/>
      <c r="B132" s="472"/>
      <c r="C132" s="472"/>
      <c r="D132" s="472"/>
      <c r="E132" s="472"/>
      <c r="F132" s="472"/>
      <c r="G132" s="472"/>
      <c r="H132" s="472"/>
      <c r="I132" s="472"/>
      <c r="J132" s="472"/>
      <c r="K132" s="472"/>
      <c r="L132" s="472"/>
      <c r="M132" s="472"/>
      <c r="N132" s="472"/>
      <c r="O132" s="472"/>
      <c r="P132" s="472"/>
      <c r="Q132" s="472"/>
      <c r="R132" s="472"/>
      <c r="S132" s="472"/>
      <c r="T132" s="472"/>
      <c r="U132" s="472"/>
      <c r="V132" s="472"/>
      <c r="W132" s="472"/>
      <c r="X132" s="472"/>
    </row>
    <row r="133" spans="1:24" ht="15.75" customHeight="1" x14ac:dyDescent="0.25">
      <c r="A133" s="472"/>
      <c r="B133" s="472"/>
      <c r="C133" s="472"/>
      <c r="D133" s="472"/>
      <c r="E133" s="472"/>
      <c r="F133" s="472"/>
      <c r="G133" s="472"/>
      <c r="H133" s="472"/>
      <c r="I133" s="472"/>
      <c r="J133" s="472"/>
      <c r="K133" s="472"/>
      <c r="L133" s="472"/>
      <c r="M133" s="472"/>
      <c r="N133" s="472"/>
      <c r="O133" s="472"/>
      <c r="P133" s="472"/>
      <c r="Q133" s="472"/>
      <c r="R133" s="472"/>
      <c r="S133" s="472"/>
      <c r="T133" s="472"/>
      <c r="U133" s="472"/>
      <c r="V133" s="472"/>
      <c r="W133" s="472"/>
      <c r="X133" s="472"/>
    </row>
    <row r="134" spans="1:24" ht="15.75" customHeight="1" x14ac:dyDescent="0.25">
      <c r="A134" s="472"/>
      <c r="B134" s="472"/>
      <c r="C134" s="472"/>
      <c r="D134" s="472"/>
      <c r="E134" s="472"/>
      <c r="F134" s="472"/>
      <c r="G134" s="472"/>
      <c r="H134" s="472"/>
      <c r="I134" s="472"/>
      <c r="J134" s="472"/>
      <c r="K134" s="472"/>
      <c r="L134" s="472"/>
      <c r="M134" s="472"/>
      <c r="N134" s="472"/>
      <c r="O134" s="472"/>
      <c r="P134" s="472"/>
      <c r="Q134" s="472"/>
      <c r="R134" s="472"/>
      <c r="S134" s="472"/>
      <c r="T134" s="472"/>
      <c r="U134" s="472"/>
      <c r="V134" s="472"/>
      <c r="W134" s="472"/>
      <c r="X134" s="472"/>
    </row>
    <row r="135" spans="1:24" ht="15.75" customHeight="1" x14ac:dyDescent="0.25">
      <c r="A135" s="472"/>
      <c r="B135" s="472"/>
      <c r="C135" s="472"/>
      <c r="D135" s="472"/>
      <c r="E135" s="472"/>
      <c r="F135" s="472"/>
      <c r="G135" s="472"/>
      <c r="H135" s="472"/>
      <c r="I135" s="472"/>
      <c r="J135" s="472"/>
      <c r="K135" s="472"/>
      <c r="L135" s="472"/>
      <c r="M135" s="472"/>
      <c r="N135" s="472"/>
      <c r="O135" s="472"/>
      <c r="P135" s="472"/>
      <c r="Q135" s="472"/>
      <c r="R135" s="472"/>
      <c r="S135" s="472"/>
      <c r="T135" s="472"/>
      <c r="U135" s="472"/>
      <c r="V135" s="472"/>
      <c r="W135" s="472"/>
      <c r="X135" s="472"/>
    </row>
    <row r="136" spans="1:24" ht="15.75" customHeight="1" x14ac:dyDescent="0.25">
      <c r="A136" s="472"/>
      <c r="B136" s="472"/>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row>
    <row r="137" spans="1:24" ht="15.75" customHeight="1" x14ac:dyDescent="0.25">
      <c r="A137" s="472"/>
      <c r="B137" s="472"/>
      <c r="C137" s="472"/>
      <c r="D137" s="472"/>
      <c r="E137" s="472"/>
      <c r="F137" s="472"/>
      <c r="G137" s="472"/>
      <c r="H137" s="472"/>
      <c r="I137" s="472"/>
      <c r="J137" s="472"/>
      <c r="K137" s="472"/>
      <c r="L137" s="472"/>
      <c r="M137" s="472"/>
      <c r="N137" s="472"/>
      <c r="O137" s="472"/>
      <c r="P137" s="472"/>
      <c r="Q137" s="472"/>
      <c r="R137" s="472"/>
      <c r="S137" s="472"/>
      <c r="T137" s="472"/>
      <c r="U137" s="472"/>
      <c r="V137" s="472"/>
      <c r="W137" s="472"/>
      <c r="X137" s="472"/>
    </row>
    <row r="138" spans="1:24" ht="15.75" customHeight="1" x14ac:dyDescent="0.25">
      <c r="A138" s="472"/>
      <c r="B138" s="472"/>
      <c r="C138" s="472"/>
      <c r="D138" s="472"/>
      <c r="E138" s="472"/>
      <c r="F138" s="472"/>
      <c r="G138" s="472"/>
      <c r="H138" s="472"/>
      <c r="I138" s="472"/>
      <c r="J138" s="472"/>
      <c r="K138" s="472"/>
      <c r="L138" s="472"/>
      <c r="M138" s="472"/>
      <c r="N138" s="472"/>
      <c r="O138" s="472"/>
      <c r="P138" s="472"/>
      <c r="Q138" s="472"/>
      <c r="R138" s="472"/>
      <c r="S138" s="472"/>
      <c r="T138" s="472"/>
      <c r="U138" s="472"/>
      <c r="V138" s="472"/>
      <c r="W138" s="472"/>
      <c r="X138" s="472"/>
    </row>
    <row r="139" spans="1:24" ht="15.75" customHeight="1" x14ac:dyDescent="0.25">
      <c r="A139" s="472"/>
      <c r="B139" s="472"/>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row>
    <row r="140" spans="1:24" ht="15.75" customHeight="1" x14ac:dyDescent="0.25">
      <c r="A140" s="472"/>
      <c r="B140" s="472"/>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row>
    <row r="141" spans="1:24" ht="15.75" customHeight="1" x14ac:dyDescent="0.25">
      <c r="A141" s="472"/>
      <c r="B141" s="472"/>
      <c r="C141" s="472"/>
      <c r="D141" s="472"/>
      <c r="E141" s="472"/>
      <c r="F141" s="472"/>
      <c r="G141" s="472"/>
      <c r="H141" s="472"/>
      <c r="I141" s="472"/>
      <c r="J141" s="472"/>
      <c r="K141" s="472"/>
      <c r="L141" s="472"/>
      <c r="M141" s="472"/>
      <c r="N141" s="472"/>
      <c r="O141" s="472"/>
      <c r="P141" s="472"/>
      <c r="Q141" s="472"/>
      <c r="R141" s="472"/>
      <c r="S141" s="472"/>
      <c r="T141" s="472"/>
      <c r="U141" s="472"/>
      <c r="V141" s="472"/>
      <c r="W141" s="472"/>
      <c r="X141" s="472"/>
    </row>
    <row r="142" spans="1:24" ht="15.75" customHeight="1" x14ac:dyDescent="0.25">
      <c r="A142" s="472"/>
      <c r="B142" s="472"/>
      <c r="C142" s="472"/>
      <c r="D142" s="472"/>
      <c r="E142" s="472"/>
      <c r="F142" s="472"/>
      <c r="G142" s="472"/>
      <c r="H142" s="472"/>
      <c r="I142" s="472"/>
      <c r="J142" s="472"/>
      <c r="K142" s="472"/>
      <c r="L142" s="472"/>
      <c r="M142" s="472"/>
      <c r="N142" s="472"/>
      <c r="O142" s="472"/>
      <c r="P142" s="472"/>
      <c r="Q142" s="472"/>
      <c r="R142" s="472"/>
      <c r="S142" s="472"/>
      <c r="T142" s="472"/>
      <c r="U142" s="472"/>
      <c r="V142" s="472"/>
      <c r="W142" s="472"/>
      <c r="X142" s="472"/>
    </row>
    <row r="143" spans="1:24" ht="15.75" customHeight="1" x14ac:dyDescent="0.25">
      <c r="A143" s="472"/>
      <c r="B143" s="472"/>
      <c r="C143" s="472"/>
      <c r="D143" s="472"/>
      <c r="E143" s="472"/>
      <c r="F143" s="472"/>
      <c r="G143" s="472"/>
      <c r="H143" s="472"/>
      <c r="I143" s="472"/>
      <c r="J143" s="472"/>
      <c r="K143" s="472"/>
      <c r="L143" s="472"/>
      <c r="M143" s="472"/>
      <c r="N143" s="472"/>
      <c r="O143" s="472"/>
      <c r="P143" s="472"/>
      <c r="Q143" s="472"/>
      <c r="R143" s="472"/>
      <c r="S143" s="472"/>
      <c r="T143" s="472"/>
      <c r="U143" s="472"/>
      <c r="V143" s="472"/>
      <c r="W143" s="472"/>
      <c r="X143" s="472"/>
    </row>
    <row r="144" spans="1:24" ht="15.75" customHeight="1" x14ac:dyDescent="0.25">
      <c r="A144" s="472"/>
      <c r="B144" s="472"/>
      <c r="C144" s="472"/>
      <c r="D144" s="472"/>
      <c r="E144" s="472"/>
      <c r="F144" s="472"/>
      <c r="G144" s="472"/>
      <c r="H144" s="472"/>
      <c r="I144" s="472"/>
      <c r="J144" s="472"/>
      <c r="K144" s="472"/>
      <c r="L144" s="472"/>
      <c r="M144" s="472"/>
      <c r="N144" s="472"/>
      <c r="O144" s="472"/>
      <c r="P144" s="472"/>
      <c r="Q144" s="472"/>
      <c r="R144" s="472"/>
      <c r="S144" s="472"/>
      <c r="T144" s="472"/>
      <c r="U144" s="472"/>
      <c r="V144" s="472"/>
      <c r="W144" s="472"/>
      <c r="X144" s="472"/>
    </row>
    <row r="145" spans="1:24" ht="15.75" customHeight="1" x14ac:dyDescent="0.25">
      <c r="A145" s="472"/>
      <c r="B145" s="472"/>
      <c r="C145" s="472"/>
      <c r="D145" s="472"/>
      <c r="E145" s="472"/>
      <c r="F145" s="472"/>
      <c r="G145" s="472"/>
      <c r="H145" s="472"/>
      <c r="I145" s="472"/>
      <c r="J145" s="472"/>
      <c r="K145" s="472"/>
      <c r="L145" s="472"/>
      <c r="M145" s="472"/>
      <c r="N145" s="472"/>
      <c r="O145" s="472"/>
      <c r="P145" s="472"/>
      <c r="Q145" s="472"/>
      <c r="R145" s="472"/>
      <c r="S145" s="472"/>
      <c r="T145" s="472"/>
      <c r="U145" s="472"/>
      <c r="V145" s="472"/>
      <c r="W145" s="472"/>
      <c r="X145" s="472"/>
    </row>
    <row r="146" spans="1:24" ht="15.75" customHeight="1" x14ac:dyDescent="0.25">
      <c r="A146" s="472"/>
      <c r="B146" s="472"/>
      <c r="C146" s="472"/>
      <c r="D146" s="472"/>
      <c r="E146" s="472"/>
      <c r="F146" s="472"/>
      <c r="G146" s="472"/>
      <c r="H146" s="472"/>
      <c r="I146" s="472"/>
      <c r="J146" s="472"/>
      <c r="K146" s="472"/>
      <c r="L146" s="472"/>
      <c r="M146" s="472"/>
      <c r="N146" s="472"/>
      <c r="O146" s="472"/>
      <c r="P146" s="472"/>
      <c r="Q146" s="472"/>
      <c r="R146" s="472"/>
      <c r="S146" s="472"/>
      <c r="T146" s="472"/>
      <c r="U146" s="472"/>
      <c r="V146" s="472"/>
      <c r="W146" s="472"/>
      <c r="X146" s="472"/>
    </row>
    <row r="147" spans="1:24" ht="15.75" customHeight="1" x14ac:dyDescent="0.25">
      <c r="A147" s="472"/>
      <c r="B147" s="472"/>
      <c r="C147" s="472"/>
      <c r="D147" s="472"/>
      <c r="E147" s="472"/>
      <c r="F147" s="472"/>
      <c r="G147" s="472"/>
      <c r="H147" s="472"/>
      <c r="I147" s="472"/>
      <c r="J147" s="472"/>
      <c r="K147" s="472"/>
      <c r="L147" s="472"/>
      <c r="M147" s="472"/>
      <c r="N147" s="472"/>
      <c r="O147" s="472"/>
      <c r="P147" s="472"/>
      <c r="Q147" s="472"/>
      <c r="R147" s="472"/>
      <c r="S147" s="472"/>
      <c r="T147" s="472"/>
      <c r="U147" s="472"/>
      <c r="V147" s="472"/>
      <c r="W147" s="472"/>
      <c r="X147" s="472"/>
    </row>
    <row r="148" spans="1:24" ht="15.75" customHeight="1" x14ac:dyDescent="0.25">
      <c r="A148" s="472"/>
      <c r="B148" s="472"/>
      <c r="C148" s="472"/>
      <c r="D148" s="472"/>
      <c r="E148" s="472"/>
      <c r="F148" s="472"/>
      <c r="G148" s="472"/>
      <c r="H148" s="472"/>
      <c r="I148" s="472"/>
      <c r="J148" s="472"/>
      <c r="K148" s="472"/>
      <c r="L148" s="472"/>
      <c r="M148" s="472"/>
      <c r="N148" s="472"/>
      <c r="O148" s="472"/>
      <c r="P148" s="472"/>
      <c r="Q148" s="472"/>
      <c r="R148" s="472"/>
      <c r="S148" s="472"/>
      <c r="T148" s="472"/>
      <c r="U148" s="472"/>
      <c r="V148" s="472"/>
      <c r="W148" s="472"/>
      <c r="X148" s="472"/>
    </row>
    <row r="149" spans="1:24" ht="15.75" customHeight="1" x14ac:dyDescent="0.25">
      <c r="A149" s="472"/>
      <c r="B149" s="472"/>
      <c r="C149" s="472"/>
      <c r="D149" s="472"/>
      <c r="E149" s="472"/>
      <c r="F149" s="472"/>
      <c r="G149" s="472"/>
      <c r="H149" s="472"/>
      <c r="I149" s="472"/>
      <c r="J149" s="472"/>
      <c r="K149" s="472"/>
      <c r="L149" s="472"/>
      <c r="M149" s="472"/>
      <c r="N149" s="472"/>
      <c r="O149" s="472"/>
      <c r="P149" s="472"/>
      <c r="Q149" s="472"/>
      <c r="R149" s="472"/>
      <c r="S149" s="472"/>
      <c r="T149" s="472"/>
      <c r="U149" s="472"/>
      <c r="V149" s="472"/>
      <c r="W149" s="472"/>
      <c r="X149" s="472"/>
    </row>
    <row r="150" spans="1:24" ht="15.75" customHeight="1" x14ac:dyDescent="0.25">
      <c r="A150" s="472"/>
      <c r="B150" s="472"/>
      <c r="C150" s="472"/>
      <c r="D150" s="472"/>
      <c r="E150" s="472"/>
      <c r="F150" s="472"/>
      <c r="G150" s="472"/>
      <c r="H150" s="472"/>
      <c r="I150" s="472"/>
      <c r="J150" s="472"/>
      <c r="K150" s="472"/>
      <c r="L150" s="472"/>
      <c r="M150" s="472"/>
      <c r="N150" s="472"/>
      <c r="O150" s="472"/>
      <c r="P150" s="472"/>
      <c r="Q150" s="472"/>
      <c r="R150" s="472"/>
      <c r="S150" s="472"/>
      <c r="T150" s="472"/>
      <c r="U150" s="472"/>
      <c r="V150" s="472"/>
      <c r="W150" s="472"/>
      <c r="X150" s="472"/>
    </row>
    <row r="151" spans="1:24" ht="15.75" customHeight="1" x14ac:dyDescent="0.25">
      <c r="A151" s="472"/>
      <c r="B151" s="472"/>
      <c r="C151" s="472"/>
      <c r="D151" s="472"/>
      <c r="E151" s="472"/>
      <c r="F151" s="472"/>
      <c r="G151" s="472"/>
      <c r="H151" s="472"/>
      <c r="I151" s="472"/>
      <c r="J151" s="472"/>
      <c r="K151" s="472"/>
      <c r="L151" s="472"/>
      <c r="M151" s="472"/>
      <c r="N151" s="472"/>
      <c r="O151" s="472"/>
      <c r="P151" s="472"/>
      <c r="Q151" s="472"/>
      <c r="R151" s="472"/>
      <c r="S151" s="472"/>
      <c r="T151" s="472"/>
      <c r="U151" s="472"/>
      <c r="V151" s="472"/>
      <c r="W151" s="472"/>
      <c r="X151" s="472"/>
    </row>
    <row r="152" spans="1:24" ht="15.75" customHeight="1" x14ac:dyDescent="0.25">
      <c r="A152" s="472"/>
      <c r="B152" s="472"/>
      <c r="C152" s="472"/>
      <c r="D152" s="472"/>
      <c r="E152" s="472"/>
      <c r="F152" s="472"/>
      <c r="G152" s="472"/>
      <c r="H152" s="472"/>
      <c r="I152" s="472"/>
      <c r="J152" s="472"/>
      <c r="K152" s="472"/>
      <c r="L152" s="472"/>
      <c r="M152" s="472"/>
      <c r="N152" s="472"/>
      <c r="O152" s="472"/>
      <c r="P152" s="472"/>
      <c r="Q152" s="472"/>
      <c r="R152" s="472"/>
      <c r="S152" s="472"/>
      <c r="T152" s="472"/>
      <c r="U152" s="472"/>
      <c r="V152" s="472"/>
      <c r="W152" s="472"/>
      <c r="X152" s="472"/>
    </row>
    <row r="153" spans="1:24" ht="15.75" customHeight="1" x14ac:dyDescent="0.25">
      <c r="A153" s="472"/>
      <c r="B153" s="472"/>
      <c r="C153" s="472"/>
      <c r="D153" s="472"/>
      <c r="E153" s="472"/>
      <c r="F153" s="472"/>
      <c r="G153" s="472"/>
      <c r="H153" s="472"/>
      <c r="I153" s="472"/>
      <c r="J153" s="472"/>
      <c r="K153" s="472"/>
      <c r="L153" s="472"/>
      <c r="M153" s="472"/>
      <c r="N153" s="472"/>
      <c r="O153" s="472"/>
      <c r="P153" s="472"/>
      <c r="Q153" s="472"/>
      <c r="R153" s="472"/>
      <c r="S153" s="472"/>
      <c r="T153" s="472"/>
      <c r="U153" s="472"/>
      <c r="V153" s="472"/>
      <c r="W153" s="472"/>
      <c r="X153" s="472"/>
    </row>
    <row r="154" spans="1:24" ht="15.75" customHeight="1" x14ac:dyDescent="0.25">
      <c r="A154" s="472"/>
      <c r="B154" s="472"/>
      <c r="C154" s="472"/>
      <c r="D154" s="472"/>
      <c r="E154" s="472"/>
      <c r="F154" s="472"/>
      <c r="G154" s="472"/>
      <c r="H154" s="472"/>
      <c r="I154" s="472"/>
      <c r="J154" s="472"/>
      <c r="K154" s="472"/>
      <c r="L154" s="472"/>
      <c r="M154" s="472"/>
      <c r="N154" s="472"/>
      <c r="O154" s="472"/>
      <c r="P154" s="472"/>
      <c r="Q154" s="472"/>
      <c r="R154" s="472"/>
      <c r="S154" s="472"/>
      <c r="T154" s="472"/>
      <c r="U154" s="472"/>
      <c r="V154" s="472"/>
      <c r="W154" s="472"/>
      <c r="X154" s="472"/>
    </row>
    <row r="155" spans="1:24" ht="15.75" customHeight="1" x14ac:dyDescent="0.25">
      <c r="A155" s="472"/>
      <c r="B155" s="472"/>
      <c r="C155" s="472"/>
      <c r="D155" s="472"/>
      <c r="E155" s="472"/>
      <c r="F155" s="472"/>
      <c r="G155" s="472"/>
      <c r="H155" s="472"/>
      <c r="I155" s="472"/>
      <c r="J155" s="472"/>
      <c r="K155" s="472"/>
      <c r="L155" s="472"/>
      <c r="M155" s="472"/>
      <c r="N155" s="472"/>
      <c r="O155" s="472"/>
      <c r="P155" s="472"/>
      <c r="Q155" s="472"/>
      <c r="R155" s="472"/>
      <c r="S155" s="472"/>
      <c r="T155" s="472"/>
      <c r="U155" s="472"/>
      <c r="V155" s="472"/>
      <c r="W155" s="472"/>
      <c r="X155" s="472"/>
    </row>
    <row r="156" spans="1:24" ht="15.75" customHeight="1" x14ac:dyDescent="0.25">
      <c r="A156" s="472"/>
      <c r="B156" s="472"/>
      <c r="C156" s="472"/>
      <c r="D156" s="472"/>
      <c r="E156" s="472"/>
      <c r="F156" s="472"/>
      <c r="G156" s="472"/>
      <c r="H156" s="472"/>
      <c r="I156" s="472"/>
      <c r="J156" s="472"/>
      <c r="K156" s="472"/>
      <c r="L156" s="472"/>
      <c r="M156" s="472"/>
      <c r="N156" s="472"/>
      <c r="O156" s="472"/>
      <c r="P156" s="472"/>
      <c r="Q156" s="472"/>
      <c r="R156" s="472"/>
      <c r="S156" s="472"/>
      <c r="T156" s="472"/>
      <c r="U156" s="472"/>
      <c r="V156" s="472"/>
      <c r="W156" s="472"/>
      <c r="X156" s="472"/>
    </row>
    <row r="157" spans="1:24" ht="15.75" customHeight="1" x14ac:dyDescent="0.25">
      <c r="A157" s="472"/>
      <c r="B157" s="472"/>
      <c r="C157" s="472"/>
      <c r="D157" s="472"/>
      <c r="E157" s="472"/>
      <c r="F157" s="472"/>
      <c r="G157" s="472"/>
      <c r="H157" s="472"/>
      <c r="I157" s="472"/>
      <c r="J157" s="472"/>
      <c r="K157" s="472"/>
      <c r="L157" s="472"/>
      <c r="M157" s="472"/>
      <c r="N157" s="472"/>
      <c r="O157" s="472"/>
      <c r="P157" s="472"/>
      <c r="Q157" s="472"/>
      <c r="R157" s="472"/>
      <c r="S157" s="472"/>
      <c r="T157" s="472"/>
      <c r="U157" s="472"/>
      <c r="V157" s="472"/>
      <c r="W157" s="472"/>
      <c r="X157" s="472"/>
    </row>
    <row r="158" spans="1:24" ht="15.75" customHeight="1" x14ac:dyDescent="0.25">
      <c r="A158" s="472"/>
      <c r="B158" s="472"/>
      <c r="C158" s="472"/>
      <c r="D158" s="472"/>
      <c r="E158" s="472"/>
      <c r="F158" s="472"/>
      <c r="G158" s="472"/>
      <c r="H158" s="472"/>
      <c r="I158" s="472"/>
      <c r="J158" s="472"/>
      <c r="K158" s="472"/>
      <c r="L158" s="472"/>
      <c r="M158" s="472"/>
      <c r="N158" s="472"/>
      <c r="O158" s="472"/>
      <c r="P158" s="472"/>
      <c r="Q158" s="472"/>
      <c r="R158" s="472"/>
      <c r="S158" s="472"/>
      <c r="T158" s="472"/>
      <c r="U158" s="472"/>
      <c r="V158" s="472"/>
      <c r="W158" s="472"/>
      <c r="X158" s="472"/>
    </row>
    <row r="159" spans="1:24" ht="15.75" customHeight="1" x14ac:dyDescent="0.25">
      <c r="A159" s="472"/>
      <c r="B159" s="472"/>
      <c r="C159" s="472"/>
      <c r="D159" s="472"/>
      <c r="E159" s="472"/>
      <c r="F159" s="472"/>
      <c r="G159" s="472"/>
      <c r="H159" s="472"/>
      <c r="I159" s="472"/>
      <c r="J159" s="472"/>
      <c r="K159" s="472"/>
      <c r="L159" s="472"/>
      <c r="M159" s="472"/>
      <c r="N159" s="472"/>
      <c r="O159" s="472"/>
      <c r="P159" s="472"/>
      <c r="Q159" s="472"/>
      <c r="R159" s="472"/>
      <c r="S159" s="472"/>
      <c r="T159" s="472"/>
      <c r="U159" s="472"/>
      <c r="V159" s="472"/>
      <c r="W159" s="472"/>
      <c r="X159" s="472"/>
    </row>
    <row r="160" spans="1:24" ht="15.75" customHeight="1" x14ac:dyDescent="0.25">
      <c r="A160" s="472"/>
      <c r="B160" s="472"/>
      <c r="C160" s="472"/>
      <c r="D160" s="472"/>
      <c r="E160" s="472"/>
      <c r="F160" s="472"/>
      <c r="G160" s="472"/>
      <c r="H160" s="472"/>
      <c r="I160" s="472"/>
      <c r="J160" s="472"/>
      <c r="K160" s="472"/>
      <c r="L160" s="472"/>
      <c r="M160" s="472"/>
      <c r="N160" s="472"/>
      <c r="O160" s="472"/>
      <c r="P160" s="472"/>
      <c r="Q160" s="472"/>
      <c r="R160" s="472"/>
      <c r="S160" s="472"/>
      <c r="T160" s="472"/>
      <c r="U160" s="472"/>
      <c r="V160" s="472"/>
      <c r="W160" s="472"/>
      <c r="X160" s="472"/>
    </row>
    <row r="161" spans="1:24" ht="15.75" customHeight="1" x14ac:dyDescent="0.25">
      <c r="A161" s="472"/>
      <c r="B161" s="472"/>
      <c r="C161" s="472"/>
      <c r="D161" s="472"/>
      <c r="E161" s="472"/>
      <c r="F161" s="472"/>
      <c r="G161" s="472"/>
      <c r="H161" s="472"/>
      <c r="I161" s="472"/>
      <c r="J161" s="472"/>
      <c r="K161" s="472"/>
      <c r="L161" s="472"/>
      <c r="M161" s="472"/>
      <c r="N161" s="472"/>
      <c r="O161" s="472"/>
      <c r="P161" s="472"/>
      <c r="Q161" s="472"/>
      <c r="R161" s="472"/>
      <c r="S161" s="472"/>
      <c r="T161" s="472"/>
      <c r="U161" s="472"/>
      <c r="V161" s="472"/>
      <c r="W161" s="472"/>
      <c r="X161" s="472"/>
    </row>
    <row r="162" spans="1:24" ht="15.75" customHeight="1" x14ac:dyDescent="0.25">
      <c r="A162" s="472"/>
      <c r="B162" s="472"/>
      <c r="C162" s="472"/>
      <c r="D162" s="472"/>
      <c r="E162" s="472"/>
      <c r="F162" s="472"/>
      <c r="G162" s="472"/>
      <c r="H162" s="472"/>
      <c r="I162" s="472"/>
      <c r="J162" s="472"/>
      <c r="K162" s="472"/>
      <c r="L162" s="472"/>
      <c r="M162" s="472"/>
      <c r="N162" s="472"/>
      <c r="O162" s="472"/>
      <c r="P162" s="472"/>
      <c r="Q162" s="472"/>
      <c r="R162" s="472"/>
      <c r="S162" s="472"/>
      <c r="T162" s="472"/>
      <c r="U162" s="472"/>
      <c r="V162" s="472"/>
      <c r="W162" s="472"/>
      <c r="X162" s="472"/>
    </row>
    <row r="163" spans="1:24" ht="15.75" customHeight="1" x14ac:dyDescent="0.25">
      <c r="A163" s="472"/>
      <c r="B163" s="472"/>
      <c r="C163" s="472"/>
      <c r="D163" s="472"/>
      <c r="E163" s="472"/>
      <c r="F163" s="472"/>
      <c r="G163" s="472"/>
      <c r="H163" s="472"/>
      <c r="I163" s="472"/>
      <c r="J163" s="472"/>
      <c r="K163" s="472"/>
      <c r="L163" s="472"/>
      <c r="M163" s="472"/>
      <c r="N163" s="472"/>
      <c r="O163" s="472"/>
      <c r="P163" s="472"/>
      <c r="Q163" s="472"/>
      <c r="R163" s="472"/>
      <c r="S163" s="472"/>
      <c r="T163" s="472"/>
      <c r="U163" s="472"/>
      <c r="V163" s="472"/>
      <c r="W163" s="472"/>
      <c r="X163" s="472"/>
    </row>
    <row r="164" spans="1:24" ht="15.75" customHeight="1" x14ac:dyDescent="0.25">
      <c r="A164" s="472"/>
      <c r="B164" s="472"/>
      <c r="C164" s="472"/>
      <c r="D164" s="472"/>
      <c r="E164" s="472"/>
      <c r="F164" s="472"/>
      <c r="G164" s="472"/>
      <c r="H164" s="472"/>
      <c r="I164" s="472"/>
      <c r="J164" s="472"/>
      <c r="K164" s="472"/>
      <c r="L164" s="472"/>
      <c r="M164" s="472"/>
      <c r="N164" s="472"/>
      <c r="O164" s="472"/>
      <c r="P164" s="472"/>
      <c r="Q164" s="472"/>
      <c r="R164" s="472"/>
      <c r="S164" s="472"/>
      <c r="T164" s="472"/>
      <c r="U164" s="472"/>
      <c r="V164" s="472"/>
      <c r="W164" s="472"/>
      <c r="X164" s="472"/>
    </row>
    <row r="165" spans="1:24" ht="15.75" customHeight="1" x14ac:dyDescent="0.25">
      <c r="A165" s="472"/>
      <c r="B165" s="472"/>
      <c r="C165" s="472"/>
      <c r="D165" s="472"/>
      <c r="E165" s="472"/>
      <c r="F165" s="472"/>
      <c r="G165" s="472"/>
      <c r="H165" s="472"/>
      <c r="I165" s="472"/>
      <c r="J165" s="472"/>
      <c r="K165" s="472"/>
      <c r="L165" s="472"/>
      <c r="M165" s="472"/>
      <c r="N165" s="472"/>
      <c r="O165" s="472"/>
      <c r="P165" s="472"/>
      <c r="Q165" s="472"/>
      <c r="R165" s="472"/>
      <c r="S165" s="472"/>
      <c r="T165" s="472"/>
      <c r="U165" s="472"/>
      <c r="V165" s="472"/>
      <c r="W165" s="472"/>
      <c r="X165" s="472"/>
    </row>
    <row r="166" spans="1:24" ht="15.75" customHeight="1" x14ac:dyDescent="0.25">
      <c r="A166" s="472"/>
      <c r="B166" s="472"/>
      <c r="C166" s="472"/>
      <c r="D166" s="472"/>
      <c r="E166" s="472"/>
      <c r="F166" s="472"/>
      <c r="G166" s="472"/>
      <c r="H166" s="472"/>
      <c r="I166" s="472"/>
      <c r="J166" s="472"/>
      <c r="K166" s="472"/>
      <c r="L166" s="472"/>
      <c r="M166" s="472"/>
      <c r="N166" s="472"/>
      <c r="O166" s="472"/>
      <c r="P166" s="472"/>
      <c r="Q166" s="472"/>
      <c r="R166" s="472"/>
      <c r="S166" s="472"/>
      <c r="T166" s="472"/>
      <c r="U166" s="472"/>
      <c r="V166" s="472"/>
      <c r="W166" s="472"/>
      <c r="X166" s="472"/>
    </row>
    <row r="167" spans="1:24" ht="15.75" customHeight="1" x14ac:dyDescent="0.25">
      <c r="A167" s="472"/>
      <c r="B167" s="472"/>
      <c r="C167" s="472"/>
      <c r="D167" s="472"/>
      <c r="E167" s="472"/>
      <c r="F167" s="472"/>
      <c r="G167" s="472"/>
      <c r="H167" s="472"/>
      <c r="I167" s="472"/>
      <c r="J167" s="472"/>
      <c r="K167" s="472"/>
      <c r="L167" s="472"/>
      <c r="M167" s="472"/>
      <c r="N167" s="472"/>
      <c r="O167" s="472"/>
      <c r="P167" s="472"/>
      <c r="Q167" s="472"/>
      <c r="R167" s="472"/>
      <c r="S167" s="472"/>
      <c r="T167" s="472"/>
      <c r="U167" s="472"/>
      <c r="V167" s="472"/>
      <c r="W167" s="472"/>
      <c r="X167" s="472"/>
    </row>
    <row r="168" spans="1:24" ht="15.75" customHeight="1" x14ac:dyDescent="0.25">
      <c r="A168" s="472"/>
      <c r="B168" s="472"/>
      <c r="C168" s="472"/>
      <c r="D168" s="472"/>
      <c r="E168" s="472"/>
      <c r="F168" s="472"/>
      <c r="G168" s="472"/>
      <c r="H168" s="472"/>
      <c r="I168" s="472"/>
      <c r="J168" s="472"/>
      <c r="K168" s="472"/>
      <c r="L168" s="472"/>
      <c r="M168" s="472"/>
      <c r="N168" s="472"/>
      <c r="O168" s="472"/>
      <c r="P168" s="472"/>
      <c r="Q168" s="472"/>
      <c r="R168" s="472"/>
      <c r="S168" s="472"/>
      <c r="T168" s="472"/>
      <c r="U168" s="472"/>
      <c r="V168" s="472"/>
      <c r="W168" s="472"/>
      <c r="X168" s="472"/>
    </row>
    <row r="169" spans="1:24" ht="15.75" customHeight="1" x14ac:dyDescent="0.25">
      <c r="A169" s="472"/>
      <c r="B169" s="472"/>
      <c r="C169" s="472"/>
      <c r="D169" s="472"/>
      <c r="E169" s="472"/>
      <c r="F169" s="472"/>
      <c r="G169" s="472"/>
      <c r="H169" s="472"/>
      <c r="I169" s="472"/>
      <c r="J169" s="472"/>
      <c r="K169" s="472"/>
      <c r="L169" s="472"/>
      <c r="M169" s="472"/>
      <c r="N169" s="472"/>
      <c r="O169" s="472"/>
      <c r="P169" s="472"/>
      <c r="Q169" s="472"/>
      <c r="R169" s="472"/>
      <c r="S169" s="472"/>
      <c r="T169" s="472"/>
      <c r="U169" s="472"/>
      <c r="V169" s="472"/>
      <c r="W169" s="472"/>
      <c r="X169" s="472"/>
    </row>
    <row r="170" spans="1:24" ht="15.75" customHeight="1" x14ac:dyDescent="0.25">
      <c r="A170" s="472"/>
      <c r="B170" s="472"/>
      <c r="C170" s="472"/>
      <c r="D170" s="472"/>
      <c r="E170" s="472"/>
      <c r="F170" s="472"/>
      <c r="G170" s="472"/>
      <c r="H170" s="472"/>
      <c r="I170" s="472"/>
      <c r="J170" s="472"/>
      <c r="K170" s="472"/>
      <c r="L170" s="472"/>
      <c r="M170" s="472"/>
      <c r="N170" s="472"/>
      <c r="O170" s="472"/>
      <c r="P170" s="472"/>
      <c r="Q170" s="472"/>
      <c r="R170" s="472"/>
      <c r="S170" s="472"/>
      <c r="T170" s="472"/>
      <c r="U170" s="472"/>
      <c r="V170" s="472"/>
      <c r="W170" s="472"/>
      <c r="X170" s="472"/>
    </row>
    <row r="171" spans="1:24" ht="15.75" customHeight="1" x14ac:dyDescent="0.25">
      <c r="A171" s="472"/>
      <c r="B171" s="472"/>
      <c r="C171" s="472"/>
      <c r="D171" s="472"/>
      <c r="E171" s="472"/>
      <c r="F171" s="472"/>
      <c r="G171" s="472"/>
      <c r="H171" s="472"/>
      <c r="I171" s="472"/>
      <c r="J171" s="472"/>
      <c r="K171" s="472"/>
      <c r="L171" s="472"/>
      <c r="M171" s="472"/>
      <c r="N171" s="472"/>
      <c r="O171" s="472"/>
      <c r="P171" s="472"/>
      <c r="Q171" s="472"/>
      <c r="R171" s="472"/>
      <c r="S171" s="472"/>
      <c r="T171" s="472"/>
      <c r="U171" s="472"/>
      <c r="V171" s="472"/>
      <c r="W171" s="472"/>
      <c r="X171" s="472"/>
    </row>
    <row r="172" spans="1:24" ht="15.75" customHeight="1" x14ac:dyDescent="0.25">
      <c r="A172" s="472"/>
      <c r="B172" s="472"/>
      <c r="C172" s="472"/>
      <c r="D172" s="472"/>
      <c r="E172" s="472"/>
      <c r="F172" s="472"/>
      <c r="G172" s="472"/>
      <c r="H172" s="472"/>
      <c r="I172" s="472"/>
      <c r="J172" s="472"/>
      <c r="K172" s="472"/>
      <c r="L172" s="472"/>
      <c r="M172" s="472"/>
      <c r="N172" s="472"/>
      <c r="O172" s="472"/>
      <c r="P172" s="472"/>
      <c r="Q172" s="472"/>
      <c r="R172" s="472"/>
      <c r="S172" s="472"/>
      <c r="T172" s="472"/>
      <c r="U172" s="472"/>
      <c r="V172" s="472"/>
      <c r="W172" s="472"/>
      <c r="X172" s="472"/>
    </row>
    <row r="173" spans="1:24" ht="15.75" customHeight="1" x14ac:dyDescent="0.25">
      <c r="A173" s="472"/>
      <c r="B173" s="472"/>
      <c r="C173" s="472"/>
      <c r="D173" s="472"/>
      <c r="E173" s="472"/>
      <c r="F173" s="472"/>
      <c r="G173" s="472"/>
      <c r="H173" s="472"/>
      <c r="I173" s="472"/>
      <c r="J173" s="472"/>
      <c r="K173" s="472"/>
      <c r="L173" s="472"/>
      <c r="M173" s="472"/>
      <c r="N173" s="472"/>
      <c r="O173" s="472"/>
      <c r="P173" s="472"/>
      <c r="Q173" s="472"/>
      <c r="R173" s="472"/>
      <c r="S173" s="472"/>
      <c r="T173" s="472"/>
      <c r="U173" s="472"/>
      <c r="V173" s="472"/>
      <c r="W173" s="472"/>
      <c r="X173" s="472"/>
    </row>
    <row r="174" spans="1:24" ht="15.75" customHeight="1" x14ac:dyDescent="0.25">
      <c r="A174" s="472"/>
      <c r="B174" s="472"/>
      <c r="C174" s="472"/>
      <c r="D174" s="472"/>
      <c r="E174" s="472"/>
      <c r="F174" s="472"/>
      <c r="G174" s="472"/>
      <c r="H174" s="472"/>
      <c r="I174" s="472"/>
      <c r="J174" s="472"/>
      <c r="K174" s="472"/>
      <c r="L174" s="472"/>
      <c r="M174" s="472"/>
      <c r="N174" s="472"/>
      <c r="O174" s="472"/>
      <c r="P174" s="472"/>
      <c r="Q174" s="472"/>
      <c r="R174" s="472"/>
      <c r="S174" s="472"/>
      <c r="T174" s="472"/>
      <c r="U174" s="472"/>
      <c r="V174" s="472"/>
      <c r="W174" s="472"/>
      <c r="X174" s="472"/>
    </row>
    <row r="175" spans="1:24" ht="15.75" customHeight="1" x14ac:dyDescent="0.25">
      <c r="A175" s="472"/>
      <c r="B175" s="472"/>
      <c r="C175" s="472"/>
      <c r="D175" s="472"/>
      <c r="E175" s="472"/>
      <c r="F175" s="472"/>
      <c r="G175" s="472"/>
      <c r="H175" s="472"/>
      <c r="I175" s="472"/>
      <c r="J175" s="472"/>
      <c r="K175" s="472"/>
      <c r="L175" s="472"/>
      <c r="M175" s="472"/>
      <c r="N175" s="472"/>
      <c r="O175" s="472"/>
      <c r="P175" s="472"/>
      <c r="Q175" s="472"/>
      <c r="R175" s="472"/>
      <c r="S175" s="472"/>
      <c r="T175" s="472"/>
      <c r="U175" s="472"/>
      <c r="V175" s="472"/>
      <c r="W175" s="472"/>
      <c r="X175" s="472"/>
    </row>
    <row r="176" spans="1:24" ht="15.75" customHeight="1" x14ac:dyDescent="0.25">
      <c r="A176" s="472"/>
      <c r="B176" s="472"/>
      <c r="C176" s="472"/>
      <c r="D176" s="472"/>
      <c r="E176" s="472"/>
      <c r="F176" s="472"/>
      <c r="G176" s="472"/>
      <c r="H176" s="472"/>
      <c r="I176" s="472"/>
      <c r="J176" s="472"/>
      <c r="K176" s="472"/>
      <c r="L176" s="472"/>
      <c r="M176" s="472"/>
      <c r="N176" s="472"/>
      <c r="O176" s="472"/>
      <c r="P176" s="472"/>
      <c r="Q176" s="472"/>
      <c r="R176" s="472"/>
      <c r="S176" s="472"/>
      <c r="T176" s="472"/>
      <c r="U176" s="472"/>
      <c r="V176" s="472"/>
      <c r="W176" s="472"/>
      <c r="X176" s="472"/>
    </row>
    <row r="177" spans="1:24" ht="15.75" customHeight="1" x14ac:dyDescent="0.25">
      <c r="A177" s="472"/>
      <c r="B177" s="472"/>
      <c r="C177" s="472"/>
      <c r="D177" s="472"/>
      <c r="E177" s="472"/>
      <c r="F177" s="472"/>
      <c r="G177" s="472"/>
      <c r="H177" s="472"/>
      <c r="I177" s="472"/>
      <c r="J177" s="472"/>
      <c r="K177" s="472"/>
      <c r="L177" s="472"/>
      <c r="M177" s="472"/>
      <c r="N177" s="472"/>
      <c r="O177" s="472"/>
      <c r="P177" s="472"/>
      <c r="Q177" s="472"/>
      <c r="R177" s="472"/>
      <c r="S177" s="472"/>
      <c r="T177" s="472"/>
      <c r="U177" s="472"/>
      <c r="V177" s="472"/>
      <c r="W177" s="472"/>
      <c r="X177" s="472"/>
    </row>
    <row r="178" spans="1:24" ht="15.75" customHeight="1" x14ac:dyDescent="0.25">
      <c r="A178" s="472"/>
      <c r="B178" s="472"/>
      <c r="C178" s="472"/>
      <c r="D178" s="472"/>
      <c r="E178" s="472"/>
      <c r="F178" s="472"/>
      <c r="G178" s="472"/>
      <c r="H178" s="472"/>
      <c r="I178" s="472"/>
      <c r="J178" s="472"/>
      <c r="K178" s="472"/>
      <c r="L178" s="472"/>
      <c r="M178" s="472"/>
      <c r="N178" s="472"/>
      <c r="O178" s="472"/>
      <c r="P178" s="472"/>
      <c r="Q178" s="472"/>
      <c r="R178" s="472"/>
      <c r="S178" s="472"/>
      <c r="T178" s="472"/>
      <c r="U178" s="472"/>
      <c r="V178" s="472"/>
      <c r="W178" s="472"/>
      <c r="X178" s="472"/>
    </row>
    <row r="179" spans="1:24" ht="15.75" customHeight="1" x14ac:dyDescent="0.25">
      <c r="A179" s="472"/>
      <c r="B179" s="472"/>
      <c r="C179" s="472"/>
      <c r="D179" s="472"/>
      <c r="E179" s="472"/>
      <c r="F179" s="472"/>
      <c r="G179" s="472"/>
      <c r="H179" s="472"/>
      <c r="I179" s="472"/>
      <c r="J179" s="472"/>
      <c r="K179" s="472"/>
      <c r="L179" s="472"/>
      <c r="M179" s="472"/>
      <c r="N179" s="472"/>
      <c r="O179" s="472"/>
      <c r="P179" s="472"/>
      <c r="Q179" s="472"/>
      <c r="R179" s="472"/>
      <c r="S179" s="472"/>
      <c r="T179" s="472"/>
      <c r="U179" s="472"/>
      <c r="V179" s="472"/>
      <c r="W179" s="472"/>
      <c r="X179" s="472"/>
    </row>
    <row r="180" spans="1:24" ht="15.75" customHeight="1" x14ac:dyDescent="0.25">
      <c r="A180" s="472"/>
      <c r="B180" s="472"/>
      <c r="C180" s="472"/>
      <c r="D180" s="472"/>
      <c r="E180" s="472"/>
      <c r="F180" s="472"/>
      <c r="G180" s="472"/>
      <c r="H180" s="472"/>
      <c r="I180" s="472"/>
      <c r="J180" s="472"/>
      <c r="K180" s="472"/>
      <c r="L180" s="472"/>
      <c r="M180" s="472"/>
      <c r="N180" s="472"/>
      <c r="O180" s="472"/>
      <c r="P180" s="472"/>
      <c r="Q180" s="472"/>
      <c r="R180" s="472"/>
      <c r="S180" s="472"/>
      <c r="T180" s="472"/>
      <c r="U180" s="472"/>
      <c r="V180" s="472"/>
      <c r="W180" s="472"/>
      <c r="X180" s="472"/>
    </row>
    <row r="181" spans="1:24" ht="15.75" customHeight="1" x14ac:dyDescent="0.25">
      <c r="A181" s="472"/>
      <c r="B181" s="472"/>
      <c r="C181" s="472"/>
      <c r="D181" s="472"/>
      <c r="E181" s="472"/>
      <c r="F181" s="472"/>
      <c r="G181" s="472"/>
      <c r="H181" s="472"/>
      <c r="I181" s="472"/>
      <c r="J181" s="472"/>
      <c r="K181" s="472"/>
      <c r="L181" s="472"/>
      <c r="M181" s="472"/>
      <c r="N181" s="472"/>
      <c r="O181" s="472"/>
      <c r="P181" s="472"/>
      <c r="Q181" s="472"/>
      <c r="R181" s="472"/>
      <c r="S181" s="472"/>
      <c r="T181" s="472"/>
      <c r="U181" s="472"/>
      <c r="V181" s="472"/>
      <c r="W181" s="472"/>
      <c r="X181" s="472"/>
    </row>
    <row r="182" spans="1:24" ht="15.75" customHeight="1" x14ac:dyDescent="0.25">
      <c r="A182" s="472"/>
      <c r="B182" s="472"/>
      <c r="C182" s="472"/>
      <c r="D182" s="472"/>
      <c r="E182" s="472"/>
      <c r="F182" s="472"/>
      <c r="G182" s="472"/>
      <c r="H182" s="472"/>
      <c r="I182" s="472"/>
      <c r="J182" s="472"/>
      <c r="K182" s="472"/>
      <c r="L182" s="472"/>
      <c r="M182" s="472"/>
      <c r="N182" s="472"/>
      <c r="O182" s="472"/>
      <c r="P182" s="472"/>
      <c r="Q182" s="472"/>
      <c r="R182" s="472"/>
      <c r="S182" s="472"/>
      <c r="T182" s="472"/>
      <c r="U182" s="472"/>
      <c r="V182" s="472"/>
      <c r="W182" s="472"/>
      <c r="X182" s="472"/>
    </row>
    <row r="183" spans="1:24" ht="15.75" customHeight="1" x14ac:dyDescent="0.25">
      <c r="A183" s="472"/>
      <c r="B183" s="472"/>
      <c r="C183" s="472"/>
      <c r="D183" s="472"/>
      <c r="E183" s="472"/>
      <c r="F183" s="472"/>
      <c r="G183" s="472"/>
      <c r="H183" s="472"/>
      <c r="I183" s="472"/>
      <c r="J183" s="472"/>
      <c r="K183" s="472"/>
      <c r="L183" s="472"/>
      <c r="M183" s="472"/>
      <c r="N183" s="472"/>
      <c r="O183" s="472"/>
      <c r="P183" s="472"/>
      <c r="Q183" s="472"/>
      <c r="R183" s="472"/>
      <c r="S183" s="472"/>
      <c r="T183" s="472"/>
      <c r="U183" s="472"/>
      <c r="V183" s="472"/>
      <c r="W183" s="472"/>
      <c r="X183" s="472"/>
    </row>
    <row r="184" spans="1:24" ht="15.75" customHeight="1" x14ac:dyDescent="0.25">
      <c r="A184" s="472"/>
      <c r="B184" s="472"/>
      <c r="C184" s="472"/>
      <c r="D184" s="472"/>
      <c r="E184" s="472"/>
      <c r="F184" s="472"/>
      <c r="G184" s="472"/>
      <c r="H184" s="472"/>
      <c r="I184" s="472"/>
      <c r="J184" s="472"/>
      <c r="K184" s="472"/>
      <c r="L184" s="472"/>
      <c r="M184" s="472"/>
      <c r="N184" s="472"/>
      <c r="O184" s="472"/>
      <c r="P184" s="472"/>
      <c r="Q184" s="472"/>
      <c r="R184" s="472"/>
      <c r="S184" s="472"/>
      <c r="T184" s="472"/>
      <c r="U184" s="472"/>
      <c r="V184" s="472"/>
      <c r="W184" s="472"/>
      <c r="X184" s="472"/>
    </row>
    <row r="185" spans="1:24" ht="15.75" customHeight="1" x14ac:dyDescent="0.25">
      <c r="A185" s="472"/>
      <c r="B185" s="472"/>
      <c r="C185" s="472"/>
      <c r="D185" s="472"/>
      <c r="E185" s="472"/>
      <c r="F185" s="472"/>
      <c r="G185" s="472"/>
      <c r="H185" s="472"/>
      <c r="I185" s="472"/>
      <c r="J185" s="472"/>
      <c r="K185" s="472"/>
      <c r="L185" s="472"/>
      <c r="M185" s="472"/>
      <c r="N185" s="472"/>
      <c r="O185" s="472"/>
      <c r="P185" s="472"/>
      <c r="Q185" s="472"/>
      <c r="R185" s="472"/>
      <c r="S185" s="472"/>
      <c r="T185" s="472"/>
      <c r="U185" s="472"/>
      <c r="V185" s="472"/>
      <c r="W185" s="472"/>
      <c r="X185" s="472"/>
    </row>
    <row r="186" spans="1:24" ht="15.75" customHeight="1" x14ac:dyDescent="0.25">
      <c r="A186" s="472"/>
      <c r="B186" s="472"/>
      <c r="C186" s="472"/>
      <c r="D186" s="472"/>
      <c r="E186" s="472"/>
      <c r="F186" s="472"/>
      <c r="G186" s="472"/>
      <c r="H186" s="472"/>
      <c r="I186" s="472"/>
      <c r="J186" s="472"/>
      <c r="K186" s="472"/>
      <c r="L186" s="472"/>
      <c r="M186" s="472"/>
      <c r="N186" s="472"/>
      <c r="O186" s="472"/>
      <c r="P186" s="472"/>
      <c r="Q186" s="472"/>
      <c r="R186" s="472"/>
      <c r="S186" s="472"/>
      <c r="T186" s="472"/>
      <c r="U186" s="472"/>
      <c r="V186" s="472"/>
      <c r="W186" s="472"/>
      <c r="X186" s="472"/>
    </row>
    <row r="187" spans="1:24" ht="15.75" customHeight="1" x14ac:dyDescent="0.25">
      <c r="A187" s="472"/>
      <c r="B187" s="472"/>
      <c r="C187" s="472"/>
      <c r="D187" s="472"/>
      <c r="E187" s="472"/>
      <c r="F187" s="472"/>
      <c r="G187" s="472"/>
      <c r="H187" s="472"/>
      <c r="I187" s="472"/>
      <c r="J187" s="472"/>
      <c r="K187" s="472"/>
      <c r="L187" s="472"/>
      <c r="M187" s="472"/>
      <c r="N187" s="472"/>
      <c r="O187" s="472"/>
      <c r="P187" s="472"/>
      <c r="Q187" s="472"/>
      <c r="R187" s="472"/>
      <c r="S187" s="472"/>
      <c r="T187" s="472"/>
      <c r="U187" s="472"/>
      <c r="V187" s="472"/>
      <c r="W187" s="472"/>
      <c r="X187" s="472"/>
    </row>
    <row r="188" spans="1:24" ht="15.75" customHeight="1" x14ac:dyDescent="0.25">
      <c r="A188" s="472"/>
      <c r="B188" s="472"/>
      <c r="C188" s="472"/>
      <c r="D188" s="472"/>
      <c r="E188" s="472"/>
      <c r="F188" s="472"/>
      <c r="G188" s="472"/>
      <c r="H188" s="472"/>
      <c r="I188" s="472"/>
      <c r="J188" s="472"/>
      <c r="K188" s="472"/>
      <c r="L188" s="472"/>
      <c r="M188" s="472"/>
      <c r="N188" s="472"/>
      <c r="O188" s="472"/>
      <c r="P188" s="472"/>
      <c r="Q188" s="472"/>
      <c r="R188" s="472"/>
      <c r="S188" s="472"/>
      <c r="T188" s="472"/>
      <c r="U188" s="472"/>
      <c r="V188" s="472"/>
      <c r="W188" s="472"/>
      <c r="X188" s="472"/>
    </row>
    <row r="189" spans="1:24" ht="15.75" customHeight="1" x14ac:dyDescent="0.25">
      <c r="A189" s="472"/>
      <c r="B189" s="472"/>
      <c r="C189" s="472"/>
      <c r="D189" s="472"/>
      <c r="E189" s="472"/>
      <c r="F189" s="472"/>
      <c r="G189" s="472"/>
      <c r="H189" s="472"/>
      <c r="I189" s="472"/>
      <c r="J189" s="472"/>
      <c r="K189" s="472"/>
      <c r="L189" s="472"/>
      <c r="M189" s="472"/>
      <c r="N189" s="472"/>
      <c r="O189" s="472"/>
      <c r="P189" s="472"/>
      <c r="Q189" s="472"/>
      <c r="R189" s="472"/>
      <c r="S189" s="472"/>
      <c r="T189" s="472"/>
      <c r="U189" s="472"/>
      <c r="V189" s="472"/>
      <c r="W189" s="472"/>
      <c r="X189" s="472"/>
    </row>
    <row r="190" spans="1:24" ht="15.75" customHeight="1" x14ac:dyDescent="0.25">
      <c r="A190" s="472"/>
      <c r="B190" s="472"/>
      <c r="C190" s="472"/>
      <c r="D190" s="472"/>
      <c r="E190" s="472"/>
      <c r="F190" s="472"/>
      <c r="G190" s="472"/>
      <c r="H190" s="472"/>
      <c r="I190" s="472"/>
      <c r="J190" s="472"/>
      <c r="K190" s="472"/>
      <c r="L190" s="472"/>
      <c r="M190" s="472"/>
      <c r="N190" s="472"/>
      <c r="O190" s="472"/>
      <c r="P190" s="472"/>
      <c r="Q190" s="472"/>
      <c r="R190" s="472"/>
      <c r="S190" s="472"/>
      <c r="T190" s="472"/>
      <c r="U190" s="472"/>
      <c r="V190" s="472"/>
      <c r="W190" s="472"/>
      <c r="X190" s="472"/>
    </row>
    <row r="191" spans="1:24" ht="15.75" customHeight="1" x14ac:dyDescent="0.25">
      <c r="A191" s="472"/>
      <c r="B191" s="472"/>
      <c r="C191" s="472"/>
      <c r="D191" s="472"/>
      <c r="E191" s="472"/>
      <c r="F191" s="472"/>
      <c r="G191" s="472"/>
      <c r="H191" s="472"/>
      <c r="I191" s="472"/>
      <c r="J191" s="472"/>
      <c r="K191" s="472"/>
      <c r="L191" s="472"/>
      <c r="M191" s="472"/>
      <c r="N191" s="472"/>
      <c r="O191" s="472"/>
      <c r="P191" s="472"/>
      <c r="Q191" s="472"/>
      <c r="R191" s="472"/>
      <c r="S191" s="472"/>
      <c r="T191" s="472"/>
      <c r="U191" s="472"/>
      <c r="V191" s="472"/>
      <c r="W191" s="472"/>
      <c r="X191" s="472"/>
    </row>
    <row r="192" spans="1:24" ht="15.75" customHeight="1" x14ac:dyDescent="0.25">
      <c r="A192" s="472"/>
      <c r="B192" s="472"/>
      <c r="C192" s="472"/>
      <c r="D192" s="472"/>
      <c r="E192" s="472"/>
      <c r="F192" s="472"/>
      <c r="G192" s="472"/>
      <c r="H192" s="472"/>
      <c r="I192" s="472"/>
      <c r="J192" s="472"/>
      <c r="K192" s="472"/>
      <c r="L192" s="472"/>
      <c r="M192" s="472"/>
      <c r="N192" s="472"/>
      <c r="O192" s="472"/>
      <c r="P192" s="472"/>
      <c r="Q192" s="472"/>
      <c r="R192" s="472"/>
      <c r="S192" s="472"/>
      <c r="T192" s="472"/>
      <c r="U192" s="472"/>
      <c r="V192" s="472"/>
      <c r="W192" s="472"/>
      <c r="X192" s="472"/>
    </row>
    <row r="193" spans="1:24" ht="15.75" customHeight="1" x14ac:dyDescent="0.25">
      <c r="A193" s="472"/>
      <c r="B193" s="472"/>
      <c r="C193" s="472"/>
      <c r="D193" s="472"/>
      <c r="E193" s="472"/>
      <c r="F193" s="472"/>
      <c r="G193" s="472"/>
      <c r="H193" s="472"/>
      <c r="I193" s="472"/>
      <c r="J193" s="472"/>
      <c r="K193" s="472"/>
      <c r="L193" s="472"/>
      <c r="M193" s="472"/>
      <c r="N193" s="472"/>
      <c r="O193" s="472"/>
      <c r="P193" s="472"/>
      <c r="Q193" s="472"/>
      <c r="R193" s="472"/>
      <c r="S193" s="472"/>
      <c r="T193" s="472"/>
      <c r="U193" s="472"/>
      <c r="V193" s="472"/>
      <c r="W193" s="472"/>
      <c r="X193" s="472"/>
    </row>
    <row r="194" spans="1:24" ht="15.75" customHeight="1" x14ac:dyDescent="0.25">
      <c r="A194" s="472"/>
      <c r="B194" s="472"/>
      <c r="C194" s="472"/>
      <c r="D194" s="472"/>
      <c r="E194" s="472"/>
      <c r="F194" s="472"/>
      <c r="G194" s="472"/>
      <c r="H194" s="472"/>
      <c r="I194" s="472"/>
      <c r="J194" s="472"/>
      <c r="K194" s="472"/>
      <c r="L194" s="472"/>
      <c r="M194" s="472"/>
      <c r="N194" s="472"/>
      <c r="O194" s="472"/>
      <c r="P194" s="472"/>
      <c r="Q194" s="472"/>
      <c r="R194" s="472"/>
      <c r="S194" s="472"/>
      <c r="T194" s="472"/>
      <c r="U194" s="472"/>
      <c r="V194" s="472"/>
      <c r="W194" s="472"/>
      <c r="X194" s="472"/>
    </row>
    <row r="195" spans="1:24" ht="15.75" customHeight="1" x14ac:dyDescent="0.25">
      <c r="A195" s="472"/>
      <c r="B195" s="472"/>
      <c r="C195" s="472"/>
      <c r="D195" s="472"/>
      <c r="E195" s="472"/>
      <c r="F195" s="472"/>
      <c r="G195" s="472"/>
      <c r="H195" s="472"/>
      <c r="I195" s="472"/>
      <c r="J195" s="472"/>
      <c r="K195" s="472"/>
      <c r="L195" s="472"/>
      <c r="M195" s="472"/>
      <c r="N195" s="472"/>
      <c r="O195" s="472"/>
      <c r="P195" s="472"/>
      <c r="Q195" s="472"/>
      <c r="R195" s="472"/>
      <c r="S195" s="472"/>
      <c r="T195" s="472"/>
      <c r="U195" s="472"/>
      <c r="V195" s="472"/>
      <c r="W195" s="472"/>
      <c r="X195" s="472"/>
    </row>
    <row r="196" spans="1:24" ht="15.75" customHeight="1" x14ac:dyDescent="0.25">
      <c r="A196" s="472"/>
      <c r="B196" s="472"/>
      <c r="C196" s="472"/>
      <c r="D196" s="472"/>
      <c r="E196" s="472"/>
      <c r="F196" s="472"/>
      <c r="G196" s="472"/>
      <c r="H196" s="472"/>
      <c r="I196" s="472"/>
      <c r="J196" s="472"/>
      <c r="K196" s="472"/>
      <c r="L196" s="472"/>
      <c r="M196" s="472"/>
      <c r="N196" s="472"/>
      <c r="O196" s="472"/>
      <c r="P196" s="472"/>
      <c r="Q196" s="472"/>
      <c r="R196" s="472"/>
      <c r="S196" s="472"/>
      <c r="T196" s="472"/>
      <c r="U196" s="472"/>
      <c r="V196" s="472"/>
      <c r="W196" s="472"/>
      <c r="X196" s="472"/>
    </row>
    <row r="197" spans="1:24" ht="15.75" customHeight="1" x14ac:dyDescent="0.25">
      <c r="A197" s="472"/>
      <c r="B197" s="472"/>
      <c r="C197" s="472"/>
      <c r="D197" s="472"/>
      <c r="E197" s="472"/>
      <c r="F197" s="472"/>
      <c r="G197" s="472"/>
      <c r="H197" s="472"/>
      <c r="I197" s="472"/>
      <c r="J197" s="472"/>
      <c r="K197" s="472"/>
      <c r="L197" s="472"/>
      <c r="M197" s="472"/>
      <c r="N197" s="472"/>
      <c r="O197" s="472"/>
      <c r="P197" s="472"/>
      <c r="Q197" s="472"/>
      <c r="R197" s="472"/>
      <c r="S197" s="472"/>
      <c r="T197" s="472"/>
      <c r="U197" s="472"/>
      <c r="V197" s="472"/>
      <c r="W197" s="472"/>
      <c r="X197" s="472"/>
    </row>
    <row r="198" spans="1:24" ht="15.75" customHeight="1" x14ac:dyDescent="0.25">
      <c r="A198" s="472"/>
      <c r="B198" s="472"/>
      <c r="C198" s="472"/>
      <c r="D198" s="472"/>
      <c r="E198" s="472"/>
      <c r="F198" s="472"/>
      <c r="G198" s="472"/>
      <c r="H198" s="472"/>
      <c r="I198" s="472"/>
      <c r="J198" s="472"/>
      <c r="K198" s="472"/>
      <c r="L198" s="472"/>
      <c r="M198" s="472"/>
      <c r="N198" s="472"/>
      <c r="O198" s="472"/>
      <c r="P198" s="472"/>
      <c r="Q198" s="472"/>
      <c r="R198" s="472"/>
      <c r="S198" s="472"/>
      <c r="T198" s="472"/>
      <c r="U198" s="472"/>
      <c r="V198" s="472"/>
      <c r="W198" s="472"/>
      <c r="X198" s="472"/>
    </row>
    <row r="199" spans="1:24" ht="15.75" customHeight="1" x14ac:dyDescent="0.25">
      <c r="A199" s="472"/>
      <c r="B199" s="472"/>
      <c r="C199" s="472"/>
      <c r="D199" s="472"/>
      <c r="E199" s="472"/>
      <c r="F199" s="472"/>
      <c r="G199" s="472"/>
      <c r="H199" s="472"/>
      <c r="I199" s="472"/>
      <c r="J199" s="472"/>
      <c r="K199" s="472"/>
      <c r="L199" s="472"/>
      <c r="M199" s="472"/>
      <c r="N199" s="472"/>
      <c r="O199" s="472"/>
      <c r="P199" s="472"/>
      <c r="Q199" s="472"/>
      <c r="R199" s="472"/>
      <c r="S199" s="472"/>
      <c r="T199" s="472"/>
      <c r="U199" s="472"/>
      <c r="V199" s="472"/>
      <c r="W199" s="472"/>
      <c r="X199" s="472"/>
    </row>
    <row r="200" spans="1:24" ht="15.75" customHeight="1" x14ac:dyDescent="0.25">
      <c r="A200" s="472"/>
      <c r="B200" s="472"/>
      <c r="C200" s="472"/>
      <c r="D200" s="472"/>
      <c r="E200" s="472"/>
      <c r="F200" s="472"/>
      <c r="G200" s="472"/>
      <c r="H200" s="472"/>
      <c r="I200" s="472"/>
      <c r="J200" s="472"/>
      <c r="K200" s="472"/>
      <c r="L200" s="472"/>
      <c r="M200" s="472"/>
      <c r="N200" s="472"/>
      <c r="O200" s="472"/>
      <c r="P200" s="472"/>
      <c r="Q200" s="472"/>
      <c r="R200" s="472"/>
      <c r="S200" s="472"/>
      <c r="T200" s="472"/>
      <c r="U200" s="472"/>
      <c r="V200" s="472"/>
      <c r="W200" s="472"/>
      <c r="X200" s="472"/>
    </row>
    <row r="201" spans="1:24" ht="15.75" customHeight="1" x14ac:dyDescent="0.25">
      <c r="A201" s="472"/>
      <c r="B201" s="472"/>
      <c r="C201" s="472"/>
      <c r="D201" s="472"/>
      <c r="E201" s="472"/>
      <c r="F201" s="472"/>
      <c r="G201" s="472"/>
      <c r="H201" s="472"/>
      <c r="I201" s="472"/>
      <c r="J201" s="472"/>
      <c r="K201" s="472"/>
      <c r="L201" s="472"/>
      <c r="M201" s="472"/>
      <c r="N201" s="472"/>
      <c r="O201" s="472"/>
      <c r="P201" s="472"/>
      <c r="Q201" s="472"/>
      <c r="R201" s="472"/>
      <c r="S201" s="472"/>
      <c r="T201" s="472"/>
      <c r="U201" s="472"/>
      <c r="V201" s="472"/>
      <c r="W201" s="472"/>
      <c r="X201" s="472"/>
    </row>
    <row r="202" spans="1:24" ht="15.75" customHeight="1" x14ac:dyDescent="0.25">
      <c r="A202" s="472"/>
      <c r="B202" s="472"/>
      <c r="C202" s="472"/>
      <c r="D202" s="472"/>
      <c r="E202" s="472"/>
      <c r="F202" s="472"/>
      <c r="G202" s="472"/>
      <c r="H202" s="472"/>
      <c r="I202" s="472"/>
      <c r="J202" s="472"/>
      <c r="K202" s="472"/>
      <c r="L202" s="472"/>
      <c r="M202" s="472"/>
      <c r="N202" s="472"/>
      <c r="O202" s="472"/>
      <c r="P202" s="472"/>
      <c r="Q202" s="472"/>
      <c r="R202" s="472"/>
      <c r="S202" s="472"/>
      <c r="T202" s="472"/>
      <c r="U202" s="472"/>
      <c r="V202" s="472"/>
      <c r="W202" s="472"/>
      <c r="X202" s="472"/>
    </row>
    <row r="203" spans="1:24" ht="15.75" customHeight="1" x14ac:dyDescent="0.25">
      <c r="A203" s="472"/>
      <c r="B203" s="472"/>
      <c r="C203" s="472"/>
      <c r="D203" s="472"/>
      <c r="E203" s="472"/>
      <c r="F203" s="472"/>
      <c r="G203" s="472"/>
      <c r="H203" s="472"/>
      <c r="I203" s="472"/>
      <c r="J203" s="472"/>
      <c r="K203" s="472"/>
      <c r="L203" s="472"/>
      <c r="M203" s="472"/>
      <c r="N203" s="472"/>
      <c r="O203" s="472"/>
      <c r="P203" s="472"/>
      <c r="Q203" s="472"/>
      <c r="R203" s="472"/>
      <c r="S203" s="472"/>
      <c r="T203" s="472"/>
      <c r="U203" s="472"/>
      <c r="V203" s="472"/>
      <c r="W203" s="472"/>
      <c r="X203" s="472"/>
    </row>
    <row r="204" spans="1:24" ht="15.75" customHeight="1" x14ac:dyDescent="0.25">
      <c r="A204" s="472"/>
      <c r="B204" s="472"/>
      <c r="C204" s="472"/>
      <c r="D204" s="472"/>
      <c r="E204" s="472"/>
      <c r="F204" s="472"/>
      <c r="G204" s="472"/>
      <c r="H204" s="472"/>
      <c r="I204" s="472"/>
      <c r="J204" s="472"/>
      <c r="K204" s="472"/>
      <c r="L204" s="472"/>
      <c r="M204" s="472"/>
      <c r="N204" s="472"/>
      <c r="O204" s="472"/>
      <c r="P204" s="472"/>
      <c r="Q204" s="472"/>
      <c r="R204" s="472"/>
      <c r="S204" s="472"/>
      <c r="T204" s="472"/>
      <c r="U204" s="472"/>
      <c r="V204" s="472"/>
      <c r="W204" s="472"/>
      <c r="X204" s="472"/>
    </row>
    <row r="205" spans="1:24" ht="15.75" customHeight="1" x14ac:dyDescent="0.25">
      <c r="A205" s="472"/>
      <c r="B205" s="472"/>
      <c r="C205" s="472"/>
      <c r="D205" s="472"/>
      <c r="E205" s="472"/>
      <c r="F205" s="472"/>
      <c r="G205" s="472"/>
      <c r="H205" s="472"/>
      <c r="I205" s="472"/>
      <c r="J205" s="472"/>
      <c r="K205" s="472"/>
      <c r="L205" s="472"/>
      <c r="M205" s="472"/>
      <c r="N205" s="472"/>
      <c r="O205" s="472"/>
      <c r="P205" s="472"/>
      <c r="Q205" s="472"/>
      <c r="R205" s="472"/>
      <c r="S205" s="472"/>
      <c r="T205" s="472"/>
      <c r="U205" s="472"/>
      <c r="V205" s="472"/>
      <c r="W205" s="472"/>
      <c r="X205" s="472"/>
    </row>
    <row r="206" spans="1:24" ht="15.75" customHeight="1" x14ac:dyDescent="0.25">
      <c r="A206" s="472"/>
      <c r="B206" s="472"/>
      <c r="C206" s="472"/>
      <c r="D206" s="472"/>
      <c r="E206" s="472"/>
      <c r="F206" s="472"/>
      <c r="G206" s="472"/>
      <c r="H206" s="472"/>
      <c r="I206" s="472"/>
      <c r="J206" s="472"/>
      <c r="K206" s="472"/>
      <c r="L206" s="472"/>
      <c r="M206" s="472"/>
      <c r="N206" s="472"/>
      <c r="O206" s="472"/>
      <c r="P206" s="472"/>
      <c r="Q206" s="472"/>
      <c r="R206" s="472"/>
      <c r="S206" s="472"/>
      <c r="T206" s="472"/>
      <c r="U206" s="472"/>
      <c r="V206" s="472"/>
      <c r="W206" s="472"/>
      <c r="X206" s="472"/>
    </row>
    <row r="207" spans="1:24" ht="15.75" customHeight="1" x14ac:dyDescent="0.25">
      <c r="A207" s="472"/>
      <c r="B207" s="472"/>
      <c r="C207" s="472"/>
      <c r="D207" s="472"/>
      <c r="E207" s="472"/>
      <c r="F207" s="472"/>
      <c r="G207" s="472"/>
      <c r="H207" s="472"/>
      <c r="I207" s="472"/>
      <c r="J207" s="472"/>
      <c r="K207" s="472"/>
      <c r="L207" s="472"/>
      <c r="M207" s="472"/>
      <c r="N207" s="472"/>
      <c r="O207" s="472"/>
      <c r="P207" s="472"/>
      <c r="Q207" s="472"/>
      <c r="R207" s="472"/>
      <c r="S207" s="472"/>
      <c r="T207" s="472"/>
      <c r="U207" s="472"/>
      <c r="V207" s="472"/>
      <c r="W207" s="472"/>
      <c r="X207" s="472"/>
    </row>
    <row r="208" spans="1:24" ht="15.75" customHeight="1" x14ac:dyDescent="0.25">
      <c r="A208" s="472"/>
      <c r="B208" s="472"/>
      <c r="C208" s="472"/>
      <c r="D208" s="472"/>
      <c r="E208" s="472"/>
      <c r="F208" s="472"/>
      <c r="G208" s="472"/>
      <c r="H208" s="472"/>
      <c r="I208" s="472"/>
      <c r="J208" s="472"/>
      <c r="K208" s="472"/>
      <c r="L208" s="472"/>
      <c r="M208" s="472"/>
      <c r="N208" s="472"/>
      <c r="O208" s="472"/>
      <c r="P208" s="472"/>
      <c r="Q208" s="472"/>
      <c r="R208" s="472"/>
      <c r="S208" s="472"/>
      <c r="T208" s="472"/>
      <c r="U208" s="472"/>
      <c r="V208" s="472"/>
      <c r="W208" s="472"/>
      <c r="X208" s="472"/>
    </row>
    <row r="209" spans="1:24" ht="15.75" customHeight="1" x14ac:dyDescent="0.25">
      <c r="A209" s="472"/>
      <c r="B209" s="472"/>
      <c r="C209" s="472"/>
      <c r="D209" s="472"/>
      <c r="E209" s="472"/>
      <c r="F209" s="472"/>
      <c r="G209" s="472"/>
      <c r="H209" s="472"/>
      <c r="I209" s="472"/>
      <c r="J209" s="472"/>
      <c r="K209" s="472"/>
      <c r="L209" s="472"/>
      <c r="M209" s="472"/>
      <c r="N209" s="472"/>
      <c r="O209" s="472"/>
      <c r="P209" s="472"/>
      <c r="Q209" s="472"/>
      <c r="R209" s="472"/>
      <c r="S209" s="472"/>
      <c r="T209" s="472"/>
      <c r="U209" s="472"/>
      <c r="V209" s="472"/>
      <c r="W209" s="472"/>
      <c r="X209" s="472"/>
    </row>
    <row r="210" spans="1:24" ht="15.75" customHeight="1" x14ac:dyDescent="0.25">
      <c r="A210" s="472"/>
      <c r="B210" s="472"/>
      <c r="C210" s="472"/>
      <c r="D210" s="472"/>
      <c r="E210" s="472"/>
      <c r="F210" s="472"/>
      <c r="G210" s="472"/>
      <c r="H210" s="472"/>
      <c r="I210" s="472"/>
      <c r="J210" s="472"/>
      <c r="K210" s="472"/>
      <c r="L210" s="472"/>
      <c r="M210" s="472"/>
      <c r="N210" s="472"/>
      <c r="O210" s="472"/>
      <c r="P210" s="472"/>
      <c r="Q210" s="472"/>
      <c r="R210" s="472"/>
      <c r="S210" s="472"/>
      <c r="T210" s="472"/>
      <c r="U210" s="472"/>
      <c r="V210" s="472"/>
      <c r="W210" s="472"/>
      <c r="X210" s="472"/>
    </row>
    <row r="211" spans="1:24" ht="15.75" customHeight="1" x14ac:dyDescent="0.25">
      <c r="A211" s="472"/>
      <c r="B211" s="472"/>
      <c r="C211" s="472"/>
      <c r="D211" s="472"/>
      <c r="E211" s="472"/>
      <c r="F211" s="472"/>
      <c r="G211" s="472"/>
      <c r="H211" s="472"/>
      <c r="I211" s="472"/>
      <c r="J211" s="472"/>
      <c r="K211" s="472"/>
      <c r="L211" s="472"/>
      <c r="M211" s="472"/>
      <c r="N211" s="472"/>
      <c r="O211" s="472"/>
      <c r="P211" s="472"/>
      <c r="Q211" s="472"/>
      <c r="R211" s="472"/>
      <c r="S211" s="472"/>
      <c r="T211" s="472"/>
      <c r="U211" s="472"/>
      <c r="V211" s="472"/>
      <c r="W211" s="472"/>
      <c r="X211" s="472"/>
    </row>
    <row r="212" spans="1:24" ht="15.75" customHeight="1" x14ac:dyDescent="0.25">
      <c r="A212" s="472"/>
      <c r="B212" s="472"/>
      <c r="C212" s="472"/>
      <c r="D212" s="472"/>
      <c r="E212" s="472"/>
      <c r="F212" s="472"/>
      <c r="G212" s="472"/>
      <c r="H212" s="472"/>
      <c r="I212" s="472"/>
      <c r="J212" s="472"/>
      <c r="K212" s="472"/>
      <c r="L212" s="472"/>
      <c r="M212" s="472"/>
      <c r="N212" s="472"/>
      <c r="O212" s="472"/>
      <c r="P212" s="472"/>
      <c r="Q212" s="472"/>
      <c r="R212" s="472"/>
      <c r="S212" s="472"/>
      <c r="T212" s="472"/>
      <c r="U212" s="472"/>
      <c r="V212" s="472"/>
      <c r="W212" s="472"/>
      <c r="X212" s="472"/>
    </row>
    <row r="213" spans="1:24" ht="15.75" customHeight="1" x14ac:dyDescent="0.25">
      <c r="A213" s="472"/>
      <c r="B213" s="472"/>
      <c r="C213" s="472"/>
      <c r="D213" s="472"/>
      <c r="E213" s="472"/>
      <c r="F213" s="472"/>
      <c r="G213" s="472"/>
      <c r="H213" s="472"/>
      <c r="I213" s="472"/>
      <c r="J213" s="472"/>
      <c r="K213" s="472"/>
      <c r="L213" s="472"/>
      <c r="M213" s="472"/>
      <c r="N213" s="472"/>
      <c r="O213" s="472"/>
      <c r="P213" s="472"/>
      <c r="Q213" s="472"/>
      <c r="R213" s="472"/>
      <c r="S213" s="472"/>
      <c r="T213" s="472"/>
      <c r="U213" s="472"/>
      <c r="V213" s="472"/>
      <c r="W213" s="472"/>
      <c r="X213" s="472"/>
    </row>
    <row r="214" spans="1:24" ht="15.75" customHeight="1" x14ac:dyDescent="0.25">
      <c r="A214" s="472"/>
      <c r="B214" s="472"/>
      <c r="C214" s="472"/>
      <c r="D214" s="472"/>
      <c r="E214" s="472"/>
      <c r="F214" s="472"/>
      <c r="G214" s="472"/>
      <c r="H214" s="472"/>
      <c r="I214" s="472"/>
      <c r="J214" s="472"/>
      <c r="K214" s="472"/>
      <c r="L214" s="472"/>
      <c r="M214" s="472"/>
      <c r="N214" s="472"/>
      <c r="O214" s="472"/>
      <c r="P214" s="472"/>
      <c r="Q214" s="472"/>
      <c r="R214" s="472"/>
      <c r="S214" s="472"/>
      <c r="T214" s="472"/>
      <c r="U214" s="472"/>
      <c r="V214" s="472"/>
      <c r="W214" s="472"/>
      <c r="X214" s="472"/>
    </row>
    <row r="215" spans="1:24" ht="15.75" customHeight="1" x14ac:dyDescent="0.25">
      <c r="A215" s="472"/>
      <c r="B215" s="472"/>
      <c r="C215" s="472"/>
      <c r="D215" s="472"/>
      <c r="E215" s="472"/>
      <c r="F215" s="472"/>
      <c r="G215" s="472"/>
      <c r="H215" s="472"/>
      <c r="I215" s="472"/>
      <c r="J215" s="472"/>
      <c r="K215" s="472"/>
      <c r="L215" s="472"/>
      <c r="M215" s="472"/>
      <c r="N215" s="472"/>
      <c r="O215" s="472"/>
      <c r="P215" s="472"/>
      <c r="Q215" s="472"/>
      <c r="R215" s="472"/>
      <c r="S215" s="472"/>
      <c r="T215" s="472"/>
      <c r="U215" s="472"/>
      <c r="V215" s="472"/>
      <c r="W215" s="472"/>
      <c r="X215" s="472"/>
    </row>
    <row r="216" spans="1:24" ht="15.75" customHeight="1" x14ac:dyDescent="0.25">
      <c r="A216" s="472"/>
      <c r="B216" s="472"/>
      <c r="C216" s="472"/>
      <c r="D216" s="472"/>
      <c r="E216" s="472"/>
      <c r="F216" s="472"/>
      <c r="G216" s="472"/>
      <c r="H216" s="472"/>
      <c r="I216" s="472"/>
      <c r="J216" s="472"/>
      <c r="K216" s="472"/>
      <c r="L216" s="472"/>
      <c r="M216" s="472"/>
      <c r="N216" s="472"/>
      <c r="O216" s="472"/>
      <c r="P216" s="472"/>
      <c r="Q216" s="472"/>
      <c r="R216" s="472"/>
      <c r="S216" s="472"/>
      <c r="T216" s="472"/>
      <c r="U216" s="472"/>
      <c r="V216" s="472"/>
      <c r="W216" s="472"/>
      <c r="X216" s="472"/>
    </row>
    <row r="217" spans="1:24" ht="15.75" customHeight="1" x14ac:dyDescent="0.25">
      <c r="A217" s="472"/>
      <c r="B217" s="472"/>
      <c r="C217" s="472"/>
      <c r="D217" s="472"/>
      <c r="E217" s="472"/>
      <c r="F217" s="472"/>
      <c r="G217" s="472"/>
      <c r="H217" s="472"/>
      <c r="I217" s="472"/>
      <c r="J217" s="472"/>
      <c r="K217" s="472"/>
      <c r="L217" s="472"/>
      <c r="M217" s="472"/>
      <c r="N217" s="472"/>
      <c r="O217" s="472"/>
      <c r="P217" s="472"/>
      <c r="Q217" s="472"/>
      <c r="R217" s="472"/>
      <c r="S217" s="472"/>
      <c r="T217" s="472"/>
      <c r="U217" s="472"/>
      <c r="V217" s="472"/>
      <c r="W217" s="472"/>
      <c r="X217" s="472"/>
    </row>
    <row r="218" spans="1:24" ht="15.75" customHeight="1" x14ac:dyDescent="0.25">
      <c r="A218" s="472"/>
      <c r="B218" s="472"/>
      <c r="C218" s="472"/>
      <c r="D218" s="472"/>
      <c r="E218" s="472"/>
      <c r="F218" s="472"/>
      <c r="G218" s="472"/>
      <c r="H218" s="472"/>
      <c r="I218" s="472"/>
      <c r="J218" s="472"/>
      <c r="K218" s="472"/>
      <c r="L218" s="472"/>
      <c r="M218" s="472"/>
      <c r="N218" s="472"/>
      <c r="O218" s="472"/>
      <c r="P218" s="472"/>
      <c r="Q218" s="472"/>
      <c r="R218" s="472"/>
      <c r="S218" s="472"/>
      <c r="T218" s="472"/>
      <c r="U218" s="472"/>
      <c r="V218" s="472"/>
      <c r="W218" s="472"/>
      <c r="X218" s="472"/>
    </row>
    <row r="219" spans="1:24" ht="15.75" customHeight="1" x14ac:dyDescent="0.25">
      <c r="A219" s="472"/>
      <c r="B219" s="472"/>
      <c r="C219" s="472"/>
      <c r="D219" s="472"/>
      <c r="E219" s="472"/>
      <c r="F219" s="472"/>
      <c r="G219" s="472"/>
      <c r="H219" s="472"/>
      <c r="I219" s="472"/>
      <c r="J219" s="472"/>
      <c r="K219" s="472"/>
      <c r="L219" s="472"/>
      <c r="M219" s="472"/>
      <c r="N219" s="472"/>
      <c r="O219" s="472"/>
      <c r="P219" s="472"/>
      <c r="Q219" s="472"/>
      <c r="R219" s="472"/>
      <c r="S219" s="472"/>
      <c r="T219" s="472"/>
      <c r="U219" s="472"/>
      <c r="V219" s="472"/>
      <c r="W219" s="472"/>
      <c r="X219" s="472"/>
    </row>
    <row r="220" spans="1:24" ht="15.75" customHeight="1" x14ac:dyDescent="0.25">
      <c r="A220" s="472"/>
      <c r="B220" s="472"/>
      <c r="C220" s="472"/>
      <c r="D220" s="472"/>
      <c r="E220" s="472"/>
      <c r="F220" s="472"/>
      <c r="G220" s="472"/>
      <c r="H220" s="472"/>
      <c r="I220" s="472"/>
      <c r="J220" s="472"/>
      <c r="K220" s="472"/>
      <c r="L220" s="472"/>
      <c r="M220" s="472"/>
      <c r="N220" s="472"/>
      <c r="O220" s="472"/>
      <c r="P220" s="472"/>
      <c r="Q220" s="472"/>
      <c r="R220" s="472"/>
      <c r="S220" s="472"/>
      <c r="T220" s="472"/>
      <c r="U220" s="472"/>
      <c r="V220" s="472"/>
      <c r="W220" s="472"/>
      <c r="X220" s="472"/>
    </row>
    <row r="221" spans="1:24" ht="15.75" customHeight="1" x14ac:dyDescent="0.25">
      <c r="A221" s="472"/>
      <c r="B221" s="472"/>
      <c r="C221" s="472"/>
      <c r="D221" s="472"/>
      <c r="E221" s="472"/>
      <c r="F221" s="472"/>
      <c r="G221" s="472"/>
      <c r="H221" s="472"/>
      <c r="I221" s="472"/>
      <c r="J221" s="472"/>
      <c r="K221" s="472"/>
      <c r="L221" s="472"/>
      <c r="M221" s="472"/>
      <c r="N221" s="472"/>
      <c r="O221" s="472"/>
      <c r="P221" s="472"/>
      <c r="Q221" s="472"/>
      <c r="R221" s="472"/>
      <c r="S221" s="472"/>
      <c r="T221" s="472"/>
      <c r="U221" s="472"/>
      <c r="V221" s="472"/>
      <c r="W221" s="472"/>
      <c r="X221" s="472"/>
    </row>
    <row r="222" spans="1:24" ht="15.75" customHeight="1" x14ac:dyDescent="0.25">
      <c r="A222" s="472"/>
      <c r="B222" s="472"/>
      <c r="C222" s="472"/>
      <c r="D222" s="472"/>
      <c r="E222" s="472"/>
      <c r="F222" s="472"/>
      <c r="G222" s="472"/>
      <c r="H222" s="472"/>
      <c r="I222" s="472"/>
      <c r="J222" s="472"/>
      <c r="K222" s="472"/>
      <c r="L222" s="472"/>
      <c r="M222" s="472"/>
      <c r="N222" s="472"/>
      <c r="O222" s="472"/>
      <c r="P222" s="472"/>
      <c r="Q222" s="472"/>
      <c r="R222" s="472"/>
      <c r="S222" s="472"/>
      <c r="T222" s="472"/>
      <c r="U222" s="472"/>
      <c r="V222" s="472"/>
      <c r="W222" s="472"/>
      <c r="X222" s="472"/>
    </row>
    <row r="223" spans="1:24" ht="15.75" customHeight="1" x14ac:dyDescent="0.25">
      <c r="A223" s="472"/>
      <c r="B223" s="472"/>
      <c r="C223" s="472"/>
      <c r="D223" s="472"/>
      <c r="E223" s="472"/>
      <c r="F223" s="472"/>
      <c r="G223" s="472"/>
      <c r="H223" s="472"/>
      <c r="I223" s="472"/>
      <c r="J223" s="472"/>
      <c r="K223" s="472"/>
      <c r="L223" s="472"/>
      <c r="M223" s="472"/>
      <c r="N223" s="472"/>
      <c r="O223" s="472"/>
      <c r="P223" s="472"/>
      <c r="Q223" s="472"/>
      <c r="R223" s="472"/>
      <c r="S223" s="472"/>
      <c r="T223" s="472"/>
      <c r="U223" s="472"/>
      <c r="V223" s="472"/>
      <c r="W223" s="472"/>
      <c r="X223" s="472"/>
    </row>
    <row r="224" spans="1:24" ht="15.75" customHeight="1" x14ac:dyDescent="0.25">
      <c r="A224" s="472"/>
      <c r="B224" s="472"/>
      <c r="C224" s="472"/>
      <c r="D224" s="472"/>
      <c r="E224" s="472"/>
      <c r="F224" s="472"/>
      <c r="G224" s="472"/>
      <c r="H224" s="472"/>
      <c r="I224" s="472"/>
      <c r="J224" s="472"/>
      <c r="K224" s="472"/>
      <c r="L224" s="472"/>
      <c r="M224" s="472"/>
      <c r="N224" s="472"/>
      <c r="O224" s="472"/>
      <c r="P224" s="472"/>
      <c r="Q224" s="472"/>
      <c r="R224" s="472"/>
      <c r="S224" s="472"/>
      <c r="T224" s="472"/>
      <c r="U224" s="472"/>
      <c r="V224" s="472"/>
      <c r="W224" s="472"/>
      <c r="X224" s="472"/>
    </row>
    <row r="225" spans="1:24" ht="15.75" customHeight="1" x14ac:dyDescent="0.25">
      <c r="A225" s="472"/>
      <c r="B225" s="472"/>
      <c r="C225" s="472"/>
      <c r="D225" s="472"/>
      <c r="E225" s="472"/>
      <c r="F225" s="472"/>
      <c r="G225" s="472"/>
      <c r="H225" s="472"/>
      <c r="I225" s="472"/>
      <c r="J225" s="472"/>
      <c r="K225" s="472"/>
      <c r="L225" s="472"/>
      <c r="M225" s="472"/>
      <c r="N225" s="472"/>
      <c r="O225" s="472"/>
      <c r="P225" s="472"/>
      <c r="Q225" s="472"/>
      <c r="R225" s="472"/>
      <c r="S225" s="472"/>
      <c r="T225" s="472"/>
      <c r="U225" s="472"/>
      <c r="V225" s="472"/>
      <c r="W225" s="472"/>
      <c r="X225" s="472"/>
    </row>
    <row r="226" spans="1:24" ht="15.75" customHeight="1" x14ac:dyDescent="0.25">
      <c r="A226" s="472"/>
      <c r="B226" s="472"/>
      <c r="C226" s="472"/>
      <c r="D226" s="472"/>
      <c r="E226" s="472"/>
      <c r="F226" s="472"/>
      <c r="G226" s="472"/>
      <c r="H226" s="472"/>
      <c r="I226" s="472"/>
      <c r="J226" s="472"/>
      <c r="K226" s="472"/>
      <c r="L226" s="472"/>
      <c r="M226" s="472"/>
      <c r="N226" s="472"/>
      <c r="O226" s="472"/>
      <c r="P226" s="472"/>
      <c r="Q226" s="472"/>
      <c r="R226" s="472"/>
      <c r="S226" s="472"/>
      <c r="T226" s="472"/>
      <c r="U226" s="472"/>
      <c r="V226" s="472"/>
      <c r="W226" s="472"/>
      <c r="X226" s="472"/>
    </row>
    <row r="227" spans="1:24" ht="15.75" customHeight="1" x14ac:dyDescent="0.2"/>
    <row r="228" spans="1:24" ht="15.75" customHeight="1" x14ac:dyDescent="0.2"/>
    <row r="229" spans="1:24" ht="15.75" customHeight="1" x14ac:dyDescent="0.2"/>
    <row r="230" spans="1:24" ht="15.75" customHeight="1" x14ac:dyDescent="0.2"/>
    <row r="231" spans="1:24" ht="15.75" customHeight="1" x14ac:dyDescent="0.2"/>
    <row r="232" spans="1:24" ht="15.75" customHeight="1" x14ac:dyDescent="0.2"/>
    <row r="233" spans="1:24" ht="15.75" customHeight="1" x14ac:dyDescent="0.2"/>
    <row r="234" spans="1:24" ht="15.75" customHeight="1" x14ac:dyDescent="0.2"/>
    <row r="235" spans="1:24" ht="15.75" customHeight="1" x14ac:dyDescent="0.2"/>
    <row r="236" spans="1:24" ht="15.75" customHeight="1" x14ac:dyDescent="0.2"/>
    <row r="237" spans="1:24" ht="15.75" customHeight="1" x14ac:dyDescent="0.2"/>
    <row r="238" spans="1:24" ht="15.75" customHeight="1" x14ac:dyDescent="0.2"/>
    <row r="239" spans="1:24" ht="15.75" customHeight="1" x14ac:dyDescent="0.2"/>
    <row r="240" spans="1:2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1:A3"/>
    <mergeCell ref="B1:D3"/>
    <mergeCell ref="A4:D4"/>
  </mergeCell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'DATOS OCULTOS'!$B$3:$B$21</xm:f>
          </x14:formula1>
          <xm:sqref>C6:C25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4.42578125" defaultRowHeight="15" customHeight="1" x14ac:dyDescent="0.2"/>
  <cols>
    <col min="1" max="1" width="7.42578125" customWidth="1"/>
    <col min="2" max="2" width="53.7109375" customWidth="1"/>
    <col min="3" max="3" width="78" customWidth="1"/>
    <col min="4" max="5" width="10.85546875" customWidth="1"/>
    <col min="6" max="6" width="13.140625" customWidth="1"/>
    <col min="7" max="7" width="10.85546875" customWidth="1"/>
    <col min="8" max="8" width="12.7109375" customWidth="1"/>
    <col min="9" max="16" width="10.85546875" customWidth="1"/>
    <col min="17" max="17" width="17" customWidth="1"/>
    <col min="18" max="18" width="14.28515625" customWidth="1"/>
    <col min="19" max="19" width="46" customWidth="1"/>
    <col min="20" max="26" width="10.85546875" customWidth="1"/>
  </cols>
  <sheetData>
    <row r="1" spans="1:26" ht="16.5" customHeight="1" x14ac:dyDescent="0.3">
      <c r="A1" s="5"/>
      <c r="B1" s="2">
        <v>1</v>
      </c>
      <c r="C1" s="2">
        <v>2</v>
      </c>
      <c r="D1" s="2"/>
      <c r="E1" s="2"/>
      <c r="F1" s="2"/>
      <c r="G1" s="2"/>
      <c r="H1" s="2"/>
      <c r="I1" s="2"/>
      <c r="J1" s="2"/>
      <c r="K1" s="2"/>
      <c r="L1" s="2"/>
      <c r="M1" s="2"/>
      <c r="N1" s="2"/>
      <c r="O1" s="2"/>
      <c r="P1" s="2"/>
      <c r="Q1" s="2"/>
      <c r="R1" s="2"/>
      <c r="S1" s="2"/>
      <c r="T1" s="2"/>
      <c r="U1" s="2"/>
      <c r="V1" s="2"/>
      <c r="W1" s="2"/>
      <c r="X1" s="2"/>
      <c r="Y1" s="2"/>
      <c r="Z1" s="2"/>
    </row>
    <row r="2" spans="1:26" ht="16.5" customHeight="1" x14ac:dyDescent="0.3">
      <c r="A2" s="474" t="s">
        <v>2134</v>
      </c>
      <c r="B2" s="475" t="s">
        <v>2135</v>
      </c>
      <c r="C2" s="391"/>
      <c r="D2" s="2"/>
      <c r="E2" s="785" t="s">
        <v>1239</v>
      </c>
      <c r="F2" s="578"/>
      <c r="G2" s="578"/>
      <c r="H2" s="578"/>
      <c r="I2" s="578"/>
      <c r="J2" s="578"/>
      <c r="K2" s="578"/>
      <c r="L2" s="578"/>
      <c r="M2" s="579"/>
      <c r="N2" s="2"/>
      <c r="O2" s="2"/>
      <c r="P2" s="2"/>
      <c r="Q2" s="2"/>
      <c r="R2" s="2"/>
      <c r="S2" s="2"/>
      <c r="T2" s="2"/>
      <c r="U2" s="2"/>
      <c r="V2" s="2"/>
      <c r="W2" s="2"/>
      <c r="X2" s="2"/>
      <c r="Y2" s="2"/>
      <c r="Z2" s="2"/>
    </row>
    <row r="3" spans="1:26" ht="16.5" customHeight="1" x14ac:dyDescent="0.3">
      <c r="A3" s="112">
        <v>1</v>
      </c>
      <c r="B3" s="476" t="s">
        <v>398</v>
      </c>
      <c r="C3" s="27"/>
      <c r="D3" s="2"/>
      <c r="E3" s="773" t="s">
        <v>2136</v>
      </c>
      <c r="F3" s="568"/>
      <c r="G3" s="773" t="s">
        <v>1258</v>
      </c>
      <c r="H3" s="568"/>
      <c r="I3" s="786" t="s">
        <v>1259</v>
      </c>
      <c r="J3" s="568"/>
      <c r="K3" s="786" t="s">
        <v>1260</v>
      </c>
      <c r="L3" s="570"/>
      <c r="M3" s="568"/>
      <c r="N3" s="2"/>
      <c r="O3" s="2"/>
      <c r="P3" s="778" t="s">
        <v>2137</v>
      </c>
      <c r="Q3" s="759"/>
      <c r="R3" s="759"/>
      <c r="S3" s="759"/>
      <c r="T3" s="760"/>
      <c r="U3" s="2"/>
      <c r="V3" s="2"/>
      <c r="W3" s="2"/>
      <c r="X3" s="2"/>
      <c r="Y3" s="2"/>
      <c r="Z3" s="2"/>
    </row>
    <row r="4" spans="1:26" ht="16.5" customHeight="1" x14ac:dyDescent="0.3">
      <c r="A4" s="112">
        <v>2</v>
      </c>
      <c r="B4" s="476" t="s">
        <v>5</v>
      </c>
      <c r="C4" s="27"/>
      <c r="D4" s="2"/>
      <c r="E4" s="112" t="s">
        <v>2138</v>
      </c>
      <c r="F4" s="112">
        <v>15</v>
      </c>
      <c r="G4" s="112" t="s">
        <v>2139</v>
      </c>
      <c r="H4" s="112">
        <v>15</v>
      </c>
      <c r="I4" s="112" t="s">
        <v>2140</v>
      </c>
      <c r="J4" s="112">
        <v>15</v>
      </c>
      <c r="K4" s="112" t="s">
        <v>2141</v>
      </c>
      <c r="L4" s="112" t="s">
        <v>2142</v>
      </c>
      <c r="M4" s="113" t="s">
        <v>2143</v>
      </c>
      <c r="N4" s="2"/>
      <c r="O4" s="2"/>
      <c r="P4" s="124"/>
      <c r="Q4" s="124"/>
      <c r="R4" s="124"/>
      <c r="S4" s="124"/>
      <c r="T4" s="124"/>
      <c r="U4" s="2"/>
      <c r="V4" s="2"/>
      <c r="W4" s="2"/>
      <c r="X4" s="2"/>
      <c r="Y4" s="2"/>
      <c r="Z4" s="2"/>
    </row>
    <row r="5" spans="1:26" ht="16.5" customHeight="1" x14ac:dyDescent="0.3">
      <c r="A5" s="112">
        <v>3</v>
      </c>
      <c r="B5" s="476" t="s">
        <v>125</v>
      </c>
      <c r="C5" s="27"/>
      <c r="D5" s="2"/>
      <c r="E5" s="113" t="s">
        <v>2144</v>
      </c>
      <c r="F5" s="112">
        <v>0</v>
      </c>
      <c r="G5" s="112" t="s">
        <v>2145</v>
      </c>
      <c r="H5" s="112">
        <v>0</v>
      </c>
      <c r="I5" s="112" t="s">
        <v>2146</v>
      </c>
      <c r="J5" s="112">
        <v>0</v>
      </c>
      <c r="K5" s="112">
        <v>15</v>
      </c>
      <c r="L5" s="112">
        <v>10</v>
      </c>
      <c r="M5" s="112">
        <v>0</v>
      </c>
      <c r="N5" s="2"/>
      <c r="O5" s="2"/>
      <c r="P5" s="778" t="s">
        <v>2147</v>
      </c>
      <c r="Q5" s="759"/>
      <c r="R5" s="779"/>
      <c r="S5" s="477" t="s">
        <v>2148</v>
      </c>
      <c r="T5" s="478" t="s">
        <v>2149</v>
      </c>
      <c r="U5" s="2"/>
      <c r="V5" s="2"/>
      <c r="W5" s="2"/>
      <c r="X5" s="2"/>
      <c r="Y5" s="2"/>
      <c r="Z5" s="2"/>
    </row>
    <row r="6" spans="1:26" ht="16.5" customHeight="1" x14ac:dyDescent="0.3">
      <c r="A6" s="112">
        <v>4</v>
      </c>
      <c r="B6" s="476" t="s">
        <v>63</v>
      </c>
      <c r="C6" s="27"/>
      <c r="D6" s="2"/>
      <c r="E6" s="773" t="s">
        <v>1261</v>
      </c>
      <c r="F6" s="568"/>
      <c r="G6" s="773" t="s">
        <v>2150</v>
      </c>
      <c r="H6" s="568"/>
      <c r="I6" s="773" t="s">
        <v>1263</v>
      </c>
      <c r="J6" s="570"/>
      <c r="K6" s="568"/>
      <c r="L6" s="479"/>
      <c r="M6" s="479"/>
      <c r="N6" s="2"/>
      <c r="O6" s="2"/>
      <c r="P6" s="783" t="s">
        <v>2151</v>
      </c>
      <c r="Q6" s="780" t="s">
        <v>804</v>
      </c>
      <c r="R6" s="480" t="s">
        <v>834</v>
      </c>
      <c r="S6" s="481" t="s">
        <v>2152</v>
      </c>
      <c r="T6" s="482">
        <v>0.25</v>
      </c>
      <c r="U6" s="2"/>
      <c r="V6" s="2"/>
      <c r="W6" s="2"/>
      <c r="X6" s="2"/>
      <c r="Y6" s="2"/>
      <c r="Z6" s="2"/>
    </row>
    <row r="7" spans="1:26" ht="16.5" customHeight="1" x14ac:dyDescent="0.3">
      <c r="A7" s="112">
        <v>5</v>
      </c>
      <c r="B7" s="476" t="s">
        <v>615</v>
      </c>
      <c r="C7" s="27"/>
      <c r="D7" s="2"/>
      <c r="E7" s="112" t="s">
        <v>2153</v>
      </c>
      <c r="F7" s="112" t="s">
        <v>2154</v>
      </c>
      <c r="G7" s="113" t="s">
        <v>2155</v>
      </c>
      <c r="H7" s="113" t="s">
        <v>2156</v>
      </c>
      <c r="I7" s="112" t="s">
        <v>2157</v>
      </c>
      <c r="J7" s="112" t="s">
        <v>2158</v>
      </c>
      <c r="K7" s="112" t="s">
        <v>2159</v>
      </c>
      <c r="L7" s="390"/>
      <c r="M7" s="2"/>
      <c r="N7" s="2"/>
      <c r="O7" s="2"/>
      <c r="P7" s="667"/>
      <c r="Q7" s="629"/>
      <c r="R7" s="483" t="s">
        <v>825</v>
      </c>
      <c r="S7" s="484" t="s">
        <v>2160</v>
      </c>
      <c r="T7" s="485">
        <v>0.15</v>
      </c>
      <c r="U7" s="2"/>
      <c r="V7" s="2"/>
      <c r="W7" s="2"/>
      <c r="X7" s="2"/>
      <c r="Y7" s="2"/>
      <c r="Z7" s="2"/>
    </row>
    <row r="8" spans="1:26" ht="16.5" customHeight="1" x14ac:dyDescent="0.3">
      <c r="A8" s="112">
        <v>6</v>
      </c>
      <c r="B8" s="476" t="s">
        <v>370</v>
      </c>
      <c r="C8" s="27"/>
      <c r="D8" s="2"/>
      <c r="E8" s="112">
        <v>15</v>
      </c>
      <c r="F8" s="112">
        <v>0</v>
      </c>
      <c r="G8" s="112">
        <v>15</v>
      </c>
      <c r="H8" s="112">
        <v>0</v>
      </c>
      <c r="I8" s="112">
        <v>10</v>
      </c>
      <c r="J8" s="112">
        <v>5</v>
      </c>
      <c r="K8" s="486">
        <v>0</v>
      </c>
      <c r="L8" s="2"/>
      <c r="M8" s="2"/>
      <c r="N8" s="2"/>
      <c r="O8" s="2"/>
      <c r="P8" s="667"/>
      <c r="Q8" s="630"/>
      <c r="R8" s="483" t="s">
        <v>837</v>
      </c>
      <c r="S8" s="484" t="s">
        <v>2161</v>
      </c>
      <c r="T8" s="485">
        <v>0.1</v>
      </c>
      <c r="U8" s="2"/>
      <c r="V8" s="2"/>
      <c r="W8" s="2"/>
      <c r="X8" s="2"/>
      <c r="Y8" s="2"/>
      <c r="Z8" s="2"/>
    </row>
    <row r="9" spans="1:26" ht="16.5" customHeight="1" x14ac:dyDescent="0.3">
      <c r="A9" s="112">
        <v>7</v>
      </c>
      <c r="B9" s="55" t="s">
        <v>250</v>
      </c>
      <c r="C9" s="27"/>
      <c r="D9" s="2"/>
      <c r="E9" s="773" t="s">
        <v>2162</v>
      </c>
      <c r="F9" s="570"/>
      <c r="G9" s="568"/>
      <c r="H9" s="773" t="s">
        <v>2162</v>
      </c>
      <c r="I9" s="570"/>
      <c r="J9" s="568"/>
      <c r="K9" s="773" t="s">
        <v>2163</v>
      </c>
      <c r="L9" s="570"/>
      <c r="M9" s="568"/>
      <c r="N9" s="2"/>
      <c r="O9" s="2"/>
      <c r="P9" s="667"/>
      <c r="Q9" s="781" t="s">
        <v>805</v>
      </c>
      <c r="R9" s="483" t="s">
        <v>944</v>
      </c>
      <c r="S9" s="484" t="s">
        <v>2164</v>
      </c>
      <c r="T9" s="485">
        <v>0.25</v>
      </c>
      <c r="U9" s="2"/>
      <c r="V9" s="2"/>
      <c r="W9" s="2"/>
      <c r="X9" s="2"/>
      <c r="Y9" s="2"/>
      <c r="Z9" s="2"/>
    </row>
    <row r="10" spans="1:26" ht="16.5" customHeight="1" x14ac:dyDescent="0.3">
      <c r="A10" s="112">
        <v>8</v>
      </c>
      <c r="B10" s="476" t="s">
        <v>150</v>
      </c>
      <c r="C10" s="27"/>
      <c r="D10" s="2"/>
      <c r="E10" s="487" t="s">
        <v>1291</v>
      </c>
      <c r="F10" s="487" t="s">
        <v>1292</v>
      </c>
      <c r="G10" s="487" t="s">
        <v>1420</v>
      </c>
      <c r="H10" s="487" t="s">
        <v>1291</v>
      </c>
      <c r="I10" s="487" t="s">
        <v>1292</v>
      </c>
      <c r="J10" s="487" t="s">
        <v>1420</v>
      </c>
      <c r="K10" s="487" t="s">
        <v>1291</v>
      </c>
      <c r="L10" s="487" t="s">
        <v>1292</v>
      </c>
      <c r="M10" s="487" t="s">
        <v>1420</v>
      </c>
      <c r="N10" s="2"/>
      <c r="O10" s="2"/>
      <c r="P10" s="784"/>
      <c r="Q10" s="630"/>
      <c r="R10" s="483" t="s">
        <v>826</v>
      </c>
      <c r="S10" s="484" t="s">
        <v>2165</v>
      </c>
      <c r="T10" s="485">
        <v>0.15</v>
      </c>
      <c r="U10" s="2"/>
      <c r="V10" s="2"/>
      <c r="W10" s="2"/>
      <c r="X10" s="2"/>
      <c r="Y10" s="2"/>
      <c r="Z10" s="2"/>
    </row>
    <row r="11" spans="1:26" ht="16.5" customHeight="1" x14ac:dyDescent="0.3">
      <c r="A11" s="112">
        <v>9</v>
      </c>
      <c r="B11" s="476" t="s">
        <v>92</v>
      </c>
      <c r="C11" s="27"/>
      <c r="D11" s="2"/>
      <c r="E11" s="2"/>
      <c r="F11" s="2"/>
      <c r="G11" s="2"/>
      <c r="H11" s="2"/>
      <c r="I11" s="2"/>
      <c r="J11" s="2"/>
      <c r="K11" s="2"/>
      <c r="L11" s="2"/>
      <c r="M11" s="2"/>
      <c r="N11" s="2"/>
      <c r="O11" s="2"/>
      <c r="P11" s="782" t="s">
        <v>2166</v>
      </c>
      <c r="Q11" s="781" t="s">
        <v>807</v>
      </c>
      <c r="R11" s="483" t="s">
        <v>827</v>
      </c>
      <c r="S11" s="484" t="s">
        <v>2167</v>
      </c>
      <c r="T11" s="488" t="s">
        <v>2168</v>
      </c>
      <c r="U11" s="2"/>
      <c r="V11" s="2"/>
      <c r="W11" s="2"/>
      <c r="X11" s="2"/>
      <c r="Y11" s="2"/>
      <c r="Z11" s="2"/>
    </row>
    <row r="12" spans="1:26" ht="16.5" customHeight="1" x14ac:dyDescent="0.3">
      <c r="A12" s="112">
        <v>10</v>
      </c>
      <c r="B12" s="476" t="s">
        <v>318</v>
      </c>
      <c r="C12" s="27"/>
      <c r="D12" s="2"/>
      <c r="E12" s="776" t="s">
        <v>1268</v>
      </c>
      <c r="F12" s="570"/>
      <c r="G12" s="568"/>
      <c r="H12" s="2"/>
      <c r="I12" s="2"/>
      <c r="J12" s="2"/>
      <c r="K12" s="2"/>
      <c r="L12" s="2"/>
      <c r="M12" s="2"/>
      <c r="N12" s="2"/>
      <c r="O12" s="2"/>
      <c r="P12" s="667"/>
      <c r="Q12" s="630"/>
      <c r="R12" s="483" t="s">
        <v>838</v>
      </c>
      <c r="S12" s="484" t="s">
        <v>2169</v>
      </c>
      <c r="T12" s="488" t="s">
        <v>2168</v>
      </c>
      <c r="U12" s="2"/>
      <c r="V12" s="2"/>
      <c r="W12" s="2"/>
      <c r="X12" s="2"/>
      <c r="Y12" s="2"/>
      <c r="Z12" s="2"/>
    </row>
    <row r="13" spans="1:26" ht="16.5" customHeight="1" x14ac:dyDescent="0.3">
      <c r="A13" s="112">
        <v>11</v>
      </c>
      <c r="B13" s="476" t="s">
        <v>345</v>
      </c>
      <c r="C13" s="27"/>
      <c r="D13" s="2"/>
      <c r="E13" s="112" t="s">
        <v>1291</v>
      </c>
      <c r="F13" s="112" t="s">
        <v>1292</v>
      </c>
      <c r="G13" s="112" t="s">
        <v>1420</v>
      </c>
      <c r="H13" s="2"/>
      <c r="I13" s="2"/>
      <c r="J13" s="2"/>
      <c r="K13" s="2"/>
      <c r="L13" s="2"/>
      <c r="M13" s="2"/>
      <c r="N13" s="2"/>
      <c r="O13" s="2"/>
      <c r="P13" s="667"/>
      <c r="Q13" s="781" t="s">
        <v>808</v>
      </c>
      <c r="R13" s="483" t="s">
        <v>828</v>
      </c>
      <c r="S13" s="484" t="s">
        <v>2170</v>
      </c>
      <c r="T13" s="488" t="s">
        <v>2168</v>
      </c>
      <c r="U13" s="2"/>
      <c r="V13" s="2"/>
      <c r="W13" s="2"/>
      <c r="X13" s="2"/>
      <c r="Y13" s="2"/>
      <c r="Z13" s="2"/>
    </row>
    <row r="14" spans="1:26" ht="16.5" customHeight="1" x14ac:dyDescent="0.3">
      <c r="A14" s="112">
        <v>12</v>
      </c>
      <c r="B14" s="476" t="s">
        <v>661</v>
      </c>
      <c r="C14" s="27"/>
      <c r="D14" s="2"/>
      <c r="E14" s="112">
        <v>100</v>
      </c>
      <c r="F14" s="112">
        <v>50</v>
      </c>
      <c r="G14" s="112">
        <v>0</v>
      </c>
      <c r="H14" s="2"/>
      <c r="I14" s="2"/>
      <c r="J14" s="2"/>
      <c r="K14" s="2"/>
      <c r="L14" s="2"/>
      <c r="M14" s="2"/>
      <c r="N14" s="2"/>
      <c r="O14" s="2"/>
      <c r="P14" s="667"/>
      <c r="Q14" s="630"/>
      <c r="R14" s="483" t="s">
        <v>927</v>
      </c>
      <c r="S14" s="484" t="s">
        <v>2171</v>
      </c>
      <c r="T14" s="488" t="s">
        <v>2168</v>
      </c>
      <c r="U14" s="2"/>
      <c r="V14" s="2"/>
      <c r="W14" s="2"/>
      <c r="X14" s="2"/>
      <c r="Y14" s="2"/>
      <c r="Z14" s="2"/>
    </row>
    <row r="15" spans="1:26" ht="16.5" customHeight="1" x14ac:dyDescent="0.3">
      <c r="A15" s="112">
        <v>13</v>
      </c>
      <c r="B15" s="476" t="s">
        <v>229</v>
      </c>
      <c r="C15" s="27"/>
      <c r="D15" s="2"/>
      <c r="E15" s="2"/>
      <c r="F15" s="2" t="s">
        <v>1252</v>
      </c>
      <c r="G15" s="2" t="s">
        <v>1273</v>
      </c>
      <c r="H15" s="2"/>
      <c r="I15" s="2"/>
      <c r="J15" s="2"/>
      <c r="K15" s="2"/>
      <c r="L15" s="2"/>
      <c r="M15" s="2"/>
      <c r="N15" s="2"/>
      <c r="O15" s="2"/>
      <c r="P15" s="667"/>
      <c r="Q15" s="781" t="s">
        <v>809</v>
      </c>
      <c r="R15" s="483" t="s">
        <v>829</v>
      </c>
      <c r="S15" s="484" t="s">
        <v>2172</v>
      </c>
      <c r="T15" s="488" t="s">
        <v>2168</v>
      </c>
      <c r="U15" s="2"/>
      <c r="V15" s="2"/>
      <c r="W15" s="2"/>
      <c r="X15" s="2"/>
      <c r="Y15" s="2"/>
      <c r="Z15" s="2"/>
    </row>
    <row r="16" spans="1:26" ht="16.5" customHeight="1" x14ac:dyDescent="0.3">
      <c r="A16" s="112">
        <v>14</v>
      </c>
      <c r="B16" s="476" t="s">
        <v>192</v>
      </c>
      <c r="C16" s="27"/>
      <c r="D16" s="2"/>
      <c r="E16" s="2"/>
      <c r="F16" s="2">
        <v>1</v>
      </c>
      <c r="G16" s="2">
        <v>1</v>
      </c>
      <c r="H16" s="390"/>
      <c r="I16" s="2"/>
      <c r="J16" s="2"/>
      <c r="K16" s="2"/>
      <c r="L16" s="2"/>
      <c r="M16" s="2"/>
      <c r="N16" s="2"/>
      <c r="O16" s="2"/>
      <c r="P16" s="668"/>
      <c r="Q16" s="640"/>
      <c r="R16" s="489" t="s">
        <v>928</v>
      </c>
      <c r="S16" s="490" t="s">
        <v>2173</v>
      </c>
      <c r="T16" s="491" t="s">
        <v>2168</v>
      </c>
      <c r="U16" s="2"/>
      <c r="V16" s="2"/>
      <c r="W16" s="2"/>
      <c r="X16" s="2"/>
      <c r="Y16" s="2"/>
      <c r="Z16" s="2"/>
    </row>
    <row r="17" spans="1:26" ht="16.5" customHeight="1" x14ac:dyDescent="0.3">
      <c r="A17" s="112">
        <v>15</v>
      </c>
      <c r="B17" s="476" t="s">
        <v>169</v>
      </c>
      <c r="C17" s="27"/>
      <c r="D17" s="2"/>
      <c r="E17" s="2"/>
      <c r="F17" s="2">
        <v>2</v>
      </c>
      <c r="G17" s="2">
        <v>2</v>
      </c>
      <c r="H17" s="492" t="s">
        <v>1344</v>
      </c>
      <c r="I17" s="2"/>
      <c r="J17" s="2"/>
      <c r="K17" s="2"/>
      <c r="L17" s="2"/>
      <c r="M17" s="2"/>
      <c r="N17" s="2"/>
      <c r="O17" s="2"/>
      <c r="P17" s="774" t="s">
        <v>2174</v>
      </c>
      <c r="Q17" s="572"/>
      <c r="R17" s="572"/>
      <c r="S17" s="572"/>
      <c r="T17" s="775"/>
      <c r="U17" s="2"/>
      <c r="V17" s="2"/>
      <c r="W17" s="2"/>
      <c r="X17" s="2"/>
      <c r="Y17" s="2"/>
      <c r="Z17" s="2"/>
    </row>
    <row r="18" spans="1:26" ht="16.5" customHeight="1" x14ac:dyDescent="0.3">
      <c r="A18" s="112">
        <v>16</v>
      </c>
      <c r="B18" s="476" t="s">
        <v>647</v>
      </c>
      <c r="C18" s="27"/>
      <c r="D18" s="2"/>
      <c r="E18" s="2"/>
      <c r="F18" s="2">
        <v>3</v>
      </c>
      <c r="G18" s="2">
        <v>3</v>
      </c>
      <c r="H18" s="493" t="s">
        <v>1304</v>
      </c>
      <c r="I18" s="2"/>
      <c r="J18" s="2"/>
      <c r="K18" s="2"/>
      <c r="L18" s="2"/>
      <c r="M18" s="2"/>
      <c r="N18" s="2"/>
      <c r="O18" s="2"/>
      <c r="P18" s="2"/>
      <c r="Q18" s="2"/>
      <c r="R18" s="2"/>
      <c r="S18" s="2"/>
      <c r="T18" s="2"/>
      <c r="U18" s="2"/>
      <c r="V18" s="2"/>
      <c r="W18" s="2"/>
      <c r="X18" s="2"/>
      <c r="Y18" s="2"/>
      <c r="Z18" s="2"/>
    </row>
    <row r="19" spans="1:26" ht="16.5" customHeight="1" x14ac:dyDescent="0.3">
      <c r="A19" s="112">
        <v>17</v>
      </c>
      <c r="B19" s="476" t="s">
        <v>210</v>
      </c>
      <c r="C19" s="27"/>
      <c r="D19" s="2"/>
      <c r="E19" s="2"/>
      <c r="F19" s="2">
        <v>4</v>
      </c>
      <c r="G19" s="2">
        <v>4</v>
      </c>
      <c r="H19" s="494" t="s">
        <v>1290</v>
      </c>
      <c r="I19" s="2"/>
      <c r="J19" s="2"/>
      <c r="K19" s="2"/>
      <c r="L19" s="2"/>
      <c r="M19" s="2"/>
      <c r="N19" s="2"/>
      <c r="O19" s="2"/>
      <c r="P19" s="2"/>
      <c r="Q19" s="2"/>
      <c r="R19" s="2"/>
      <c r="S19" s="2"/>
      <c r="T19" s="2"/>
      <c r="U19" s="2"/>
      <c r="V19" s="2"/>
      <c r="W19" s="2"/>
      <c r="X19" s="2"/>
      <c r="Y19" s="2"/>
      <c r="Z19" s="2"/>
    </row>
    <row r="20" spans="1:26" ht="16.5" customHeight="1" x14ac:dyDescent="0.3">
      <c r="A20" s="112">
        <v>18</v>
      </c>
      <c r="B20" s="476" t="s">
        <v>1477</v>
      </c>
      <c r="C20" s="27"/>
      <c r="D20" s="2"/>
      <c r="E20" s="2"/>
      <c r="F20" s="2">
        <v>5</v>
      </c>
      <c r="G20" s="2">
        <v>5</v>
      </c>
      <c r="H20" s="2"/>
      <c r="I20" s="2"/>
      <c r="J20" s="2"/>
      <c r="K20" s="2"/>
      <c r="L20" s="2"/>
      <c r="M20" s="2"/>
      <c r="N20" s="2"/>
      <c r="O20" s="2"/>
      <c r="P20" s="2"/>
      <c r="Q20" s="2"/>
      <c r="R20" s="2"/>
      <c r="S20" s="2"/>
      <c r="T20" s="2"/>
      <c r="U20" s="2"/>
      <c r="V20" s="2"/>
      <c r="W20" s="2"/>
      <c r="X20" s="2"/>
      <c r="Y20" s="2"/>
      <c r="Z20" s="2"/>
    </row>
    <row r="21" spans="1:26" ht="16.5" customHeight="1" x14ac:dyDescent="0.3">
      <c r="A21" s="112">
        <v>19</v>
      </c>
      <c r="B21" s="55" t="s">
        <v>289</v>
      </c>
      <c r="C21" s="27"/>
      <c r="D21" s="2"/>
      <c r="E21" s="2"/>
      <c r="F21" s="2"/>
      <c r="G21" s="2"/>
      <c r="H21" s="2"/>
      <c r="I21" s="2"/>
      <c r="J21" s="2"/>
      <c r="K21" s="2"/>
      <c r="L21" s="2"/>
      <c r="M21" s="2"/>
      <c r="N21" s="2"/>
      <c r="O21" s="2"/>
      <c r="P21" s="2"/>
      <c r="Q21" s="2"/>
      <c r="R21" s="2"/>
      <c r="S21" s="2"/>
      <c r="T21" s="2"/>
      <c r="U21" s="2"/>
      <c r="V21" s="2"/>
      <c r="W21" s="2"/>
      <c r="X21" s="2"/>
      <c r="Y21" s="2"/>
      <c r="Z21" s="2"/>
    </row>
    <row r="22" spans="1:26" ht="16.5" customHeight="1" x14ac:dyDescent="0.3">
      <c r="A22" s="5"/>
      <c r="B22" s="2" t="s">
        <v>8</v>
      </c>
      <c r="C22" s="2"/>
      <c r="D22" s="2"/>
      <c r="E22" s="2"/>
      <c r="F22" s="2"/>
      <c r="G22" s="2"/>
      <c r="H22" s="2"/>
      <c r="I22" s="2"/>
      <c r="J22" s="2"/>
      <c r="K22" s="2"/>
      <c r="L22" s="2"/>
      <c r="M22" s="2"/>
      <c r="N22" s="2"/>
      <c r="O22" s="2"/>
      <c r="P22" s="2"/>
      <c r="Q22" s="2"/>
      <c r="R22" s="2"/>
      <c r="S22" s="2"/>
      <c r="T22" s="2"/>
      <c r="U22" s="2"/>
      <c r="V22" s="2"/>
      <c r="W22" s="2"/>
      <c r="X22" s="2"/>
      <c r="Y22" s="2"/>
      <c r="Z22" s="2"/>
    </row>
    <row r="23" spans="1:26" ht="16.5" customHeight="1" x14ac:dyDescent="0.3">
      <c r="A23" s="5"/>
      <c r="B23" s="777" t="s">
        <v>2175</v>
      </c>
      <c r="C23" s="568"/>
      <c r="D23" s="2"/>
      <c r="E23" s="2"/>
      <c r="F23" s="738" t="s">
        <v>2176</v>
      </c>
      <c r="G23" s="2"/>
      <c r="H23" s="2"/>
      <c r="I23" s="495" t="s">
        <v>1236</v>
      </c>
      <c r="J23" s="2"/>
      <c r="K23" s="2"/>
      <c r="L23" s="2"/>
      <c r="M23" s="2"/>
      <c r="N23" s="2"/>
      <c r="O23" s="2"/>
      <c r="P23" s="2"/>
      <c r="Q23" s="2"/>
      <c r="R23" s="2"/>
      <c r="S23" s="2"/>
      <c r="T23" s="2"/>
      <c r="U23" s="2"/>
      <c r="V23" s="2"/>
      <c r="W23" s="2"/>
      <c r="X23" s="2"/>
      <c r="Y23" s="2"/>
      <c r="Z23" s="2"/>
    </row>
    <row r="24" spans="1:26" ht="16.5" customHeight="1" x14ac:dyDescent="0.3">
      <c r="A24" s="5"/>
      <c r="B24" s="496" t="s">
        <v>1313</v>
      </c>
      <c r="C24" s="497" t="s">
        <v>2177</v>
      </c>
      <c r="D24" s="2"/>
      <c r="E24" s="2"/>
      <c r="F24" s="723"/>
      <c r="G24" s="2"/>
      <c r="H24" s="2"/>
      <c r="I24" s="2" t="s">
        <v>2178</v>
      </c>
      <c r="J24" s="2"/>
      <c r="K24" s="2"/>
      <c r="L24" s="2"/>
      <c r="M24" s="2"/>
      <c r="N24" s="2"/>
      <c r="O24" s="2"/>
      <c r="P24" s="2"/>
      <c r="Q24" s="2"/>
      <c r="R24" s="2"/>
      <c r="S24" s="2"/>
      <c r="T24" s="2"/>
      <c r="U24" s="2"/>
      <c r="V24" s="2"/>
      <c r="W24" s="2"/>
      <c r="X24" s="2"/>
      <c r="Y24" s="2"/>
      <c r="Z24" s="2"/>
    </row>
    <row r="25" spans="1:26" ht="16.5" customHeight="1" x14ac:dyDescent="0.3">
      <c r="A25" s="5"/>
      <c r="B25" s="496" t="s">
        <v>1299</v>
      </c>
      <c r="C25" s="497" t="s">
        <v>2179</v>
      </c>
      <c r="D25" s="2"/>
      <c r="E25" s="2"/>
      <c r="F25" s="2" t="s">
        <v>1293</v>
      </c>
      <c r="G25" s="2"/>
      <c r="H25" s="2"/>
      <c r="I25" s="2" t="s">
        <v>2180</v>
      </c>
      <c r="J25" s="2"/>
      <c r="K25" s="2"/>
      <c r="L25" s="2"/>
      <c r="M25" s="2"/>
      <c r="N25" s="2"/>
      <c r="O25" s="2"/>
      <c r="P25" s="2"/>
      <c r="Q25" s="2"/>
      <c r="R25" s="2"/>
      <c r="S25" s="2"/>
      <c r="T25" s="2"/>
      <c r="U25" s="2"/>
      <c r="V25" s="2"/>
      <c r="W25" s="2"/>
      <c r="X25" s="2"/>
      <c r="Y25" s="2"/>
      <c r="Z25" s="2"/>
    </row>
    <row r="26" spans="1:26" ht="16.5" customHeight="1" x14ac:dyDescent="0.3">
      <c r="A26" s="5"/>
      <c r="B26" s="496" t="s">
        <v>1285</v>
      </c>
      <c r="C26" s="497" t="s">
        <v>2181</v>
      </c>
      <c r="D26" s="2"/>
      <c r="E26" s="2" t="s">
        <v>2182</v>
      </c>
      <c r="F26" s="2" t="s">
        <v>2183</v>
      </c>
      <c r="G26" s="2"/>
      <c r="H26" s="2"/>
      <c r="I26" s="2" t="s">
        <v>1294</v>
      </c>
      <c r="J26" s="2"/>
      <c r="K26" s="2"/>
      <c r="L26" s="2"/>
      <c r="M26" s="2"/>
      <c r="N26" s="2"/>
      <c r="O26" s="2"/>
      <c r="P26" s="2"/>
      <c r="Q26" s="2"/>
      <c r="R26" s="2"/>
      <c r="S26" s="2"/>
      <c r="T26" s="2"/>
      <c r="U26" s="2"/>
      <c r="V26" s="2"/>
      <c r="W26" s="2"/>
      <c r="X26" s="2"/>
      <c r="Y26" s="2"/>
      <c r="Z26" s="2"/>
    </row>
    <row r="27" spans="1:26" ht="16.5" customHeight="1" x14ac:dyDescent="0.3">
      <c r="A27" s="5"/>
      <c r="B27" s="496" t="s">
        <v>1076</v>
      </c>
      <c r="C27" s="497" t="s">
        <v>2184</v>
      </c>
      <c r="D27" s="2"/>
      <c r="E27" s="2"/>
      <c r="F27" s="2" t="s">
        <v>2185</v>
      </c>
      <c r="G27" s="2"/>
      <c r="H27" s="2"/>
      <c r="I27" s="2" t="s">
        <v>2186</v>
      </c>
      <c r="J27" s="2"/>
      <c r="K27" s="2"/>
      <c r="L27" s="2"/>
      <c r="M27" s="2"/>
      <c r="N27" s="2"/>
      <c r="O27" s="2"/>
      <c r="P27" s="2"/>
      <c r="Q27" s="2"/>
      <c r="R27" s="2"/>
      <c r="S27" s="2"/>
      <c r="T27" s="2"/>
      <c r="U27" s="2"/>
      <c r="V27" s="2"/>
      <c r="W27" s="2"/>
      <c r="X27" s="2"/>
      <c r="Y27" s="2"/>
      <c r="Z27" s="2"/>
    </row>
    <row r="28" spans="1:26" ht="16.5" customHeight="1" x14ac:dyDescent="0.3">
      <c r="A28" s="5"/>
      <c r="B28" s="496" t="s">
        <v>2187</v>
      </c>
      <c r="C28" s="497" t="s">
        <v>2188</v>
      </c>
      <c r="D28" s="2"/>
      <c r="E28" s="2"/>
      <c r="F28" s="2"/>
      <c r="G28" s="2"/>
      <c r="H28" s="2"/>
      <c r="I28" s="2"/>
      <c r="J28" s="2"/>
      <c r="K28" s="2"/>
      <c r="L28" s="2"/>
      <c r="M28" s="2"/>
      <c r="N28" s="2"/>
      <c r="O28" s="2"/>
      <c r="P28" s="2"/>
      <c r="Q28" s="2"/>
      <c r="R28" s="2"/>
      <c r="S28" s="2"/>
      <c r="T28" s="2"/>
      <c r="U28" s="2"/>
      <c r="V28" s="2"/>
      <c r="W28" s="2"/>
      <c r="X28" s="2"/>
      <c r="Y28" s="2"/>
      <c r="Z28" s="2"/>
    </row>
    <row r="29" spans="1:26" ht="16.5" customHeight="1" x14ac:dyDescent="0.3">
      <c r="A29" s="5"/>
      <c r="B29" s="496" t="s">
        <v>1515</v>
      </c>
      <c r="C29" s="497" t="s">
        <v>2189</v>
      </c>
      <c r="D29" s="2"/>
      <c r="E29" s="2"/>
      <c r="F29" s="2"/>
      <c r="G29" s="2"/>
      <c r="H29" s="2"/>
      <c r="I29" s="2"/>
      <c r="J29" s="2"/>
      <c r="K29" s="2"/>
      <c r="L29" s="2"/>
      <c r="M29" s="2"/>
      <c r="N29" s="2"/>
      <c r="O29" s="2"/>
      <c r="P29" s="2"/>
      <c r="Q29" s="2"/>
      <c r="R29" s="2"/>
      <c r="S29" s="2"/>
      <c r="T29" s="2"/>
      <c r="U29" s="2"/>
      <c r="V29" s="2"/>
      <c r="W29" s="2"/>
      <c r="X29" s="2"/>
      <c r="Y29" s="2"/>
      <c r="Z29" s="2"/>
    </row>
    <row r="30" spans="1:26" ht="16.5" customHeight="1" x14ac:dyDescent="0.3">
      <c r="A30" s="5"/>
      <c r="B30" s="2"/>
      <c r="C30" s="2"/>
      <c r="D30" s="2"/>
      <c r="E30" s="2"/>
      <c r="F30" s="2"/>
      <c r="G30" s="2"/>
      <c r="H30" s="2"/>
      <c r="I30" s="2"/>
      <c r="J30" s="2"/>
      <c r="K30" s="2"/>
      <c r="L30" s="2"/>
      <c r="M30" s="2"/>
      <c r="N30" s="2"/>
      <c r="O30" s="2"/>
      <c r="P30" s="2"/>
      <c r="Q30" s="2"/>
      <c r="R30" s="2"/>
      <c r="S30" s="2"/>
      <c r="T30" s="2"/>
      <c r="U30" s="2"/>
      <c r="V30" s="2"/>
      <c r="W30" s="2"/>
      <c r="X30" s="2"/>
      <c r="Y30" s="2"/>
      <c r="Z30" s="2"/>
    </row>
    <row r="31" spans="1:26" ht="16.5" customHeight="1" x14ac:dyDescent="0.3">
      <c r="A31" s="5"/>
      <c r="B31" s="777" t="s">
        <v>2190</v>
      </c>
      <c r="C31" s="568"/>
      <c r="D31" s="2"/>
      <c r="E31" s="2"/>
      <c r="F31" s="2"/>
      <c r="G31" s="2"/>
      <c r="H31" s="2"/>
      <c r="I31" s="2"/>
      <c r="J31" s="2"/>
      <c r="K31" s="2"/>
      <c r="L31" s="2"/>
      <c r="M31" s="2"/>
      <c r="N31" s="2"/>
      <c r="O31" s="2"/>
      <c r="P31" s="2"/>
      <c r="Q31" s="2"/>
      <c r="R31" s="2"/>
      <c r="S31" s="2"/>
      <c r="T31" s="2"/>
      <c r="U31" s="2"/>
      <c r="V31" s="2"/>
      <c r="W31" s="2"/>
      <c r="X31" s="2"/>
      <c r="Y31" s="2"/>
      <c r="Z31" s="2"/>
    </row>
    <row r="32" spans="1:26" ht="16.5" customHeight="1" x14ac:dyDescent="0.3">
      <c r="A32" s="5"/>
      <c r="B32" s="496" t="s">
        <v>825</v>
      </c>
      <c r="C32" s="496" t="s">
        <v>834</v>
      </c>
      <c r="D32" s="2" t="s">
        <v>8</v>
      </c>
      <c r="E32" s="2"/>
      <c r="F32" s="2"/>
      <c r="G32" s="2"/>
      <c r="H32" s="2"/>
      <c r="I32" s="2"/>
      <c r="J32" s="2"/>
      <c r="K32" s="2"/>
      <c r="L32" s="2"/>
      <c r="M32" s="2"/>
      <c r="N32" s="2"/>
      <c r="O32" s="2"/>
      <c r="P32" s="2"/>
      <c r="Q32" s="2"/>
      <c r="R32" s="2"/>
      <c r="S32" s="2"/>
      <c r="T32" s="2"/>
      <c r="U32" s="2"/>
      <c r="V32" s="2"/>
      <c r="W32" s="2"/>
      <c r="X32" s="2"/>
      <c r="Y32" s="2"/>
      <c r="Z32" s="2"/>
    </row>
    <row r="33" spans="1:26" ht="16.5" customHeight="1" x14ac:dyDescent="0.3">
      <c r="A33" s="5"/>
      <c r="B33" s="2"/>
      <c r="C33" s="2"/>
      <c r="D33" s="2"/>
      <c r="E33" s="2"/>
      <c r="F33" s="2"/>
      <c r="G33" s="2"/>
      <c r="H33" s="2"/>
      <c r="I33" s="2"/>
      <c r="J33" s="2"/>
      <c r="K33" s="2"/>
      <c r="L33" s="2"/>
      <c r="M33" s="2"/>
      <c r="N33" s="2"/>
      <c r="O33" s="2"/>
      <c r="P33" s="2"/>
      <c r="Q33" s="2"/>
      <c r="R33" s="2"/>
      <c r="S33" s="2"/>
      <c r="T33" s="2"/>
      <c r="U33" s="2"/>
      <c r="V33" s="2"/>
      <c r="W33" s="2"/>
      <c r="X33" s="2"/>
      <c r="Y33" s="2"/>
      <c r="Z33" s="2"/>
    </row>
    <row r="34" spans="1:26" ht="16.5" customHeight="1" x14ac:dyDescent="0.3">
      <c r="A34" s="5"/>
      <c r="B34" s="2"/>
      <c r="C34" s="2"/>
      <c r="D34" s="2"/>
      <c r="E34" s="2"/>
      <c r="F34" s="2"/>
      <c r="G34" s="2"/>
      <c r="H34" s="2"/>
      <c r="I34" s="2"/>
      <c r="J34" s="2"/>
      <c r="K34" s="2"/>
      <c r="L34" s="2"/>
      <c r="M34" s="2"/>
      <c r="N34" s="2"/>
      <c r="O34" s="2"/>
      <c r="P34" s="2"/>
      <c r="Q34" s="2"/>
      <c r="R34" s="2"/>
      <c r="S34" s="2"/>
      <c r="T34" s="2"/>
      <c r="U34" s="2"/>
      <c r="V34" s="2"/>
      <c r="W34" s="2"/>
      <c r="X34" s="2"/>
      <c r="Y34" s="2"/>
      <c r="Z34" s="2"/>
    </row>
    <row r="35" spans="1:26" ht="16.5" customHeight="1" x14ac:dyDescent="0.3">
      <c r="A35" s="5"/>
      <c r="B35" s="738" t="s">
        <v>1252</v>
      </c>
      <c r="C35" s="690" t="s">
        <v>1273</v>
      </c>
      <c r="D35" s="487"/>
      <c r="E35" s="2"/>
      <c r="F35" s="2"/>
      <c r="G35" s="2"/>
      <c r="H35" s="2"/>
      <c r="I35" s="2"/>
      <c r="J35" s="2"/>
      <c r="K35" s="2"/>
      <c r="L35" s="2"/>
      <c r="M35" s="2"/>
      <c r="N35" s="2"/>
      <c r="O35" s="2"/>
      <c r="P35" s="2"/>
      <c r="Q35" s="2"/>
      <c r="R35" s="2"/>
      <c r="S35" s="2"/>
      <c r="T35" s="2"/>
      <c r="U35" s="2"/>
      <c r="V35" s="2"/>
      <c r="W35" s="2"/>
      <c r="X35" s="2"/>
      <c r="Y35" s="2"/>
      <c r="Z35" s="2"/>
    </row>
    <row r="36" spans="1:26" ht="16.5" customHeight="1" x14ac:dyDescent="0.3">
      <c r="A36" s="5"/>
      <c r="B36" s="715"/>
      <c r="C36" s="630"/>
      <c r="D36" s="487"/>
      <c r="E36" s="2"/>
      <c r="F36" s="2"/>
      <c r="G36" s="2"/>
      <c r="H36" s="2"/>
      <c r="I36" s="2"/>
      <c r="J36" s="2"/>
      <c r="K36" s="2"/>
      <c r="L36" s="2"/>
      <c r="M36" s="2"/>
      <c r="N36" s="2"/>
      <c r="O36" s="2"/>
      <c r="P36" s="2"/>
      <c r="Q36" s="2"/>
      <c r="R36" s="2"/>
      <c r="S36" s="2"/>
      <c r="T36" s="2"/>
      <c r="U36" s="2"/>
      <c r="V36" s="2"/>
      <c r="W36" s="2"/>
      <c r="X36" s="2"/>
      <c r="Y36" s="2"/>
      <c r="Z36" s="2"/>
    </row>
    <row r="37" spans="1:26" ht="16.5" customHeight="1" x14ac:dyDescent="0.3">
      <c r="A37" s="5">
        <v>5</v>
      </c>
      <c r="B37" s="44" t="s">
        <v>2191</v>
      </c>
      <c r="C37" s="339" t="s">
        <v>1203</v>
      </c>
      <c r="D37" s="487">
        <v>1</v>
      </c>
      <c r="E37" s="2"/>
      <c r="F37" s="2"/>
      <c r="G37" s="2"/>
      <c r="H37" s="2"/>
      <c r="I37" s="2"/>
      <c r="J37" s="2"/>
      <c r="K37" s="2"/>
      <c r="L37" s="2"/>
      <c r="M37" s="2"/>
      <c r="N37" s="2"/>
      <c r="O37" s="2"/>
      <c r="P37" s="2"/>
      <c r="Q37" s="2"/>
      <c r="R37" s="2"/>
      <c r="S37" s="2"/>
      <c r="T37" s="2"/>
      <c r="U37" s="2"/>
      <c r="V37" s="2"/>
      <c r="W37" s="2"/>
      <c r="X37" s="2"/>
      <c r="Y37" s="2"/>
      <c r="Z37" s="2"/>
    </row>
    <row r="38" spans="1:26" ht="16.5" customHeight="1" x14ac:dyDescent="0.3">
      <c r="A38" s="5">
        <v>4</v>
      </c>
      <c r="B38" s="44" t="s">
        <v>2192</v>
      </c>
      <c r="C38" s="339" t="s">
        <v>1207</v>
      </c>
      <c r="D38" s="487">
        <v>2</v>
      </c>
      <c r="E38" s="2"/>
      <c r="F38" s="2"/>
      <c r="G38" s="2"/>
      <c r="H38" s="2"/>
      <c r="I38" s="2"/>
      <c r="J38" s="2"/>
      <c r="K38" s="2"/>
      <c r="L38" s="2"/>
      <c r="M38" s="2"/>
      <c r="N38" s="2"/>
      <c r="O38" s="2"/>
      <c r="P38" s="2"/>
      <c r="Q38" s="2"/>
      <c r="R38" s="2"/>
      <c r="S38" s="2"/>
      <c r="T38" s="2"/>
      <c r="U38" s="2"/>
      <c r="V38" s="2"/>
      <c r="W38" s="2"/>
      <c r="X38" s="2"/>
      <c r="Y38" s="2"/>
      <c r="Z38" s="2"/>
    </row>
    <row r="39" spans="1:26" ht="16.5" customHeight="1" x14ac:dyDescent="0.3">
      <c r="A39" s="5">
        <v>3</v>
      </c>
      <c r="B39" s="44" t="s">
        <v>2193</v>
      </c>
      <c r="C39" s="339" t="s">
        <v>1211</v>
      </c>
      <c r="D39" s="487">
        <v>3</v>
      </c>
      <c r="E39" s="2"/>
      <c r="F39" s="2"/>
      <c r="G39" s="2"/>
      <c r="H39" s="2"/>
      <c r="I39" s="2"/>
      <c r="J39" s="2"/>
      <c r="K39" s="2"/>
      <c r="L39" s="2"/>
      <c r="M39" s="2"/>
      <c r="N39" s="2"/>
      <c r="O39" s="2"/>
      <c r="P39" s="2"/>
      <c r="Q39" s="2"/>
      <c r="R39" s="2"/>
      <c r="S39" s="2"/>
      <c r="T39" s="2"/>
      <c r="U39" s="2"/>
      <c r="V39" s="2"/>
      <c r="W39" s="2"/>
      <c r="X39" s="2"/>
      <c r="Y39" s="2"/>
      <c r="Z39" s="2"/>
    </row>
    <row r="40" spans="1:26" ht="16.5" customHeight="1" x14ac:dyDescent="0.3">
      <c r="A40" s="5">
        <v>2</v>
      </c>
      <c r="B40" s="44" t="s">
        <v>2194</v>
      </c>
      <c r="C40" s="339" t="s">
        <v>1215</v>
      </c>
      <c r="D40" s="487">
        <v>4</v>
      </c>
      <c r="E40" s="2"/>
      <c r="F40" s="2"/>
      <c r="G40" s="2"/>
      <c r="H40" s="2"/>
      <c r="I40" s="2"/>
      <c r="J40" s="2"/>
      <c r="K40" s="2"/>
      <c r="L40" s="2"/>
      <c r="M40" s="2"/>
      <c r="N40" s="2"/>
      <c r="O40" s="2"/>
      <c r="P40" s="2"/>
      <c r="Q40" s="2"/>
      <c r="R40" s="2"/>
      <c r="S40" s="2"/>
      <c r="T40" s="2"/>
      <c r="U40" s="2"/>
      <c r="V40" s="2"/>
      <c r="W40" s="2"/>
      <c r="X40" s="2"/>
      <c r="Y40" s="2"/>
      <c r="Z40" s="2"/>
    </row>
    <row r="41" spans="1:26" ht="16.5" customHeight="1" x14ac:dyDescent="0.3">
      <c r="A41" s="5">
        <v>1</v>
      </c>
      <c r="B41" s="44" t="s">
        <v>2195</v>
      </c>
      <c r="C41" s="498" t="s">
        <v>1219</v>
      </c>
      <c r="D41" s="487">
        <v>5</v>
      </c>
      <c r="E41" s="2"/>
      <c r="F41" s="2"/>
      <c r="G41" s="2"/>
      <c r="H41" s="2"/>
      <c r="I41" s="2"/>
      <c r="J41" s="2"/>
      <c r="K41" s="2"/>
      <c r="L41" s="2"/>
      <c r="M41" s="2"/>
      <c r="N41" s="2"/>
      <c r="O41" s="2"/>
      <c r="P41" s="2"/>
      <c r="Q41" s="2"/>
      <c r="R41" s="2"/>
      <c r="S41" s="2"/>
      <c r="T41" s="2"/>
      <c r="U41" s="2"/>
      <c r="V41" s="2"/>
      <c r="W41" s="2"/>
      <c r="X41" s="2"/>
      <c r="Y41" s="2"/>
      <c r="Z41" s="2"/>
    </row>
    <row r="42" spans="1:26" ht="16.5" customHeight="1" x14ac:dyDescent="0.3">
      <c r="A42" s="5"/>
      <c r="B42" s="2"/>
      <c r="C42" s="2"/>
      <c r="D42" s="2"/>
      <c r="E42" s="2"/>
      <c r="F42" s="2"/>
      <c r="G42" s="2"/>
      <c r="H42" s="2"/>
      <c r="I42" s="2"/>
      <c r="J42" s="2"/>
      <c r="K42" s="2"/>
      <c r="L42" s="2"/>
      <c r="M42" s="2"/>
      <c r="N42" s="2"/>
      <c r="O42" s="2"/>
      <c r="P42" s="2"/>
      <c r="Q42" s="2"/>
      <c r="R42" s="2"/>
      <c r="S42" s="2"/>
      <c r="T42" s="2"/>
      <c r="U42" s="2"/>
      <c r="V42" s="2"/>
      <c r="W42" s="2"/>
      <c r="X42" s="2"/>
      <c r="Y42" s="2"/>
      <c r="Z42" s="2"/>
    </row>
    <row r="43" spans="1:26" ht="16.5" customHeight="1" x14ac:dyDescent="0.3">
      <c r="A43" s="5"/>
      <c r="B43" s="2" t="str">
        <f t="shared" ref="B43:B48" si="0">(UPPER(C43))</f>
        <v>DIRECCIÓN TERRITORIAL  PACÍFICO</v>
      </c>
      <c r="C43" s="2" t="s">
        <v>2196</v>
      </c>
      <c r="D43" s="2"/>
      <c r="E43" s="2"/>
      <c r="F43" s="2"/>
      <c r="G43" s="2"/>
      <c r="H43" s="2"/>
      <c r="I43" s="2"/>
      <c r="J43" s="2"/>
      <c r="K43" s="2"/>
      <c r="L43" s="2"/>
      <c r="M43" s="2"/>
      <c r="N43" s="2"/>
      <c r="O43" s="2"/>
      <c r="P43" s="2"/>
      <c r="Q43" s="2"/>
      <c r="R43" s="2"/>
      <c r="S43" s="2"/>
      <c r="T43" s="2"/>
      <c r="U43" s="2"/>
      <c r="V43" s="2"/>
      <c r="W43" s="2"/>
      <c r="X43" s="2"/>
      <c r="Y43" s="2"/>
      <c r="Z43" s="2"/>
    </row>
    <row r="44" spans="1:26" ht="16.5" customHeight="1" x14ac:dyDescent="0.3">
      <c r="A44" s="5"/>
      <c r="B44" s="2" t="str">
        <f t="shared" si="0"/>
        <v>DIRECCIÓN TERRITORIAL  ANDES NORORIENTALES</v>
      </c>
      <c r="C44" s="2" t="s">
        <v>2197</v>
      </c>
      <c r="D44" s="2"/>
      <c r="E44" s="2"/>
      <c r="F44" s="2"/>
      <c r="G44" s="2"/>
      <c r="H44" s="2"/>
      <c r="I44" s="2"/>
      <c r="J44" s="2"/>
      <c r="K44" s="2"/>
      <c r="L44" s="2"/>
      <c r="M44" s="2"/>
      <c r="N44" s="2"/>
      <c r="O44" s="2"/>
      <c r="P44" s="2"/>
      <c r="Q44" s="2"/>
      <c r="R44" s="2"/>
      <c r="S44" s="2"/>
      <c r="T44" s="2"/>
      <c r="U44" s="2"/>
      <c r="V44" s="2"/>
      <c r="W44" s="2"/>
      <c r="X44" s="2"/>
      <c r="Y44" s="2"/>
      <c r="Z44" s="2"/>
    </row>
    <row r="45" spans="1:26" ht="16.5" customHeight="1" x14ac:dyDescent="0.3">
      <c r="A45" s="5"/>
      <c r="B45" s="2" t="str">
        <f t="shared" si="0"/>
        <v>DIRECCIÓN TERRITORIAL  CARIBE</v>
      </c>
      <c r="C45" s="2" t="s">
        <v>2198</v>
      </c>
      <c r="D45" s="2"/>
      <c r="E45" s="2"/>
      <c r="F45" s="2"/>
      <c r="G45" s="2"/>
      <c r="H45" s="2"/>
      <c r="I45" s="2"/>
      <c r="J45" s="2"/>
      <c r="K45" s="2"/>
      <c r="L45" s="2"/>
      <c r="M45" s="2"/>
      <c r="N45" s="2"/>
      <c r="O45" s="2"/>
      <c r="P45" s="2"/>
      <c r="Q45" s="2"/>
      <c r="R45" s="2"/>
      <c r="S45" s="2"/>
      <c r="T45" s="2"/>
      <c r="U45" s="2"/>
      <c r="V45" s="2"/>
      <c r="W45" s="2"/>
      <c r="X45" s="2"/>
      <c r="Y45" s="2"/>
      <c r="Z45" s="2"/>
    </row>
    <row r="46" spans="1:26" ht="16.5" customHeight="1" x14ac:dyDescent="0.3">
      <c r="A46" s="5"/>
      <c r="B46" s="2" t="str">
        <f t="shared" si="0"/>
        <v xml:space="preserve">DIRECCIÓN TERRITORIAL  AMAZONÍA </v>
      </c>
      <c r="C46" s="2" t="s">
        <v>2199</v>
      </c>
      <c r="D46" s="2"/>
      <c r="E46" s="2"/>
      <c r="F46" s="2"/>
      <c r="G46" s="2"/>
      <c r="H46" s="2"/>
      <c r="I46" s="2"/>
      <c r="J46" s="2"/>
      <c r="K46" s="2"/>
      <c r="L46" s="2"/>
      <c r="M46" s="2"/>
      <c r="N46" s="2"/>
      <c r="O46" s="2"/>
      <c r="P46" s="2"/>
      <c r="Q46" s="2"/>
      <c r="R46" s="2"/>
      <c r="S46" s="2"/>
      <c r="T46" s="2"/>
      <c r="U46" s="2"/>
      <c r="V46" s="2"/>
      <c r="W46" s="2"/>
      <c r="X46" s="2"/>
      <c r="Y46" s="2"/>
      <c r="Z46" s="2"/>
    </row>
    <row r="47" spans="1:26" ht="16.5" customHeight="1" x14ac:dyDescent="0.3">
      <c r="A47" s="5"/>
      <c r="B47" s="2" t="str">
        <f t="shared" si="0"/>
        <v>DIRECCIÓN TERRITORIAL  ORINOQUÍA</v>
      </c>
      <c r="C47" s="2" t="s">
        <v>2200</v>
      </c>
      <c r="D47" s="2"/>
      <c r="E47" s="2"/>
      <c r="F47" s="2"/>
      <c r="G47" s="2"/>
      <c r="H47" s="2"/>
      <c r="I47" s="2"/>
      <c r="J47" s="2"/>
      <c r="K47" s="2"/>
      <c r="L47" s="2"/>
      <c r="M47" s="2"/>
      <c r="N47" s="2"/>
      <c r="O47" s="2"/>
      <c r="P47" s="2"/>
      <c r="Q47" s="2"/>
      <c r="R47" s="2"/>
      <c r="S47" s="2"/>
      <c r="T47" s="2"/>
      <c r="U47" s="2"/>
      <c r="V47" s="2"/>
      <c r="W47" s="2"/>
      <c r="X47" s="2"/>
      <c r="Y47" s="2"/>
      <c r="Z47" s="2"/>
    </row>
    <row r="48" spans="1:26" ht="16.5" customHeight="1" x14ac:dyDescent="0.3">
      <c r="A48" s="5"/>
      <c r="B48" s="2" t="str">
        <f t="shared" si="0"/>
        <v>DIRECCIÓN TERRITORIAL  ANDES OCCIDENTALES</v>
      </c>
      <c r="C48" s="2" t="s">
        <v>2201</v>
      </c>
      <c r="D48" s="2"/>
      <c r="E48" s="2"/>
      <c r="F48" s="2"/>
      <c r="G48" s="2"/>
      <c r="H48" s="2"/>
      <c r="I48" s="2"/>
      <c r="J48" s="2"/>
      <c r="K48" s="2"/>
      <c r="L48" s="2"/>
      <c r="M48" s="2"/>
      <c r="N48" s="2"/>
      <c r="O48" s="2"/>
      <c r="P48" s="2"/>
      <c r="Q48" s="2"/>
      <c r="R48" s="2"/>
      <c r="S48" s="2"/>
      <c r="T48" s="2"/>
      <c r="U48" s="2"/>
      <c r="V48" s="2"/>
      <c r="W48" s="2"/>
      <c r="X48" s="2"/>
      <c r="Y48" s="2"/>
      <c r="Z48" s="2"/>
    </row>
    <row r="49" spans="1:26" ht="16.5" customHeight="1" x14ac:dyDescent="0.3">
      <c r="A49" s="5"/>
      <c r="B49" s="2" t="s">
        <v>8</v>
      </c>
      <c r="C49" s="2"/>
      <c r="D49" s="2"/>
      <c r="E49" s="2"/>
      <c r="F49" s="2"/>
      <c r="G49" s="2"/>
      <c r="H49" s="2"/>
      <c r="I49" s="2"/>
      <c r="J49" s="2"/>
      <c r="K49" s="2"/>
      <c r="L49" s="2"/>
      <c r="M49" s="2"/>
      <c r="N49" s="2"/>
      <c r="O49" s="2"/>
      <c r="P49" s="2"/>
      <c r="Q49" s="2"/>
      <c r="R49" s="2"/>
      <c r="S49" s="2"/>
      <c r="T49" s="2"/>
      <c r="U49" s="2"/>
      <c r="V49" s="2"/>
      <c r="W49" s="2"/>
      <c r="X49" s="2"/>
      <c r="Y49" s="2"/>
      <c r="Z49" s="2"/>
    </row>
    <row r="50" spans="1:26" ht="16.5" customHeight="1" x14ac:dyDescent="0.3">
      <c r="A50" s="5"/>
      <c r="B50" s="2"/>
      <c r="C50" s="2"/>
      <c r="D50" s="2"/>
      <c r="E50" s="2"/>
      <c r="F50" s="2"/>
      <c r="G50" s="2"/>
      <c r="H50" s="2"/>
      <c r="I50" s="2"/>
      <c r="J50" s="2"/>
      <c r="K50" s="2"/>
      <c r="L50" s="2"/>
      <c r="M50" s="2"/>
      <c r="N50" s="2"/>
      <c r="O50" s="2"/>
      <c r="P50" s="2"/>
      <c r="Q50" s="2"/>
      <c r="R50" s="2"/>
      <c r="S50" s="2"/>
      <c r="T50" s="2"/>
      <c r="U50" s="2"/>
      <c r="V50" s="2"/>
      <c r="W50" s="2"/>
      <c r="X50" s="2"/>
      <c r="Y50" s="2"/>
      <c r="Z50" s="2"/>
    </row>
    <row r="51" spans="1:26" ht="19.5" customHeight="1" x14ac:dyDescent="0.3">
      <c r="A51" s="5"/>
      <c r="B51" s="499" t="s">
        <v>2202</v>
      </c>
      <c r="C51" s="2"/>
      <c r="D51" s="2"/>
      <c r="E51" s="2"/>
      <c r="F51" s="2"/>
      <c r="G51" s="2"/>
      <c r="H51" s="2"/>
      <c r="I51" s="2"/>
      <c r="J51" s="2"/>
      <c r="K51" s="2"/>
      <c r="L51" s="2"/>
      <c r="M51" s="2"/>
      <c r="N51" s="2"/>
      <c r="O51" s="2"/>
      <c r="P51" s="2"/>
      <c r="Q51" s="2"/>
      <c r="R51" s="2"/>
      <c r="S51" s="2"/>
      <c r="T51" s="2"/>
      <c r="U51" s="2"/>
      <c r="V51" s="2"/>
      <c r="W51" s="2"/>
      <c r="X51" s="2"/>
      <c r="Y51" s="2"/>
      <c r="Z51" s="2"/>
    </row>
    <row r="52" spans="1:26" ht="16.5" customHeight="1" x14ac:dyDescent="0.3">
      <c r="A52" s="5"/>
      <c r="B52" s="487" t="s">
        <v>899</v>
      </c>
      <c r="C52" s="2"/>
      <c r="D52" s="2"/>
      <c r="E52" s="2"/>
      <c r="F52" s="2"/>
      <c r="G52" s="2"/>
      <c r="H52" s="2"/>
      <c r="I52" s="2"/>
      <c r="J52" s="2"/>
      <c r="K52" s="2"/>
      <c r="L52" s="2"/>
      <c r="M52" s="2"/>
      <c r="N52" s="2"/>
      <c r="O52" s="2"/>
      <c r="P52" s="2"/>
      <c r="Q52" s="2"/>
      <c r="R52" s="2"/>
      <c r="S52" s="2"/>
      <c r="T52" s="2"/>
      <c r="U52" s="2"/>
      <c r="V52" s="2"/>
      <c r="W52" s="2"/>
      <c r="X52" s="2"/>
      <c r="Y52" s="2"/>
      <c r="Z52" s="2"/>
    </row>
    <row r="53" spans="1:26" ht="16.5" customHeight="1" x14ac:dyDescent="0.3">
      <c r="A53" s="5"/>
      <c r="B53" s="487" t="s">
        <v>818</v>
      </c>
      <c r="C53" s="2"/>
      <c r="D53" s="2"/>
      <c r="E53" s="2"/>
      <c r="F53" s="2"/>
      <c r="G53" s="2"/>
      <c r="H53" s="2"/>
      <c r="I53" s="2"/>
      <c r="J53" s="2"/>
      <c r="K53" s="2"/>
      <c r="L53" s="2"/>
      <c r="M53" s="2"/>
      <c r="N53" s="2"/>
      <c r="O53" s="2"/>
      <c r="P53" s="2"/>
      <c r="Q53" s="2"/>
      <c r="R53" s="2"/>
      <c r="S53" s="2"/>
      <c r="T53" s="2"/>
      <c r="U53" s="2"/>
      <c r="V53" s="2"/>
      <c r="W53" s="2"/>
      <c r="X53" s="2"/>
      <c r="Y53" s="2"/>
      <c r="Z53" s="2"/>
    </row>
    <row r="54" spans="1:26" ht="16.5" customHeight="1" x14ac:dyDescent="0.3">
      <c r="A54" s="5"/>
      <c r="B54" s="487" t="s">
        <v>869</v>
      </c>
      <c r="C54" s="2"/>
      <c r="D54" s="2"/>
      <c r="E54" s="2"/>
      <c r="F54" s="2"/>
      <c r="G54" s="2"/>
      <c r="H54" s="2"/>
      <c r="I54" s="2"/>
      <c r="J54" s="2"/>
      <c r="K54" s="2"/>
      <c r="L54" s="2"/>
      <c r="M54" s="2"/>
      <c r="N54" s="2"/>
      <c r="O54" s="2"/>
      <c r="P54" s="2"/>
      <c r="Q54" s="2"/>
      <c r="R54" s="2"/>
      <c r="S54" s="2"/>
      <c r="T54" s="2"/>
      <c r="U54" s="2"/>
      <c r="V54" s="2"/>
      <c r="W54" s="2"/>
      <c r="X54" s="2"/>
      <c r="Y54" s="2"/>
      <c r="Z54" s="2"/>
    </row>
    <row r="55" spans="1:26" ht="16.5" customHeight="1" x14ac:dyDescent="0.3">
      <c r="A55" s="5"/>
      <c r="B55" s="2"/>
      <c r="C55" s="2"/>
      <c r="D55" s="2"/>
      <c r="E55" s="2"/>
      <c r="F55" s="2"/>
      <c r="G55" s="2"/>
      <c r="H55" s="2"/>
      <c r="I55" s="2"/>
      <c r="J55" s="2"/>
      <c r="K55" s="2"/>
      <c r="L55" s="2"/>
      <c r="M55" s="2"/>
      <c r="N55" s="2"/>
      <c r="O55" s="2"/>
      <c r="P55" s="2"/>
      <c r="Q55" s="2"/>
      <c r="R55" s="2"/>
      <c r="S55" s="2"/>
      <c r="T55" s="2"/>
      <c r="U55" s="2"/>
      <c r="V55" s="2"/>
      <c r="W55" s="2"/>
      <c r="X55" s="2"/>
      <c r="Y55" s="2"/>
      <c r="Z55" s="2"/>
    </row>
    <row r="56" spans="1:26" ht="16.5" customHeight="1" x14ac:dyDescent="0.3">
      <c r="A56" s="5"/>
      <c r="B56" s="2"/>
      <c r="C56" s="2"/>
      <c r="D56" s="2"/>
      <c r="E56" s="2"/>
      <c r="F56" s="2"/>
      <c r="G56" s="2"/>
      <c r="H56" s="2"/>
      <c r="I56" s="2"/>
      <c r="J56" s="2"/>
      <c r="K56" s="2"/>
      <c r="L56" s="2"/>
      <c r="M56" s="2"/>
      <c r="N56" s="2"/>
      <c r="O56" s="2"/>
      <c r="P56" s="2"/>
      <c r="Q56" s="2"/>
      <c r="R56" s="2"/>
      <c r="S56" s="2"/>
      <c r="T56" s="2"/>
      <c r="U56" s="2"/>
      <c r="V56" s="2"/>
      <c r="W56" s="2"/>
      <c r="X56" s="2"/>
      <c r="Y56" s="2"/>
      <c r="Z56" s="2"/>
    </row>
    <row r="57" spans="1:26" ht="27" customHeight="1" x14ac:dyDescent="0.3">
      <c r="A57" s="5"/>
      <c r="B57" s="499" t="s">
        <v>2203</v>
      </c>
      <c r="C57" s="2"/>
      <c r="D57" s="2"/>
      <c r="E57" s="2"/>
      <c r="F57" s="2"/>
      <c r="G57" s="2"/>
      <c r="H57" s="2"/>
      <c r="I57" s="2"/>
      <c r="J57" s="2"/>
      <c r="K57" s="2"/>
      <c r="L57" s="2"/>
      <c r="M57" s="2"/>
      <c r="N57" s="2"/>
      <c r="O57" s="2"/>
      <c r="P57" s="2"/>
      <c r="Q57" s="2"/>
      <c r="R57" s="2"/>
      <c r="S57" s="2"/>
      <c r="T57" s="2"/>
      <c r="U57" s="2"/>
      <c r="V57" s="2"/>
      <c r="W57" s="2"/>
      <c r="X57" s="2"/>
      <c r="Y57" s="2"/>
      <c r="Z57" s="2"/>
    </row>
    <row r="58" spans="1:26" ht="21.75" customHeight="1" x14ac:dyDescent="0.3">
      <c r="A58" s="5"/>
      <c r="B58" s="476" t="s">
        <v>822</v>
      </c>
      <c r="C58" s="2"/>
      <c r="D58" s="2"/>
      <c r="E58" s="2"/>
      <c r="F58" s="2"/>
      <c r="G58" s="2"/>
      <c r="H58" s="2"/>
      <c r="I58" s="2"/>
      <c r="J58" s="2"/>
      <c r="K58" s="2"/>
      <c r="L58" s="2"/>
      <c r="M58" s="2"/>
      <c r="N58" s="2"/>
      <c r="O58" s="2"/>
      <c r="P58" s="2"/>
      <c r="Q58" s="2"/>
      <c r="R58" s="2"/>
      <c r="S58" s="2"/>
      <c r="T58" s="2"/>
      <c r="U58" s="2"/>
      <c r="V58" s="2"/>
      <c r="W58" s="2"/>
      <c r="X58" s="2"/>
      <c r="Y58" s="2"/>
      <c r="Z58" s="2"/>
    </row>
    <row r="59" spans="1:26" ht="21.75" customHeight="1" x14ac:dyDescent="0.3">
      <c r="A59" s="5"/>
      <c r="B59" s="476" t="s">
        <v>1109</v>
      </c>
      <c r="C59" s="2"/>
      <c r="D59" s="2"/>
      <c r="E59" s="2"/>
      <c r="F59" s="2"/>
      <c r="G59" s="2"/>
      <c r="H59" s="2"/>
      <c r="I59" s="2"/>
      <c r="J59" s="2"/>
      <c r="K59" s="2"/>
      <c r="L59" s="2"/>
      <c r="M59" s="2"/>
      <c r="N59" s="2"/>
      <c r="O59" s="2"/>
      <c r="P59" s="2"/>
      <c r="Q59" s="2"/>
      <c r="R59" s="2"/>
      <c r="S59" s="2"/>
      <c r="T59" s="2"/>
      <c r="U59" s="2"/>
      <c r="V59" s="2"/>
      <c r="W59" s="2"/>
      <c r="X59" s="2"/>
      <c r="Y59" s="2"/>
      <c r="Z59" s="2"/>
    </row>
    <row r="60" spans="1:26" ht="21.75" customHeight="1" x14ac:dyDescent="0.3">
      <c r="A60" s="5"/>
      <c r="B60" s="476" t="s">
        <v>1122</v>
      </c>
      <c r="C60" s="2"/>
      <c r="D60" s="2"/>
      <c r="E60" s="2"/>
      <c r="F60" s="2"/>
      <c r="G60" s="2"/>
      <c r="H60" s="2"/>
      <c r="I60" s="2"/>
      <c r="J60" s="2"/>
      <c r="K60" s="2"/>
      <c r="L60" s="2"/>
      <c r="M60" s="2"/>
      <c r="N60" s="2"/>
      <c r="O60" s="2"/>
      <c r="P60" s="2"/>
      <c r="Q60" s="2"/>
      <c r="R60" s="2"/>
      <c r="S60" s="2"/>
      <c r="T60" s="2"/>
      <c r="U60" s="2"/>
      <c r="V60" s="2"/>
      <c r="W60" s="2"/>
      <c r="X60" s="2"/>
      <c r="Y60" s="2"/>
      <c r="Z60" s="2"/>
    </row>
    <row r="61" spans="1:26" ht="21.75" customHeight="1" x14ac:dyDescent="0.3">
      <c r="A61" s="5"/>
      <c r="B61" s="476" t="s">
        <v>942</v>
      </c>
      <c r="C61" s="2"/>
      <c r="D61" s="2"/>
      <c r="E61" s="2"/>
      <c r="F61" s="2"/>
      <c r="G61" s="2"/>
      <c r="H61" s="2"/>
      <c r="I61" s="2"/>
      <c r="J61" s="2"/>
      <c r="K61" s="2"/>
      <c r="L61" s="2"/>
      <c r="M61" s="2"/>
      <c r="N61" s="2"/>
      <c r="O61" s="2"/>
      <c r="P61" s="2"/>
      <c r="Q61" s="2"/>
      <c r="R61" s="2"/>
      <c r="S61" s="2"/>
      <c r="T61" s="2"/>
      <c r="U61" s="2"/>
      <c r="V61" s="2"/>
      <c r="W61" s="2"/>
      <c r="X61" s="2"/>
      <c r="Y61" s="2"/>
      <c r="Z61" s="2"/>
    </row>
    <row r="62" spans="1:26" ht="21.75" customHeight="1" x14ac:dyDescent="0.3">
      <c r="A62" s="5"/>
      <c r="B62" s="476" t="s">
        <v>2204</v>
      </c>
      <c r="C62" s="2"/>
      <c r="D62" s="2"/>
      <c r="E62" s="2"/>
      <c r="F62" s="2"/>
      <c r="G62" s="2"/>
      <c r="H62" s="2"/>
      <c r="I62" s="2"/>
      <c r="J62" s="2"/>
      <c r="K62" s="2"/>
      <c r="L62" s="2"/>
      <c r="M62" s="2"/>
      <c r="N62" s="2"/>
      <c r="O62" s="2"/>
      <c r="P62" s="2"/>
      <c r="Q62" s="2"/>
      <c r="R62" s="2"/>
      <c r="S62" s="2"/>
      <c r="T62" s="2"/>
      <c r="U62" s="2"/>
      <c r="V62" s="2"/>
      <c r="W62" s="2"/>
      <c r="X62" s="2"/>
      <c r="Y62" s="2"/>
      <c r="Z62" s="2"/>
    </row>
    <row r="63" spans="1:26" ht="21.75" customHeight="1" x14ac:dyDescent="0.3">
      <c r="A63" s="5"/>
      <c r="B63" s="476" t="s">
        <v>2205</v>
      </c>
      <c r="C63" s="2"/>
      <c r="D63" s="2"/>
      <c r="E63" s="2"/>
      <c r="F63" s="2"/>
      <c r="G63" s="2"/>
      <c r="H63" s="2"/>
      <c r="I63" s="2"/>
      <c r="J63" s="2"/>
      <c r="K63" s="2"/>
      <c r="L63" s="2"/>
      <c r="M63" s="2"/>
      <c r="N63" s="2"/>
      <c r="O63" s="2"/>
      <c r="P63" s="2"/>
      <c r="Q63" s="2"/>
      <c r="R63" s="2"/>
      <c r="S63" s="2"/>
      <c r="T63" s="2"/>
      <c r="U63" s="2"/>
      <c r="V63" s="2"/>
      <c r="W63" s="2"/>
      <c r="X63" s="2"/>
      <c r="Y63" s="2"/>
      <c r="Z63" s="2"/>
    </row>
    <row r="64" spans="1:26" ht="21.75" customHeight="1" x14ac:dyDescent="0.3">
      <c r="A64" s="5"/>
      <c r="B64" s="476" t="s">
        <v>1065</v>
      </c>
      <c r="C64" s="2"/>
      <c r="D64" s="2"/>
      <c r="E64" s="2"/>
      <c r="F64" s="2"/>
      <c r="G64" s="2"/>
      <c r="H64" s="2"/>
      <c r="I64" s="2"/>
      <c r="J64" s="2"/>
      <c r="K64" s="2"/>
      <c r="L64" s="2"/>
      <c r="M64" s="2"/>
      <c r="N64" s="2"/>
      <c r="O64" s="2"/>
      <c r="P64" s="2"/>
      <c r="Q64" s="2"/>
      <c r="R64" s="2"/>
      <c r="S64" s="2"/>
      <c r="T64" s="2"/>
      <c r="U64" s="2"/>
      <c r="V64" s="2"/>
      <c r="W64" s="2"/>
      <c r="X64" s="2"/>
      <c r="Y64" s="2"/>
      <c r="Z64" s="2"/>
    </row>
    <row r="65" spans="1:26" ht="21.75" customHeight="1" x14ac:dyDescent="0.3">
      <c r="A65" s="5"/>
      <c r="B65" s="476" t="s">
        <v>2206</v>
      </c>
      <c r="C65" s="2"/>
      <c r="D65" s="2"/>
      <c r="E65" s="2"/>
      <c r="F65" s="2"/>
      <c r="G65" s="2"/>
      <c r="H65" s="2"/>
      <c r="I65" s="2"/>
      <c r="J65" s="2"/>
      <c r="K65" s="2"/>
      <c r="L65" s="2"/>
      <c r="M65" s="2"/>
      <c r="N65" s="2"/>
      <c r="O65" s="2"/>
      <c r="P65" s="2"/>
      <c r="Q65" s="2"/>
      <c r="R65" s="2"/>
      <c r="S65" s="2"/>
      <c r="T65" s="2"/>
      <c r="U65" s="2"/>
      <c r="V65" s="2"/>
      <c r="W65" s="2"/>
      <c r="X65" s="2"/>
      <c r="Y65" s="2"/>
      <c r="Z65" s="2"/>
    </row>
    <row r="66" spans="1:26" ht="16.5" customHeight="1" x14ac:dyDescent="0.3">
      <c r="A66" s="5"/>
      <c r="B66" s="2"/>
      <c r="C66" s="2"/>
      <c r="D66" s="2"/>
      <c r="E66" s="2"/>
      <c r="F66" s="2"/>
      <c r="G66" s="2"/>
      <c r="H66" s="2"/>
      <c r="I66" s="2"/>
      <c r="J66" s="2"/>
      <c r="K66" s="2"/>
      <c r="L66" s="2"/>
      <c r="M66" s="2"/>
      <c r="N66" s="2"/>
      <c r="O66" s="2"/>
      <c r="P66" s="2"/>
      <c r="Q66" s="2"/>
      <c r="R66" s="2"/>
      <c r="S66" s="2"/>
      <c r="T66" s="2"/>
      <c r="U66" s="2"/>
      <c r="V66" s="2"/>
      <c r="W66" s="2"/>
      <c r="X66" s="2"/>
      <c r="Y66" s="2"/>
      <c r="Z66" s="2"/>
    </row>
    <row r="67" spans="1:26" ht="16.5" customHeight="1" x14ac:dyDescent="0.3">
      <c r="A67" s="5"/>
      <c r="B67" s="2"/>
      <c r="C67" s="2"/>
      <c r="D67" s="2"/>
      <c r="E67" s="2"/>
      <c r="F67" s="2"/>
      <c r="G67" s="2"/>
      <c r="H67" s="2"/>
      <c r="I67" s="2"/>
      <c r="J67" s="2"/>
      <c r="K67" s="2"/>
      <c r="L67" s="2"/>
      <c r="M67" s="2"/>
      <c r="N67" s="2"/>
      <c r="O67" s="2"/>
      <c r="P67" s="2"/>
      <c r="Q67" s="2"/>
      <c r="R67" s="2"/>
      <c r="S67" s="2"/>
      <c r="T67" s="2"/>
      <c r="U67" s="2"/>
      <c r="V67" s="2"/>
      <c r="W67" s="2"/>
      <c r="X67" s="2"/>
      <c r="Y67" s="2"/>
      <c r="Z67" s="2"/>
    </row>
    <row r="68" spans="1:26" ht="22.5" customHeight="1" x14ac:dyDescent="0.3">
      <c r="A68" s="5"/>
      <c r="B68" s="499" t="s">
        <v>2207</v>
      </c>
      <c r="C68" s="2"/>
      <c r="D68" s="2"/>
      <c r="E68" s="2"/>
      <c r="F68" s="2"/>
      <c r="G68" s="2"/>
      <c r="H68" s="2"/>
      <c r="I68" s="2"/>
      <c r="J68" s="2"/>
      <c r="K68" s="2"/>
      <c r="L68" s="2"/>
      <c r="M68" s="2"/>
      <c r="N68" s="2"/>
      <c r="O68" s="2"/>
      <c r="P68" s="2"/>
      <c r="Q68" s="2"/>
      <c r="R68" s="2"/>
      <c r="S68" s="2"/>
      <c r="T68" s="2"/>
      <c r="U68" s="2"/>
      <c r="V68" s="2"/>
      <c r="W68" s="2"/>
      <c r="X68" s="2"/>
      <c r="Y68" s="2"/>
      <c r="Z68" s="2"/>
    </row>
    <row r="69" spans="1:26" ht="22.5" customHeight="1" x14ac:dyDescent="0.3">
      <c r="A69" s="5"/>
      <c r="B69" s="476" t="s">
        <v>2208</v>
      </c>
      <c r="C69" s="2"/>
      <c r="D69" s="2"/>
      <c r="E69" s="2"/>
      <c r="F69" s="2"/>
      <c r="G69" s="2"/>
      <c r="H69" s="2"/>
      <c r="I69" s="2"/>
      <c r="J69" s="2"/>
      <c r="K69" s="2"/>
      <c r="L69" s="2"/>
      <c r="M69" s="2"/>
      <c r="N69" s="2"/>
      <c r="O69" s="2"/>
      <c r="P69" s="2"/>
      <c r="Q69" s="2"/>
      <c r="R69" s="2"/>
      <c r="S69" s="2"/>
      <c r="T69" s="2"/>
      <c r="U69" s="2"/>
      <c r="V69" s="2"/>
      <c r="W69" s="2"/>
      <c r="X69" s="2"/>
      <c r="Y69" s="2"/>
      <c r="Z69" s="2"/>
    </row>
    <row r="70" spans="1:26" ht="22.5" customHeight="1" x14ac:dyDescent="0.3">
      <c r="A70" s="5"/>
      <c r="B70" s="476" t="s">
        <v>2209</v>
      </c>
      <c r="C70" s="2"/>
      <c r="D70" s="2"/>
      <c r="E70" s="2"/>
      <c r="F70" s="2"/>
      <c r="G70" s="2"/>
      <c r="H70" s="2"/>
      <c r="I70" s="2"/>
      <c r="J70" s="2"/>
      <c r="K70" s="2"/>
      <c r="L70" s="2"/>
      <c r="M70" s="2"/>
      <c r="N70" s="2"/>
      <c r="O70" s="2"/>
      <c r="P70" s="2"/>
      <c r="Q70" s="2"/>
      <c r="R70" s="2"/>
      <c r="S70" s="2"/>
      <c r="T70" s="2"/>
      <c r="U70" s="2"/>
      <c r="V70" s="2"/>
      <c r="W70" s="2"/>
      <c r="X70" s="2"/>
      <c r="Y70" s="2"/>
      <c r="Z70" s="2"/>
    </row>
    <row r="71" spans="1:26" ht="22.5" customHeight="1" x14ac:dyDescent="0.3">
      <c r="A71" s="5"/>
      <c r="B71" s="476" t="s">
        <v>2210</v>
      </c>
      <c r="C71" s="2"/>
      <c r="D71" s="2"/>
      <c r="E71" s="2"/>
      <c r="F71" s="2"/>
      <c r="G71" s="2"/>
      <c r="H71" s="2"/>
      <c r="I71" s="2"/>
      <c r="J71" s="2"/>
      <c r="K71" s="2"/>
      <c r="L71" s="2"/>
      <c r="M71" s="2"/>
      <c r="N71" s="2"/>
      <c r="O71" s="2"/>
      <c r="P71" s="2"/>
      <c r="Q71" s="2"/>
      <c r="R71" s="2"/>
      <c r="S71" s="2"/>
      <c r="T71" s="2"/>
      <c r="U71" s="2"/>
      <c r="V71" s="2"/>
      <c r="W71" s="2"/>
      <c r="X71" s="2"/>
      <c r="Y71" s="2"/>
      <c r="Z71" s="2"/>
    </row>
    <row r="72" spans="1:26" ht="22.5" customHeight="1" x14ac:dyDescent="0.3">
      <c r="A72" s="5"/>
      <c r="B72" s="476" t="s">
        <v>2211</v>
      </c>
      <c r="C72" s="2"/>
      <c r="D72" s="2"/>
      <c r="E72" s="2"/>
      <c r="F72" s="2"/>
      <c r="G72" s="2"/>
      <c r="H72" s="2"/>
      <c r="I72" s="2"/>
      <c r="J72" s="2"/>
      <c r="K72" s="2"/>
      <c r="L72" s="2"/>
      <c r="M72" s="2"/>
      <c r="N72" s="2"/>
      <c r="O72" s="2"/>
      <c r="P72" s="2"/>
      <c r="Q72" s="2"/>
      <c r="R72" s="2"/>
      <c r="S72" s="2"/>
      <c r="T72" s="2"/>
      <c r="U72" s="2"/>
      <c r="V72" s="2"/>
      <c r="W72" s="2"/>
      <c r="X72" s="2"/>
      <c r="Y72" s="2"/>
      <c r="Z72" s="2"/>
    </row>
    <row r="73" spans="1:26" ht="22.5" customHeight="1" x14ac:dyDescent="0.3">
      <c r="A73" s="5"/>
      <c r="B73" s="476" t="s">
        <v>2212</v>
      </c>
      <c r="C73" s="2"/>
      <c r="D73" s="2"/>
      <c r="E73" s="2"/>
      <c r="F73" s="2"/>
      <c r="G73" s="2"/>
      <c r="H73" s="2"/>
      <c r="I73" s="2"/>
      <c r="J73" s="2"/>
      <c r="K73" s="2"/>
      <c r="L73" s="2"/>
      <c r="M73" s="2"/>
      <c r="N73" s="2"/>
      <c r="O73" s="2"/>
      <c r="P73" s="2"/>
      <c r="Q73" s="2"/>
      <c r="R73" s="2"/>
      <c r="S73" s="2"/>
      <c r="T73" s="2"/>
      <c r="U73" s="2"/>
      <c r="V73" s="2"/>
      <c r="W73" s="2"/>
      <c r="X73" s="2"/>
      <c r="Y73" s="2"/>
      <c r="Z73" s="2"/>
    </row>
    <row r="74" spans="1:26" ht="16.5" customHeight="1" x14ac:dyDescent="0.3">
      <c r="A74" s="5"/>
      <c r="B74" s="2"/>
      <c r="C74" s="2"/>
      <c r="D74" s="2"/>
      <c r="E74" s="2"/>
      <c r="F74" s="2"/>
      <c r="G74" s="2"/>
      <c r="H74" s="2"/>
      <c r="I74" s="2"/>
      <c r="J74" s="2"/>
      <c r="K74" s="2"/>
      <c r="L74" s="2"/>
      <c r="M74" s="2"/>
      <c r="N74" s="2"/>
      <c r="O74" s="2"/>
      <c r="P74" s="2"/>
      <c r="Q74" s="2"/>
      <c r="R74" s="2"/>
      <c r="S74" s="2"/>
      <c r="T74" s="2"/>
      <c r="U74" s="2"/>
      <c r="V74" s="2"/>
      <c r="W74" s="2"/>
      <c r="X74" s="2"/>
      <c r="Y74" s="2"/>
      <c r="Z74" s="2"/>
    </row>
    <row r="75" spans="1:26" ht="16.5" customHeight="1" x14ac:dyDescent="0.3">
      <c r="A75" s="5"/>
      <c r="B75" s="2"/>
      <c r="C75" s="2"/>
      <c r="D75" s="2"/>
      <c r="E75" s="2"/>
      <c r="F75" s="2"/>
      <c r="G75" s="2"/>
      <c r="H75" s="2"/>
      <c r="I75" s="2"/>
      <c r="J75" s="2"/>
      <c r="K75" s="2"/>
      <c r="L75" s="2"/>
      <c r="M75" s="2"/>
      <c r="N75" s="2"/>
      <c r="O75" s="2"/>
      <c r="P75" s="2"/>
      <c r="Q75" s="2"/>
      <c r="R75" s="2"/>
      <c r="S75" s="2"/>
      <c r="T75" s="2"/>
      <c r="U75" s="2"/>
      <c r="V75" s="2"/>
      <c r="W75" s="2"/>
      <c r="X75" s="2"/>
      <c r="Y75" s="2"/>
      <c r="Z75" s="2"/>
    </row>
    <row r="76" spans="1:26" ht="16.5" customHeight="1" x14ac:dyDescent="0.3">
      <c r="A76" s="5"/>
      <c r="B76" s="499" t="s">
        <v>2213</v>
      </c>
      <c r="C76" s="2"/>
      <c r="D76" s="2"/>
      <c r="E76" s="2"/>
      <c r="F76" s="2"/>
      <c r="G76" s="2"/>
      <c r="H76" s="2"/>
      <c r="I76" s="2"/>
      <c r="J76" s="2"/>
      <c r="K76" s="2"/>
      <c r="L76" s="2"/>
      <c r="M76" s="2"/>
      <c r="N76" s="2"/>
      <c r="O76" s="2"/>
      <c r="P76" s="2"/>
      <c r="Q76" s="2"/>
      <c r="R76" s="2"/>
      <c r="S76" s="2"/>
      <c r="T76" s="2"/>
      <c r="U76" s="2"/>
      <c r="V76" s="2"/>
      <c r="W76" s="2"/>
      <c r="X76" s="2"/>
      <c r="Y76" s="2"/>
      <c r="Z76" s="2"/>
    </row>
    <row r="77" spans="1:26" ht="16.5" customHeight="1" x14ac:dyDescent="0.3">
      <c r="A77" s="5"/>
      <c r="B77" s="55" t="s">
        <v>1230</v>
      </c>
      <c r="C77" s="2"/>
      <c r="D77" s="2"/>
      <c r="E77" s="2"/>
      <c r="F77" s="2"/>
      <c r="G77" s="2"/>
      <c r="H77" s="2"/>
      <c r="I77" s="2"/>
      <c r="J77" s="2"/>
      <c r="K77" s="2"/>
      <c r="L77" s="2"/>
      <c r="M77" s="2"/>
      <c r="N77" s="2"/>
      <c r="O77" s="2"/>
      <c r="P77" s="2"/>
      <c r="Q77" s="2"/>
      <c r="R77" s="2"/>
      <c r="S77" s="2"/>
      <c r="T77" s="2"/>
      <c r="U77" s="2"/>
      <c r="V77" s="2"/>
      <c r="W77" s="2"/>
      <c r="X77" s="2"/>
      <c r="Y77" s="2"/>
      <c r="Z77" s="2"/>
    </row>
    <row r="78" spans="1:26" ht="16.5" customHeight="1" x14ac:dyDescent="0.3">
      <c r="A78" s="5"/>
      <c r="B78" s="55" t="s">
        <v>1224</v>
      </c>
      <c r="C78" s="2"/>
      <c r="D78" s="2"/>
      <c r="E78" s="2"/>
      <c r="F78" s="2"/>
      <c r="G78" s="2"/>
      <c r="H78" s="2"/>
      <c r="I78" s="2"/>
      <c r="J78" s="2"/>
      <c r="K78" s="2"/>
      <c r="L78" s="2"/>
      <c r="M78" s="2"/>
      <c r="N78" s="2"/>
      <c r="O78" s="2"/>
      <c r="P78" s="2"/>
      <c r="Q78" s="2"/>
      <c r="R78" s="2"/>
      <c r="S78" s="2"/>
      <c r="T78" s="2"/>
      <c r="U78" s="2"/>
      <c r="V78" s="2"/>
      <c r="W78" s="2"/>
      <c r="X78" s="2"/>
      <c r="Y78" s="2"/>
      <c r="Z78" s="2"/>
    </row>
    <row r="79" spans="1:26" ht="16.5" customHeight="1" x14ac:dyDescent="0.3">
      <c r="A79" s="5"/>
      <c r="B79" s="55" t="s">
        <v>920</v>
      </c>
      <c r="C79" s="2"/>
      <c r="D79" s="2"/>
      <c r="E79" s="2"/>
      <c r="F79" s="2"/>
      <c r="G79" s="2"/>
      <c r="H79" s="2"/>
      <c r="I79" s="2"/>
      <c r="J79" s="2"/>
      <c r="K79" s="2"/>
      <c r="L79" s="2"/>
      <c r="M79" s="2"/>
      <c r="N79" s="2"/>
      <c r="O79" s="2"/>
      <c r="P79" s="2"/>
      <c r="Q79" s="2"/>
      <c r="R79" s="2"/>
      <c r="S79" s="2"/>
      <c r="T79" s="2"/>
      <c r="U79" s="2"/>
      <c r="V79" s="2"/>
      <c r="W79" s="2"/>
      <c r="X79" s="2"/>
      <c r="Y79" s="2"/>
      <c r="Z79" s="2"/>
    </row>
    <row r="80" spans="1:26" ht="16.5" customHeight="1" x14ac:dyDescent="0.3">
      <c r="A80" s="5"/>
      <c r="B80" s="55" t="s">
        <v>1123</v>
      </c>
      <c r="C80" s="2"/>
      <c r="D80" s="2"/>
      <c r="E80" s="2"/>
      <c r="F80" s="2"/>
      <c r="G80" s="2"/>
      <c r="H80" s="2"/>
      <c r="I80" s="2"/>
      <c r="J80" s="2"/>
      <c r="K80" s="2"/>
      <c r="L80" s="2"/>
      <c r="M80" s="2"/>
      <c r="N80" s="2"/>
      <c r="O80" s="2"/>
      <c r="P80" s="2"/>
      <c r="Q80" s="2"/>
      <c r="R80" s="2"/>
      <c r="S80" s="2"/>
      <c r="T80" s="2"/>
      <c r="U80" s="2"/>
      <c r="V80" s="2"/>
      <c r="W80" s="2"/>
      <c r="X80" s="2"/>
      <c r="Y80" s="2"/>
      <c r="Z80" s="2"/>
    </row>
    <row r="81" spans="1:26" ht="16.5" customHeight="1" x14ac:dyDescent="0.3">
      <c r="A81" s="5"/>
      <c r="B81" s="55" t="s">
        <v>901</v>
      </c>
      <c r="C81" s="2"/>
      <c r="D81" s="2"/>
      <c r="E81" s="2"/>
      <c r="F81" s="2"/>
      <c r="G81" s="2"/>
      <c r="H81" s="2"/>
      <c r="I81" s="2"/>
      <c r="J81" s="2"/>
      <c r="K81" s="2"/>
      <c r="L81" s="2"/>
      <c r="M81" s="2"/>
      <c r="N81" s="2"/>
      <c r="O81" s="2"/>
      <c r="P81" s="2"/>
      <c r="Q81" s="2"/>
      <c r="R81" s="2"/>
      <c r="S81" s="2"/>
      <c r="T81" s="2"/>
      <c r="U81" s="2"/>
      <c r="V81" s="2"/>
      <c r="W81" s="2"/>
      <c r="X81" s="2"/>
      <c r="Y81" s="2"/>
      <c r="Z81" s="2"/>
    </row>
    <row r="82" spans="1:26" ht="16.5" customHeight="1" x14ac:dyDescent="0.3">
      <c r="A82" s="5"/>
      <c r="B82" s="55" t="s">
        <v>1227</v>
      </c>
      <c r="C82" s="2"/>
      <c r="D82" s="2"/>
      <c r="E82" s="2"/>
      <c r="F82" s="2"/>
      <c r="G82" s="2"/>
      <c r="H82" s="2"/>
      <c r="I82" s="2"/>
      <c r="J82" s="2"/>
      <c r="K82" s="2"/>
      <c r="L82" s="2"/>
      <c r="M82" s="2"/>
      <c r="N82" s="2"/>
      <c r="O82" s="2"/>
      <c r="P82" s="2"/>
      <c r="Q82" s="2"/>
      <c r="R82" s="2"/>
      <c r="S82" s="2"/>
      <c r="T82" s="2"/>
      <c r="U82" s="2"/>
      <c r="V82" s="2"/>
      <c r="W82" s="2"/>
      <c r="X82" s="2"/>
      <c r="Y82" s="2"/>
      <c r="Z82" s="2"/>
    </row>
    <row r="83" spans="1:26" ht="16.5" customHeight="1" x14ac:dyDescent="0.3">
      <c r="A83" s="5"/>
      <c r="B83" s="55" t="s">
        <v>1202</v>
      </c>
      <c r="C83" s="2"/>
      <c r="D83" s="2"/>
      <c r="E83" s="2"/>
      <c r="F83" s="2"/>
      <c r="G83" s="2"/>
      <c r="H83" s="2"/>
      <c r="I83" s="2"/>
      <c r="J83" s="2"/>
      <c r="K83" s="2"/>
      <c r="L83" s="2"/>
      <c r="M83" s="2"/>
      <c r="N83" s="2"/>
      <c r="O83" s="2"/>
      <c r="P83" s="2"/>
      <c r="Q83" s="2"/>
      <c r="R83" s="2"/>
      <c r="S83" s="2"/>
      <c r="T83" s="2"/>
      <c r="U83" s="2"/>
      <c r="V83" s="2"/>
      <c r="W83" s="2"/>
      <c r="X83" s="2"/>
      <c r="Y83" s="2"/>
      <c r="Z83" s="2"/>
    </row>
    <row r="84" spans="1:26" ht="16.5" customHeight="1" x14ac:dyDescent="0.3">
      <c r="A84" s="5"/>
      <c r="B84" s="55" t="s">
        <v>1225</v>
      </c>
      <c r="C84" s="2"/>
      <c r="D84" s="2"/>
      <c r="E84" s="2"/>
      <c r="F84" s="2"/>
      <c r="G84" s="2"/>
      <c r="H84" s="2"/>
      <c r="I84" s="2"/>
      <c r="J84" s="2"/>
      <c r="K84" s="2"/>
      <c r="L84" s="2"/>
      <c r="M84" s="2"/>
      <c r="N84" s="2"/>
      <c r="O84" s="2"/>
      <c r="P84" s="2"/>
      <c r="Q84" s="2"/>
      <c r="R84" s="2"/>
      <c r="S84" s="2"/>
      <c r="T84" s="2"/>
      <c r="U84" s="2"/>
      <c r="V84" s="2"/>
      <c r="W84" s="2"/>
      <c r="X84" s="2"/>
      <c r="Y84" s="2"/>
      <c r="Z84" s="2"/>
    </row>
    <row r="85" spans="1:26" ht="16.5" customHeight="1" x14ac:dyDescent="0.3">
      <c r="A85" s="5"/>
      <c r="B85" s="55" t="s">
        <v>952</v>
      </c>
      <c r="C85" s="2"/>
      <c r="D85" s="2"/>
      <c r="E85" s="2"/>
      <c r="F85" s="2"/>
      <c r="G85" s="2"/>
      <c r="H85" s="2"/>
      <c r="I85" s="2"/>
      <c r="J85" s="2"/>
      <c r="K85" s="2"/>
      <c r="L85" s="2"/>
      <c r="M85" s="2"/>
      <c r="N85" s="2"/>
      <c r="O85" s="2"/>
      <c r="P85" s="2"/>
      <c r="Q85" s="2"/>
      <c r="R85" s="2"/>
      <c r="S85" s="2"/>
      <c r="T85" s="2"/>
      <c r="U85" s="2"/>
      <c r="V85" s="2"/>
      <c r="W85" s="2"/>
      <c r="X85" s="2"/>
      <c r="Y85" s="2"/>
      <c r="Z85" s="2"/>
    </row>
    <row r="86" spans="1:26" ht="16.5" customHeight="1" x14ac:dyDescent="0.3">
      <c r="A86" s="5"/>
      <c r="B86" s="55" t="s">
        <v>823</v>
      </c>
      <c r="C86" s="2"/>
      <c r="D86" s="2"/>
      <c r="E86" s="2"/>
      <c r="F86" s="2"/>
      <c r="G86" s="2"/>
      <c r="H86" s="2"/>
      <c r="I86" s="2"/>
      <c r="J86" s="2"/>
      <c r="K86" s="2"/>
      <c r="L86" s="2"/>
      <c r="M86" s="2"/>
      <c r="N86" s="2"/>
      <c r="O86" s="2"/>
      <c r="P86" s="2"/>
      <c r="Q86" s="2"/>
      <c r="R86" s="2"/>
      <c r="S86" s="2"/>
      <c r="T86" s="2"/>
      <c r="U86" s="2"/>
      <c r="V86" s="2"/>
      <c r="W86" s="2"/>
      <c r="X86" s="2"/>
      <c r="Y86" s="2"/>
      <c r="Z86" s="2"/>
    </row>
    <row r="87" spans="1:26" ht="16.5" customHeight="1" x14ac:dyDescent="0.3">
      <c r="A87" s="5"/>
      <c r="B87" s="55" t="s">
        <v>842</v>
      </c>
      <c r="C87" s="2"/>
      <c r="D87" s="2"/>
      <c r="E87" s="2"/>
      <c r="F87" s="2"/>
      <c r="G87" s="2"/>
      <c r="H87" s="2"/>
      <c r="I87" s="2"/>
      <c r="J87" s="2"/>
      <c r="K87" s="2"/>
      <c r="L87" s="2"/>
      <c r="M87" s="2"/>
      <c r="N87" s="2"/>
      <c r="O87" s="2"/>
      <c r="P87" s="2"/>
      <c r="Q87" s="2"/>
      <c r="R87" s="2"/>
      <c r="S87" s="2"/>
      <c r="T87" s="2"/>
      <c r="U87" s="2"/>
      <c r="V87" s="2"/>
      <c r="W87" s="2"/>
      <c r="X87" s="2"/>
      <c r="Y87" s="2"/>
      <c r="Z87" s="2"/>
    </row>
    <row r="88" spans="1:26" ht="16.5" customHeight="1" x14ac:dyDescent="0.3">
      <c r="A88" s="5"/>
      <c r="B88" s="55" t="s">
        <v>860</v>
      </c>
      <c r="C88" s="2"/>
      <c r="D88" s="2"/>
      <c r="E88" s="2"/>
      <c r="F88" s="2"/>
      <c r="G88" s="2"/>
      <c r="H88" s="2"/>
      <c r="I88" s="2"/>
      <c r="J88" s="2"/>
      <c r="K88" s="2"/>
      <c r="L88" s="2"/>
      <c r="M88" s="2"/>
      <c r="N88" s="2"/>
      <c r="O88" s="2"/>
      <c r="P88" s="2"/>
      <c r="Q88" s="2"/>
      <c r="R88" s="2"/>
      <c r="S88" s="2"/>
      <c r="T88" s="2"/>
      <c r="U88" s="2"/>
      <c r="V88" s="2"/>
      <c r="W88" s="2"/>
      <c r="X88" s="2"/>
      <c r="Y88" s="2"/>
      <c r="Z88" s="2"/>
    </row>
    <row r="89" spans="1:26" ht="16.5" customHeight="1" x14ac:dyDescent="0.3">
      <c r="A89" s="5"/>
      <c r="B89" s="2"/>
      <c r="C89" s="2"/>
      <c r="D89" s="2"/>
      <c r="E89" s="2"/>
      <c r="F89" s="2"/>
      <c r="G89" s="2"/>
      <c r="H89" s="2"/>
      <c r="I89" s="2"/>
      <c r="J89" s="2"/>
      <c r="K89" s="2"/>
      <c r="L89" s="2"/>
      <c r="M89" s="2"/>
      <c r="N89" s="2"/>
      <c r="O89" s="2"/>
      <c r="P89" s="2"/>
      <c r="Q89" s="2"/>
      <c r="R89" s="2"/>
      <c r="S89" s="2"/>
      <c r="T89" s="2"/>
      <c r="U89" s="2"/>
      <c r="V89" s="2"/>
      <c r="W89" s="2"/>
      <c r="X89" s="2"/>
      <c r="Y89" s="2"/>
      <c r="Z89" s="2"/>
    </row>
    <row r="90" spans="1:26" ht="16.5" customHeight="1" x14ac:dyDescent="0.3">
      <c r="A90" s="5"/>
      <c r="B90" s="2"/>
      <c r="C90" s="2"/>
      <c r="D90" s="2"/>
      <c r="E90" s="2"/>
      <c r="F90" s="2"/>
      <c r="G90" s="2"/>
      <c r="H90" s="2"/>
      <c r="I90" s="2"/>
      <c r="J90" s="2"/>
      <c r="K90" s="2"/>
      <c r="L90" s="2"/>
      <c r="M90" s="2"/>
      <c r="N90" s="2"/>
      <c r="O90" s="2"/>
      <c r="P90" s="2"/>
      <c r="Q90" s="2"/>
      <c r="R90" s="2"/>
      <c r="S90" s="2"/>
      <c r="T90" s="2"/>
      <c r="U90" s="2"/>
      <c r="V90" s="2"/>
      <c r="W90" s="2"/>
      <c r="X90" s="2"/>
      <c r="Y90" s="2"/>
      <c r="Z90" s="2"/>
    </row>
    <row r="91" spans="1:26" ht="16.5" customHeight="1" x14ac:dyDescent="0.3">
      <c r="A91" s="5"/>
      <c r="B91" s="499" t="s">
        <v>2214</v>
      </c>
      <c r="C91" s="2"/>
      <c r="D91" s="2"/>
      <c r="E91" s="2"/>
      <c r="F91" s="2"/>
      <c r="G91" s="2"/>
      <c r="H91" s="2"/>
      <c r="I91" s="2"/>
      <c r="J91" s="2"/>
      <c r="K91" s="2"/>
      <c r="L91" s="2"/>
      <c r="M91" s="2"/>
      <c r="N91" s="2"/>
      <c r="O91" s="2"/>
      <c r="P91" s="2"/>
      <c r="Q91" s="2"/>
      <c r="R91" s="2"/>
      <c r="S91" s="2"/>
      <c r="T91" s="2"/>
      <c r="U91" s="2"/>
      <c r="V91" s="2"/>
      <c r="W91" s="2"/>
      <c r="X91" s="2"/>
      <c r="Y91" s="2"/>
      <c r="Z91" s="2"/>
    </row>
    <row r="92" spans="1:26" ht="16.5" customHeight="1" x14ac:dyDescent="0.3">
      <c r="A92" s="5"/>
      <c r="B92" s="476" t="s">
        <v>2215</v>
      </c>
      <c r="C92" s="2"/>
      <c r="D92" s="2"/>
      <c r="E92" s="2"/>
      <c r="F92" s="2"/>
      <c r="G92" s="2"/>
      <c r="H92" s="2"/>
      <c r="I92" s="2"/>
      <c r="J92" s="2"/>
      <c r="K92" s="2"/>
      <c r="L92" s="2"/>
      <c r="M92" s="2"/>
      <c r="N92" s="2"/>
      <c r="O92" s="2"/>
      <c r="P92" s="2"/>
      <c r="Q92" s="2"/>
      <c r="R92" s="2"/>
      <c r="S92" s="2"/>
      <c r="T92" s="2"/>
      <c r="U92" s="2"/>
      <c r="V92" s="2"/>
      <c r="W92" s="2"/>
      <c r="X92" s="2"/>
      <c r="Y92" s="2"/>
      <c r="Z92" s="2"/>
    </row>
    <row r="93" spans="1:26" ht="16.5" customHeight="1" x14ac:dyDescent="0.3">
      <c r="A93" s="5"/>
      <c r="B93" s="476" t="s">
        <v>2216</v>
      </c>
      <c r="C93" s="2"/>
      <c r="D93" s="2"/>
      <c r="E93" s="2"/>
      <c r="F93" s="2"/>
      <c r="G93" s="2"/>
      <c r="H93" s="2"/>
      <c r="I93" s="2"/>
      <c r="J93" s="2"/>
      <c r="K93" s="2"/>
      <c r="L93" s="2"/>
      <c r="M93" s="2"/>
      <c r="N93" s="2"/>
      <c r="O93" s="2"/>
      <c r="P93" s="2"/>
      <c r="Q93" s="2"/>
      <c r="R93" s="2"/>
      <c r="S93" s="2"/>
      <c r="T93" s="2"/>
      <c r="U93" s="2"/>
      <c r="V93" s="2"/>
      <c r="W93" s="2"/>
      <c r="X93" s="2"/>
      <c r="Y93" s="2"/>
      <c r="Z93" s="2"/>
    </row>
    <row r="94" spans="1:26" ht="16.5" customHeight="1" x14ac:dyDescent="0.3">
      <c r="A94" s="5"/>
      <c r="B94" s="476" t="s">
        <v>922</v>
      </c>
      <c r="C94" s="2"/>
      <c r="D94" s="2"/>
      <c r="E94" s="2"/>
      <c r="F94" s="2"/>
      <c r="G94" s="2"/>
      <c r="H94" s="2"/>
      <c r="I94" s="2"/>
      <c r="J94" s="2"/>
      <c r="K94" s="2"/>
      <c r="L94" s="2"/>
      <c r="M94" s="2"/>
      <c r="N94" s="2"/>
      <c r="O94" s="2"/>
      <c r="P94" s="2"/>
      <c r="Q94" s="2"/>
      <c r="R94" s="2"/>
      <c r="S94" s="2"/>
      <c r="T94" s="2"/>
      <c r="U94" s="2"/>
      <c r="V94" s="2"/>
      <c r="W94" s="2"/>
      <c r="X94" s="2"/>
      <c r="Y94" s="2"/>
      <c r="Z94" s="2"/>
    </row>
    <row r="95" spans="1:26" ht="16.5" customHeight="1" x14ac:dyDescent="0.3">
      <c r="A95" s="5"/>
      <c r="B95" s="476" t="s">
        <v>830</v>
      </c>
      <c r="C95" s="2"/>
      <c r="D95" s="2"/>
      <c r="E95" s="2"/>
      <c r="F95" s="2"/>
      <c r="G95" s="2"/>
      <c r="H95" s="2"/>
      <c r="I95" s="2"/>
      <c r="J95" s="2"/>
      <c r="K95" s="2"/>
      <c r="L95" s="2"/>
      <c r="M95" s="2"/>
      <c r="N95" s="2"/>
      <c r="O95" s="2"/>
      <c r="P95" s="2"/>
      <c r="Q95" s="2"/>
      <c r="R95" s="2"/>
      <c r="S95" s="2"/>
      <c r="T95" s="2"/>
      <c r="U95" s="2"/>
      <c r="V95" s="2"/>
      <c r="W95" s="2"/>
      <c r="X95" s="2"/>
      <c r="Y95" s="2"/>
      <c r="Z95" s="2"/>
    </row>
    <row r="96" spans="1:26" ht="16.5" customHeight="1" x14ac:dyDescent="0.3">
      <c r="A96" s="5"/>
      <c r="B96" s="2"/>
      <c r="C96" s="2"/>
      <c r="D96" s="2"/>
      <c r="E96" s="2"/>
      <c r="F96" s="2"/>
      <c r="G96" s="2"/>
      <c r="H96" s="2"/>
      <c r="I96" s="2"/>
      <c r="J96" s="2"/>
      <c r="K96" s="2"/>
      <c r="L96" s="2"/>
      <c r="M96" s="2"/>
      <c r="N96" s="2"/>
      <c r="O96" s="2"/>
      <c r="P96" s="2"/>
      <c r="Q96" s="2"/>
      <c r="R96" s="2"/>
      <c r="S96" s="2"/>
      <c r="T96" s="2"/>
      <c r="U96" s="2"/>
      <c r="V96" s="2"/>
      <c r="W96" s="2"/>
      <c r="X96" s="2"/>
      <c r="Y96" s="2"/>
      <c r="Z96" s="2"/>
    </row>
    <row r="97" spans="1:26" ht="16.5" customHeight="1" x14ac:dyDescent="0.3">
      <c r="A97" s="5"/>
      <c r="B97" s="2"/>
      <c r="C97" s="2"/>
      <c r="D97" s="2"/>
      <c r="E97" s="2"/>
      <c r="F97" s="2"/>
      <c r="G97" s="2"/>
      <c r="H97" s="2"/>
      <c r="I97" s="2"/>
      <c r="J97" s="2"/>
      <c r="K97" s="2"/>
      <c r="L97" s="2"/>
      <c r="M97" s="2"/>
      <c r="N97" s="2"/>
      <c r="O97" s="2"/>
      <c r="P97" s="2"/>
      <c r="Q97" s="2"/>
      <c r="R97" s="2"/>
      <c r="S97" s="2"/>
      <c r="T97" s="2"/>
      <c r="U97" s="2"/>
      <c r="V97" s="2"/>
      <c r="W97" s="2"/>
      <c r="X97" s="2"/>
      <c r="Y97" s="2"/>
      <c r="Z97" s="2"/>
    </row>
    <row r="98" spans="1:26" ht="16.5" customHeight="1" x14ac:dyDescent="0.3">
      <c r="A98" s="5"/>
      <c r="B98" s="499" t="s">
        <v>2217</v>
      </c>
      <c r="C98" s="2"/>
      <c r="D98" s="2"/>
      <c r="E98" s="2"/>
      <c r="F98" s="2"/>
      <c r="G98" s="2"/>
      <c r="H98" s="2"/>
      <c r="I98" s="2"/>
      <c r="J98" s="2"/>
      <c r="K98" s="2"/>
      <c r="L98" s="2"/>
      <c r="M98" s="2"/>
      <c r="N98" s="2"/>
      <c r="O98" s="2"/>
      <c r="P98" s="2"/>
      <c r="Q98" s="2"/>
      <c r="R98" s="2"/>
      <c r="S98" s="2"/>
      <c r="T98" s="2"/>
      <c r="U98" s="2"/>
      <c r="V98" s="2"/>
      <c r="W98" s="2"/>
      <c r="X98" s="2"/>
      <c r="Y98" s="2"/>
      <c r="Z98" s="2"/>
    </row>
    <row r="99" spans="1:26" ht="16.5" customHeight="1" x14ac:dyDescent="0.3">
      <c r="A99" s="5"/>
      <c r="B99" s="487" t="s">
        <v>21</v>
      </c>
      <c r="C99" s="2"/>
      <c r="D99" s="2"/>
      <c r="E99" s="2"/>
      <c r="F99" s="2"/>
      <c r="G99" s="2"/>
      <c r="H99" s="2"/>
      <c r="I99" s="2"/>
      <c r="J99" s="2"/>
      <c r="K99" s="2"/>
      <c r="L99" s="2"/>
      <c r="M99" s="2"/>
      <c r="N99" s="2"/>
      <c r="O99" s="2"/>
      <c r="P99" s="2"/>
      <c r="Q99" s="2"/>
      <c r="R99" s="2"/>
      <c r="S99" s="2"/>
      <c r="T99" s="2"/>
      <c r="U99" s="2"/>
      <c r="V99" s="2"/>
      <c r="W99" s="2"/>
      <c r="X99" s="2"/>
      <c r="Y99" s="2"/>
      <c r="Z99" s="2"/>
    </row>
    <row r="100" spans="1:26" ht="16.5" customHeight="1" x14ac:dyDescent="0.3">
      <c r="A100" s="5"/>
      <c r="B100" s="487" t="s">
        <v>2218</v>
      </c>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6.5" customHeight="1" x14ac:dyDescent="0.3">
      <c r="A101" s="5"/>
      <c r="B101" s="487" t="s">
        <v>1471</v>
      </c>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6.5" customHeight="1" x14ac:dyDescent="0.3">
      <c r="A102" s="5"/>
      <c r="B102" s="487" t="s">
        <v>25</v>
      </c>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6.5" customHeight="1" x14ac:dyDescent="0.3">
      <c r="A103" s="5"/>
      <c r="B103" s="487" t="s">
        <v>58</v>
      </c>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6.5" customHeight="1" x14ac:dyDescent="0.3">
      <c r="A104" s="5"/>
      <c r="B104" s="487" t="s">
        <v>1303</v>
      </c>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6.5" customHeight="1" x14ac:dyDescent="0.3">
      <c r="A105" s="5"/>
      <c r="B105" s="487" t="s">
        <v>471</v>
      </c>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6.5" customHeight="1" x14ac:dyDescent="0.3">
      <c r="A106" s="5"/>
      <c r="B106" s="487" t="s">
        <v>1289</v>
      </c>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6.5" customHeight="1" x14ac:dyDescent="0.3">
      <c r="A107" s="5"/>
      <c r="B107" s="487" t="s">
        <v>2219</v>
      </c>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5" customHeight="1" x14ac:dyDescent="0.3">
      <c r="A108" s="5"/>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5" customHeight="1" x14ac:dyDescent="0.3">
      <c r="A109" s="5"/>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6.5" customHeight="1" x14ac:dyDescent="0.3">
      <c r="A110" s="5"/>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6.5" customHeight="1" x14ac:dyDescent="0.3">
      <c r="A111" s="5"/>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6.5" customHeight="1" x14ac:dyDescent="0.3">
      <c r="A112" s="5"/>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6.5" customHeight="1" x14ac:dyDescent="0.3">
      <c r="A113" s="5"/>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6.5" customHeight="1" x14ac:dyDescent="0.3">
      <c r="A114" s="5"/>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6.5" customHeight="1" x14ac:dyDescent="0.3">
      <c r="A115" s="5"/>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6.5" customHeight="1" x14ac:dyDescent="0.3">
      <c r="A116" s="5"/>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5" customHeight="1" x14ac:dyDescent="0.3">
      <c r="A117" s="5"/>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6.5" customHeight="1" x14ac:dyDescent="0.3">
      <c r="A118" s="5"/>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6.5" customHeight="1" x14ac:dyDescent="0.3">
      <c r="A119" s="5"/>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6.5" customHeight="1" x14ac:dyDescent="0.3">
      <c r="A120" s="5"/>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6.5" customHeight="1" x14ac:dyDescent="0.3">
      <c r="A121" s="5"/>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6.5" customHeight="1" x14ac:dyDescent="0.3">
      <c r="A122" s="5"/>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6.5" customHeight="1" x14ac:dyDescent="0.3">
      <c r="A123" s="5"/>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6.5" customHeight="1" x14ac:dyDescent="0.3">
      <c r="A124" s="5"/>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6.5" customHeight="1" x14ac:dyDescent="0.3">
      <c r="A125" s="5"/>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6.5" customHeight="1" x14ac:dyDescent="0.3">
      <c r="A126" s="5"/>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6.5" customHeight="1" x14ac:dyDescent="0.3">
      <c r="A127" s="5"/>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6.5" customHeight="1" x14ac:dyDescent="0.3">
      <c r="A128" s="5"/>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6.5" customHeight="1" x14ac:dyDescent="0.3">
      <c r="A129" s="5"/>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6.5" customHeight="1" x14ac:dyDescent="0.3">
      <c r="A130" s="5"/>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6.5" customHeight="1" x14ac:dyDescent="0.3">
      <c r="A131" s="5"/>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6.5" customHeight="1" x14ac:dyDescent="0.3">
      <c r="A132" s="5"/>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6.5" customHeight="1" x14ac:dyDescent="0.3">
      <c r="A133" s="5"/>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6.5" customHeight="1" x14ac:dyDescent="0.3">
      <c r="A134" s="5"/>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6.5" customHeight="1" x14ac:dyDescent="0.3">
      <c r="A135" s="5"/>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6.5" customHeight="1" x14ac:dyDescent="0.3">
      <c r="A136" s="5"/>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6.5" customHeight="1" x14ac:dyDescent="0.3">
      <c r="A137" s="5"/>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6.5" customHeight="1" x14ac:dyDescent="0.3">
      <c r="A138" s="5"/>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6.5" customHeight="1" x14ac:dyDescent="0.3">
      <c r="A139" s="5"/>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6.5" customHeight="1" x14ac:dyDescent="0.3">
      <c r="A140" s="5"/>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6.5" customHeight="1" x14ac:dyDescent="0.3">
      <c r="A141" s="5"/>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6.5" customHeight="1" x14ac:dyDescent="0.3">
      <c r="A142" s="5"/>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6.5" customHeight="1" x14ac:dyDescent="0.3">
      <c r="A143" s="5"/>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6.5" customHeight="1" x14ac:dyDescent="0.3">
      <c r="A144" s="5"/>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6.5" customHeight="1" x14ac:dyDescent="0.3">
      <c r="A145" s="5"/>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6.5" customHeight="1" x14ac:dyDescent="0.3">
      <c r="A146" s="5"/>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6.5" customHeight="1" x14ac:dyDescent="0.3">
      <c r="A147" s="5"/>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6.5" customHeight="1" x14ac:dyDescent="0.3">
      <c r="A148" s="5"/>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6.5" customHeight="1" x14ac:dyDescent="0.3">
      <c r="A149" s="5"/>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6.5" customHeight="1" x14ac:dyDescent="0.3">
      <c r="A150" s="5"/>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6.5" customHeight="1" x14ac:dyDescent="0.3">
      <c r="A151" s="5"/>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6.5" customHeight="1" x14ac:dyDescent="0.3">
      <c r="A152" s="5"/>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6.5" customHeight="1" x14ac:dyDescent="0.3">
      <c r="A153" s="5"/>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5" customHeight="1" x14ac:dyDescent="0.3">
      <c r="A154" s="5"/>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6.5" customHeight="1" x14ac:dyDescent="0.3">
      <c r="A155" s="5"/>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6.5" customHeight="1" x14ac:dyDescent="0.3">
      <c r="A156" s="5"/>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6.5" customHeight="1" x14ac:dyDescent="0.3">
      <c r="A157" s="5"/>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6.5" customHeight="1" x14ac:dyDescent="0.3">
      <c r="A158" s="5"/>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6.5" customHeight="1" x14ac:dyDescent="0.3">
      <c r="A159" s="5"/>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6.5" customHeight="1" x14ac:dyDescent="0.3">
      <c r="A160" s="5"/>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6.5" customHeight="1" x14ac:dyDescent="0.3">
      <c r="A161" s="5"/>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6.5" customHeight="1" x14ac:dyDescent="0.3">
      <c r="A162" s="5"/>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6.5" customHeight="1" x14ac:dyDescent="0.3">
      <c r="A163" s="5"/>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6.5" customHeight="1" x14ac:dyDescent="0.3">
      <c r="A164" s="5"/>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6.5" customHeight="1" x14ac:dyDescent="0.3">
      <c r="A165" s="5"/>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6.5" customHeight="1" x14ac:dyDescent="0.3">
      <c r="A166" s="5"/>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6.5" customHeight="1" x14ac:dyDescent="0.3">
      <c r="A167" s="5"/>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6.5" customHeight="1" x14ac:dyDescent="0.3">
      <c r="A168" s="5"/>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6.5" customHeight="1" x14ac:dyDescent="0.3">
      <c r="A169" s="5"/>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6.5" customHeight="1" x14ac:dyDescent="0.3">
      <c r="A170" s="5"/>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6.5" customHeight="1" x14ac:dyDescent="0.3">
      <c r="A171" s="5"/>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6.5" customHeight="1" x14ac:dyDescent="0.3">
      <c r="A172" s="5"/>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6.5" customHeight="1" x14ac:dyDescent="0.3">
      <c r="A173" s="5"/>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6.5" customHeight="1" x14ac:dyDescent="0.3">
      <c r="A174" s="5"/>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6.5" customHeight="1" x14ac:dyDescent="0.3">
      <c r="A175" s="5"/>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6.5" customHeight="1" x14ac:dyDescent="0.3">
      <c r="A176" s="5"/>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6.5" customHeight="1" x14ac:dyDescent="0.3">
      <c r="A177" s="5"/>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6.5" customHeight="1" x14ac:dyDescent="0.3">
      <c r="A178" s="5"/>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6.5" customHeight="1" x14ac:dyDescent="0.3">
      <c r="A179" s="5"/>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6.5" customHeight="1" x14ac:dyDescent="0.3">
      <c r="A180" s="5"/>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6.5" customHeight="1" x14ac:dyDescent="0.3">
      <c r="A181" s="5"/>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6.5" customHeight="1" x14ac:dyDescent="0.3">
      <c r="A182" s="5"/>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6.5" customHeight="1" x14ac:dyDescent="0.3">
      <c r="A183" s="5"/>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6.5" customHeight="1" x14ac:dyDescent="0.3">
      <c r="A184" s="5"/>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6.5" customHeight="1" x14ac:dyDescent="0.3">
      <c r="A185" s="5"/>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6.5" customHeight="1" x14ac:dyDescent="0.3">
      <c r="A186" s="5"/>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6.5" customHeight="1" x14ac:dyDescent="0.3">
      <c r="A187" s="5"/>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5" customHeight="1" x14ac:dyDescent="0.3">
      <c r="A188" s="5"/>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6.5" customHeight="1" x14ac:dyDescent="0.3">
      <c r="A189" s="5"/>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6.5" customHeight="1" x14ac:dyDescent="0.3">
      <c r="A190" s="5"/>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6.5" customHeight="1" x14ac:dyDescent="0.3">
      <c r="A191" s="5"/>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6.5" customHeight="1" x14ac:dyDescent="0.3">
      <c r="A192" s="5"/>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6.5" customHeight="1" x14ac:dyDescent="0.3">
      <c r="A193" s="5"/>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6.5" customHeight="1" x14ac:dyDescent="0.3">
      <c r="A194" s="5"/>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6.5" customHeight="1" x14ac:dyDescent="0.3">
      <c r="A195" s="5"/>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6.5" customHeight="1" x14ac:dyDescent="0.3">
      <c r="A196" s="5"/>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6.5" customHeight="1" x14ac:dyDescent="0.3">
      <c r="A197" s="5"/>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6.5" customHeight="1" x14ac:dyDescent="0.3">
      <c r="A198" s="5"/>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6.5" customHeight="1" x14ac:dyDescent="0.3">
      <c r="A199" s="5"/>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6.5" customHeight="1" x14ac:dyDescent="0.3">
      <c r="A200" s="5"/>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6.5" customHeight="1" x14ac:dyDescent="0.3">
      <c r="A201" s="5"/>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6.5" customHeight="1" x14ac:dyDescent="0.3">
      <c r="A202" s="5"/>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6.5" customHeight="1" x14ac:dyDescent="0.3">
      <c r="A203" s="5"/>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6.5" customHeight="1" x14ac:dyDescent="0.3">
      <c r="A204" s="5"/>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6.5" customHeight="1" x14ac:dyDescent="0.3">
      <c r="A205" s="5"/>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6.5" customHeight="1" x14ac:dyDescent="0.3">
      <c r="A206" s="5"/>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6.5" customHeight="1" x14ac:dyDescent="0.3">
      <c r="A207" s="5"/>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6.5" customHeight="1" x14ac:dyDescent="0.3">
      <c r="A208" s="5"/>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6.5" customHeight="1" x14ac:dyDescent="0.3">
      <c r="A209" s="5"/>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6.5" customHeight="1" x14ac:dyDescent="0.3">
      <c r="A210" s="5"/>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6.5" customHeight="1" x14ac:dyDescent="0.3">
      <c r="A211" s="5"/>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6.5" customHeight="1" x14ac:dyDescent="0.3">
      <c r="A212" s="5"/>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6.5" customHeight="1" x14ac:dyDescent="0.3">
      <c r="A213" s="5"/>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6.5" customHeight="1" x14ac:dyDescent="0.3">
      <c r="A214" s="5"/>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6.5" customHeight="1" x14ac:dyDescent="0.3">
      <c r="A215" s="5"/>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6.5" customHeight="1" x14ac:dyDescent="0.3">
      <c r="A216" s="5"/>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6.5" customHeight="1" x14ac:dyDescent="0.3">
      <c r="A217" s="5"/>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6.5" customHeight="1" x14ac:dyDescent="0.3">
      <c r="A218" s="5"/>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6.5" customHeight="1" x14ac:dyDescent="0.3">
      <c r="A219" s="5"/>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6.5" customHeight="1" x14ac:dyDescent="0.3">
      <c r="A220" s="5"/>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6.5" customHeight="1" x14ac:dyDescent="0.3">
      <c r="A221" s="5"/>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6.5" customHeight="1" x14ac:dyDescent="0.3">
      <c r="A222" s="5"/>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6.5" customHeight="1" x14ac:dyDescent="0.3">
      <c r="A223" s="5"/>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6.5" customHeight="1" x14ac:dyDescent="0.3">
      <c r="A224" s="5"/>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6.5" customHeight="1" x14ac:dyDescent="0.3">
      <c r="A225" s="5"/>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6.5" customHeight="1" x14ac:dyDescent="0.3">
      <c r="A226" s="5"/>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6.5" customHeight="1" x14ac:dyDescent="0.3">
      <c r="A227" s="5"/>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6.5" customHeight="1" x14ac:dyDescent="0.3">
      <c r="A228" s="5"/>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6.5" customHeight="1" x14ac:dyDescent="0.3">
      <c r="A229" s="5"/>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5" customHeight="1" x14ac:dyDescent="0.3">
      <c r="A230" s="5"/>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6.5" customHeight="1" x14ac:dyDescent="0.3">
      <c r="A231" s="5"/>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6.5" customHeight="1" x14ac:dyDescent="0.3">
      <c r="A232" s="5"/>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6.5" customHeight="1" x14ac:dyDescent="0.3">
      <c r="A233" s="5"/>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6.5" customHeight="1" x14ac:dyDescent="0.3">
      <c r="A234" s="5"/>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6.5" customHeight="1" x14ac:dyDescent="0.3">
      <c r="A235" s="5"/>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6.5" customHeight="1" x14ac:dyDescent="0.3">
      <c r="A236" s="5"/>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6.5" customHeight="1" x14ac:dyDescent="0.3">
      <c r="A237" s="5"/>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6.5" customHeight="1" x14ac:dyDescent="0.3">
      <c r="A238" s="5"/>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6.5" customHeight="1" x14ac:dyDescent="0.3">
      <c r="A239" s="5"/>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6.5" customHeight="1" x14ac:dyDescent="0.3">
      <c r="A240" s="5"/>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6.5" customHeight="1" x14ac:dyDescent="0.3">
      <c r="A241" s="5"/>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6.5" customHeight="1" x14ac:dyDescent="0.3">
      <c r="A242" s="5"/>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6.5" customHeight="1" x14ac:dyDescent="0.3">
      <c r="A243" s="5"/>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6.5" customHeight="1" x14ac:dyDescent="0.3">
      <c r="A244" s="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6.5" customHeight="1" x14ac:dyDescent="0.3">
      <c r="A245" s="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6.5" customHeight="1" x14ac:dyDescent="0.3">
      <c r="A246" s="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6.5" customHeight="1" x14ac:dyDescent="0.3">
      <c r="A247" s="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6.5" customHeight="1" x14ac:dyDescent="0.3">
      <c r="A248" s="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6.5" customHeight="1" x14ac:dyDescent="0.3">
      <c r="A249" s="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6.5" customHeight="1" x14ac:dyDescent="0.3">
      <c r="A250" s="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6.5" customHeight="1" x14ac:dyDescent="0.3">
      <c r="A251" s="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6.5" customHeight="1" x14ac:dyDescent="0.3">
      <c r="A252" s="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6.5" customHeight="1" x14ac:dyDescent="0.3">
      <c r="A253" s="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6.5" customHeight="1" x14ac:dyDescent="0.3">
      <c r="A254" s="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6.5" customHeight="1" x14ac:dyDescent="0.3">
      <c r="A255" s="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6.5" customHeight="1" x14ac:dyDescent="0.3">
      <c r="A256" s="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6.5" customHeight="1" x14ac:dyDescent="0.3">
      <c r="A257" s="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6.5" customHeight="1" x14ac:dyDescent="0.3">
      <c r="A258" s="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6.5" customHeight="1" x14ac:dyDescent="0.3">
      <c r="A259" s="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6.5" customHeight="1" x14ac:dyDescent="0.3">
      <c r="A260" s="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6.5" customHeight="1" x14ac:dyDescent="0.3">
      <c r="A261" s="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6.5" customHeight="1" x14ac:dyDescent="0.3">
      <c r="A262" s="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6.5" customHeight="1" x14ac:dyDescent="0.3">
      <c r="A263" s="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6.5" customHeight="1" x14ac:dyDescent="0.3">
      <c r="A264" s="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6.5" customHeight="1" x14ac:dyDescent="0.3">
      <c r="A265" s="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6.5" customHeight="1" x14ac:dyDescent="0.3">
      <c r="A266" s="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6.5" customHeight="1" x14ac:dyDescent="0.3">
      <c r="A267" s="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6.5" customHeight="1" x14ac:dyDescent="0.3">
      <c r="A268" s="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6.5" customHeight="1" x14ac:dyDescent="0.3">
      <c r="A269" s="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6.5" customHeight="1" x14ac:dyDescent="0.3">
      <c r="A270" s="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6.5" customHeight="1" x14ac:dyDescent="0.3">
      <c r="A271" s="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6.5" customHeight="1" x14ac:dyDescent="0.3">
      <c r="A272" s="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6.5" customHeight="1" x14ac:dyDescent="0.3">
      <c r="A273" s="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6.5" customHeight="1" x14ac:dyDescent="0.3">
      <c r="A274" s="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6.5" customHeight="1" x14ac:dyDescent="0.3">
      <c r="A275" s="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6.5" customHeight="1" x14ac:dyDescent="0.3">
      <c r="A276" s="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6.5" customHeight="1" x14ac:dyDescent="0.3">
      <c r="A277" s="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6.5" customHeight="1" x14ac:dyDescent="0.3">
      <c r="A278" s="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6.5" customHeight="1" x14ac:dyDescent="0.3">
      <c r="A279" s="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6.5" customHeight="1" x14ac:dyDescent="0.3">
      <c r="A280" s="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6.5" customHeight="1" x14ac:dyDescent="0.3">
      <c r="A281" s="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6.5" customHeight="1" x14ac:dyDescent="0.3">
      <c r="A282" s="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6.5" customHeight="1" x14ac:dyDescent="0.3">
      <c r="A283" s="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6.5" customHeight="1" x14ac:dyDescent="0.3">
      <c r="A284" s="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6.5" customHeight="1" x14ac:dyDescent="0.3">
      <c r="A285" s="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6.5" customHeight="1" x14ac:dyDescent="0.3">
      <c r="A286" s="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6.5" customHeight="1" x14ac:dyDescent="0.3">
      <c r="A287" s="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6.5" customHeight="1" x14ac:dyDescent="0.3">
      <c r="A288" s="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6.5" customHeight="1" x14ac:dyDescent="0.3">
      <c r="A289" s="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6.5" customHeight="1" x14ac:dyDescent="0.3">
      <c r="A290" s="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6.5" customHeight="1" x14ac:dyDescent="0.3">
      <c r="A291" s="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6.5" customHeight="1" x14ac:dyDescent="0.3">
      <c r="A292" s="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6.5" customHeight="1" x14ac:dyDescent="0.3">
      <c r="A293" s="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6.5" customHeight="1" x14ac:dyDescent="0.3">
      <c r="A294" s="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6.5" customHeight="1" x14ac:dyDescent="0.3">
      <c r="A295" s="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6.5" customHeight="1" x14ac:dyDescent="0.3">
      <c r="A296" s="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6.5" customHeight="1" x14ac:dyDescent="0.3">
      <c r="A297" s="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6.5" customHeight="1" x14ac:dyDescent="0.3">
      <c r="A298" s="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6.5" customHeight="1" x14ac:dyDescent="0.3">
      <c r="A299" s="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6.5" customHeight="1" x14ac:dyDescent="0.3">
      <c r="A300" s="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6.5" customHeight="1" x14ac:dyDescent="0.3">
      <c r="A301" s="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6.5" customHeight="1" x14ac:dyDescent="0.3">
      <c r="A302" s="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6.5" customHeight="1" x14ac:dyDescent="0.3">
      <c r="A303" s="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6.5" customHeight="1" x14ac:dyDescent="0.3">
      <c r="A304" s="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6.5" customHeight="1" x14ac:dyDescent="0.3">
      <c r="A305" s="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6.5" customHeight="1" x14ac:dyDescent="0.3">
      <c r="A306" s="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6.5" customHeight="1" x14ac:dyDescent="0.3">
      <c r="A307" s="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7">
    <mergeCell ref="E2:M2"/>
    <mergeCell ref="E3:F3"/>
    <mergeCell ref="G3:H3"/>
    <mergeCell ref="I3:J3"/>
    <mergeCell ref="K3:M3"/>
    <mergeCell ref="P3:T3"/>
    <mergeCell ref="P5:R5"/>
    <mergeCell ref="Q6:Q8"/>
    <mergeCell ref="Q9:Q10"/>
    <mergeCell ref="P11:P16"/>
    <mergeCell ref="Q11:Q12"/>
    <mergeCell ref="Q13:Q14"/>
    <mergeCell ref="Q15:Q16"/>
    <mergeCell ref="P6:P10"/>
    <mergeCell ref="P17:T17"/>
    <mergeCell ref="E12:G12"/>
    <mergeCell ref="B23:C23"/>
    <mergeCell ref="F23:F24"/>
    <mergeCell ref="B31:C31"/>
    <mergeCell ref="B35:B36"/>
    <mergeCell ref="C35:C36"/>
    <mergeCell ref="E6:F6"/>
    <mergeCell ref="G6:H6"/>
    <mergeCell ref="I6:K6"/>
    <mergeCell ref="E9:G9"/>
    <mergeCell ref="H9:J9"/>
    <mergeCell ref="K9:M9"/>
  </mergeCells>
  <dataValidations count="3">
    <dataValidation type="list" allowBlank="1" showErrorMessage="1" sqref="C41" xr:uid="{00000000-0002-0000-0800-000000000000}">
      <formula1>$I$4:$J$4</formula1>
    </dataValidation>
    <dataValidation type="list" allowBlank="1" showErrorMessage="1" sqref="C40" xr:uid="{00000000-0002-0000-0800-000001000000}">
      <formula1>$G$4:$H$4</formula1>
    </dataValidation>
    <dataValidation type="list" allowBlank="1" showErrorMessage="1" sqref="C39" xr:uid="{00000000-0002-0000-0800-000002000000}">
      <formula1>$F$4:$F$5</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Análisis del Contexto</vt:lpstr>
      <vt:lpstr>ACTIVOS DE INFORMACIÓN</vt:lpstr>
      <vt:lpstr>Riesgos de Gestión - Seg Infor</vt:lpstr>
      <vt:lpstr>Tabla Impacto</vt:lpstr>
      <vt:lpstr>Riesgos corrupción</vt:lpstr>
      <vt:lpstr>Impacto R. Corrupción</vt:lpstr>
      <vt:lpstr>Matriz oportunidades V_3</vt:lpstr>
      <vt:lpstr>Control de Cambios</vt:lpstr>
      <vt:lpstr>DATOS OCULTOS</vt:lpstr>
      <vt:lpstr>Matriz RG-RC-RSD</vt:lpstr>
      <vt:lpstr>Riesgos por NC-DT-AP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MIREYA CUBILLOS CUELLAR</cp:lastModifiedBy>
  <dcterms:created xsi:type="dcterms:W3CDTF">2020-01-16T15:23:55Z</dcterms:created>
  <dcterms:modified xsi:type="dcterms:W3CDTF">2022-03-10T21:59:06Z</dcterms:modified>
</cp:coreProperties>
</file>