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codeName="ThisWorkbook"/>
  <mc:AlternateContent xmlns:mc="http://schemas.openxmlformats.org/markup-compatibility/2006">
    <mc:Choice Requires="x15">
      <x15ac:absPath xmlns:x15ac="http://schemas.microsoft.com/office/spreadsheetml/2010/11/ac" url="E:\VIGENCIA 2021\2021 PLAN ANTICORRUPCION Y ATENCION AL CIUDADANO\REPORTE GCI ABRIL 2021\"/>
    </mc:Choice>
  </mc:AlternateContent>
  <xr:revisionPtr revIDLastSave="0" documentId="8_{12BB7BF8-4573-4A48-B9AD-C128A2F0A4F9}" xr6:coauthVersionLast="46" xr6:coauthVersionMax="46" xr10:uidLastSave="{00000000-0000-0000-0000-000000000000}"/>
  <bookViews>
    <workbookView xWindow="-120" yWindow="-120" windowWidth="29040" windowHeight="15840" firstSheet="8" activeTab="8" xr2:uid="{00000000-000D-0000-FFFF-FFFF00000000}"/>
  </bookViews>
  <sheets>
    <sheet name="Obj 1" sheetId="7" state="hidden" r:id="rId1"/>
    <sheet name="Obj 2" sheetId="8" state="hidden" r:id="rId2"/>
    <sheet name="Obj 3" sheetId="9" state="hidden" r:id="rId3"/>
    <sheet name="Obj 4" sheetId="10" state="hidden" r:id="rId4"/>
    <sheet name="Obj 5" sheetId="11" state="hidden" r:id="rId5"/>
    <sheet name="Obj 6" sheetId="12" state="hidden" r:id="rId6"/>
    <sheet name="Obj 7" sheetId="13" state="hidden" r:id="rId7"/>
    <sheet name="Obj 8" sheetId="14" state="hidden" r:id="rId8"/>
    <sheet name="Plan de Participación" sheetId="15" r:id="rId9"/>
  </sheets>
  <definedNames>
    <definedName name="_xlnm._FilterDatabase" localSheetId="8" hidden="1">'Plan de Participación'!$A$2:$A$59</definedName>
    <definedName name="_xlnm.Print_Area" localSheetId="8">'Plan de Participación'!$A$1:$Z$61</definedName>
    <definedName name="_xlnm.Print_Titles" localSheetId="8">'Plan de Participación'!$1:$3</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4" i="15" l="1"/>
  <c r="Y40" i="15"/>
  <c r="Y20" i="15"/>
  <c r="Y36" i="15" l="1"/>
  <c r="Y32" i="15"/>
  <c r="Y24" i="15"/>
  <c r="Y56" i="15" l="1"/>
  <c r="Y52" i="15"/>
  <c r="Y16" i="15"/>
  <c r="Y8" i="15"/>
  <c r="Y4" i="15"/>
  <c r="Y48" i="15" l="1"/>
  <c r="Y28" i="15"/>
  <c r="Y12" i="15"/>
  <c r="Y60" i="15" s="1"/>
  <c r="Q18" i="14" l="1"/>
  <c r="Q17" i="14"/>
  <c r="Q16" i="14"/>
  <c r="M185" i="13"/>
  <c r="N185" i="13" s="1"/>
  <c r="F185" i="13"/>
  <c r="M184" i="13"/>
  <c r="F184" i="13"/>
  <c r="N184" i="13" s="1"/>
  <c r="M167" i="13"/>
  <c r="N167" i="13" s="1"/>
  <c r="F167" i="13"/>
  <c r="M132" i="13"/>
  <c r="F132" i="13"/>
  <c r="N132" i="13" s="1"/>
  <c r="M74" i="13"/>
  <c r="N74" i="13" s="1"/>
  <c r="F74" i="13"/>
  <c r="M73" i="13"/>
  <c r="F73" i="13"/>
  <c r="N73" i="13" s="1"/>
  <c r="M72" i="13"/>
  <c r="N72" i="13" s="1"/>
  <c r="F72" i="13"/>
  <c r="M98" i="13"/>
  <c r="F98" i="13"/>
  <c r="N98" i="13" s="1"/>
  <c r="M97" i="13"/>
  <c r="N97" i="13" s="1"/>
  <c r="F97" i="13"/>
  <c r="M75" i="13"/>
  <c r="F75" i="13"/>
  <c r="N75" i="13" s="1"/>
  <c r="M71" i="13"/>
  <c r="N71" i="13" s="1"/>
  <c r="F71" i="13"/>
  <c r="M70" i="13"/>
  <c r="F70" i="13"/>
  <c r="N70" i="13" s="1"/>
  <c r="M69" i="13"/>
  <c r="N69" i="13" s="1"/>
  <c r="F69" i="13"/>
  <c r="M68" i="13"/>
  <c r="F68" i="13"/>
  <c r="N68" i="13" s="1"/>
  <c r="M67" i="13"/>
  <c r="N67" i="13" s="1"/>
  <c r="F67" i="13"/>
  <c r="K186" i="13"/>
  <c r="I186" i="13"/>
  <c r="G186" i="13"/>
  <c r="E186" i="13"/>
  <c r="D186" i="13"/>
  <c r="C186" i="13"/>
  <c r="M183" i="13"/>
  <c r="N183" i="13" s="1"/>
  <c r="F183" i="13"/>
  <c r="M182" i="13"/>
  <c r="F182" i="13"/>
  <c r="N182" i="13" s="1"/>
  <c r="M181" i="13"/>
  <c r="F181" i="13"/>
  <c r="M180" i="13"/>
  <c r="F180" i="13"/>
  <c r="N180" i="13" s="1"/>
  <c r="K168" i="13"/>
  <c r="I168" i="13"/>
  <c r="G168" i="13"/>
  <c r="E168" i="13"/>
  <c r="D168" i="13"/>
  <c r="C168" i="13"/>
  <c r="M166" i="13"/>
  <c r="F166" i="13"/>
  <c r="N166" i="13" s="1"/>
  <c r="M165" i="13"/>
  <c r="F165" i="13"/>
  <c r="M164" i="13"/>
  <c r="F164" i="13"/>
  <c r="N164" i="13" s="1"/>
  <c r="M163" i="13"/>
  <c r="F163" i="13"/>
  <c r="M162" i="13"/>
  <c r="F162" i="13"/>
  <c r="Q150" i="13"/>
  <c r="K150" i="13"/>
  <c r="I150" i="13"/>
  <c r="G150" i="13"/>
  <c r="E150" i="13"/>
  <c r="D150" i="13"/>
  <c r="C150" i="13"/>
  <c r="M149" i="13"/>
  <c r="N149" i="13" s="1"/>
  <c r="F149" i="13"/>
  <c r="M148" i="13"/>
  <c r="F148" i="13"/>
  <c r="N148" i="13" s="1"/>
  <c r="M147" i="13"/>
  <c r="N147" i="13" s="1"/>
  <c r="F147" i="13"/>
  <c r="M146" i="13"/>
  <c r="F146" i="13"/>
  <c r="N146" i="13" s="1"/>
  <c r="M145" i="13"/>
  <c r="N145" i="13" s="1"/>
  <c r="F145" i="13"/>
  <c r="Q133" i="13"/>
  <c r="K133" i="13"/>
  <c r="I133" i="13"/>
  <c r="G133" i="13"/>
  <c r="E133" i="13"/>
  <c r="D133" i="13"/>
  <c r="C133" i="13"/>
  <c r="M131" i="13"/>
  <c r="F131" i="13"/>
  <c r="M130" i="13"/>
  <c r="F130" i="13"/>
  <c r="M129" i="13"/>
  <c r="F129" i="13"/>
  <c r="M128" i="13"/>
  <c r="M133" i="13" s="1"/>
  <c r="F128" i="13"/>
  <c r="M127" i="13"/>
  <c r="F127" i="13"/>
  <c r="K115" i="13"/>
  <c r="I115" i="13"/>
  <c r="G115" i="13"/>
  <c r="E115" i="13"/>
  <c r="D115" i="13"/>
  <c r="C115" i="13"/>
  <c r="M114" i="13"/>
  <c r="F114" i="13"/>
  <c r="M113" i="13"/>
  <c r="F113" i="13"/>
  <c r="N113" i="13" s="1"/>
  <c r="M112" i="13"/>
  <c r="F112" i="13"/>
  <c r="M111" i="13"/>
  <c r="F111" i="13"/>
  <c r="N111" i="13" s="1"/>
  <c r="N115" i="13" s="1"/>
  <c r="K99" i="13"/>
  <c r="I99" i="13"/>
  <c r="G99" i="13"/>
  <c r="E99" i="13"/>
  <c r="D99" i="13"/>
  <c r="C99" i="13"/>
  <c r="M96" i="13"/>
  <c r="F96" i="13"/>
  <c r="M95" i="13"/>
  <c r="F95" i="13"/>
  <c r="M94" i="13"/>
  <c r="F94" i="13"/>
  <c r="N94" i="13" s="1"/>
  <c r="M93" i="13"/>
  <c r="F93" i="13"/>
  <c r="M92" i="13"/>
  <c r="F92" i="13"/>
  <c r="N92" i="13" s="1"/>
  <c r="M91" i="13"/>
  <c r="F91" i="13"/>
  <c r="M90" i="13"/>
  <c r="F90" i="13"/>
  <c r="F99" i="13" s="1"/>
  <c r="C101" i="13" s="1"/>
  <c r="K78" i="13"/>
  <c r="I78" i="13"/>
  <c r="G78" i="13"/>
  <c r="E78" i="13"/>
  <c r="D78" i="13"/>
  <c r="C78" i="13"/>
  <c r="M77" i="13"/>
  <c r="F77" i="13"/>
  <c r="N77" i="13" s="1"/>
  <c r="M76" i="13"/>
  <c r="F76" i="13"/>
  <c r="M66" i="13"/>
  <c r="F66" i="13"/>
  <c r="N66" i="13" s="1"/>
  <c r="M65" i="13"/>
  <c r="F65" i="13"/>
  <c r="M64" i="13"/>
  <c r="F64" i="13"/>
  <c r="M63" i="13"/>
  <c r="F63" i="13"/>
  <c r="M62" i="13"/>
  <c r="F62" i="13"/>
  <c r="N62" i="13" s="1"/>
  <c r="N78" i="13" s="1"/>
  <c r="K50" i="13"/>
  <c r="I50" i="13"/>
  <c r="G50" i="13"/>
  <c r="E50" i="13"/>
  <c r="D50" i="13"/>
  <c r="C50" i="13"/>
  <c r="M49" i="13"/>
  <c r="F49" i="13"/>
  <c r="N49" i="13" s="1"/>
  <c r="M48" i="13"/>
  <c r="F48" i="13"/>
  <c r="M47" i="13"/>
  <c r="F47" i="13"/>
  <c r="N47" i="13" s="1"/>
  <c r="M46" i="13"/>
  <c r="F46" i="13"/>
  <c r="M45" i="13"/>
  <c r="M50" i="13" s="1"/>
  <c r="F45" i="13"/>
  <c r="F50" i="13" s="1"/>
  <c r="K33" i="13"/>
  <c r="I33" i="13"/>
  <c r="G33" i="13"/>
  <c r="E33" i="13"/>
  <c r="D33" i="13"/>
  <c r="C33" i="13"/>
  <c r="M32" i="13"/>
  <c r="F32" i="13"/>
  <c r="N32" i="13" s="1"/>
  <c r="M31" i="13"/>
  <c r="F31" i="13"/>
  <c r="M30" i="13"/>
  <c r="F30" i="13"/>
  <c r="N30" i="13" s="1"/>
  <c r="M29" i="13"/>
  <c r="F29" i="13"/>
  <c r="M28" i="13"/>
  <c r="F28" i="13"/>
  <c r="N28" i="13" s="1"/>
  <c r="M27" i="13"/>
  <c r="F27" i="13"/>
  <c r="M26" i="13"/>
  <c r="M33" i="13" s="1"/>
  <c r="C36" i="13" s="1"/>
  <c r="F26" i="13"/>
  <c r="N26" i="13" s="1"/>
  <c r="N33" i="13" s="1"/>
  <c r="K16" i="14"/>
  <c r="I16" i="14"/>
  <c r="G16" i="14"/>
  <c r="E16" i="14"/>
  <c r="D16" i="14"/>
  <c r="C16" i="14"/>
  <c r="M15" i="14"/>
  <c r="F15" i="14"/>
  <c r="M14" i="14"/>
  <c r="F14" i="14"/>
  <c r="M13" i="14"/>
  <c r="F13" i="14"/>
  <c r="N13" i="14" s="1"/>
  <c r="M12" i="14"/>
  <c r="F12" i="14"/>
  <c r="M11" i="14"/>
  <c r="F11" i="14"/>
  <c r="M10" i="14"/>
  <c r="F10" i="14"/>
  <c r="M8" i="14"/>
  <c r="F8" i="14"/>
  <c r="K14" i="13"/>
  <c r="I14" i="13"/>
  <c r="G14" i="13"/>
  <c r="E14" i="13"/>
  <c r="D14" i="13"/>
  <c r="C14" i="13"/>
  <c r="M13" i="13"/>
  <c r="F13" i="13"/>
  <c r="N13" i="13" s="1"/>
  <c r="M12" i="13"/>
  <c r="F12" i="13"/>
  <c r="M11" i="13"/>
  <c r="F11" i="13"/>
  <c r="N11" i="13" s="1"/>
  <c r="M10" i="13"/>
  <c r="F10" i="13"/>
  <c r="M9" i="13"/>
  <c r="F9" i="13"/>
  <c r="N9" i="13" s="1"/>
  <c r="M8" i="13"/>
  <c r="F8" i="13"/>
  <c r="Q29" i="12"/>
  <c r="Q28" i="12"/>
  <c r="Q57" i="12"/>
  <c r="K57" i="12"/>
  <c r="I57" i="12"/>
  <c r="G57" i="12"/>
  <c r="E57" i="12"/>
  <c r="D57" i="12"/>
  <c r="C57" i="12"/>
  <c r="M56" i="12"/>
  <c r="N56" i="12" s="1"/>
  <c r="F56" i="12"/>
  <c r="M55" i="12"/>
  <c r="F55" i="12"/>
  <c r="F57" i="12" s="1"/>
  <c r="C59" i="12" s="1"/>
  <c r="M54" i="12"/>
  <c r="N54" i="12" s="1"/>
  <c r="N57" i="12" s="1"/>
  <c r="F54" i="12"/>
  <c r="Q42" i="12"/>
  <c r="K42" i="12"/>
  <c r="I42" i="12"/>
  <c r="G42" i="12"/>
  <c r="E42" i="12"/>
  <c r="D42" i="12"/>
  <c r="C42" i="12"/>
  <c r="M41" i="12"/>
  <c r="F41" i="12"/>
  <c r="M40" i="12"/>
  <c r="M42" i="12" s="1"/>
  <c r="C45" i="12" s="1"/>
  <c r="F40" i="12"/>
  <c r="F42" i="12" s="1"/>
  <c r="C44" i="12" s="1"/>
  <c r="C46" i="12" s="1"/>
  <c r="K28" i="12"/>
  <c r="I28" i="12"/>
  <c r="G28" i="12"/>
  <c r="E28" i="12"/>
  <c r="D28" i="12"/>
  <c r="C28" i="12"/>
  <c r="M27" i="12"/>
  <c r="F27" i="12"/>
  <c r="N27" i="12" s="1"/>
  <c r="M26" i="12"/>
  <c r="F26" i="12"/>
  <c r="M25" i="12"/>
  <c r="M28" i="12" s="1"/>
  <c r="C31" i="12" s="1"/>
  <c r="F25" i="12"/>
  <c r="M24" i="12"/>
  <c r="F24" i="12"/>
  <c r="Q12" i="12"/>
  <c r="K12" i="12"/>
  <c r="I12" i="12"/>
  <c r="G12" i="12"/>
  <c r="E12" i="12"/>
  <c r="D12" i="12"/>
  <c r="C12" i="12"/>
  <c r="M11" i="12"/>
  <c r="F11" i="12"/>
  <c r="N11" i="12" s="1"/>
  <c r="M10" i="12"/>
  <c r="N10" i="12" s="1"/>
  <c r="F10" i="12"/>
  <c r="M9" i="12"/>
  <c r="F9" i="12"/>
  <c r="N9" i="12" s="1"/>
  <c r="M8" i="12"/>
  <c r="M12" i="12" s="1"/>
  <c r="C15" i="12" s="1"/>
  <c r="F8" i="12"/>
  <c r="Q81" i="11"/>
  <c r="K81" i="11"/>
  <c r="I81" i="11"/>
  <c r="G81" i="11"/>
  <c r="E81" i="11"/>
  <c r="D81" i="11"/>
  <c r="C81" i="11"/>
  <c r="M80" i="11"/>
  <c r="F80" i="11"/>
  <c r="M79" i="11"/>
  <c r="M81" i="11" s="1"/>
  <c r="C84" i="11" s="1"/>
  <c r="F79" i="11"/>
  <c r="N79" i="11" s="1"/>
  <c r="N81" i="11" s="1"/>
  <c r="Q67" i="11"/>
  <c r="K67" i="11"/>
  <c r="I67" i="11"/>
  <c r="G67" i="11"/>
  <c r="E67" i="11"/>
  <c r="D67" i="11"/>
  <c r="C67" i="11"/>
  <c r="M66" i="11"/>
  <c r="N66" i="11" s="1"/>
  <c r="F66" i="11"/>
  <c r="M65" i="11"/>
  <c r="F65" i="11"/>
  <c r="F67" i="11" s="1"/>
  <c r="C69" i="11" s="1"/>
  <c r="Q53" i="11"/>
  <c r="K53" i="11"/>
  <c r="I53" i="11"/>
  <c r="G53" i="11"/>
  <c r="E53" i="11"/>
  <c r="D53" i="11"/>
  <c r="C53" i="11"/>
  <c r="M52" i="11"/>
  <c r="F52" i="11"/>
  <c r="F53" i="11" s="1"/>
  <c r="C55" i="11" s="1"/>
  <c r="C57" i="11" s="1"/>
  <c r="M51" i="11"/>
  <c r="F51" i="11"/>
  <c r="Q39" i="11"/>
  <c r="K39" i="11"/>
  <c r="I39" i="11"/>
  <c r="G39" i="11"/>
  <c r="E39" i="11"/>
  <c r="D39" i="11"/>
  <c r="C39" i="11"/>
  <c r="M38" i="11"/>
  <c r="F38" i="11"/>
  <c r="N38" i="11" s="1"/>
  <c r="M37" i="11"/>
  <c r="M39" i="11" s="1"/>
  <c r="C42" i="11" s="1"/>
  <c r="F37" i="11"/>
  <c r="M36" i="11"/>
  <c r="F36" i="11"/>
  <c r="F39" i="11" s="1"/>
  <c r="C41" i="11" s="1"/>
  <c r="Q24" i="11"/>
  <c r="K24" i="11"/>
  <c r="I24" i="11"/>
  <c r="G24" i="11"/>
  <c r="E24" i="11"/>
  <c r="D24" i="11"/>
  <c r="C24" i="11"/>
  <c r="M23" i="11"/>
  <c r="M24" i="11"/>
  <c r="C27" i="11" s="1"/>
  <c r="F23" i="11"/>
  <c r="Q11" i="11"/>
  <c r="K11" i="11"/>
  <c r="I11" i="11"/>
  <c r="G11" i="11"/>
  <c r="E11" i="11"/>
  <c r="D11" i="11"/>
  <c r="C11" i="11"/>
  <c r="M10" i="11"/>
  <c r="F10" i="11"/>
  <c r="M9" i="11"/>
  <c r="N9" i="11" s="1"/>
  <c r="F9" i="11"/>
  <c r="M8" i="11"/>
  <c r="F8" i="11"/>
  <c r="F11" i="11" s="1"/>
  <c r="Q57" i="10"/>
  <c r="K57" i="10"/>
  <c r="I57" i="10"/>
  <c r="G57" i="10"/>
  <c r="E57" i="10"/>
  <c r="D57" i="10"/>
  <c r="C57" i="10"/>
  <c r="M56" i="10"/>
  <c r="F56" i="10"/>
  <c r="N56" i="10" s="1"/>
  <c r="M55" i="10"/>
  <c r="F55" i="10"/>
  <c r="M54" i="10"/>
  <c r="M57" i="10" s="1"/>
  <c r="C60" i="10" s="1"/>
  <c r="F54" i="10"/>
  <c r="Q42" i="10"/>
  <c r="K42" i="10"/>
  <c r="I42" i="10"/>
  <c r="G42" i="10"/>
  <c r="E42" i="10"/>
  <c r="D42" i="10"/>
  <c r="C42" i="10"/>
  <c r="M41" i="10"/>
  <c r="N41" i="10" s="1"/>
  <c r="F41" i="10"/>
  <c r="M40" i="10"/>
  <c r="F40" i="10"/>
  <c r="F42" i="10" s="1"/>
  <c r="M39" i="10"/>
  <c r="F39" i="10"/>
  <c r="Q27" i="10"/>
  <c r="K27" i="10"/>
  <c r="I27" i="10"/>
  <c r="G27" i="10"/>
  <c r="E27" i="10"/>
  <c r="D27" i="10"/>
  <c r="C27" i="10"/>
  <c r="M26" i="10"/>
  <c r="F26" i="10"/>
  <c r="M25" i="10"/>
  <c r="M27" i="10" s="1"/>
  <c r="C30" i="10" s="1"/>
  <c r="F25" i="10"/>
  <c r="N25" i="10" s="1"/>
  <c r="Q13" i="10"/>
  <c r="K13" i="10"/>
  <c r="I13" i="10"/>
  <c r="G13" i="10"/>
  <c r="E13" i="10"/>
  <c r="D13" i="10"/>
  <c r="C13" i="10"/>
  <c r="M12" i="10"/>
  <c r="N12" i="10" s="1"/>
  <c r="F12" i="10"/>
  <c r="M11" i="10"/>
  <c r="F11" i="10"/>
  <c r="N11" i="10" s="1"/>
  <c r="M10" i="10"/>
  <c r="N10" i="10" s="1"/>
  <c r="F10" i="10"/>
  <c r="M9" i="10"/>
  <c r="F9" i="10"/>
  <c r="M8" i="10"/>
  <c r="M13" i="10" s="1"/>
  <c r="C16" i="10" s="1"/>
  <c r="F8" i="10"/>
  <c r="C61" i="9"/>
  <c r="Q78" i="9"/>
  <c r="K78" i="9"/>
  <c r="I78" i="9"/>
  <c r="G78" i="9"/>
  <c r="E78" i="9"/>
  <c r="D78" i="9"/>
  <c r="C78" i="9"/>
  <c r="M77" i="9"/>
  <c r="F77" i="9"/>
  <c r="M76" i="9"/>
  <c r="N76" i="9" s="1"/>
  <c r="N78" i="9" s="1"/>
  <c r="F76" i="9"/>
  <c r="M75" i="9"/>
  <c r="F75" i="9"/>
  <c r="M74" i="9"/>
  <c r="M78" i="9" s="1"/>
  <c r="C81" i="9" s="1"/>
  <c r="C82" i="9" s="1"/>
  <c r="F74" i="9"/>
  <c r="M73" i="9"/>
  <c r="F73" i="9"/>
  <c r="F78" i="9" s="1"/>
  <c r="C80" i="9" s="1"/>
  <c r="Q61" i="9"/>
  <c r="K61" i="9"/>
  <c r="I61" i="9"/>
  <c r="G61" i="9"/>
  <c r="E61" i="9"/>
  <c r="D61" i="9"/>
  <c r="M60" i="9"/>
  <c r="F60" i="9"/>
  <c r="N60" i="9" s="1"/>
  <c r="M59" i="9"/>
  <c r="F59" i="9"/>
  <c r="M58" i="9"/>
  <c r="F58" i="9"/>
  <c r="N58" i="9" s="1"/>
  <c r="M57" i="9"/>
  <c r="N57" i="9" s="1"/>
  <c r="F57" i="9"/>
  <c r="M56" i="9"/>
  <c r="F56" i="9"/>
  <c r="M55" i="9"/>
  <c r="M61" i="9" s="1"/>
  <c r="C64" i="9" s="1"/>
  <c r="F55" i="9"/>
  <c r="Q43" i="9"/>
  <c r="K43" i="9"/>
  <c r="I43" i="9"/>
  <c r="G43" i="9"/>
  <c r="E43" i="9"/>
  <c r="D43" i="9"/>
  <c r="C43" i="9"/>
  <c r="M42" i="9"/>
  <c r="F42" i="9"/>
  <c r="M41" i="9"/>
  <c r="M43" i="9" s="1"/>
  <c r="F41" i="9"/>
  <c r="N41" i="9" s="1"/>
  <c r="Q29" i="9"/>
  <c r="K29" i="9"/>
  <c r="I29" i="9"/>
  <c r="G29" i="9"/>
  <c r="E29" i="9"/>
  <c r="D29" i="9"/>
  <c r="C29" i="9"/>
  <c r="M28" i="9"/>
  <c r="F28" i="9"/>
  <c r="M27" i="9"/>
  <c r="F27" i="9"/>
  <c r="M26" i="9"/>
  <c r="N26" i="9" s="1"/>
  <c r="F26" i="9"/>
  <c r="M25" i="9"/>
  <c r="F25" i="9"/>
  <c r="M24" i="9"/>
  <c r="N24" i="9" s="1"/>
  <c r="F24" i="9"/>
  <c r="M23" i="9"/>
  <c r="F23" i="9"/>
  <c r="M22" i="9"/>
  <c r="M29" i="9" s="1"/>
  <c r="F22" i="9"/>
  <c r="Q10" i="9"/>
  <c r="K10" i="9"/>
  <c r="I10" i="9"/>
  <c r="G10" i="9"/>
  <c r="E10" i="9"/>
  <c r="D10" i="9"/>
  <c r="C10" i="9"/>
  <c r="M9" i="9"/>
  <c r="F9" i="9"/>
  <c r="M8" i="9"/>
  <c r="M10" i="9" s="1"/>
  <c r="F8" i="9"/>
  <c r="Q92" i="8"/>
  <c r="K92" i="8"/>
  <c r="I92" i="8"/>
  <c r="G92" i="8"/>
  <c r="E92" i="8"/>
  <c r="D92" i="8"/>
  <c r="C92" i="8"/>
  <c r="M91" i="8"/>
  <c r="M92" i="8" s="1"/>
  <c r="C95" i="8" s="1"/>
  <c r="F91" i="8"/>
  <c r="M90" i="8"/>
  <c r="F90" i="8"/>
  <c r="N90" i="8"/>
  <c r="N92" i="8" s="1"/>
  <c r="Q78" i="8"/>
  <c r="K78" i="8"/>
  <c r="I78" i="8"/>
  <c r="G78" i="8"/>
  <c r="E78" i="8"/>
  <c r="D78" i="8"/>
  <c r="C78" i="8"/>
  <c r="M77" i="8"/>
  <c r="N77" i="8" s="1"/>
  <c r="N78" i="8" s="1"/>
  <c r="F77" i="8"/>
  <c r="M76" i="8"/>
  <c r="F76" i="8"/>
  <c r="F78" i="8" s="1"/>
  <c r="Q64" i="8"/>
  <c r="K64" i="8"/>
  <c r="I64" i="8"/>
  <c r="G64" i="8"/>
  <c r="E64" i="8"/>
  <c r="D64" i="8"/>
  <c r="C64" i="8"/>
  <c r="M61" i="8"/>
  <c r="F61" i="8"/>
  <c r="M60" i="8"/>
  <c r="F60" i="8"/>
  <c r="N60" i="8" s="1"/>
  <c r="M59" i="8"/>
  <c r="N59" i="8" s="1"/>
  <c r="F59" i="8"/>
  <c r="M58" i="8"/>
  <c r="N58" i="8" s="1"/>
  <c r="F58" i="8"/>
  <c r="M57" i="8"/>
  <c r="F57" i="8"/>
  <c r="N57" i="8"/>
  <c r="Q45" i="8"/>
  <c r="K45" i="8"/>
  <c r="I45" i="8"/>
  <c r="G45" i="8"/>
  <c r="E45" i="8"/>
  <c r="D45" i="8"/>
  <c r="C45" i="8"/>
  <c r="M44" i="8"/>
  <c r="N44" i="8" s="1"/>
  <c r="F44" i="8"/>
  <c r="M43" i="8"/>
  <c r="F43" i="8"/>
  <c r="M42" i="8"/>
  <c r="N42" i="8" s="1"/>
  <c r="N45" i="8" s="1"/>
  <c r="F42" i="8"/>
  <c r="M41" i="8"/>
  <c r="F41" i="8"/>
  <c r="Q29" i="8"/>
  <c r="K29" i="8"/>
  <c r="I29" i="8"/>
  <c r="G29" i="8"/>
  <c r="E29" i="8"/>
  <c r="D29" i="8"/>
  <c r="C29" i="8"/>
  <c r="M28" i="8"/>
  <c r="F28" i="8"/>
  <c r="N28" i="8" s="1"/>
  <c r="M27" i="8"/>
  <c r="F27" i="8"/>
  <c r="M26" i="8"/>
  <c r="F26" i="8"/>
  <c r="M25" i="8"/>
  <c r="F25" i="8"/>
  <c r="M24" i="8"/>
  <c r="F24" i="8"/>
  <c r="Q12" i="8"/>
  <c r="K12" i="8"/>
  <c r="I12" i="8"/>
  <c r="G12" i="8"/>
  <c r="E12" i="8"/>
  <c r="D12" i="8"/>
  <c r="C12" i="8"/>
  <c r="M11" i="8"/>
  <c r="F11" i="8"/>
  <c r="N11" i="8" s="1"/>
  <c r="M10" i="8"/>
  <c r="F10" i="8"/>
  <c r="M9" i="8"/>
  <c r="F9" i="8"/>
  <c r="M8" i="8"/>
  <c r="M12" i="8" s="1"/>
  <c r="C15" i="8" s="1"/>
  <c r="F8" i="8"/>
  <c r="M82" i="7"/>
  <c r="F82" i="7"/>
  <c r="N82" i="7" s="1"/>
  <c r="M81" i="7"/>
  <c r="N81" i="7" s="1"/>
  <c r="F81" i="7"/>
  <c r="Q85" i="7"/>
  <c r="K85" i="7"/>
  <c r="I85" i="7"/>
  <c r="G85" i="7"/>
  <c r="E85" i="7"/>
  <c r="D85" i="7"/>
  <c r="C85" i="7"/>
  <c r="M84" i="7"/>
  <c r="F84" i="7"/>
  <c r="M83" i="7"/>
  <c r="F83" i="7"/>
  <c r="N83" i="7" s="1"/>
  <c r="M80" i="7"/>
  <c r="F80" i="7"/>
  <c r="M79" i="7"/>
  <c r="F79" i="7"/>
  <c r="N79" i="7" s="1"/>
  <c r="M78" i="7"/>
  <c r="F78" i="7"/>
  <c r="N78" i="7"/>
  <c r="M77" i="7"/>
  <c r="N77" i="7" s="1"/>
  <c r="F77" i="7"/>
  <c r="M76" i="7"/>
  <c r="F76" i="7"/>
  <c r="M75" i="7"/>
  <c r="N75" i="7" s="1"/>
  <c r="F75" i="7"/>
  <c r="M74" i="7"/>
  <c r="F74" i="7"/>
  <c r="M73" i="7"/>
  <c r="M85" i="7" s="1"/>
  <c r="C88" i="7" s="1"/>
  <c r="C89" i="7" s="1"/>
  <c r="F73" i="7"/>
  <c r="Q45" i="7"/>
  <c r="K45" i="7"/>
  <c r="I45" i="7"/>
  <c r="G45" i="7"/>
  <c r="E45" i="7"/>
  <c r="D45" i="7"/>
  <c r="C45" i="7"/>
  <c r="M44" i="7"/>
  <c r="F44" i="7"/>
  <c r="M43" i="7"/>
  <c r="F43" i="7"/>
  <c r="M42" i="7"/>
  <c r="F42" i="7"/>
  <c r="M41" i="7"/>
  <c r="F41" i="7"/>
  <c r="N41" i="7" s="1"/>
  <c r="F58" i="7"/>
  <c r="N58" i="7" s="1"/>
  <c r="F59" i="7"/>
  <c r="F60" i="7"/>
  <c r="F57" i="7"/>
  <c r="Q61" i="7"/>
  <c r="K61" i="7"/>
  <c r="I61" i="7"/>
  <c r="G61" i="7"/>
  <c r="E61" i="7"/>
  <c r="D61" i="7"/>
  <c r="C61" i="7"/>
  <c r="M60" i="7"/>
  <c r="M59" i="7"/>
  <c r="M58" i="7"/>
  <c r="M57" i="7"/>
  <c r="Q29" i="7"/>
  <c r="K29" i="7"/>
  <c r="I29" i="7"/>
  <c r="G29" i="7"/>
  <c r="E29" i="7"/>
  <c r="D29" i="7"/>
  <c r="C29" i="7"/>
  <c r="M28" i="7"/>
  <c r="F28" i="7"/>
  <c r="N28" i="7" s="1"/>
  <c r="M27" i="7"/>
  <c r="N27" i="7" s="1"/>
  <c r="N29" i="7" s="1"/>
  <c r="F27" i="7"/>
  <c r="M26" i="7"/>
  <c r="N26" i="7"/>
  <c r="F10" i="7"/>
  <c r="F14" i="7" s="1"/>
  <c r="C16" i="7" s="1"/>
  <c r="M13" i="7"/>
  <c r="N13" i="7"/>
  <c r="F13" i="7"/>
  <c r="M12" i="7"/>
  <c r="N12" i="7" s="1"/>
  <c r="N14" i="7" s="1"/>
  <c r="F12" i="7"/>
  <c r="M11" i="7"/>
  <c r="N11" i="7"/>
  <c r="F11" i="7"/>
  <c r="M10" i="7"/>
  <c r="N10" i="7"/>
  <c r="F8" i="7"/>
  <c r="F9" i="7"/>
  <c r="M9" i="7"/>
  <c r="N9" i="7"/>
  <c r="M8" i="7"/>
  <c r="N8" i="7" s="1"/>
  <c r="Q8" i="7"/>
  <c r="Q14" i="7" s="1"/>
  <c r="K14" i="7"/>
  <c r="I14" i="7"/>
  <c r="G14" i="7"/>
  <c r="E14" i="7"/>
  <c r="D14" i="7"/>
  <c r="C14" i="7"/>
  <c r="N26" i="12"/>
  <c r="N10" i="13"/>
  <c r="N12" i="13"/>
  <c r="N10" i="14"/>
  <c r="N12" i="14"/>
  <c r="N59" i="7"/>
  <c r="N130" i="13"/>
  <c r="N9" i="10"/>
  <c r="F13" i="10"/>
  <c r="C15" i="10" s="1"/>
  <c r="M53" i="11"/>
  <c r="C56" i="11" s="1"/>
  <c r="F12" i="12"/>
  <c r="C14" i="12" s="1"/>
  <c r="C16" i="12" s="1"/>
  <c r="F45" i="7"/>
  <c r="C47" i="7" s="1"/>
  <c r="N15" i="14"/>
  <c r="M64" i="8"/>
  <c r="C67" i="8" s="1"/>
  <c r="F29" i="9"/>
  <c r="C31" i="9" s="1"/>
  <c r="N28" i="9"/>
  <c r="N43" i="7"/>
  <c r="N80" i="11"/>
  <c r="N24" i="12"/>
  <c r="N41" i="12"/>
  <c r="N55" i="12"/>
  <c r="N74" i="7"/>
  <c r="N76" i="7"/>
  <c r="N80" i="7"/>
  <c r="N41" i="8"/>
  <c r="N43" i="8"/>
  <c r="N42" i="9"/>
  <c r="N23" i="11"/>
  <c r="N24" i="11" s="1"/>
  <c r="N52" i="11"/>
  <c r="N53" i="11" s="1"/>
  <c r="N65" i="13"/>
  <c r="N64" i="13"/>
  <c r="N84" i="7"/>
  <c r="C52" i="13"/>
  <c r="C54" i="13" s="1"/>
  <c r="N96" i="13"/>
  <c r="N8" i="8"/>
  <c r="N12" i="8" s="1"/>
  <c r="N10" i="8"/>
  <c r="N91" i="8"/>
  <c r="C13" i="9"/>
  <c r="N23" i="9"/>
  <c r="N75" i="9"/>
  <c r="F27" i="10"/>
  <c r="C29" i="10"/>
  <c r="C31" i="10" s="1"/>
  <c r="N55" i="10"/>
  <c r="N11" i="14"/>
  <c r="N9" i="9"/>
  <c r="N56" i="9"/>
  <c r="N27" i="9"/>
  <c r="C46" i="9"/>
  <c r="F61" i="9"/>
  <c r="C63" i="9" s="1"/>
  <c r="M61" i="7"/>
  <c r="C64" i="7" s="1"/>
  <c r="N73" i="9"/>
  <c r="N77" i="9"/>
  <c r="N42" i="7"/>
  <c r="N45" i="7" s="1"/>
  <c r="N44" i="7"/>
  <c r="N76" i="8"/>
  <c r="C13" i="11"/>
  <c r="C15" i="11" s="1"/>
  <c r="N8" i="13"/>
  <c r="F92" i="8"/>
  <c r="C94" i="8" s="1"/>
  <c r="C96" i="8" s="1"/>
  <c r="N40" i="10"/>
  <c r="N10" i="11"/>
  <c r="F43" i="9"/>
  <c r="C45" i="9" s="1"/>
  <c r="C47" i="9" s="1"/>
  <c r="N59" i="9"/>
  <c r="F24" i="11"/>
  <c r="C26" i="11"/>
  <c r="C28" i="11" s="1"/>
  <c r="N29" i="13"/>
  <c r="N31" i="13"/>
  <c r="N48" i="13"/>
  <c r="N76" i="13"/>
  <c r="N93" i="13"/>
  <c r="N95" i="13"/>
  <c r="N112" i="13"/>
  <c r="N114" i="13"/>
  <c r="N129" i="13"/>
  <c r="N131" i="13"/>
  <c r="N165" i="13"/>
  <c r="M186" i="13"/>
  <c r="C189" i="13" s="1"/>
  <c r="F29" i="7"/>
  <c r="C31" i="7" s="1"/>
  <c r="N27" i="8"/>
  <c r="N60" i="7"/>
  <c r="N73" i="7"/>
  <c r="F12" i="8"/>
  <c r="C14" i="8" s="1"/>
  <c r="C16" i="8" s="1"/>
  <c r="N25" i="9"/>
  <c r="M16" i="14"/>
  <c r="C19" i="14" s="1"/>
  <c r="N14" i="14"/>
  <c r="M11" i="11"/>
  <c r="C14" i="11" s="1"/>
  <c r="N8" i="11"/>
  <c r="N11" i="11" s="1"/>
  <c r="N51" i="11"/>
  <c r="M67" i="11"/>
  <c r="C70" i="11" s="1"/>
  <c r="N27" i="13"/>
  <c r="C53" i="13"/>
  <c r="N46" i="13"/>
  <c r="N63" i="13"/>
  <c r="N127" i="13"/>
  <c r="C136" i="13"/>
  <c r="N163" i="13"/>
  <c r="M168" i="13"/>
  <c r="C171" i="13" s="1"/>
  <c r="F85" i="7"/>
  <c r="C87" i="7" s="1"/>
  <c r="N9" i="8"/>
  <c r="N36" i="11"/>
  <c r="N91" i="13"/>
  <c r="F45" i="8"/>
  <c r="C47" i="8" s="1"/>
  <c r="C80" i="8"/>
  <c r="C32" i="9"/>
  <c r="N55" i="9"/>
  <c r="N74" i="9"/>
  <c r="N8" i="10"/>
  <c r="N26" i="10"/>
  <c r="N27" i="10"/>
  <c r="C44" i="10"/>
  <c r="N40" i="12"/>
  <c r="N42" i="12" s="1"/>
  <c r="M14" i="13"/>
  <c r="C17" i="13" s="1"/>
  <c r="M115" i="13"/>
  <c r="C118" i="13" s="1"/>
  <c r="N181" i="13"/>
  <c r="N43" i="9"/>
  <c r="N61" i="9"/>
  <c r="N85" i="7"/>
  <c r="C103" i="13" l="1"/>
  <c r="C18" i="7"/>
  <c r="C43" i="11"/>
  <c r="C46" i="10"/>
  <c r="C17" i="10"/>
  <c r="N13" i="10"/>
  <c r="N14" i="13"/>
  <c r="F28" i="12"/>
  <c r="C30" i="12" s="1"/>
  <c r="C32" i="12" s="1"/>
  <c r="N25" i="12"/>
  <c r="N28" i="12" s="1"/>
  <c r="F16" i="14"/>
  <c r="C18" i="14" s="1"/>
  <c r="C20" i="14" s="1"/>
  <c r="N8" i="14"/>
  <c r="N16" i="14" s="1"/>
  <c r="F133" i="13"/>
  <c r="C135" i="13" s="1"/>
  <c r="C137" i="13" s="1"/>
  <c r="N128" i="13"/>
  <c r="N133" i="13" s="1"/>
  <c r="N150" i="13"/>
  <c r="N162" i="13"/>
  <c r="N168" i="13" s="1"/>
  <c r="F168" i="13"/>
  <c r="C170" i="13" s="1"/>
  <c r="C172" i="13" s="1"/>
  <c r="N186" i="13"/>
  <c r="N8" i="12"/>
  <c r="N12" i="12" s="1"/>
  <c r="C82" i="8"/>
  <c r="F81" i="11"/>
  <c r="C83" i="11" s="1"/>
  <c r="C85" i="11" s="1"/>
  <c r="M99" i="13"/>
  <c r="C102" i="13" s="1"/>
  <c r="C65" i="9"/>
  <c r="N90" i="13"/>
  <c r="N99" i="13" s="1"/>
  <c r="M150" i="13"/>
  <c r="C153" i="13" s="1"/>
  <c r="F33" i="13"/>
  <c r="C35" i="13" s="1"/>
  <c r="C37" i="13" s="1"/>
  <c r="N45" i="13"/>
  <c r="N50" i="13" s="1"/>
  <c r="N24" i="8"/>
  <c r="N29" i="8" s="1"/>
  <c r="M29" i="8"/>
  <c r="C32" i="8" s="1"/>
  <c r="N61" i="8"/>
  <c r="N64" i="8" s="1"/>
  <c r="F64" i="8"/>
  <c r="C66" i="8" s="1"/>
  <c r="C68" i="8" s="1"/>
  <c r="F10" i="9"/>
  <c r="C12" i="9" s="1"/>
  <c r="C14" i="9" s="1"/>
  <c r="N8" i="9"/>
  <c r="N10" i="9" s="1"/>
  <c r="M42" i="10"/>
  <c r="C45" i="10" s="1"/>
  <c r="N39" i="10"/>
  <c r="N42" i="10" s="1"/>
  <c r="F57" i="10"/>
  <c r="C59" i="10" s="1"/>
  <c r="C61" i="10" s="1"/>
  <c r="N54" i="10"/>
  <c r="N57" i="10" s="1"/>
  <c r="C71" i="11"/>
  <c r="M78" i="13"/>
  <c r="C81" i="13" s="1"/>
  <c r="M57" i="12"/>
  <c r="C60" i="12" s="1"/>
  <c r="C61" i="12" s="1"/>
  <c r="M14" i="7"/>
  <c r="C17" i="7" s="1"/>
  <c r="F78" i="13"/>
  <c r="C80" i="13" s="1"/>
  <c r="F186" i="13"/>
  <c r="C188" i="13" s="1"/>
  <c r="C190" i="13" s="1"/>
  <c r="M45" i="8"/>
  <c r="C48" i="8" s="1"/>
  <c r="C49" i="8" s="1"/>
  <c r="F14" i="13"/>
  <c r="C16" i="13" s="1"/>
  <c r="C18" i="13" s="1"/>
  <c r="M78" i="8"/>
  <c r="C81" i="8" s="1"/>
  <c r="C33" i="9"/>
  <c r="N37" i="11"/>
  <c r="N39" i="11" s="1"/>
  <c r="N57" i="7"/>
  <c r="N61" i="7" s="1"/>
  <c r="F61" i="7"/>
  <c r="C63" i="7" s="1"/>
  <c r="C65" i="7" s="1"/>
  <c r="N25" i="8"/>
  <c r="F29" i="8"/>
  <c r="C31" i="8" s="1"/>
  <c r="C33" i="8" s="1"/>
  <c r="N22" i="9"/>
  <c r="N29" i="9" s="1"/>
  <c r="F150" i="13"/>
  <c r="C152" i="13" s="1"/>
  <c r="N65" i="11"/>
  <c r="N67" i="11" s="1"/>
  <c r="F115" i="13"/>
  <c r="C117" i="13" s="1"/>
  <c r="C119" i="13" s="1"/>
  <c r="M29" i="7"/>
  <c r="C32" i="7" s="1"/>
  <c r="C33" i="7" s="1"/>
  <c r="M45" i="7"/>
  <c r="C48" i="7" s="1"/>
  <c r="C49" i="7" s="1"/>
  <c r="N26" i="8"/>
  <c r="C154" i="13" l="1"/>
  <c r="C8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ERNESTO  BERMUDEZ BELLO</author>
    <author>Usuario</author>
  </authors>
  <commentList>
    <comment ref="I2" authorId="0" shapeId="0" xr:uid="{00000000-0006-0000-0800-000001000000}">
      <text>
        <r>
          <rPr>
            <b/>
            <sz val="9"/>
            <color indexed="81"/>
            <rFont val="Tahoma"/>
            <family val="2"/>
          </rPr>
          <t>ERNESTO  BERMUDEZ BELLO:</t>
        </r>
        <r>
          <rPr>
            <sz val="9"/>
            <color indexed="81"/>
            <rFont val="Tahoma"/>
            <family val="2"/>
          </rPr>
          <t xml:space="preserve">
Son grupos de ciudadanos hacia quien esta enfocada la gestión que realiza la entidad</t>
        </r>
      </text>
    </comment>
    <comment ref="L2" authorId="1" shapeId="0" xr:uid="{00000000-0006-0000-0800-000002000000}">
      <text>
        <r>
          <rPr>
            <b/>
            <sz val="9"/>
            <color indexed="81"/>
            <rFont val="Tahoma"/>
            <family val="2"/>
          </rPr>
          <t>Usuario:</t>
        </r>
        <r>
          <rPr>
            <sz val="9"/>
            <color indexed="81"/>
            <rFont val="Tahoma"/>
            <family val="2"/>
          </rPr>
          <t xml:space="preserve">
El numero de participantes se ajustan a las condiciones im,puestas por el aislamiento obligatorio decretado por el Gobierno Nacional con acasión de la pandermia del CIVID 19
</t>
        </r>
      </text>
    </comment>
    <comment ref="Y52" authorId="1" shapeId="0" xr:uid="{00000000-0006-0000-0800-000003000000}">
      <text>
        <r>
          <rPr>
            <b/>
            <sz val="9"/>
            <color indexed="81"/>
            <rFont val="Tahoma"/>
            <family val="2"/>
          </rPr>
          <t>Usuario:</t>
        </r>
        <r>
          <rPr>
            <sz val="9"/>
            <color indexed="81"/>
            <rFont val="Tahoma"/>
            <family val="2"/>
          </rPr>
          <t xml:space="preserve">
Actividad suspendida por efecto de la emergencia sanitaria declarada, por tanto no se tiene en cuenta en el cálculo promedio</t>
        </r>
      </text>
    </comment>
    <comment ref="Y56" authorId="1" shapeId="0" xr:uid="{00000000-0006-0000-0800-000004000000}">
      <text>
        <r>
          <rPr>
            <b/>
            <sz val="9"/>
            <color indexed="81"/>
            <rFont val="Tahoma"/>
            <family val="2"/>
          </rPr>
          <t>Usuario:</t>
        </r>
        <r>
          <rPr>
            <sz val="9"/>
            <color indexed="81"/>
            <rFont val="Tahoma"/>
            <family val="2"/>
          </rPr>
          <t xml:space="preserve">
Usuario:
Actividad suspendida por efecto de la emergencia sanitaria declarada, por tanto no se tiene en cuenta en el cálculo promedio</t>
        </r>
      </text>
    </comment>
  </commentList>
</comments>
</file>

<file path=xl/sharedStrings.xml><?xml version="1.0" encoding="utf-8"?>
<sst xmlns="http://schemas.openxmlformats.org/spreadsheetml/2006/main" count="1713" uniqueCount="580">
  <si>
    <t>Iniciativa estratégica</t>
  </si>
  <si>
    <t>Vigencias futuras</t>
  </si>
  <si>
    <t>Otras fuentes</t>
  </si>
  <si>
    <t>Presupuesto total</t>
  </si>
  <si>
    <t>Total otras fuentes</t>
  </si>
  <si>
    <t>Valor</t>
  </si>
  <si>
    <t>Total</t>
  </si>
  <si>
    <t>Otras Fuentes</t>
  </si>
  <si>
    <t>xxxx</t>
  </si>
  <si>
    <t>Inversión</t>
  </si>
  <si>
    <t>Funcionamiento</t>
  </si>
  <si>
    <t>Metas 2017</t>
  </si>
  <si>
    <t>PGN Colciencias 2017</t>
  </si>
  <si>
    <t>Presupuesto General de la Nación 2017</t>
  </si>
  <si>
    <t>FFJC - Saldos</t>
  </si>
  <si>
    <t>Descripción fuente de saldos FFJC</t>
  </si>
  <si>
    <t>Total PGN 2017</t>
  </si>
  <si>
    <t>Descripción fuente de rendimientos FFJC</t>
  </si>
  <si>
    <t>Rendimientos - FFJC</t>
  </si>
  <si>
    <t>Por apalancar</t>
  </si>
  <si>
    <t>Descripción fuente por apalancar</t>
  </si>
  <si>
    <t>Mejorar la calidad y el impacto de la investigación y la transferencia de conocimiento y tecnología</t>
  </si>
  <si>
    <t>Becas para la formación de maestría y doctorado nacional y exterior financiados por Colciencias y otras entidades</t>
  </si>
  <si>
    <t>Formación de capital humano para la CTeI a nivel de Doctorado y Maestría</t>
  </si>
  <si>
    <t>Convocatoria de formación para estudios de doctorado en el exterior y en Colombia</t>
  </si>
  <si>
    <t>Icetex</t>
  </si>
  <si>
    <t>Indicador programático</t>
  </si>
  <si>
    <t>43 exterior
133 en colombia</t>
  </si>
  <si>
    <t>Convocatoria de formación para estudios de doctoradode maestría y doctorado en el exterior COLFUTURO</t>
  </si>
  <si>
    <t>Formación de alto nivel SGR</t>
  </si>
  <si>
    <t>SGR</t>
  </si>
  <si>
    <t>Seguimiento financiero al proyecto de capacitación de recursos humanos para la investigación</t>
  </si>
  <si>
    <t>Desembolsos vigencias futuras comprometidas</t>
  </si>
  <si>
    <t>Apoyo a postdoctorados en Colombia de becarios Colciencias</t>
  </si>
  <si>
    <t>Objetivo Estratégico 1</t>
  </si>
  <si>
    <t>Programa Estratégico 1.1</t>
  </si>
  <si>
    <t>Programa Estratégico 1.2</t>
  </si>
  <si>
    <t>Articulación de oferta y demanda para recurso humano de alto nivel</t>
  </si>
  <si>
    <t>Implementación del grupo comunidad becarios Colciencias</t>
  </si>
  <si>
    <t>% de beneficiarios de becas Colciencias con perfil público en la plataforma</t>
  </si>
  <si>
    <t>Gestión de la base de datos de beneficiarios Colciencias</t>
  </si>
  <si>
    <t>Talleres de articulación de oferta y demanda de doctores</t>
  </si>
  <si>
    <t>Consolidación de modelos cienciométricos para los actores del SNCTI</t>
  </si>
  <si>
    <t>Convocatoria reconocimiento de grupos de investigación e investigadores 2017</t>
  </si>
  <si>
    <t>Artículos científicos publicados en revistas científicas especializadas por investigadores colombianos</t>
  </si>
  <si>
    <t>Revisión del modelo de medición grupos e investigadores</t>
  </si>
  <si>
    <t>Revisión del modelo de medición de productos de CTeI de la comunidad en Ciencias Sociales, Humanas y Educación</t>
  </si>
  <si>
    <t>Gestión ORCID y EUROCRIS</t>
  </si>
  <si>
    <t>Incremento de la visibilidad e impacto de las publicaciones científicas colombianas</t>
  </si>
  <si>
    <t>Programa Estratégico 1.4</t>
  </si>
  <si>
    <t>Programa Estratégico 1.3</t>
  </si>
  <si>
    <t>Implementación de nueva métrica para indexar revistas colombianas</t>
  </si>
  <si>
    <t>Revistas colombianas Indexadas</t>
  </si>
  <si>
    <t>Formulación e implementación del plan de apoyo a revistas colombianas</t>
  </si>
  <si>
    <t>Servicio permanente de homologación de revistas especializadas de CTeI - Publindex</t>
  </si>
  <si>
    <t>Realización de la segunda etapa convocatoria 768 - Clasificación de revistas nacionales</t>
  </si>
  <si>
    <t>Programa Estratégico 1.5</t>
  </si>
  <si>
    <t>Fomento al desarrollo de programas y proyectos de generación de conocimiento en CTeI</t>
  </si>
  <si>
    <t>Incrementar la articulación con gestión territorial</t>
  </si>
  <si>
    <t>Implementación Colombia científica</t>
  </si>
  <si>
    <t>Credito Banco Mundial</t>
  </si>
  <si>
    <t>Financiación de programas y proyectos de CTeI en Salud</t>
  </si>
  <si>
    <t>Proyectos de investigación apoyados</t>
  </si>
  <si>
    <t>Financiación de programas y proyectos de CTeI y su contribución a los retos del país</t>
  </si>
  <si>
    <t>Financiación de programas y proyectos de CTeI en seguridad y defensa</t>
  </si>
  <si>
    <t>Convenio 015-2015 FAC</t>
  </si>
  <si>
    <t>Financiación de programas y proyectos de CTeI en hidrocarburos y geociencias</t>
  </si>
  <si>
    <t>Convenio ANH</t>
  </si>
  <si>
    <t>Formulación de planes estratégicos programas nacionales de CTeI</t>
  </si>
  <si>
    <t>Financiación de programas y proyectos de CTeI en educación - Antioquia</t>
  </si>
  <si>
    <t>Financiación de programas y proyectos de CTeI en paz - Putumayo</t>
  </si>
  <si>
    <t>Acceso a información científica especializada</t>
  </si>
  <si>
    <t>Gestión para la adopación de la reglamentación y de la política de la ética de la investigación e integridad científica</t>
  </si>
  <si>
    <t>Gestión de proyectos tipo convocatorias regionales de investigación</t>
  </si>
  <si>
    <t>Promover el desarrollo tecnológico y la innovación como motor de crecimiento empresarial y del emprendimiento</t>
  </si>
  <si>
    <t>Objetivo Estratégico 2</t>
  </si>
  <si>
    <t>Programa Estratégico 2.1</t>
  </si>
  <si>
    <t>Alianzas para la Innovación</t>
  </si>
  <si>
    <t>Implementación de proyectos prototipo - Alianzas - (convocatoria nacional)</t>
  </si>
  <si>
    <t>Metodología para formar empresas de manera virtual (bajar costos) Alianzas</t>
  </si>
  <si>
    <t>Nueva estrategia con Confecámaras y Cámaras de Comercio</t>
  </si>
  <si>
    <t>Empresas apoyadas en procesos de innovación por Colciencias</t>
  </si>
  <si>
    <t>Recursos  del convenio 209-2015, que seran reinvertidos en el mismo según aprobación del Comité ejecutivo del convenio. (estos recursos estan en Confecámaras)</t>
  </si>
  <si>
    <t>Ejecución Convenio Alianzas 2016 - 2017</t>
  </si>
  <si>
    <t>Programa Estratégico 2.2</t>
  </si>
  <si>
    <t>Sistemas de Innovación</t>
  </si>
  <si>
    <t>Alineación del programa de Gestores de Ruta N para aporte a Meta Colciencias de Sistemas de Innovación Empresarial</t>
  </si>
  <si>
    <t>Implementación de la estrategia de Sistemas de Innovación Empresarial en un segunda iteración para Bogotá y Barranquilla</t>
  </si>
  <si>
    <t xml:space="preserve">Gestionar la adopción de proyectos tipo "gestión de innovación" por parte de los departamentos </t>
  </si>
  <si>
    <t>Diseño e implementación de piloto para la ejecución de la estrategia de Sistemas de Innovación Empresarial en una de las ciudades Pacto por la Innovación bajo nuevo un  esquema - Villavicencio</t>
  </si>
  <si>
    <t xml:space="preserve"> Implementar los procesos de recolección, consolidación y medición de resultados e impactos logrados por la estrategia de Sistemas de Innovación Empresarial bajo la estrategia de Bitácora de Inersiones</t>
  </si>
  <si>
    <t xml:space="preserve">Apoyo en I+D+i en el Sector Productivo </t>
  </si>
  <si>
    <t>Programa Estratégico 2.3</t>
  </si>
  <si>
    <t>Ejecutar saldo del convenio SENA para I+D+i (Estrategia I+D- Cierre de Brechas Tecnológicas (Fase de diseño))</t>
  </si>
  <si>
    <t>Convenio SENA</t>
  </si>
  <si>
    <t>Adoptar y difundir el nuevo modelo de reconocimiento de actores (Llevar a cabo el Proceso de Reconocimiento)</t>
  </si>
  <si>
    <t>Proyectos I+D (Ruta N, BIOS, CeniBanano - AUGURA) - Apoyo I+D+i al sector productivo gracias a la aticulación con los PNCTeI</t>
  </si>
  <si>
    <t>Convenio SENA 593-2014</t>
  </si>
  <si>
    <t>Programa TIC</t>
  </si>
  <si>
    <t>Programa Estratégico 2.4</t>
  </si>
  <si>
    <t>Pactos TI</t>
  </si>
  <si>
    <t>Convocatoria modelos de calidad</t>
  </si>
  <si>
    <t>Convocatoria de especialización inteligente</t>
  </si>
  <si>
    <t>Convocatoria soluciones innovadoras para el sector Agro</t>
  </si>
  <si>
    <t>Ejecución y seguimiento CEAs</t>
  </si>
  <si>
    <t>Registros de patentes solicitadas por residentes en oficina nacional y PCT</t>
  </si>
  <si>
    <t>Personas sensibilizadas a través de estrategias enfocadas en el uso, apropiación y utilidad de la CTeI</t>
  </si>
  <si>
    <t>Desarrollo de capacidades de transferencia tecnológica</t>
  </si>
  <si>
    <t>Programa Estratégico 2.5</t>
  </si>
  <si>
    <t>Escalar OTRI el modelo de licencia de prueba y articulación con la "ruta competitiva" de MinCIT</t>
  </si>
  <si>
    <t>Ejecución y seguimiento a los Centros de Excelencia y Apropiación en BigData</t>
  </si>
  <si>
    <t>Licenciamientos tecnológicos apoyados</t>
  </si>
  <si>
    <t>Brigada de patentes - Fondo de Protección</t>
  </si>
  <si>
    <t>Programa Estratégico 2.6</t>
  </si>
  <si>
    <t>Brigada de patentes y fondo de protección de patentes</t>
  </si>
  <si>
    <t xml:space="preserve">Estrategia Nacional de Fomento a la Protección de Invenciones </t>
  </si>
  <si>
    <t>Generar una cultura que valore y gestione el conocimiento y la innovación</t>
  </si>
  <si>
    <t>Objetivo Estratégico 3</t>
  </si>
  <si>
    <t>Centros de ciencia</t>
  </si>
  <si>
    <t>Programa Estratégico 3.1</t>
  </si>
  <si>
    <t>Fortalecimiento de Centros de Ciencia estrategia Colciencias</t>
  </si>
  <si>
    <t>Gestión territorial de Centros de Ciencia</t>
  </si>
  <si>
    <t>Centros de ciencia fortalecidos</t>
  </si>
  <si>
    <t>Convenio por gestionar (aliado potencial: Smithsonita/ IBER Museos/OEI)</t>
  </si>
  <si>
    <t>Atrévete</t>
  </si>
  <si>
    <t>Programa Estratégico 3.2</t>
  </si>
  <si>
    <t>Ideas para el Cambio - Programa de innovación Social desde CTeI. Acción Estratégica de impacto: Ciencia y Tic para la paz 2017</t>
  </si>
  <si>
    <t>Gestión Territorial - Ideas para el cambio</t>
  </si>
  <si>
    <t>SGR - Nariño</t>
  </si>
  <si>
    <t>A Ciencia Cierta - Agro –BIO</t>
  </si>
  <si>
    <t>Convenio 398 de 2015</t>
  </si>
  <si>
    <t>Agenda Ciudadana Iberoamericana 2017 (implementación)</t>
  </si>
  <si>
    <t>Actualización de la Estratégia Nacional de Apropiación Social de CTeI (Implica Evaluación de la Estrategia y un proceso de formación de Capacidades para la Apropiación Social de CTeI con actores del sistema)</t>
  </si>
  <si>
    <t>Definición lineamientos y guia sobre Innovación Social en el marco del SGR</t>
  </si>
  <si>
    <t>Digitalización  de Documentos CENDOC</t>
  </si>
  <si>
    <t>Programa Estratégico 3.3</t>
  </si>
  <si>
    <t>Difusión - Todo es ciencia</t>
  </si>
  <si>
    <t>Plataforma digital todo es ciencia</t>
  </si>
  <si>
    <t>Colombia Bio  (serie Web tv para TEC)</t>
  </si>
  <si>
    <t>Colombia BIO</t>
  </si>
  <si>
    <t>Programa Estratégico 3.4</t>
  </si>
  <si>
    <t>Ondas</t>
  </si>
  <si>
    <t>Gestión Territorial</t>
  </si>
  <si>
    <t>SGR - 6 departamentos</t>
  </si>
  <si>
    <t xml:space="preserve">Niños y jóvenes apoyados en procesos de vocación científica
y tecnológica </t>
  </si>
  <si>
    <t>Estrategias de fortalecimiento</t>
  </si>
  <si>
    <t>Lineamientos pedagógicos y metodológicos</t>
  </si>
  <si>
    <t>Implementación comunidad</t>
  </si>
  <si>
    <t xml:space="preserve">Sistema de Mapeo iniciativas de país </t>
  </si>
  <si>
    <t>Proyectos especiales</t>
  </si>
  <si>
    <t>Programa Estratégico 3.5</t>
  </si>
  <si>
    <t>Jóvenes investigadores e innovadores</t>
  </si>
  <si>
    <t>Convocatoria jóvenes investigadores e innovadores</t>
  </si>
  <si>
    <t>Gestión y articulación Instituciones de Educación Superior</t>
  </si>
  <si>
    <t>Gestión con Aliados nacionales  e internacionales jóvenes investigadores e innovadores y Nexo Global</t>
  </si>
  <si>
    <t>Convenio por suscribir con Pfizer/Universidad Nacional
Convenio 593-2015</t>
  </si>
  <si>
    <t>Gestión Territorial jóvenes investigadores e innovadores y Nexo Global</t>
  </si>
  <si>
    <t>SGR (3 departamentos con resultados 2017 NG)
 (Proyectos de Sucre, Huila y Risaralda JII)</t>
  </si>
  <si>
    <t>Estrategia de reconocimiento iniciativas en pre-grado</t>
  </si>
  <si>
    <t>Desarrollar un sistema e institucionalidad habilitante para la CTeI</t>
  </si>
  <si>
    <t>Beneficios Tributarios  para CTeI</t>
  </si>
  <si>
    <t>Nuevos CONPES de beneficios tributarios (sujeto a la reforma tributaria)</t>
  </si>
  <si>
    <t xml:space="preserve">Talleres virtuales para BT </t>
  </si>
  <si>
    <t>Hacer permanente el piloto de empresa altamente innovadora</t>
  </si>
  <si>
    <t>% de asignación del cupo de inversión para deducción tributaria</t>
  </si>
  <si>
    <t>Mecanismo BT, puntos adicionales en proyectos que involucren cadena de proveedores</t>
  </si>
  <si>
    <t>Analizar el comportamiento del uso de BT por parte de MyPimes</t>
  </si>
  <si>
    <t>Ciudades que formalicen pactos por la innovación</t>
  </si>
  <si>
    <t>Propuesta ciudades que formalicen pactos por la innovación</t>
  </si>
  <si>
    <t>Pacto por la innovación</t>
  </si>
  <si>
    <t>Objetivo Estratégico 4</t>
  </si>
  <si>
    <t>Programa Estratégico 4.1</t>
  </si>
  <si>
    <t>Programa Estratégico 4.2</t>
  </si>
  <si>
    <t>Desarrollo de capacidades para diseño y evaluación de políticas en los actores del Sistema Nacional</t>
  </si>
  <si>
    <t>Programa Estratégico 4.3</t>
  </si>
  <si>
    <t>Orientar conceptual y metodológicamente la formulación y evaluación de políticas de CTeI a nivel departamental y municipal</t>
  </si>
  <si>
    <t>Diseño y evaluación de políticas de CTeI</t>
  </si>
  <si>
    <t>Liderar y coordinar un amplio debate nacional sobre el papel de la CTeI en el futuro del país</t>
  </si>
  <si>
    <t>Política CTeI aprobada y en implementación</t>
  </si>
  <si>
    <t>Formular una política nacional de ciencia abierta, incluyendo una estrategia de implementación por fases</t>
  </si>
  <si>
    <t xml:space="preserve">Realizar estudios y evaluaciones que apoyen la toma de decisiones de política en la entidad </t>
  </si>
  <si>
    <t>Programa Estratégico 4.4</t>
  </si>
  <si>
    <t>Acciones de fortalecimiento de capacidades desarrolladas</t>
  </si>
  <si>
    <t>Fortalecer capacidades para el apoyo a la toma de decisión mediante herramientas de gestión (VT, minería de datos, mapas de ciencia)</t>
  </si>
  <si>
    <t xml:space="preserve">Diseñar y experimentar medidas alternativas para la dinámica de producción científica y de innovación nacional  </t>
  </si>
  <si>
    <t>Desarrollar proyectos estratégicos y de impacto en CTeI a través de la articulación de recursos de la nación, los departamentos y otros actores</t>
  </si>
  <si>
    <t>Objetivo Estratégico 5</t>
  </si>
  <si>
    <t>Programa Estratégico 5.1</t>
  </si>
  <si>
    <t>Rector de la Política de CTeI</t>
  </si>
  <si>
    <t>Fortalecer la Guía Sectorial de Proyectos de CTeI</t>
  </si>
  <si>
    <t>Fortalecer la definición, formulación y estructuración de proyectos de CTeI a través de estrategia de capacitación y formación</t>
  </si>
  <si>
    <t>Fortalecer los CODECTIs</t>
  </si>
  <si>
    <t>Programa Estratégico 5.2</t>
  </si>
  <si>
    <t>Gestor y movilizador de proyectos de CTeI para financiar con recursos del FCTeI</t>
  </si>
  <si>
    <t>Diseñar y aplicar estrategia para la movilización/gestión de la oferta de Colciencias en los territorios</t>
  </si>
  <si>
    <t>Programa Estratégico 5.3</t>
  </si>
  <si>
    <t>Coordinar la construcción y actualización de los PAEDs</t>
  </si>
  <si>
    <t>Verifica Requisitos de Presentación de Proyectos -Ley 1530 de 2012</t>
  </si>
  <si>
    <t>Programa Estratégico 5.4</t>
  </si>
  <si>
    <t>Programa Estratégico 5.5</t>
  </si>
  <si>
    <t>Programa Estratégico 5.6</t>
  </si>
  <si>
    <t>Evaluador de proyectos (Panel de Expertos-Comité cuando es oferta Colciencias)- Acuerdo  32 de 2015 de la Comisión Rectora del SGR.</t>
  </si>
  <si>
    <t>Somete a evaluación de terceros los proyectos</t>
  </si>
  <si>
    <t>Evaluar los proyectos antes de la verificación de requisitos de presentación</t>
  </si>
  <si>
    <t xml:space="preserve">Definir / diferenciar requisitos de presentación de proyectos antes y después de la evaluación </t>
  </si>
  <si>
    <t>Generar vínculos entre los actores del SNCTI y actores internacionales estratégicos</t>
  </si>
  <si>
    <t>Objetivo Estratégico 6</t>
  </si>
  <si>
    <t>Programa Estratégico 6.1</t>
  </si>
  <si>
    <t>Reunión Ministros CTeI OEA</t>
  </si>
  <si>
    <t xml:space="preserve">Participación de Colombia en el ámbito internacional, con miras a promover el avance de la Ciencia, Tecnología e Innovación </t>
  </si>
  <si>
    <t>Misiones internacionales (Alemania, Francia, Reino Unido, Estados Unidos, España, Brasil)</t>
  </si>
  <si>
    <t>Alianzas Estratégicas internacionales en términos de recursos y capital político</t>
  </si>
  <si>
    <t>Pago de compromisos con organismos internacionales</t>
  </si>
  <si>
    <t>Secretaría técnica ante el Comité de Política Científica y Tecnológica (CSTP) de la OECD</t>
  </si>
  <si>
    <t>Circulación de conocimiento y prácticas innovadoras en un escenario global</t>
  </si>
  <si>
    <t>Programa Estratégico 6.2</t>
  </si>
  <si>
    <t>Programa Estratégico 6.3</t>
  </si>
  <si>
    <t>Programa Estratégico 6.4</t>
  </si>
  <si>
    <t>Propuesta del modelo  para que las convocatorias de Colciencias tengan un componente internacional</t>
  </si>
  <si>
    <t>Convocatorias transnacionales</t>
  </si>
  <si>
    <r>
      <rPr>
        <sz val="12"/>
        <color rgb="FFFF0000"/>
        <rFont val="Arial"/>
        <family val="2"/>
      </rPr>
      <t>Programa</t>
    </r>
    <r>
      <rPr>
        <sz val="12"/>
        <rFont val="Arial"/>
        <family val="2"/>
      </rPr>
      <t xml:space="preserve"> GROW NSF</t>
    </r>
  </si>
  <si>
    <t>Movilidades internacionales apoyadas</t>
  </si>
  <si>
    <t>Convocatoria Europa</t>
  </si>
  <si>
    <t>Gestión de Recursos Financieros de Cooperación Internacional para CTeI</t>
  </si>
  <si>
    <t>Fortalecer el modelo de Matching Fund para apalancar recursos CTeI</t>
  </si>
  <si>
    <t>Apalancamiento de recursos, programas Colciencias</t>
  </si>
  <si>
    <t xml:space="preserve">Participación de Colombia en Horizonte 2020 de la Unión Europea </t>
  </si>
  <si>
    <t>Fortalecer el rol de Colciencias como punto nacional de contacto H2020</t>
  </si>
  <si>
    <t>Convocatoria para apoyar la movilidad internacional en la eventual conformación y fortalecimiento de consorcios en el marco del Octavo Programa Marco de la Unión Europea - HORIZONTE 2020</t>
  </si>
  <si>
    <t>Personas capacitadas en H2020</t>
  </si>
  <si>
    <t>Convenio 445 de 2015 con ACAC </t>
  </si>
  <si>
    <t>Apalancamiento de Recursos del Programa H2020</t>
  </si>
  <si>
    <t>Cultura y comunicación de cara al ciudadano</t>
  </si>
  <si>
    <t>Normativo y procedimental. Relacionamiento con el ciudadano</t>
  </si>
  <si>
    <t>% de satisfacción de usuarios</t>
  </si>
  <si>
    <t>Afianzar la cultura de servicio al ciudadano al interior de la entidad</t>
  </si>
  <si>
    <t>Puesta en marcha de la solución de automatización del servicio para el manejo de PQRDS</t>
  </si>
  <si>
    <t>Implementación seguimiento PQRD</t>
  </si>
  <si>
    <t>Contribuir a una Colciencias más transparente</t>
  </si>
  <si>
    <t>% de cumplimiento de los requisitos de transparencia en Colciencias</t>
  </si>
  <si>
    <t>xxx</t>
  </si>
  <si>
    <t>Contribuir a una Colciencias más moderna</t>
  </si>
  <si>
    <t>% de cumplimiento de los requisitos de GEL en Colciencias</t>
  </si>
  <si>
    <t>Objetivo Estratégico 7</t>
  </si>
  <si>
    <t>Programa Estratégico 7.1</t>
  </si>
  <si>
    <t>Convertir a COLCIENCIAS en Ágil, Moderna y Transparente - ATM</t>
  </si>
  <si>
    <t>Programa Estratégico 7.2</t>
  </si>
  <si>
    <t>Programa Estratégico 7.3</t>
  </si>
  <si>
    <t>Talento humano competente, innovador y motivado</t>
  </si>
  <si>
    <t>Iniciar e implementar el proceso de transformación cultural y organizacional en la Entidad</t>
  </si>
  <si>
    <t>Puntos de incremento en la calificación de cultura organizacional</t>
  </si>
  <si>
    <t>Generar un plan de Bienestar orientado a la implementación de estrategias que fortalezcan la calidad de vida de la comunidad Colciencias implementando la cultura de salario emocional</t>
  </si>
  <si>
    <t>Fomentar una cultura de prevención y manejo de los riesgos laborales</t>
  </si>
  <si>
    <t>Consolidar la gestión por competencias</t>
  </si>
  <si>
    <t xml:space="preserve">Contribuir a una Colciencias más transparente  </t>
  </si>
  <si>
    <t>Programa Estratégico 7.4</t>
  </si>
  <si>
    <t>Cero improvisación</t>
  </si>
  <si>
    <t>Recomendar mecanismos de gestión jurídica y legal al interior de las áreas de la entidad</t>
  </si>
  <si>
    <t>Elaborar un instructivo para que las estrategias de producciones normativa y doctrina de CTeI tengan un procedimiento claro que garantice su cumplimiento</t>
  </si>
  <si>
    <t>Programa Estratégico 7.5</t>
  </si>
  <si>
    <t>Más fácil, menos pasos</t>
  </si>
  <si>
    <t>Programa Estratégico 7.6</t>
  </si>
  <si>
    <t>Programa Estratégico 7.7</t>
  </si>
  <si>
    <t>Programa Estratégico 7.8</t>
  </si>
  <si>
    <t>Programa Estratégico 7.10</t>
  </si>
  <si>
    <t>Programa Estratégico 7.9</t>
  </si>
  <si>
    <t>Gestión de comunicación estratégica</t>
  </si>
  <si>
    <t>Comunicamos lo que hacemos</t>
  </si>
  <si>
    <t xml:space="preserve">% de programas estratégicos priorizados comunicados </t>
  </si>
  <si>
    <t>Ecosistema digital – portal web</t>
  </si>
  <si>
    <t>Ecosistema digital - desarrollo de estrategias para generar más interacción en redes sociales e incrementar usuarios</t>
  </si>
  <si>
    <t>Gestión de comunicación interna</t>
  </si>
  <si>
    <t>% de programas estratégicos priorizados comunicados</t>
  </si>
  <si>
    <t>Eventos CTeI</t>
  </si>
  <si>
    <t>Relacionamiento con medios de comunicación</t>
  </si>
  <si>
    <t>Planear integral y oportunamente</t>
  </si>
  <si>
    <t>% de oportunidad en el cumplimiento de fechas programadas para la formulación, seguimiento y evaluación de los planes institucionales</t>
  </si>
  <si>
    <t>Monitorear periódicamente</t>
  </si>
  <si>
    <t>Socializar, capacitar y apropiar</t>
  </si>
  <si>
    <t>Implementar la PMO</t>
  </si>
  <si>
    <t>Fortalecimiento operaciones estadísticas de Colciencias</t>
  </si>
  <si>
    <t>Apoyo a la producción y difusión de estadísticas nacionales de CTeI</t>
  </si>
  <si>
    <r>
      <rPr>
        <sz val="12"/>
        <color rgb="FFFF0000"/>
        <rFont val="Arial"/>
        <family val="2"/>
      </rPr>
      <t xml:space="preserve">Fortalecer </t>
    </r>
    <r>
      <rPr>
        <sz val="12"/>
        <rFont val="Arial"/>
        <family val="2"/>
      </rPr>
      <t>el SGC de acuerdo con nuevos reto</t>
    </r>
  </si>
  <si>
    <t>% nivel de madurez del Sistema de Gestión de Calidad</t>
  </si>
  <si>
    <t>Consolidar un equipo competente de líderes de calidad</t>
  </si>
  <si>
    <t>Rediseñar los indicadores del SGC</t>
  </si>
  <si>
    <t>Desplegar la administración del riesgo</t>
  </si>
  <si>
    <t>Lograr reconocimientos de excelencia</t>
  </si>
  <si>
    <t>Optimizar procesos y procedimientos</t>
  </si>
  <si>
    <t>% cumplimiento en la reducción de tiempos, requisitos o documentos en procedimientos seleccionados</t>
  </si>
  <si>
    <t>Trámites amigables</t>
  </si>
  <si>
    <t>% de avance en el plan de racionalización de trámites</t>
  </si>
  <si>
    <t>OAP</t>
  </si>
  <si>
    <t>Contribuir a una Colciencias más transparente (OAP)</t>
  </si>
  <si>
    <t>Contribuir a una Colciencias más moderna (OAP)</t>
  </si>
  <si>
    <t>Gestionar recursos para garantizar el talento humano</t>
  </si>
  <si>
    <t>DAF</t>
  </si>
  <si>
    <t>Contribuir a una Colciencias mas transparente – Control Interno</t>
  </si>
  <si>
    <t>Ejecución y presentación de auditorias, seguimientos y evaluaciones programadas</t>
  </si>
  <si>
    <t>Planeación y ejecución Auditoria Interna de Calidad</t>
  </si>
  <si>
    <t>Seguimiento y evaluación del riesgo</t>
  </si>
  <si>
    <t>Campañas de sensibilización</t>
  </si>
  <si>
    <t>% de cumplimiento de los requisitos de transparencia en Colciencias - OAP</t>
  </si>
  <si>
    <t>% de cumplimiento de los requisitos de GEL en Colciencias - OAP</t>
  </si>
  <si>
    <t>% de cumplimiento de los requisitos de transparencia en Colciencias - Control Interno</t>
  </si>
  <si>
    <t>OCI</t>
  </si>
  <si>
    <t>SEGEL</t>
  </si>
  <si>
    <t>Gestión documental</t>
  </si>
  <si>
    <t>Elaboración e implementación de instrumentos archivísticos</t>
  </si>
  <si>
    <t>% implementación del Programa de Gestión Documental</t>
  </si>
  <si>
    <t>Capacitar en gestión documental</t>
  </si>
  <si>
    <t>Optimización de herramienta  de gestión documental</t>
  </si>
  <si>
    <t>Adopción de estándares internacionales de alta calidad para el reporte de la información financiera y contable en el Sector Público</t>
  </si>
  <si>
    <t>Realizar la culminación el proceso de sensibilización al interior de COLCIENCIAS</t>
  </si>
  <si>
    <t>Proceso de Contratación de firma para el acompañamiento en la presentación y transmisión a la CGN de los Estados Financieros con corte a 31 de marzo de 2017 bajo el nuevo marco Normativo.</t>
  </si>
  <si>
    <t>Presentación y transmisión a la CGN de los Estados Financieros con corte a 31 de marzo de 2017 bajo el nuevo marco Normativo</t>
  </si>
  <si>
    <t>Depuración contable</t>
  </si>
  <si>
    <t>Gestión de cartera</t>
  </si>
  <si>
    <t>El Fondo Francisco José de Caldas (FFJC), instrumento efectivo en la canalización de recursos</t>
  </si>
  <si>
    <t>Guía y divulgación para la utilización del FFJC</t>
  </si>
  <si>
    <t>Mejoramiento de reportes y procesos en el MGI</t>
  </si>
  <si>
    <t>Adopción de los procesos "optimizados" del FFJC y gestión contractual</t>
  </si>
  <si>
    <t xml:space="preserve">Articulación de las áreas de Colciencias en la negociación de convenios de aportes al FFJC </t>
  </si>
  <si>
    <t xml:space="preserve">Identificación y Clasificación de los actores en el FFJC </t>
  </si>
  <si>
    <t>Infraestructura Física y Tecnológica</t>
  </si>
  <si>
    <t>Adecuar espacio para Biciparqueaderos que permita incentivar el uso de las Bicicletas a nuestros colaboradores</t>
  </si>
  <si>
    <t>Expedir los instrumentos o manuales de uso de las características técnicas con que cuenta la nueva sede</t>
  </si>
  <si>
    <t>Realizar actividades de concientización y apropiación de las instalaciones de la sede con los colaboradores de Colciencias</t>
  </si>
  <si>
    <t xml:space="preserve">Jornadas de Ordenaton </t>
  </si>
  <si>
    <t>Realizar seguimiento a las obras de adecuación física, tecnológica y de mobiliario</t>
  </si>
  <si>
    <t>Gestión e Infraestructura de TI</t>
  </si>
  <si>
    <t>Desarrollo, puesta en producción, y soporte del Sistema Integrado de Información</t>
  </si>
  <si>
    <t xml:space="preserve">% de avance en el desarrollo del nuevo sistema integrado de información  </t>
  </si>
  <si>
    <t>Dotación tecnológica de la entidad</t>
  </si>
  <si>
    <t>Soluciones automatizadas de software para la gestión y operación de la Entidad</t>
  </si>
  <si>
    <t>Equipo de trabajo proponiendo medidas – Métodos y formas</t>
  </si>
  <si>
    <t>Propiciar condiciones para conocer valorar conservar y aprovechar nuestra biodiversidad</t>
  </si>
  <si>
    <t>Objetivo Estratégico 8</t>
  </si>
  <si>
    <t>Programa Estratégico 8.1</t>
  </si>
  <si>
    <t>Expediciones Bio</t>
  </si>
  <si>
    <t>Expediciones biológicas</t>
  </si>
  <si>
    <t>Nuevos registros de especies en el Global Biodiversity Information Facility (GBIF) aportadas por Colombia</t>
  </si>
  <si>
    <t>Fortalecimiento de Colecciones</t>
  </si>
  <si>
    <t>Regiones Bio</t>
  </si>
  <si>
    <t>Desarrollo Normativo</t>
  </si>
  <si>
    <t>FES</t>
  </si>
  <si>
    <t>Productos Bio</t>
  </si>
  <si>
    <t>Mentalidad y Cultura</t>
  </si>
  <si>
    <t>I+D Bio</t>
  </si>
  <si>
    <t>Instancias de participación ciudadana involucradas
(Instancias de participación legalmente conformadas u otros espacios de participación)</t>
  </si>
  <si>
    <t>Meta / Resultado Esperado</t>
  </si>
  <si>
    <t>Tipo de espacio
(virtual / presencial /Semipresencial)</t>
  </si>
  <si>
    <t xml:space="preserve"> Estrategia a utilizar para capacitar  a los grupos de valor </t>
  </si>
  <si>
    <t>Recursos asociados a la actividad a implementar</t>
  </si>
  <si>
    <t>Alianzas  o convenios asociados a la actividad a implementar</t>
  </si>
  <si>
    <t>Actividad a realizar</t>
  </si>
  <si>
    <t>Fecha estimada</t>
  </si>
  <si>
    <t>Grupo de interés</t>
  </si>
  <si>
    <t xml:space="preserve">Canal / Metodología de Participación
(cunsulta, mesas de trabajo, foros, chay, reuniones, etc) </t>
  </si>
  <si>
    <t>Presupuesto</t>
  </si>
  <si>
    <t>Descripción de la fase</t>
  </si>
  <si>
    <t xml:space="preserve">Fase </t>
  </si>
  <si>
    <t>Responsable</t>
  </si>
  <si>
    <t>Ciudadano, Academia, Empresa, Estado, Proveedores, Funcionarios, Contratistas, Organizaciones No Gunernamentales</t>
  </si>
  <si>
    <t>Tipo de espacio
(Virtual / Presencial /Semipresencial)</t>
  </si>
  <si>
    <t>Virtual</t>
  </si>
  <si>
    <t>Página web
Redes Sociales</t>
  </si>
  <si>
    <t>Formulación</t>
  </si>
  <si>
    <t xml:space="preserve">
Equipo de Comunicaciones</t>
  </si>
  <si>
    <t>Dirección General
Oficina Asesora de Planeación</t>
  </si>
  <si>
    <t xml:space="preserve">Los participantes en la consulta presentan sus observaciones y aportes al  Plan de Acción Institucional 2018 (PAI) </t>
  </si>
  <si>
    <t>Instancias de participación legalmente conformadas
Veedurías Ciudadanas
Otros espacios de participación</t>
  </si>
  <si>
    <t>Fase de Participación Ciudadana</t>
  </si>
  <si>
    <t>100% de las consultas y aportes recibidos analizados y con respuesta
((Consultas analizadas y con respuesta / Total Consultas recibidas) x 100%)</t>
  </si>
  <si>
    <t>100% de las consultas y aportes recibidos analizados y con respuesta
(Consultas analizadas y con respuesta / Total Consultas recibidas) x 100%</t>
  </si>
  <si>
    <t xml:space="preserve">Presencial 
Semipresencial
Virtual </t>
  </si>
  <si>
    <t>Otros recursos
(incluye la información que debe entregar para el ejercicio de participación)</t>
  </si>
  <si>
    <t>Equipo de Apoyo</t>
  </si>
  <si>
    <t>Presencial</t>
  </si>
  <si>
    <t>Instancias de participación legalmente conformadas
Otros espacios de participación</t>
  </si>
  <si>
    <t xml:space="preserve">Canal / Metodología de Participación
(Consulta, mesas de trabajo, foros, chat, reuniones, etc.) </t>
  </si>
  <si>
    <t>Tipo de Documento</t>
  </si>
  <si>
    <t>Derecho fundamental relacionado</t>
  </si>
  <si>
    <t>Plan</t>
  </si>
  <si>
    <t>Servicio (Convocatorias / Invitaciones / Ventanilla Abierta)</t>
  </si>
  <si>
    <t>Participación
Igualdad
Derecho de petición
Trabajo</t>
  </si>
  <si>
    <t>Participación
Igualdad
Derecho de petición
Trabajo
Educación
Libertad de enseñanza, aprendizaje, investigación y cátedra</t>
  </si>
  <si>
    <t>Participación
Igualdad
Derecho de petición
Educación</t>
  </si>
  <si>
    <t>Participación
Igualdad
Derecho de petición
Trabajo
Educación</t>
  </si>
  <si>
    <t>Nro.</t>
  </si>
  <si>
    <t>Ciudadano, grupos étnicos, comunidades afrodescendientes y campesinas, Academia, Empresa, Estado, Proveedores, Funcionarios, Contratistas, Organizaciones No Gubernamentales</t>
  </si>
  <si>
    <t xml:space="preserve">Subdirección de Gestión y Manejo y Direcciones Territoriales </t>
  </si>
  <si>
    <t>GSIR</t>
  </si>
  <si>
    <t>Proceso</t>
  </si>
  <si>
    <t>Direccionamiento Estratégico</t>
  </si>
  <si>
    <t>Administración y manejo del SPNN</t>
  </si>
  <si>
    <t>Coordinación del SINAP</t>
  </si>
  <si>
    <t>Atención al usuario</t>
  </si>
  <si>
    <t>Grupo de Procesos Corporativos y Direcciones Territoriales</t>
  </si>
  <si>
    <t xml:space="preserve">Garantizar el acceso a la información que sustente el desarrollo de las funciones de la entidad </t>
  </si>
  <si>
    <t>Participación en los talleres construyendo país</t>
  </si>
  <si>
    <t xml:space="preserve">Generar espacios de educación y comunicación ambiental, para la conservación de las Áreas Protegidas
</t>
  </si>
  <si>
    <t>GCEA,  Direcciones Territoriales y Áreas Protegidas</t>
  </si>
  <si>
    <t>Áreas Protegidas</t>
  </si>
  <si>
    <t>Ciudadano, Comunicades campesinas, étnicas y educativas,  Empresa, Estado,  Funcionarios, Contratistas, Organizaciones No Gubernamentales</t>
  </si>
  <si>
    <t>Presencial, virtual o  insitu radio</t>
  </si>
  <si>
    <t xml:space="preserve">Mesa de Trabajo, foro, seminarios, publicaciones  </t>
  </si>
  <si>
    <t>En desarrollo de la estrategia de educación y comunicaciones se emplearán los diferentes canales para capacitar  a los grupos de valor identificados en torno a las temáticas identificadas, donde se aclarán conceptualmente las dudas que se tengan generando procesos alineados a las temáticas  establecidas</t>
  </si>
  <si>
    <t>Implementación</t>
  </si>
  <si>
    <t>Se citan reuniones por parte de la SGM y/ DT donde se aclaran las dudas existentes a la temática abordada</t>
  </si>
  <si>
    <t>Comunicades campesinas, Estado-entes territoriales y la autoridad ambiental competente, No Gubernamentales</t>
  </si>
  <si>
    <t>Grupo de Procesos Corporativos y Direcciones Territoriales y Áreas Protegidas</t>
  </si>
  <si>
    <t>GCEA</t>
  </si>
  <si>
    <t>SGM y GCEA</t>
  </si>
  <si>
    <t>Talleres</t>
  </si>
  <si>
    <t>Ferias</t>
  </si>
  <si>
    <t>Página web-chat
Línea Gratuita Nacional
Redes Sociales</t>
  </si>
  <si>
    <t>Dialogo en doble vía que asegure atender las preguntas y solicitudes realizadas dentro de los términos previsto por la normatividad vigente</t>
  </si>
  <si>
    <t>Se da cumplimiento a lo previsto en la gestión y trámite de las PQR</t>
  </si>
  <si>
    <t xml:space="preserve">Las Ferias se realizarán siguiendo los estandares definidos por el DNP abordando los temas relacionados con la gestión de PNN (trámites /servicios) y se aclaran dudas existentes.
</t>
  </si>
  <si>
    <t xml:space="preserve"> A través de la participación de Parques Nacionales Naturales de Colombia, en los talleres construyendo país se apoya al sector en la solución de las problemáticas que presenta cada región y sus comunidades, así mismo se dan a conocer las labores que desarrolla PNN en pro de la conservación de las áreas protegidas y las comunidades que la habitan y fortalecer la gestión Institucional
Envía un mensaje
  abordando el tema a desarrollar, se aclaran dudas existentes y se concertan planes de trabajo.</t>
  </si>
  <si>
    <t>En las Ferias de Servicio al Ciudadano se ofrece una completa información sobre  el trabajo que adelanta Parques Nacionales Naturales de Colombia para la conservación de los recursos naturales, los servicios eco-turísticos que ofrecen algunas áreas protegidas, entre otros temas de interés, viene promoviendo la entidad a través de las ferias de servicio al ciudadano que se llevan a cabo en las diferentes regiones del territorio nacional.</t>
  </si>
  <si>
    <t>Ciudadano, grupos étnicos, comunidades afrodescendientes Academia, Estado, Funcionarios, Contratistas, Organizaciones No Gubernamentales</t>
  </si>
  <si>
    <t>Grupo de valor impactado</t>
  </si>
  <si>
    <t xml:space="preserve">Técnicos Direcciones Territoriales </t>
  </si>
  <si>
    <t>Subdirección de Gestión y Manejo y Direcciones Territoriales.</t>
  </si>
  <si>
    <t xml:space="preserve"> 1. A principio de año se establece el cronograma de los talleres por parte de Presidencia. (adjunto al presente el cronograma actualizado a la fecha)
2. Nosotros al ser parte del sector Ambiente, reportamos a través de una matriz todo lo que hace PNN en los territorios dependiente del departamento donde se vaya a desarrollar el taller (referente la matriz elaborada por MinAmbiente y revisada y aprobada por las entidades adscritas)
3. Esta información la proporcionan las áreas protegidas las cuales son invitadas a través de la OAP de acuerdo con el territorio donde se desarrollará. La OAP se encarga de coordinar con las áreas la información que se reporta, consolida la matriz en el caso de ser varias áreas protegidas y se remite al ministerio junto con el reporte de áreas protegidas del SINAP, así mismo informamos las personas que asistirán a los talleres.
4. Así mismo, desde la OAP se coordina con los organizadores de los talleres o con el ministerio, toda la información que requieran, por cuanto todo se canaliza por medio de esta oficina.</t>
  </si>
  <si>
    <t xml:space="preserve">Participación
Igualdad
</t>
  </si>
  <si>
    <t>Oficina Asesora de Planeación - GCEA  y todas las dependencias de la entidad y Direcciones Territoriales (que propongan su realización)</t>
  </si>
  <si>
    <t xml:space="preserve">Las reuniones  se realizarán abordando el tema a desarrollar, se aclaran dudas existentes y se concertan acciones a mejorar </t>
  </si>
  <si>
    <t>100% de las consultas y aportes recibidos analizados y con respuesta</t>
  </si>
  <si>
    <t>Informe de Gestión</t>
  </si>
  <si>
    <t xml:space="preserve">Instancias de participación legalmente conformadas
Otros espacios de participación
</t>
  </si>
  <si>
    <t>Generar y/o participar en espacios de diálogo y relacionamiento, locales, regionales y nacionales con comunidades campesinas, para la caracterización de la situación de uso, ocupación
y tenencia</t>
  </si>
  <si>
    <t>Se citan o participan en  las reuniones convocadas por parte de la SGM, DT y/o AP, o comunidades u otras Instituciones para atender las dudas sobre la temática relacionada con situaciones de UOT</t>
  </si>
  <si>
    <t>Se citan o participan en  las reuniones convocadas por parte de la SGM, DT y/o AP, o comunidades u otras Instituciones para atender las dudas sobre la temática relacionada con el  manejo de las Äreas Protegidas que se encuentran traslapadas con comunidades afrodescendientes</t>
  </si>
  <si>
    <t xml:space="preserve">Participantes
 </t>
  </si>
  <si>
    <t xml:space="preserve">Los participantes en la consulta presentan sus observaciones y aportes al Plan de Anticorrupción y de Atención al Ciudadano  2021 (PAAC) , se evalúa su viabilidad y pertinencia se ajusta y  se somete a aprobación del Comité de Gestión y Desempeño y se procede a publicar en página web </t>
  </si>
  <si>
    <t>Consulta ciudadana al Plan de Participación Social y Ciudadana   2021  (PPSC)</t>
  </si>
  <si>
    <t xml:space="preserve">
Publicación de banner en página principal con acceso directo a la consulta. Con enlace a los videos tutotiales de Función Pùblica.
</t>
  </si>
  <si>
    <t>Publicación de banner en página principal con acceso directo a la consulta, con enlace a los videos tutotiales de Función Pùblica</t>
  </si>
  <si>
    <t xml:space="preserve">Los participantes en la consulta presentan sus observaciones y aportes al Plan de Participación Social y Ciudadana   2021  (PPSC), se evalúa su viabilidad y pertinencia se ajusta y  se somete a aprobación del Comité de Gestión y Desempeño y se procede a publicar en página web </t>
  </si>
  <si>
    <t>Participación
Igualdad
Trabajo
Ambiente Sano</t>
  </si>
  <si>
    <t>Desde las secretarias técnicas de cada SIRAP en coordinación con las DTs responsables de esta instancia, se realizan las convocatorias, se preparan las agendas y se concerta el desarrollo del espacio con los actores que integran los espacios de los SIRAPs.</t>
  </si>
  <si>
    <t>Participación
Igualdad
Educación
Ambiente Sano</t>
  </si>
  <si>
    <t>Realizar o participar en foros  temáticos regionales, en torno a la gestión institucional, como estrategia de diálogo social, previa aprobación de temas y mecanismos para su desarrollo en el Comité institucional de gestión y desempeño.</t>
  </si>
  <si>
    <t>Comunicaciones</t>
  </si>
  <si>
    <t>Ciudadano, grupos indigenas Academia, Estado, Funcionarios, Contratistas, Organizaciones No Gubernamentales</t>
  </si>
  <si>
    <t>Instancias de participación y/o coordinación conformadas
Otros espacios de participación</t>
  </si>
  <si>
    <t>Difundir información estadística generada para las AP del SINAPa partir del desarrollo de la operacion estadistica Áreas Protegidas del SINAP inscritas en el RUNAP.</t>
  </si>
  <si>
    <t>Informe de Resultados</t>
  </si>
  <si>
    <t>GGIS</t>
  </si>
  <si>
    <t>Autoridades Ambientales competentes en el RUNAP, sociedad, academia, sectores interesados en las estadisticas sobre áreas protegidas.</t>
  </si>
  <si>
    <t>Actores institucionales con competencia en el RUNAP, sociedad, sectores interesados en la informacion estadistica.</t>
  </si>
  <si>
    <r>
      <t>Se difunde la información estadistica</t>
    </r>
    <r>
      <rPr>
        <strike/>
        <sz val="11"/>
        <color theme="1"/>
        <rFont val="Arial"/>
        <family val="2"/>
      </rPr>
      <t>s</t>
    </r>
    <r>
      <rPr>
        <sz val="11"/>
        <color theme="1"/>
        <rFont val="Arial"/>
        <family val="2"/>
      </rPr>
      <t xml:space="preserve"> de AP de manera periorida a las partes interesadas, en el marco del SEN.</t>
    </r>
  </si>
  <si>
    <t>No de A. Protegidas integrantes del SINAP difundidas periodicamente.</t>
  </si>
  <si>
    <t>$0</t>
  </si>
  <si>
    <t xml:space="preserve">Reuniones por Hangouts, meet de PNNC
Mesas de Trabajo, reuniones, talleres, encuestas, consultas, foros , encuentros, 
Redes Sociales, correos electronicos </t>
  </si>
  <si>
    <t>A partir de los datos suministrados por las autoridades competentes en el RUNAP se procesa, analiza y difunde la informacion estadística de las Áreas Protegidas del SINAP inscritas en el RUNAP</t>
  </si>
  <si>
    <t>Propiciar espacios de construcción de la politica pública del SINAP con vision 2020- 2030 con actores involucrados en la formulación.</t>
  </si>
  <si>
    <t>Subdirección de Gestión y Manejo-Grupo de Gestión e Integración del SINAP y Direcciones Territoriales</t>
  </si>
  <si>
    <t>GGIS -
Direcciones Territoriales</t>
  </si>
  <si>
    <t>Virtual / Presencial /Semipresencial</t>
  </si>
  <si>
    <t>Reuniones por Hangout, meet de PNNC
Mesas de Trabajo, reuniones, talleres, foros , encuentros, 
Redes Sociales, correos electronicos</t>
  </si>
  <si>
    <t>Actores representados en las instancias de cada SIRAP y demas partes interesadas de acuerdo a la tematica a desarrollar.</t>
  </si>
  <si>
    <t xml:space="preserve">Instancias de participación conformadas en el SINAP.
</t>
  </si>
  <si>
    <t>Partes interesadas en el proceso de coordinacion del SINAP ( Institucionales, sociales , usuarios -cliente, sectorial)</t>
  </si>
  <si>
    <t>La definición del número de participantes esta en función de la realidad y el contexto de cada ambito de gestion en terminos del número de actores representados en las instancias de cada SIRAP y demas partes interesadas de acuerdo a la tematica a desarrollar.</t>
  </si>
  <si>
    <t>100% de espacios ofrecidos y desarrollados en las fases de construccion.
%= Espacios realizados/Espacios programados</t>
  </si>
  <si>
    <t>Subdirección de Gestión y Manejo</t>
  </si>
  <si>
    <t xml:space="preserve">Partes interesadas en el proceso 
</t>
  </si>
  <si>
    <t xml:space="preserve">La definición del número de participantes esta en función de la realidad y el contexto del proceso, en terminos del número de actores representados en el territorio (mapeo de actores), el tamaño de la población, y el momento del proceso, etc. </t>
  </si>
  <si>
    <t xml:space="preserve">JACs, organizaciones sociales, organizaciones de productores, ASOJUNTAS, Consejos Comunitarios de Comunidades Negras, Cabildos Indigenas, asociaciones, organizaciones de mujeres, etc. </t>
  </si>
  <si>
    <r>
      <t xml:space="preserve"> </t>
    </r>
    <r>
      <rPr>
        <sz val="11"/>
        <color theme="1"/>
        <rFont val="Arial"/>
        <family val="2"/>
      </rPr>
      <t xml:space="preserve">
Virtual / Presencial /Semipresencial</t>
    </r>
  </si>
  <si>
    <r>
      <t xml:space="preserve">Ciudadania en general, grupos étnicos (pueblos indigenas y afrodescendientes), </t>
    </r>
    <r>
      <rPr>
        <strike/>
        <sz val="11"/>
        <color theme="1"/>
        <rFont val="Arial"/>
        <family val="2"/>
      </rPr>
      <t>y</t>
    </r>
    <r>
      <rPr>
        <sz val="11"/>
        <color theme="1"/>
        <rFont val="Arial"/>
        <family val="2"/>
      </rPr>
      <t xml:space="preserve"> comunidades campesinas, Academia, Empresa privada, , Proveedores, funcionarios y Contratistas de las Instituciones del gobierno nacional, regional y local, Organizaciones No Gubernamentales, sectores economicos y de desarrollo</t>
    </r>
  </si>
  <si>
    <t>Presencial / Virtual /Semipresencial</t>
  </si>
  <si>
    <t>Mesa de Trabajo 
Reuniones formales e informales
Foros
Conversatorios
Mesas Técnicas
Intercambio de experiencias
Consulta previa
Talleres</t>
  </si>
  <si>
    <t>Las reuniones de trabajo en desarrollo de la ruta para la declaratoria/ampliación de áreas protegidas del nivel nacional, se convocan de acuerdo a lo definido y concertado en el plan de trabajo de cada proceso.</t>
  </si>
  <si>
    <t>Numero de espacios de trabajo dialogo y construcción acordados en el marco de la implementación de la ruta de declaratoria/ampliación de áreas por proceso</t>
  </si>
  <si>
    <t xml:space="preserve">Lidera la D.General - SGM 
con participacion de otras dependencias de:
Nivel Central
Nivel Territorial
Nivel local
</t>
  </si>
  <si>
    <t>SGM
GGIS
DTs</t>
  </si>
  <si>
    <r>
      <t xml:space="preserve">Página web MinAmbiente
Pag. Web PNNC
</t>
    </r>
    <r>
      <rPr>
        <i/>
        <sz val="11"/>
        <color theme="1"/>
        <rFont val="Arial"/>
        <family val="2"/>
      </rPr>
      <t>Redes Sociales</t>
    </r>
    <r>
      <rPr>
        <sz val="11"/>
        <color theme="1"/>
        <rFont val="Arial"/>
        <family val="2"/>
      </rPr>
      <t xml:space="preserve">
Mesas de Trabajo, reuniones, talleres, encuestas, consultas, foros , encuentros, correos electronicos
</t>
    </r>
  </si>
  <si>
    <t>El desarrollo de este tema se realiza de conformidad con el plan de trabajo establecido para la formulación de la P.P del SINAP con vision 2020-2030 y sus fases.</t>
  </si>
  <si>
    <t>El equipo de la formulacion de la Politica Publica del SINAP con vision 2020-2030 organiza y convoca el desarrollo de estos espacios. Desde la SGM - GGIS se facilita esta labor y se acompañan los temas de acuerdo a requerimientos.</t>
  </si>
  <si>
    <t xml:space="preserve">Comites Técnicos, Comites Directivos, Espacios interSiraps con las Secretarias Técnicas de SIRAPs, CONAP y otras instancias del SINAP de acuerdo a las tematicas a desarrollar.
Las reuniones  se realizarán en el marco de los SIRAPs con el apoyo del equipo del nivel central encargado del SINAP.
</t>
  </si>
  <si>
    <t>Las reuniones y espacios de formación, cualificación y fortalecimiento de capacidades de los actores vinculados a los procesos se realizarán abordando el tema a desarrollar, de conformidad con los planes de trabajo definidos en desarrollo de la ruta de declaratoria o ampliación de nuevas áreas protegidas nacionales.
En el caso de AP Regionales   Acompañar mesas de fortalecimiento relacionadas con el proceso y ruta de declaratoria de AP regionales y apoyar los mecanismos de coordinación que las autoridades ambientales adelanten en el marco de la concertación con las comunidades, de acuerdo con la convocatoria que realicen las Corporaciones.</t>
  </si>
  <si>
    <t xml:space="preserve">Número de espacios de trabajo realizados en cada instancia SIRAP 
</t>
  </si>
  <si>
    <t>Ciudadanía , Veedurías, empresa privada</t>
  </si>
  <si>
    <t>N ota : dada la situación sanitaria por COVID - 19 este dato puede variar</t>
  </si>
  <si>
    <t>Presencial
Virtual o
Semipresencial</t>
  </si>
  <si>
    <t>dada la situación sanitaria por COVID - 19 este dato puede variar</t>
  </si>
  <si>
    <t xml:space="preserve">Dependiendo del tipo de espacio ( mesa de trabajo, foro, seminario, reunión), se abordan y desarrollan los temas correspondientes y se concertan acciones y compromisos. </t>
  </si>
  <si>
    <t>Generar y/o participar en espacios  con las autoridades y comunidades indígenas en áreas habitadas o usadas por dichas comunidades, para construir acuerdos para la conservación y los instrumentos de planeación de las areas protegidas (REM o plan de manejo)</t>
  </si>
  <si>
    <t xml:space="preserve">Generar y/o participar en espacios para el manejo conjunto (comanejo) del territorio  con comunidades Afrodescendientes, teniendo en cuenta los usos y prácticas tradicionales al hacer la planeación del manejo del Área Protegida). </t>
  </si>
  <si>
    <t xml:space="preserve">Presencial 
Virtual 
Semipresencial 
</t>
  </si>
  <si>
    <t xml:space="preserve">Presencial 
Virtual 
Semipresencial  
</t>
  </si>
  <si>
    <t xml:space="preserve">Página web
Línea Gratuita Nacional
Redes Sociales
Mesas de trabajo con las comunidades </t>
  </si>
  <si>
    <t>Nota  dada la situación sanitaria por COVID - 19 este dato puede variar</t>
  </si>
  <si>
    <t>Nota:  dada la situación sanitaria por COVID - 19 este dato puede variar</t>
  </si>
  <si>
    <t xml:space="preserve">
Dependiendo del tipo de espacio ( mesa de trabajo, foro, seminario, reunión), se abordan y desarrollan los temas correspondientes y se concertan acciones y compromisos con los asistentes. </t>
  </si>
  <si>
    <t>Consulta ciudadana al Plan de Anticorrupción y de Atención al Ciudadano  2021 (PAAC)</t>
  </si>
  <si>
    <t>Convocar y/o participar con los actores estrategicos y partes interesada del SINAP, en el proceso de construccion e implementacion conjunta del plan de accion del SINAP y los planes de accion de los SIRAPs.</t>
  </si>
  <si>
    <t xml:space="preserve">Participación en las Ferias Acercate (antes de Servicio al Ciudadano) programadas por el Función Pública </t>
  </si>
  <si>
    <t>OBSERVACIONES</t>
  </si>
  <si>
    <t>% de Avance</t>
  </si>
  <si>
    <t>SEGUIMIENTO  PRIMER  CUATRIMESTRE  2021</t>
  </si>
  <si>
    <t>Las observaciones, propuestas y recomendaciones  de los grupos de valor</t>
  </si>
  <si>
    <r>
      <t xml:space="preserve">DESCRIPCIÓN   </t>
    </r>
    <r>
      <rPr>
        <b/>
        <i/>
        <u/>
        <sz val="12"/>
        <color theme="0"/>
        <rFont val="Arial"/>
        <family val="2"/>
      </rPr>
      <t>(de manera concreta)</t>
    </r>
  </si>
  <si>
    <t>Los resultados de la participación</t>
  </si>
  <si>
    <t>Los compromisos adquiridos de cara a la ciudadanía (en caso de que se trate de un espacio de rendición de cuentas)</t>
  </si>
  <si>
    <t>PARTICIPACIÓN SOCIAL, CIUDADANA Y DE RENDICIÓN DE CUENTAS 2021</t>
  </si>
  <si>
    <t>Convocatoria y realización de espacios de trabajo con los diferentes actores estrategicos representados en el territorio, para la concertación y desarrollo de la ruta para la declaratoria o ampliación de áreas protegidas del SINAP, con enfasis principal en la fase de dialogo social.</t>
  </si>
  <si>
    <t>Subdirección de Gestión y Manejo y Oficina Asesora Jurídica</t>
  </si>
  <si>
    <t xml:space="preserve">Subdirección de Gestión y Manejo, Direcciones Territoriales, con el apoyo  de la Oficina Asesora Jurídica 
</t>
  </si>
  <si>
    <t>Se recibieron propuestas de ajustes  provenientes de las Unidades de decisión internas de PNN</t>
  </si>
  <si>
    <t xml:space="preserve">Del análisis realizado se procedió a ajustar las que ameritaban cambio, posteriormente se procedió a la aprobación del Comité Institucional de evaluación y desempeño para posteriormente proceder a la publicación del PAAC 2021 en el portal el 26/01/2021. </t>
  </si>
  <si>
    <t>DTAN No se identifica informacion de alianzas para el desarrollo de estas actividades.</t>
  </si>
  <si>
    <t>No aplican</t>
  </si>
  <si>
    <t>DTAM Tal como lo dice la descripción de la fase, el equipo de formulación de la Política convoca, y esa acción no se ha dado durante el primer cuatrimestre. 
DTAO Se esta preparando la parte metodologica, para la construcción del plan estrategico del Subsistema Andes Occidentales</t>
  </si>
  <si>
    <t>DTCA Una vez aprobada la rutase dará inicio a espacios individuales con cada CAR para analizar el estado actual de los planes de manejo de las áreas protegidas regionales.
Desde la DTCA se deberá diseñar y proponer una tabla de contenido para el abordaje técnico</t>
  </si>
  <si>
    <t>DTAM No hay procesos de declaratoria de AP de carácter nacional en implementación en la región amazónica.
En el caso del APR Bajo Guayabero, los compromisos, resultados y recomendaciones de los grupos de valor son para la Corporación CDA.
DTCA Respecto al proceso de ampliación del PNN SNSM, en el mes de febrero, se sostuvo reunión con el nivel central y representantes de los pueblos Kogui y Arhuaco para avanzar en el relacionamiento con posible donante, dado a conocer por la organización WWF. Para el día cuatro (04) de marzo de 2021 entre los 3 niveles de PNN (SGM, DTCA y PNN SNSM) se examinó el cronograma de actividades, conjuntamente con representantes de los pueblos Arhuaco y Kogui, recomendándose la reunión con el cabildo gobernador (Arhuaco) del Cesar y autoridades de dicha zona para socializar avances del proceso de la ampliación. Así mismo se recomendó hacer uso del espacio de coordinación acordado del PM entre los pueblos y PNN. Dando continuidad a lo sugerido por parte de los representantes del Magdalena y Cesar del pueblo Arhuaco, el día 12 de marzo de 2021 comunicaron a los tres niveles de PNN avanzar en reunión con los cabildos a partir del mes de abril de 2021.
Para la ampliación del SF Acandí se revisaron actividades propuestas con el apoyo del proyecto MIMAC GIZ, el papel de las contrataciones para enlaces locales que apoyarán en territorio a los consejos comunitarios y a PNN para las fases de la ruta. Así mismo se avanzó en la posibilidad de contratación de un profesional que apoye la recopilación de información del proceso con recursos de la cooperación técnica alemana de GIZ. Se tuvo revisión de dichos términos de referencia con consejos COCOMANORTE y COCOMASECO el 21 de abril de 2021.</t>
  </si>
  <si>
    <t>DTCA Para la ampliación del PNN SNSM, se tiene: desarrollar un espacio de trabajo con autoridades Arhuacas del Cesar para presentar los avances del proceso.
Para la ampliación del SFF Acandí, se concertó avanzar en ronda de coordinación conjunta, para tratar entre otros temas, el desarrollo de la ruta de ampliación y contratación de profesional que acompañará dicho proceso.</t>
  </si>
  <si>
    <t>DTAO Se da respuesta oportuna a las solicitudes, quejas  de los peticionarios.
DTCA En atención a la emergencia sanitaria decretada en Colombia, con decreto No 417 de 2020, prorrogada hasta el 31 de mayo de 2021 con la resolución 222 de 2021, en la Dirección Territorial Caribe y sus áreas protegidas adscritas se cumple con los establecido en los términos de respuesta por ley según el Decreto 491 de 2020, y se realiza atención virtual a los usuarios.Se recepcionaron por los canales de atención dispuestos en la entidad un total de cincuenta y dos (52) solicitudes de información con corte al 27 de abril de 2021, de las cuales cuarenta y seis (46) están oportunamente atendidas y las demás se encuentran pendiente por trámite dentro de los tiempos determinados por la ley. .</t>
  </si>
  <si>
    <t>DTAO  Se realiza seguimiento a las PQRS y se presenta informe trimestral.
Evidencias:  Informe PQRs DTAO 1 trimestre
DTCA No Aplica
DTOR: En atención a la emergencia sanitaria  prorrogada hasta el 31 de mayo de 2021 por medio de la Resolución 222 de 2021, se cumple con los establecido en el Decreto 491 de 2020, y se realiza atención virtual a los usuarios.</t>
  </si>
  <si>
    <t>DTAO no hay compromisos
DTCA No aplica
DTOR Responder de manera oportuna las PQRS presentadas por los usuarios</t>
  </si>
  <si>
    <t>DTAO No se han convocado a talleres  construyendo Pais.
DTOR:  En atención a la emergecia declarada por la pandemia del COVID 19, y en atención a la emergencia sanitaria decretada mediante el Decreto 417 de 2020, prorrogada por la Resolución 844 de 2020 y por la Resolución 222 de 2021, el Gobierno Nacional suspendió la realización de los talleres construyendo país, la cual se mantiene hasta el 31 de mayo de 2021</t>
  </si>
  <si>
    <t xml:space="preserve">DTAO No se han convocado a Ferias con la función pública 
DTOR: Mediante circular 20203160214621del Departamento Nacional de Planeación, se notificó a las entidades participantes, del aplazamiento de dichas actividades hasta nueva orden, por lo anterior expuesto no se reporta participación. Evidencia entregada en el reporte anterior. </t>
  </si>
  <si>
    <t>DTAO Se espera avanzar a partir del segundo trimestre del año, en la realización de 3 foros temáticos con diferentes actores en el territorio y la inclusión permanente de los jefes de las áras protegidas adscritas a la Dirección Territorial: Los foros planeados son los siguientes:
1.        RESERVAS NATURALES DE LA SOCIEDAD CIVIL – NODOS - PAISAJES
2. CORREDOR COORDILLERA CENTRAL – MOSAICO HERENCIA COLOMBIA
3. FORO ÉTNICO TERRITORIAL
DTAO 
DTPA PNNMUNCHIQUE: Agilizar los procesos para la implementación de los proyectos</t>
  </si>
  <si>
    <t>DTAO no aplica
DTPA PNN KATIOS: Información importante para realizar mejor nuestras funciones. Espacios que han sido convocados por el nivel central y territorial. 
PNNMUNCHIQUE: Se han participado en 6 reunione s de PDET donde se ha socializado los avances del proceso por parte de las intstituciones que tienen relación directa en el desarrollo del mismo.</t>
  </si>
  <si>
    <t>DTAO no aplica
DTPA NA PNN KATIOS
PNN MUNCHIQUE:Mantener la participación del PNN Munchique en el PDET del municipio de El Tambo, en donde tiene jurisdicción.</t>
  </si>
  <si>
    <t>DTAN : El tema del foro a desarrollar se definiran  para el proximo cuatrimestre de 2021.
DTOR: Se solicito los lineamientos para la planificación, ejecución y evaluación del foro y las directrices del Nivel Central para la programación de la actividad. 
Anexo 2.1.1Sol_lineamientos_foro
DTPA DTPA: PNN URAMBA. Las medidas para enfrentar la pandemia, impidió la realización y por ende la participación en foros regionales. La gestión regional la adelantan las direcciones territoriales. La DTPA  acompaña el proceso.
A la fecha no se ha requerido.
PNN KATIOS: PNN KATIOS: Se participa en espacios que convoca el nivel territorial ó central de  acuerdo a las dependencias y temas para la socialización de procesos o cualificación de los equipos; 
Temas: 
Conocer la plataforma EDL, Evaluación de Desempeño
Riesgo y Minas antipersonales
Seguridad y Salud en el Trabajo
Aprestamiento de metodologías y conocimiento de la Consulta Previa. Evidencias 3. PNN Katios.
PNN MALPELO: Debido a la situación de asilamiento preventivo a casua de la Pandemia por COVID-19, no fue posible la participación en foros temáticos regionales, los temas relacionados con la gestión institucional son atendidos directamente por la DT.
PNN MUNCHIQUE:Esta actividad no se encuentran en el qué hacer institucional, sin embargo, como Parques Nacionales se ha participado en aras de dar orientaciones en temas ambientales con especial énfasis en áreas protegidas.</t>
  </si>
  <si>
    <t>PNN Farallones
$8.984. 500
Los recursos estan definidos por los gastos de combustible para los desplazamientos aprox 120 galonen de combustible en total que equivaldrian aproximadamente a  $1.500.000</t>
  </si>
  <si>
    <t>PNN Farallones: Memorando de entendimiento Epsa</t>
  </si>
  <si>
    <t>DTAN No existen propuestas formuladas
DTAO En el PNN los Nevados se realizaron reuniones con habitantes del Municipio de Santa Isabel para socialización de acciones de conservación, con énfasis en Nevados como Sujeto de Derechos. Así mismo, en el municipio de Salento y en el Valle de Cocora se realizaron jornadas de sensibilización de la Policía Ambiental del departamento del Quindío y el Ejército Nacional Batallón de Alta Montaña #5 – Octava Brigada en la celebración del día internacional de la protección del OSO. Articulación de actividades de sensibilización y educación ambiental con la Alcaldía de Salento – Secretaría de Gestión Ambiental, en la celebración del día internacional de los Bosques y el día Mundial del agua. El SFF Otún Quimbaya participó en el Comité Municipal de Educación Ambiental-COMEDA de Pereira, y en la mesa de apoyo a los PRAES. Durante los meses de febrero y marzo se iniciaron actividades en la Campaña "Vamos con la chiva" y se celebró el día del oso de anteojos con los visitantes del SFFOQ, adicionalmente se formuló una campaña para sensibilización frente a la palma de cera y se presentó para financiación externa a Biomax.
DTCA  1. Zona con función amortiguadora del PNNSNSM: A través de la implementación del modelo ambiental    de la Institución Educativa  Sagrado Corazón de Jesús:  " En la Sierra Nevada de Santa Marta a 1.521 metros de altura se  teje un proyecto de vida  armónico con la Naturaleza"   con énfasis en  agro-ecoturismo   se  desarrolla  un espacio de comunicación  con las familias  de la zona  avanzando en la  creación  de una ruta ecoturística que favorezca  a la comunidad,  en temas  como  recuperación de gastronomía, plantas medicinales, observación de aves , recorrido de senderos que conduzcan a sitios  hermosos  para observación de paisajes y  práctica de  interpretación del patrimonio,  con el interés de  ordenar  el turismo  ( situación actual que se presenta por la pavimentación de la vía),  con alianzas interinstitucionales   ( evidencia acta de reunión)
2. PROCEDA  con  pescadores de Caño Caimán    zona con función amortiguadora de VIPIS. Se  socializo con los el equipo de educación  y comunicación del área  y se determinó que   en el año 2021 será apoyado del DLS-UE, se continúa en la revisión  y articulación  con la propuesta  de la profesional del DLS UE. con el fin de que este año al final quede completo y  pueda ser  enviado a distintas instituciones  para su ejecución con una ruta específica.
DTOR: Durante los espacios no se presentaron observaciones por parte de los grupos de valor.
DTPA PNN Farallones:Seguir participando del proceso de capacitación.
PNN Farallones: Taller teórico práctico de capacidad de carga turística en el cerro el Calvo vereda el Pato - Corregimiento de Pance.
PNNUTRIA:PNNUtria: Se han ralizado reuniones de educacion con los cabildos indigenas para participar en
actividades de reforestación
de mangar y educación
ambiental. 
Encuentro con rectores de las instituciones educativas del corregimiento de El Valle Choco, en espera de la reactivación de las clases para la realización de talleres que permitan dar a conocer la importancia de la estrategia de educación y comunicación. 
PNN GORGONA: Se han realizado tres actividades puntualmente, la primera consiste en el acercamiento con una  Organización en cabeza de Aura Elena Gonzalez en el municipio de Guapi quien lideran un proyecto produtivo vinculado al uso de plantas del territorio, sin embargo el enfasis del acercamiento estuvo centrado en la vinculacion del territorio de Chanzara ( vereda de Guapi) , sede de la organizacion dentro de las espectativas ecoturisticas del PNN Gorgona, como forma de ser visibilizados y visibilizadas en el contexto del territorio, la segunda actividad esta enfocada en la comunidad educativa de la institucion Marcial Navia del corregimiento de Bazan, como parte de la estrategia de apoyo en los procesos educativos ambientales  con enfasis en el procesamiento de mariscos, que es el enfoque de esta institucion y la tercera actividad, esta relacionada con el trabajo conjunto entre el PNN Sanquianga, PNN Gorgona y la comunidad del  Bazan en el marco de un proyecto Ecoturistico para ser implementado en el mismo corregimiento</t>
  </si>
  <si>
    <t>DTAN  Los resultados de la actividades realcionadas en comunicación y educacion ambiental se expondran en el tercer trimestre de 2022
DTAO fortalecimiento del relacionamiento con comunidades
DTCA  1.  Zona con función amortiguadora del PNNSNSM:
RESULTADOS DE LA PARTICIPACIÓN
 Las visitas que están haciendo los profesores y la otra   para entregar guías de trabajo para los estudiantes han permitido que las familias  se enteren  y quieran participar en el desarrollo del proyecto.
otro resultado  es que  la secretaría de ruralidad del municipio, representada por el DR Armando Torres,  esta participando del proyecto  y esto enriquece las posibilidades  ya que ellos  pueden  ejecutar  el proyecto con las familias.
2, PROCEDA  con  pescadores de Caño Caimán    zona con función amortiguadora de VIPIS.
1. El equipo de VIPIS ha ganado un grupo de aliados que acompañan  al área en distintos eventos  ( deportivos y de apoyo logístico).
2,  Es un grupo de pescadores sensibilizado  con responsabilidad  en la conservación del ambiente.
DTOR: Socialización de procesos estrategicos, contexto del área protegida, se generaron escenarios de acercamientos y de acciones de coordinación conjunta con instituciones educativas, se generaron talleres de formación a comunidades locales.
DTPA PNN KATIOS: Se ha contado con buena paricipación por parte de la comunidad, actores sociales e institucionales.
PNN Farallones: Capacitaciones en Registro de Prestadores de servicio asociados al ecoturismo.
PNN Farallones: Comunidades capacitadas en normatividad, administracion de riesgos y áreas protegidas. Como resultado de estas actividades se genera la 
Matriz de gestión de riesgo (amenazas y riesgos)  para los atractivos priorizados en la cuenca Anchicayá.
nsumos para el documento en construcción de la capacidad de carga del atractivo del cerro el Calvo.NA
PNN UTRIA:En lo local se ha realizado reunión con los rectores de los colegios para definir mecanismos de realización de acciones contemplando la situación de la pandemia. Pendiente reunión con docentes para definir acciones, metodologías y plan de trabajo. Participación en un proceso de residuos sólidos especial mente plásticos como una iniciativa local articulada con instituciones, algunos hoteleros, Asociación Caguama, el Parque, Fundacion Natura, Absaventura entre otros, el propósito es realizar jornadas de recolección, reciclaje, y transformación de plásticos.
PNNMUNCHIQUE:Se participa en el evento "Minga Legislativa para la Conservación, Cuidado y Protección de los Espacios de Vida del Territorio" organizado por la institución educativa El Mesón, Morales, Cauca.
PNN GORGONA: Para la primera actividad se logro un primer acercamiento con esta organizacion , con el compromiso de hacer una reunion general con toda la organización para hacer un ejercicio de memoria historica como parte del fortalecimiento y visibilizacion de sus  tradiciones, musica, saberes ancestrales reflejados en el vinculo con el territorio, para la segunda actividad se logro el compromiso de apoyar desde la institucionalidad los contenidos en las asignaturas y gestion con otras instuciones como el SENA para fortalecer sus capacidades tecnicas en el  proceso, y con la tercera actividad se han establecido unos compromisos para apoyar el proyecto ecoturistico desde los requerimientos tecnicos como el plan de negocios y la socializacion de como estructurar los guiones de interpretacion para el territorio que ellos definan.</t>
  </si>
  <si>
    <t xml:space="preserve">DTAN  Los compromisos adquiridos de cara a la ciudadanía en el avance del proceso y de al gestión.
DTCA  1.  Zona con función amortiguadora del PNNSNSM:
1, Socialización del proyecto desde la Institución educativa.
2. Reunión de la comunidad con el Secretario de Ruralidad ( la fecha no se ha definido por el tema de la pandemia)
3. Unir varios proyectos   en unos que será enviado a Japón  para  solicitud de recursos
4, Capacitación a los docentes  en el tema de costos de un proyecto
4. Revisión y complementación del Plan de estudios  transversalizado por la interpretación ambiental
2. Caimán 
1. En reunión con el equipo de área uno de los compromisos fue  terminar el PROCEDA. ( en esta caso  la dificultad esta en que ellos no tienen medios para realizar talleres virtuales ).
2. Trabajar articuladamente con DLS-UE en este año
DTPA 
PNN Farallones: socializar el documento de capacidad de carga a la comunidad.
</t>
  </si>
  <si>
    <t xml:space="preserve">DTAO: En el primer trimestre no se hizo actividades de relacionamiento con comunidad campesina
Están proyectados acuerdos para el segundo semestre de este año en varias áreas protegidas PNN las Orquideas, PNN Los Nevados, PNN Selva de Florencia, SF Otún Quimbaya, PNN las Hermosas, PNN Doña Juana, SFF Galeras; PNN Nevado del Huila, PNN Puracé
DTCA en el PNN Paramilo en el marco del proyecto Biodiversidad y Áreas Portegidas Fase II,  se realizaron cuatro jornada de socialización del proyecto a los campesinos de tres sectores estas se llevaron a cabo los días 19,23, 24 y 26 de marzo  con un total de 137  beneficiarios; Se distribuyen de la sigueinte manera en el municipio de Tierralta presenta 51 beneficiarios en los sectores, San Jorge – Tolová (Veredas de Diamante, Tolová, La Bonita y Cascajal), en el sector de Caña finas - Manantiales presenta 37 potenciales beneficiarios (veredas Manantiales, Caña finas y Tuis Tuis), por último, en el municipio de San José de Uré se tiene el sector Uré con 49 beneficiarios(veredas de Santa Lucía, Boca de la Cristalina y La Cristalina). Programa DLS-UE: En el marco del proyecto Apoyo Presupuestario -Programa Desarrollo Local Sostenible-DLS, financiado por la  Unión Europea, se adelantan espacios de trabajo con campesinos para la firma e implementación de nuevos acuerdos en las veredas KM 13, Alto Tay y Oscura ubicadas en el municipio de Tierralta. En el presente período se realizaron dos (2) reuniones los días 25 y 27 de marzo, en las cuales se socializó el proyecto a las comunidades de Alto Tay y Oscurana, en éstos espacios, se explicó los alcances del proyecto y condiciones. Para los acuerdos en implantación en el municipio de San José de Uré, el 26 de marzo se realizó una reunión donde se hizo un recuento del proyecto DLS-UE, lo que viene para poder dar cumplimiento a los acuerdos firmados, y lo que hace falta del proyecto referente a obras civiles (bocatomas de acueductos por gravedad), Pozos sépticos y baños. 
SEGUIMIENTO ACUERDOS DE CONSERVACION CON PESCADORES: VP Isla de Salamanaca: Como parte del seguimiento de los acuerdos de conservación suscritos en 2018 entre PNN y ASIPESA (Asociación de pescadores de almeja). El pasado de 12 de abril se realizó el octavo comité de seguimiento de la implementación de estos acuerdos de conservación, que tienen por objeto la implementación de una alternativa económica para 20 familias de pescadores beneficiarios. Esta iniciativa ha recibido el apoyo del Proyecto DLS de Unión Europea y el Proyecto áreas protegidas y diversidad biológica.  Actualmente la iniciativa se encuentra en ejecución con el apoyo de la fundación CREATA, con el cual PNN tiene un convenio para la implementación de alternativas productivas en algunas áreas protegidas de la DTCA de PNN. Se adjunta acta de la reunión de seguimiento en las evidencias: (Acta_de_seguimiento acuerdos ASIPESA 12-04-2021). 
Ecoturismo: Trabajo conjunto con los representantes de los 4 pueblos indigenas de la Sierra Nevada de Santa Marta para la elaboración de los terminos de referencia para el estudio de capacidad de carga turistica marina del PNN Tayrona, en este espacio se identifico el objetivo de este estudio "Determinación de Capacidad de Carga Turística Marina en zonas de recreación general exterior marina en el Parque Nacional Natural Tayrona, la cual esté en concordancia con los espacios, sitios o hitos sagrados de Línea Negra de los cuatros pueblos de la Sierra nevada de Santa Marta, que contribuya al ordenamiento y manejo adecuado del ecoturismo en el Área Protegida".    
Trabajo conjunto con el grupo comunitario de ecoturismo PERLAGUANEQUE que se encuentran haciendo parte del territorio del SFF Los Flamencos, este grupo participa en el programa DEsarrollo Local Sostenible de la Union Europea y en el marco de las actividades que ellos estan desarrollando conjuntamente con el equipo del Área Protegida, se encuentra el tema relacionado con el diseño de la experiencia, que busca fortalecer las actividades y servicios que ellos prestan en el Santuario, es asi que el taller con dicho grupo se enfoque en conocer que es la intepretación ambiental y la metodlogia del diseño de la experiencia donde se explico paso a paso el como lograr un diseño de experiencia de claidad basada en la intepretación ambiental              
DTPA PNN Farallones: Proceso de caracterizacion de familias campesinas al interior del Parque Nacional Natural Farallones de Cali.
PNN Farallones: Reuniones de socializacion de la ruta de acuerdos de restauración 2 reunion una en el corregimiento de villa carmelo y una en cuenca cali.
PNN GORGONA: Se han realizado tres actividades puntualmente, la primera consiste en el acercamiento con una  Organización en cabeza de Aura Elena Gonzalez en el municipio de Guapi quien lideran un proyecto produtivo vinculado al uso de plantas del territorio, sin embargo el enfasis del acercamiento estuvo centrado en la vinculacion del territorio de Chanzara ( vereda de Guapi) , sede de la organizacion dentro de las espectativas ecoturisticas del PNN Gorgona, como forma de ser visibilizados y visibilizadas en el contexto del territorio, la segunda actividad esta enfocada en la comunidad educativa de la institucion Marcial Navia del corregimiento de Bazan, como parte de la estrategia de apoyo en los procesos educativos ambientales  con enfasis en el procesamiento de mariscos, que es el enfoque de esta institucion y la tercera actividad, esta relacionada con el trabajo conjunto entre el PNN Sanquianga, PNN Gorgona y la comunidad del  Bazan en el marco de un proyecto Ecoturistico para ser implementado en el mismo corregimiento   </t>
  </si>
  <si>
    <t xml:space="preserve">DTCA En el PNN Paramillo El resultado es la socialización de los detalles del poyecto Biodiversidad y Áreas Portegidas Fase II a los posibles beneficarios. Programa DLS-UE:  En estas reuniones se contó con la participación de 22 personas o posibles beneficiarios del proyecto, se logró ajustar el listado de los beneficiarios para la vereda Alto Tay, dado que los posibles beneficiarios inscritos no cumplían con algunos requisitos para la firma de los nuevos acuerdos, dado lo anterior se tiene un listado de 48 beneficiarios para la firma, en el que se tiene por cada vereda 16 beneficiarios.  Por otra parte, en la reunión realizada en el municipio de San José de Uré especificamente en la vereda La Cristalina Particiapron 35 personas. 
ACUERDOS DE CONSERVACION CON PESCADORES: Se avanzó en el plan de trabajo desarrollados para el seguimiento a la implementación de los acuerdos de conservación. Como compromisos para el siguiente seguimiento se definió: En el próximo monitoreo de almeja realizado por VIPIS vincular a los miembros de la Asociación de ASIPESA con el conocimiento local de los beneficiarios. Así mismo  Compartir con los asistentes al comité del equipo de PNN el documento preliminar sobre el tema de deserción para revisión y finalmente Culminar documento para la apertura del Área Protegida.
Ecoturismo: los Terminos de Referencia para el estudio de Capacidad de Carga Turistica Marina del PNN Tayrona con vision del ordenamiento ancestral del territorio de los 4 pueblos de la SNSM.
se capacito al grupo PERLAGUANEQUE en los conceptos basicos de intepretación ambiental y diseño de experiencias de visita y se propuso implementar dicha metodologia parael diseño de experiencia.
Avance conectividades del SFF Los Colorados
En el marco de la fase V del proyecto de conectividades-socioecosistemicas, el área protegida promueve la conservación del Bosque Seco Tropical, a partir de la consolidación de corredores biológicos y la implementación de sistemas productivos sostenibles en las veredas de Brasilar en el municipio de San Jacinto Bolívar y la vereda Pujana del municipio de San Juan Nepomuceno Bolívar, situadas en la zona con función amortiguadora del SFF Los Colorados. Una de las principales acciones adelantadas fue la firma de preacuerdos de conservación de la fase 5 que se llevó a cabo entre diciembre de 2020 y enero de 2021, dichos acuerdos. tienen como fin plasmar el compromiso de los propietarios con el proyecto y de las entidades aliadas. Así mismo, se inició el proceso de formación por medio de la modalidad de ECA, utilizando los protocolos de bioseguridad establecidos, las temáticas abordadas fueron: nociones básicas sobre planificación predial dictada el 28 y 29 de enero y el suelo que pisamos, los días 24 y 25 de febrero. 
De igual manera, se trabajó cada jueves entre los meses de enero a marzo, en la ampliación de los corredores de conservación en las fases anteriores en las veredas Raicero, Media Luna y Nuevo México en el marco de la implementando los planes de compensación por Pérdida de Biodiversidad del Proyecto Gasoducto Loop San Mateo – Mamonal (PROMIGAS), abarcando las áreas estratégicas para la conectividad ecológica entre el SFF de los Colorados y el Cerro de Maco. En total se alcanzó 8.496 metros lineales de aislamiento de corredores de conservación. Los días 14 y 15 de abril, se llevaron a cabo una gira de intercambio de experiencias con las fases iniciales de este proyecto, en la cual los socios de las veredas Brasilar y Pujana correspondientes a la Fase 5, visitaron predios de la fase 1 y 4 para observar de manera directa las actividades que se ejecutaron en el marco del proyecto (Anexo 1. Informe I Cuatrimestre-Proy- Conectividades-socioecosistemicas 2020).
Actividades educativas en los barrios del SFF Los Colorados
En el marco de la fase IV del proyecto de conectividades, el área protegida promueve la conservación del Bosque Seco Tropical, a partir de la consolidación de corredores biológicos y la implementación de sistemas productivos sostenibles en la zona con función amortiguadora del SFF Los Colorados. Al respecto, en el primer cuatrimestre, se llevaron a cabo los diseños de corredores y el aislamientos para las zonas conservadas, que se están ejecutando en predios de la vereda Hayita (que cuentan con la participación de 30 familias), además, se llevaron a cabo escuela de campo sobre extracción de miel, siembra de hortalizas para los huertos familiares, se instalaron 30 nuevas colmenas, sistemas avícolas con gallina criolla para 29 familias; se adecuó un área de 1000 m2 para la siembra de pasturas que sirvió para el aprendizaje del montaje de media hectárea piloto en sistema silvopastoril, se realizó el seguimiento de las áreas de conservación de las fases anteriores y la firma de acuerdos voluntarios de conservación de la fase IV (Informe 1 de avances de Proyecto Conectividades).
Por otra parte, en reunión del 5 de marzo con propietarios de restaurantes, Hoteles, Policía de turismo, Cooperativas de Guías Locales- Coopcolorado y Cogestor de ICULTUR, se socializo el Plan de Ordenamiento Ecoturístico del Santuario y la Resolución 1558, por la cual se prohíbe el ingreso de plástico de un solo uso a las áreas con vocación ecoturística del SPNN (Listado de asistencia).
DTPA PNN Farallones:28 fichas de caracteririzacion diligenciadas.
PNN Farallones: Vincular a la comunidad al proceso de acuerdos de restauración con el Parque Nacional Natural Farallones de Cali.
PNN MUNCHIQUE:han diligenciado fichas de caracterización de la situación de UOT, sin embargo, el área protegida en año anteriores avanzó en esta actividad, teniendo hasta el momento 139 fichas.Se ha realizado acompañamiento y apoyo técnico a las implementaciones realizadas en los predios de las familias firmantes de los acuerdos.  </t>
  </si>
  <si>
    <t>DTCA En el PNN Paramillo En el marco del Proyecto Biodiversidad y Áreas Portegidas Fase II: Para el sector de San Jorge – Tolová, se tiene como compromiso realizar jornada de campo del 5 al 12 de abril con el objetivo de hacer caracterización a beneficiarios nuevos o faltantes y aplicar encuestas prediales
Para el sector Uré: Realizar jornada de campo del 5 al 10 de abril con el objetivo de hacer caracterización a beneficiarios nuevos o faltantes y aplicar encuestas prediales
Para el sector de Caña finas – Manantiales: Entrar a medir los predios faltantes y recolectar la información faltante.
Programa DLS-UE:  Realizar un cronograma o planificación para entrar a realizar los levantamientos prediales de los beneficiarios del proyecto en las tres (3) veredas. 
Por parte de los beneficiarios tener toda la documentación que acredite al beneficiario como propietario del predio.  Para los acuerdos en el municipio de San José de Uré, quedó como compromiso con las comunidades realizar jornada de campo del cinco (5) al diez (10) de abril con el objetivo de hacer bocatomas modelos de acueductos por gravedad y modelos de pozos séptico y baño modelo paralela a la jornada de caracterización predial.
Ecoturismo:  este estuido se encuentra financiado por el programa Diversidad y areas protegidas liderado por el banco aleman KFW, que busca fortalecer el ordenamiento del ecoturismo en las AP de la DTCA, aqui uno d elos principales compormisos es sacar a licitación dicho estudio y seleccionar a la persona u empresa mas adecuada para su desarrollo, otro compromiso entre PNNC y los 4 pueblos es participar activiamente, revisar y realziar los seguimiento pertienentes relacionados con el estudio de CCT marina del PNN Tayrona
realziar la extructuracion metodologica de los talleres para el diseño de la experiencia, en conjunto con la profesional Betratiz Bruges quien es la coordinadora de DLS-UE en el Santuario y el quipo de ecoturismo del AP, la idea es indetificar las necesidades de materiale sy tiempo para planaifcar la jornada de trabajo en los proximos meses con el grupo de ecoturismo comunitarios PERLAGUANEQUE
DTPA PNN Farallones:Continuar ejecutando la ruta de acuerdos de restauración según las necesidades comunitarias.</t>
  </si>
  <si>
    <t>DTCA esde el Comité Técnico del SIRAP Caribe, se han seleccionando y convocado cinco CARS para la actualización de 5 planes de manejo de APs regionales.
El SIRAP Caribe se está trabajando en la estrategia de la reactivación de los sistemas de áreas protegidas en todos los departamentos, con el fin de recuperar la estructura ecológica principal de la región. Para ello se va  iniciar capacitación y fortaleciendo los procesos administrativos y de planeación con los entes responsables de la implementación.
En el mes de mayo se inciará el proceso de planificación y desarrollo de proyectos en los sistemas departamentales y locales que se adelantan en el SIRAP, proceso que adelantaremos  con todos los actores miembros de los sistemas. De esta forma se convocaron a las áreas protegidas de la DTCA, a talleres virtuales  de preparación e  identificación de necesidades y proyectos de inversión para ser  incorporarlos en los planes de acción de los SIDAP y SILAP
DTPA Se viene participando en los espacios de gestión del SIDAP Antioquia y SIRAP Pacifico. Articulado al Proyecto Gef Pacifico Biocultural</t>
  </si>
  <si>
    <t xml:space="preserve">DTCA Actualización de Planes de manejo regionales, se realizó un espacio regional para aprobar la ruta básica en su alcance técnico y metodológico para la actualización de los planes de manejo
Se realizaron espacios individuales con la CRA y CVS, donde se ha definido el estado actual del plan de manejo del DMRI Luriza y DMRI Complejo Cenagoso del Bajo Sinú, respectivamente. Se realizaron observaciones técnica para la actualización de los documentos de manera prioritaria.
DTPA ParticipacIón y aportes a los espacios de gestión
</t>
  </si>
  <si>
    <t>DTCA Se tiene como resultado parcial la socialización y concertación del cronograma de actividades para la ruta de ampliación del PNN SNSM con Arhuacos y Koguis 
Como resultado del diálogo con representantes de los consejos comunitarios COCOMANORTE y COCOMASECO se resolvieron dudas sobre la forma de trabajo entre niveles de PNN y aliados (mesa técnica del proceso) y los términos de referencia para contratación de profesional
DTPA PNN URAMBA: No se tiene proyectado la declaratoria y/o ampliación de áreas protegidas en jurisdicción del PNN Uramba.NA.
PNN MALPELO: No se ha proyectado proceso de ampliación del área protegida, debido a que es un parque marino la ampliación no requiere concertación con actores.</t>
  </si>
  <si>
    <t xml:space="preserve">DTAO Seguimiento a oficios de la ANT y Mininterior sobre los procesos mencionados
DTCA a) se acuerda fecha para convocar a reunión de CTC para realizar seguimiento de la consulta previa un día de la semana del 1 al 5 de febrero de 2021, en Cañaveral – Parque Tayrona. b) se mantienen las fechas de los periodos de cierre a visitantes en el Parque Tayrona, de acuerdo con lo establecido en los acuerdos protocolizados en consultas previas y c) mantener el diálogo, la concertación, articulación y coordinación con esta instancia de comité directivo de la estructura de coordinación del Plan de Manejo.
Convocar y desarrollar reuniones de comité técnico y directivo de Plan de manejo de los PNN SNSM y desarrollar nueva reunión de seguimiento en noviembre de 2021.
Seguir trabajando en conjunto con todas las comunidades wayuu en la instancia de Yanama para coordinar acciones de planeación y manejo
Construir ruta de trabajo para la atención de infracciones ambientales y una agenda de trabajo para revisarlas con las autoridades.
El horario de ingreso a las zonas ecoturísticas que se reaperturaron será entre las 7:00 a. m. a 4:00 p. m., los prestadores de servicios deberán contar con sus protocolos de bioseguridad, las embarcaciones grandes tienen capacidad para 8 personas y las pequeñas para 6, incluyendo guías, los visitantes deben cumplir con todas las medidas de bioseguridad, los visitantes deberán diligenciar la encuesta juramentada sobre el COVID-19.
</t>
  </si>
  <si>
    <t>DTPA PNN MUNCHIQUE: Acuerdo de voluntades entre el Resguardo Indígena de Honduras y el PNN Munchique</t>
  </si>
  <si>
    <t>DTAM Propuestas de planes de trabajo por parte de los equipos de las APs en relación a la situación de COVID y riesgo publico.
DTAO: *Se han adelantado actividades internas de planeación en los tres niveles de PNN (GPM-SGM/DTAO Y PNNNHU), para darle continuidad a los compromisos de implementación del REM con la comunidad del resguardo indígena Nasa de Gaitania para la vigencia 2021, en zona de traslape con el PNN Nevado del Huila, definiendo un plan de trabajo; sin embargo no se han podido realizar actividades en campo con la comunidad por la pandemia, la inexistencia de profesional contratado en EEM en el AP y de recursos para implementación del REM y a la dificultad en la aprobación de comisiones; evidencias en carpeta Evid PS DTAO inf 1: Plan de trabajo en participación social y EEM para AP de la DTAO. *Se avanzó en la construcción del documento REM de la zona de traslape del PNN Las Orquídeas con los resguardos indígenas emberas de Chaquenodá y Valle de Pérdidas, definiendo tabla de contenido y responsables para su edición final, a partir de reuniones del equipo técnico con los tres niveles de PNN (GPM-SGM/DTAO Y PNNNHU) y en algunas ocasiones con participación de delegado de la Organización Indígena de Antioquia-OIA, a la cual están adscritos los resguardos mencionados; no se han podido realizar actividades en campo con la comunidad por la pandemia, la inexistencia de recursos para construcción/implementación del REM y a la dificultad en la aprobación de comisiones; evidencia: memoria reuniones, listados de asistencia y formato tabla de contenido documento REM. *Seguimiento a proceso de solicitud de ampliación del resguardo indígena Descanse de la etnia Yanaconas que se traslaparía con el PNN Doña Juana Cascabel en el departamento del Cauca, donde participa esta comunidad y la Agencia Nacional de Tierras-ANT; evidencia: Oficio recibido por la ANT del 17/03/2021. *Seguimiento al proceso de consulta previa del PM del SF Isla Corota con el resguardo Quillasinga Refugio del Sol, acorde a los requerimientos de la Dirección de la Autoridad Nacional de Consulta Previa del Ministerio del Interior. Se han hecho contactos durante este periodo con las autoridades del resguardo mencionado para continuar el proceso de la consulta en mayo de 2021, que depende de la evolución de la pandemia del COVID 19 y la aprobación de comisiones para las salidas de campo de personal de los tres niveles; evidencia: Oficio remitido por la SGM de PNN a Mininterior del 16/03/2021.  *Acuerdos de trabajo internos en el PNN Puracé con 4 comunidades de resguardos indígenas realcionadas con el AP para la vigencia 2021: Papallaqta, Paletará, Ríoblanco y Puracé; seguimiento interno a proceso de solicitud de ampliación del resguardo indígena Papallaqta de la etnia Yanaconas que se traslaparía con el PNN Puracé en el municipio de San Sebastián en el departamento del Cauca, donde participa esta comunidad y la Agencia Nacional de Tierras-ANT; evidencia: Oficio recibido por la ANT del 24/03/2021 y acta reunión de equipo de PNN de los tres niveles para dar respuesta a esta solicitud del 22/04/2021.
DTCA ACTA 5 Comité Directivo14enero2021
acta seguimiento PNN Tayrona_05-02-2021
Acta Reunion REM_Comité Coordinador 10-03-2021
Acta Reunion de Yanama Taller Identificación de Presiones en el AP 11-03-2021
DTPA PNN MUNCHIQUE:Se realizó el comité organizador del acuerdo de voluntades, donde se definió el plan de trabajo para la vigencia 2021.
PNN KATIOS:Régimen Especial de manejo: Suscrito con la comunidad de Juin Phubuur, tiene los siguientes objetivos (I) Conservar el PNN Los Katíos y en particular el territorio ancestral de Juin Phubuur del Pueblo Wounaan y su biodiversidad  y (II) contribuir a la preservación étnica y cultural de la comunidad Wounaan asentada en Juin Phubuur.
Se ha contado con la disponibilidad y participación de los espacios de trabajo y con algunos pendientes por resolver en el marco de los esquemas de regulación propios y situaciones de manejo. Pero se vienen abordando de manera conjunta y con el apoyo de la DTPA y Nivel Central. 
PNN Farallones: Continuidad en el relacionamiento.Actividades concertadas.
PNN UTRIA:e realizó articulación entre las lineas estaretgicas de EEM y monitoreo, para preparar los contenidos de  la socializacion de resultados 2020 y concertar con el resguardo las acciones  de la linea de Monitoreo 2021 ;Se realizó seguimiento por medio de los enlaces para  actualizando la composición de los cabildos, además se establecio contacto telefonico para definir aspectos logisticos y de convocatoria para preparar la reunión el 15042021;Se realizó reunión con  EEM DTPA-GSM para coordinar los  apoyos del grupo  jurídica y construir las metodologias  para realizar las capacitaciones.;Se realizó ejercicio interno con los enlaces indigenas para conocer la propuesta de plan de formación  y sus contenidos ;Se dieron orientaciones  a los enlaces para inciar el proceso de recolección de información para caractrizar las practicas tradicionales a  partir de la identificación de  los usos y costumbres que tiene el  resguardo Jurubira Chori Alto Baudo ; Con participación de los tres niveles de la entidad se hizo una retroalimentación  al informe final  de  ejecución del año III del REM suscrito entre PNN y  el R. Jurubirá, Chorí, Alto Baudó, el cual fue entregado al cabildo para su revisión y posterior aprobación.  Se programó reunion interna  equipo del PNN para defnir el contenido metodologico que facilite la socializacion de resultados al interior de las 3 comunidades que conforman el resguardo.</t>
  </si>
  <si>
    <t>DTAO: *Se han adelantado actividades internas de planeación en los tres niveles de PNN (GPM-SGM/DTAO Y PNNNHU), para darle continuidad a los compromisos de relacionamiento con comunidades negras de la zona de vecindad del PNN Tatamá para la vigencia 2021, que permita definir un plan de trabajo con las comunidades de ASOCASAN, entre otras; sin embargo no se han podido realizar actividades en campo con las comunidades por la pandemia, los pocos recursos para implementación de actividades de relacionamiento con grupos étnicos y a la dificultad en la aprobación de comisiones al AP.
DTCA ACTA REUNION SFAPP-DTCA_19-03-2021
Acta Comité Coordinador Plan de Manejo PNN CRSB_13-04-2021
Acta seguimiento y plan de trabajo acuerdos T-021 de 2019_14-04-2021
DTOR DTOR No aplica para la Dirección Territorial Orinoquía
DTPA PNN Katios: Acuerdos de uso y manejo: el PNN Los Katíos tiene suscrito dos acuerdos de uso y manejo para el uso y conservación de los recursos pesqueros con las comunidades de Tumaradó y Puente América, con los cuales se avanza en el ordenamiento de la actividad de pesca al interior del AP, aplicando medidas como control de tallas, sitios para la actividad, especies, artes de pesca y monitoreo de los recursos. (2012 y 2014, y a la fecha 2021. 
PNN Katios: Acuerdo de voluntades: suscrito con la comunidad de Bijao, el objetivo es fortalecer el relacionamiento  con la comunidad para conservar el PNN Los Katíos.
Se cuenta  con el Comité Coordinador, que es la Instancia para la planeación,  seguimiento y evaluación de los acuerdos de uso y manejo suscrito con las comunidades  de Tumarado y Puente América, y acuerdo de voluntades suscrito con la comunidad de Bijao.
PNN Farallones: Continuidad en el relacionamiento.</t>
  </si>
  <si>
    <t>DTAO No se han establecido compromisos
DTCA Conversar con WCS para revisar el tema disponibilidad del recurso que se tenía destinado para el proceso de construcción conjunta de plan de manejo del santuario y lo mismo con y el proyecto MIMAC, a fin de apalancar los espacios concertados para el fortalecimiento del plan de manejo con el consejo COCOMASUR
Avanzar en jornada de trabajo para construir el plan de trabajo de la vigencia 2021 el día 22 de abril, sobre la base de las líneas estratégicas identificadas en el comité.
Implementación de plan de trabajo acordado y construido entre las partes.
DTOR No aplica para la Dirección Territorial Orinoquía
DTPA PNN Farallones:Alcances de las tareas 2021.</t>
  </si>
  <si>
    <t>DTAM Durante este periodo se reciben 7 solicitudes a las cuales se les da respuesta oportuna, relacionadas con UOT, e información del poarque.  Anexo 1 MATRIZ ESTADÍSTICA PQRS
A través de los diferentes ´procesos se genera información la cual se consolida y y se hace ´publicación por parte de nivel central; así mismo se publica en en la web la contratación realizada durante este periodo  comno CONTRATACIÓN DIRECTA, https://www.parquesnacionales.gov.co/portal/es/contratacion/contratacion/direccion-territorial-amazonia/2021-2/contratacion-directa/
MINIMA CUANTIA
https://www.parquesnacionales.gov.co/portal/es/contratacion/contratacion/direccion-territorial-amazonia/2021-2/minima-cuantia/
BASE DE DATOS 
https://www.parquesnacionales.gov.co/portal/es/contratacion/contratacion/direccion-territorial-amazonia/2021-2/base-de-datos/
DIRECTORIO CONTRATISTAS
https://www.parquesnacionales.gov.co/portal/es/contratacion/contratacion/direccion-territorial-amazonia/2021-2/directorio-de-contratistas/
Anexo 2  reporte publicacion portal web
DTOR: Se recepcionan por los canales de atención un total de  108 PQRS, con corte al  27 de abril de 2021. 
Anexo_Matriz_seguimiento_PQRS
DTPA: En la DTPA Se realiza seguimiento a las PQRs donde se da respuesta en cumplimiento de los tiempos establecidos.Evidencias: Informe PQR  Para la atención al usuario. 
En la DTPA, se dispuso de recursos para la contratación de personal administrativo en la Dirección Terriitorial Pacifico, el contrato de recepción de Alejandra Ibarguen Longa No.DTPA-CPS-NACION-2021-011   y  el contrao de la Lider de Calidad Claudia Delgado Bonilla de la DTPA No. DTPA-CPS-NACION-2021-076. Se puede verificar en el siguiente Link dichos contratos: https://community.secop.gov.co/Public/Tendering/ContractDetailView/Index?UniqueIdentifier=CO1.PCCNTR.2211571.
En la DTPA, se reportan los recursos incorporados en el presupuesto asignado a la Dirección Pacifico que apuntan al desarrollo de iniciativas enfocadas en mejorar y fortalecer los canales de atención y de servicio al ciudadano,  los cuales corresponden a los dos (2) contratos de prestación de servicios relacionados a continuación: Ver Evidencias 1.1 y 2.7
1- DTPA-CPS-NACION-2021-011
CONTRATISTA: ALEJANDRA IBARGUEN LONGA, C.C. 1144073595 DE CALI (VALLE)
OBJETO: Prestación de servicios de apoyo a la gestión en actividades de atención al usuario y de correspondencia para la Dirección Territorial Pacifico.
VALOR: $15.217.384
PLAZO DE EJECUCIÓN: OCHO (8) MESES
2- DTPA-CPS-NACION-2021-076
CONTRATISTA: CLAUDIA DELGADO BONILLA, C.C. 29112413 DE CALI (VALLE)
OBJETO: Prestación de servicios profesionales y de apoyo a la gestión para el sostenimiento y mantenimiento del Sistema de Gestión de Calidad en la Dirección Territorial Pacífico, en cumplimiento de la Norma Técnica de Calidad.
VALOR: $26.316.807
PLAZO DE EJECUCIÓN: OCHO (8) MESES Y CUATRO (4) DÍAS. (Meta para cumplir en ultimo cuatrimestre EBB)</t>
  </si>
  <si>
    <t>Proceso cumplido entre el 14 de diciembre/2020 y el 13 de enero/2021. 
GCEA: apoyó en la publicación de un banner a través de intranet sobre la consulta ciudadana al Plan de Anticorrupción y de Atención al ciudadano. Proceso cumplido entre el 14 de diciembre/2020 y el 13 de enero/2021.  se adjunta: ANEXO 1. LINK PUBLICACIÓN BANNER (INTRANET) y Anexo 2. BANNER PAAC</t>
  </si>
  <si>
    <t xml:space="preserve">Proceso cumplido entre el 14 de diciembre/2020 y el 13 de enero/2021. 
GCEA: apoyó en la publicación de un banner a través de intranet sobre la consulta ciudadana al Plan de Participación Social y Ciudadana.Proceso cumplido entre el 14 de diciembre/2020 y el 13 de enero/2021 se adjunta: ANEXO 3. LINK PUBLICACIÓN INTRANET- PLAN DE PARTICIPACIÓN CIUDADANA  Y ANEXO 4. BANNER PLAN DE PARTICIPACIÓN CIUDADANA </t>
  </si>
  <si>
    <t>DTAN: Se anexan 4 informes triemestrales de las areas protegidas de: 1. Yariguies 2. Tama, 3. Iguaque, 4. Catatumbo  con los avances en educacion y comunicación ambiental desarrollados en el primer triemstre de 2021.
DTCA 1, Zona con función amortiguadora del PNNSNSM:
El equipo de educadores  presentó   el tema de un mapa parlante   con las recomendaciones sobre  todos los aspectos que se deben  tener en cuenta,  la observación  más  relevantes es  el  flujo desmedido de visitantes  sin ningún orden ,   no encuentran en el área   temas interpretativos ni acciones ambientales que permitan  una vista organizada  con un resultado positivo  que eduque e informe  sobre  lo que significa  la vereda   en Parque y las riquezas  que allí se pueden disfrutar 
la propuesta de la IE es la formación de estudiantes  con énfasis en  agroecoturismo, con  miras a que los jóvenes que terminan  su educación media puedan tener opciones de trabajo en la zona .  y las familias  puedan brindar en sus casas y fincas  espacios para  los visitantes  donde ellos encuentren  alimentación,   hospedaje y eventos de interpretación  ambiental  como observación de aves recorrido de senderos compras de  productos de la zona  como son: café miel y artesanías. así como llevar abonos  orgánicos y plantas medicinales. y plna tas ornamentales.
2, PROCEDA  con  pescadores de Caño Caimán    zona con función amortiguadora de VIPIS.
OBSERVACIONES  PROPUESTAS Y RECOMENDACIONES  
Durante   los tres cuatro meses  que llevamos del año 2021, en las  reuniones  lo que   se ha observado es  la necesidad de complementar este proyecto,   ya que   los logros  son  importantes para el area y su conservación, este proyecto ha sensibilizado y acercado a los pescadores de Caño Caimán a los equipos de área para  generar juntos  proyectos que beneficien la conservación de los recursos de la Ciénaga. 
La propuesta para este año  de DLS UE , permite  finalizar el proyecto , socializar y buscar recurso para su ejecución, es importante darle continuidad , aunque  por la pandemia se han suspendido los talleres de capacitación  programados Se recomienda  realizar en lo que resta del año dichos taller  con el fin de  que el grupo de pescadores de Caño Caimán  pueda  con este proyecto  adquirir recursos para su ejecución,   Analizando  con el equipo de área faltan 4 talleres  (   fortalecimiento conceptual, estudio de actores, costos,  ejecución).
DTOR: Se han realizado once (11) talleres orientados a procesos de fortalecimiento interno y externas como: 
 - Taller Encuentro de comunicación y educación ambiental con el Hogar Infantil Rafael Uribe Uribe (Anexo 1). 
 - Taller Encuentro de posicionamiento con la Institución Educativa la Julia 8 de marzo (Anexo 2). 
 - Taller Encuentro de posicionamiento con la Institución Educativa la Julia 12 de marzo (Anexo 3)
 - Taller Salida Pedagógica Vereda Bajo Curia - Sector Norte (Anexo 4).
 - Taller emprendimientos ecoturismo de la Meliponicultura - corredor Mesetas - San Juan de Arama Comunidad Bocas del Sanza (Anexo 5)
 - Taller Comité Técnico y de Bienestar Equipo- Sector Norte PNN Sierra de La Macarena (Anexo 6). 
 - Taller segundo Festival de la Tortuga y el Caimán PNN El Tuparro (Anexo 7a-7b). 
 - Taller con el Batallón de Alta Montaña No 1 (Anexo 8). 
 - Taller de celebreación del día del agua en el marco de la Mesa de Educación Ambiental Local de Sumapaz (Anexo 9). 
 - Foro con la Institución Educactiva Ovidio Decroly en el municipio del Castillo, Meta (Anexo 10)
 - Taller creación de piezas de comunicativas para la prevenir la afluencia de visitantes a los sectores de Cundinamarca y Bogotá (Anexo 11).
DTPA DTPA: En el PAA 2020 y 2021, no se asignaron recuros al PNN Uramba Bahía Málaga para este proceso, aunado a que  las medidas  para enfrentar el CORONAVIRUS impidió adelantar actividades de educación y comunicación. 
PNN KATIOS: PNN KATIOS:Durante este trimestre se han realizado espacios de socialización sobre el area protegida reslatando su importancia y los valores naturales y culturales. Especialmente en el Municipio de Riosucio , del cual la jurisdicción es del 82 % del PNN Los Katíos, a través de charlas educativas, actividades lúdicas con los estudiantes, espacios radiales, entre otros). ver informe de Educación Ambiental del primer trimestre y actas de espacios de trabajo. Evidencias 4. PNN Katios.
PNN Farallones: Seguir participando del proceso de capacitación. Se anexa como evidencia los listados de asistencia a las capacitaciones 50%. y  los calculos realizados en campo 70%.
PNN MALPELO: El Santuario de Fauna y Flora Malpelo a pesar de que no cuenta con recursos asignados para adelantar procesos de educación y comunicación ambiental, asdelantó durante el 2020 y a la fecha actividades como exposición fotográfica del SFF Malpelo, charlas de educación ambiental previo ingreso al área potegida, participación en foros en redes sociales.
PNN UTRIA: Listados y Actas de asistencia, registro fotografico.
PNN Munchique: Evidencias.
PNN GORGONA:Se cuenta con Listas de Asistencia, Actas y fotografias de cada una de las actividades realizadas. Evidencias.
GCEA: En el periodo se realizó un evento virtual en conmemoracion del día de la Danta, resaltando que esto es una especie VOC de Parques Nacionales. (ANEXO 5.) además se realizarón actividades educativas a través de recorridos virtuales con la población (padres de familia, estudiantes, profesores) donde se da ifnormación sobre la importancia de las áreas protegidas, su biodiversidad y servicios ecosistemicos. (ANEXO 6.)</t>
  </si>
  <si>
    <t>DTAM No se registran avances en el periodo.
DTAN: Para avanzar en la implementacion estrategias sistemas sostenibles para conservacion en el PNN Cocuy se firma 3 acuerdos de ganaderia sostenible, se diligencio ficha de caracterizacion predial y se desarrollo 2. modulos de capacitacion. EVIDENCIA: Matriz de compromisos territoriales de PNN. talleres cosntruyendo pais
OAP los acuerdos no son resultado de los talleres construyendo país
DTCA Teniendo en cuenta la situación de emergencia sanitaria que enfrenta el país, durante el cuatrimestre  no se tuvo participación en estos talleres
DTOR:  En atención a la emergecia declarada por la pandemia del COVID 19, y en atención a la emergencia sanitaria decretada mediante el Decreto 417 de 2020, prorrogada por la Resolución 844 de 2020 y por la Resolución 222 de 2021, el Gobierno Nacional suspendió la realización de los talleres construyendo país, la cual se mantiene hasta el 31 de mayo de 2021. 
DTPA: PNN KATIOS. NA
PNN MALPELO: El SFF Malpelo no registra participación en este proceso.
GCEA: por efecto de la pandemia covid 19 no se han convocado la realización de los talleres  construyendo país.</t>
  </si>
  <si>
    <t>DTAM No se registran avances en el periodo
DTAN No se han recibido invitaciones, programado y/o participado en ferias  Acercate, de servcio al ciudadano.
DTCA La asistencia a las Ferias Nacionales de Servicio al Ciudadano depende de la realizaciòn de los Talleres. Teniendo en cuenta la situación de emergencia sanitaria que enfrenta el país, durante el segundo cuatrimestre del año no se realizó programación ni participación en alguna Feria. 
DTOR: Mediante circular 20203160214621del Departamento Nacional de Planeación, se notificó a las entidades participantes, del aplazamiento de dichas actividades hasta nueva orden, por lo anterior expuesto no se reporta participación. Evidencia entregada en el reporte anterior. 
DTPA: PNN KATIOS NA
PNN MALPELO: El SFF Malpelo no registra participación en este proceso
GCEA: A través del memorando No 20211020003223, se atendio  la solicitud con No de radicado 20214600001513 por parte del Grupo de Procesos Coporativos en el cual requieren de material para participar en las Ferias Nacionales de Servicio al Ciudadano. (ANEXO 7)</t>
  </si>
  <si>
    <t>DTAM En el caso de declaratoria de AP de carácter nacional NO aplica para la DTAM, en la medida en que no hay procesos de declaratoria de AP nacionales en la región de la amazonia. 
APR CDA: se acompañó la reunión programada por la CDA para presentar los avances de la propuesta de declaratoria del APR del norte del Guaviare. La Corporación presentó los avances, modificaciones del polígono, necesidades de articulación, resultados alcanzados y pasos a seguir.
DTAN: la convocatoria para ampliacion de  ANULE se realizo directamente desde el nivel central de PNN y se convoco a un espacio  en donde se socializo la respectiva propuesta la cual seria validada en la academia. Esta reunion se realizo en el municipio de Playa de Belen . Evidencias: Grupo SINAP de la SGNA -  EVIDENCIA: CONVOTARIAS - MEMORANDOS: 20212100011691 Y  20212100011681. 3.  Correo ampliacion ampliacion Estoraques 
DTAO Durante este período no se solicitaron acompañamientos desde SGM-PNNC ni desde Autoridades Ambientales regionales a la Dirección Territorial Andes Occidentales  para participar en espacios de trabajo para la concertación y desarrollo de la ruta para la declaratoria o ampliación de áreas protegidas del SINAP, con enfasis principal en la fase de dialogo social.
La situación generada por el COVID-19 y el aumento de casos de contagio han hecho reprogramar fechas concertadas.
DTOR: Durante el periodo se realizaron dos (2) espacios de trabajo con las comunidades indígenas de los resguardos de Guaco Bajo (sector río arriba) y Arrecifal (Sector Río Abajo) para socializar la experiencia de intercambio de líderes de ASOCAUNIGUVI con el PNN Yaigojé-Apaporis, y el contexto general de la ruta declaratoria, así como la misión de PNNC.  Las comunidades manifestaron su acuerdo en trabajar con PNNC el proceso e iniciar formalmente la ruta declaratoria, para lo cual se realizará una Asamblea General con las 33 comunidades en el mes de mayo, ASOCAUNIGUVI, PNNC y aliados.
Anexos:
20210417 Acta Guaco Bajo
20210419 Acta Arrecifal
GGIS En el marco de esta actividad, para la vigencia 2021 se reportan los avances consolidados en la implementación de la ruta de declaratoria de nuevas áreas del SINAP para los once (11) procesos en desarrollo (seis (6) procesos de declaratoria y cinco (5) procesos de ampliación de áreas protegidas) por parte de Parques Nacionales Naturales de Colombia en cabeza del Grupo de Gestión e Integración del SINAP. Se adjuntan las fichas de trabajo de cada area de interes y los planes de trabajo de cada proceso</t>
  </si>
  <si>
    <t>DTAM El Plan de Acción del SINAP se encuentra en proceso de construcción, está en la fase de concertación sectorial encabezada por el MADS y el DNP. Por lo tanto, no hay avances en este ejercicio.  
La convocatoria a los espacios de trabajo vinculados con la formulación de la Política SINAP la realiza el GGIS y el equipo formulador de la Política, y esto no se ha dado hasta el momento.
DTAN: Se esta a la espera de los lineamientos del nivel central de PNN: GGIS-SGM, para retomar el proceso de construcción de politica publica del SINAP.
DTOR: La Dirección Territorial particpa en espacios convocados y para el cuatrimestre no fueron convocados por el equipo consultor de la Politica Pública. 
DTPA DTPA: PNN KATIOS NA.
PNN: URAMBA: Las directrices, y la coordinación de la política pública del  SINAP recaen sobre el nivel territorial y central.  
DTPA: A corte 30 de abril no se han realizado espacios de diálogo y relacionamiento, locales, regionales y nacionales con comunidades campesinas, para la caracterización de la situación de uso, ocupación y tenencia.
PNN MALPELO:Este proceso no lo gestiona el área protegida
GGIS Se ha avanzado en diferentes reuniones con actores estrategicos, ya que para su plena costruccion de la politica se requiere el compromiso de todos los sectores productivos de la nación, de allí que la tarea que se adelanta desde febrero (2021) hasta el dia de hoy, con el liderazgo del DNP, está orientada a realizar una revisión detallada del Plan de Acción y Seguimiento - PAS , con el fin de concretar estos compromisos con metas intersectoriales específicas que nos permitan llevar pronto esta política a aprobación del CONPES en el mes de julio.</t>
  </si>
  <si>
    <t xml:space="preserve">DTAN Area protegida PNN  TAMA -  Mesas campesinas .  Mesa de Dialogo con la asociacion campesina ASONALCA en al cual se desarrolla agenda ver evidencias: 1. Listado asistencia ASONALCA. 2. Acta de reunion comunidades del AP temas -uso, ocupacion y tenecia. en el parque PNN TAMA -  ". PNN Cocuy, igualmente se desarrolla mesa de dialogo en el PNN Cocuy  y comunidades campesinas donde se trata el tema de uso, ocupacion y tenencia.  Evidencias: 3. Lista de asistencia a reunion mesas capoesinas. 4. Acta reunión con gobernacion de Boyaca propuesta guarda paramos.
DTOR: Durante este cuatrimestre no se han generado espacios de dialogo con familias campesinas para la caracterización de uso osucpación y tenencia, sin embrago, se han generado visitas en campo a las familias campesinas que se vincularan en los proyectos de cooperación no oficial como el programa de desarrollo local sostenible, proyecto del banco interamericano BID y recursos de la estrategia de reactivacióneconomica. 
OAP la gestión realiza impacta parcialmente la actividad
DTPA DTPA: PNN URAMBA: NO APLICA. Es un parque marino-costero; son territorios colectivos de comunidades negras.
PNN KATIOS: NO APLICA.
PNN Farallones: Se anexa como evidencia las fichas de caracterizacion. 33%.
PNN Farallones: Continual con la ruta de Acuerdos restauración ecologica según las necesidades comunitarias.0%
PNN MALPELO: No APLICA.
PNN MUNCHIQUE:Esta actividad se realiza con recursos de cooperación internacional del apoyo presupuestario de la Unión Europea.
Si bien el PNN Munchique tiene proyectado continuar con la caracterización de la situación de UOT, esta actividad de ha visto limitada por la agudización del orden público en la zona y por las situaciones generadas por la pandemia de la COVID-19.
GPM Estos espacios de dialogo por temas de nueva administracion, pandemia y cambios en el MADS no han sido reactivados y son liderados por el MADS y Mininterior en algunas zonas del pais y no por PNN.  Sugiero eliminar esta actividad ya que no se reportaran avances en esta vigencia. </t>
  </si>
  <si>
    <t>DTAM Se eleboraron los planes de trabajo por parte de las APs para la implementación de acciones en los ejercicios de coordinación con pueblos indigenas(REM, Acuerdos Politicos de Voluntades, Acuerdos de creación o amplaición de AP y Acuerdos de consulta del plan de manejo). Estos planes de trabajo se eleboraron de manera interna, debido a que aun no se han generado los convenios interadministrativos. Asi mismo, la situaión de COVID y riesgo publico ha puesto a la entidad que avance de manera interna, previo a la concertación de estos planes de trabajo con las autoridades indigenas. Por otro lado, se generaron los informes trimestrales de las linea de EEM para este primer trimestre. Se adjuntan como soportes los informes de SINERGIA que dan cuenta de los compromisos adquiridos en el PND(ver anexos).
DTAO Se realiza seguimiento a procesos REM, CPrevia y a las solicitudes de las comunidades indígenas presentes en las AP de la DTCA Se desarrolló reunión de comité coordinador del plan de manejo de los PNN SNSM y Tayrona con los cuatro pueblos indígenas de la SNSM, con el objetivo de Realizar empalme y contextualización al nuevo Director General de Parques, de los procesos que adelantamos en conjunto las dos Autoridades: Autoridad Ambiental de Parques Nacionales Naturales y Autoridades públicas de carácter especial indígena.
(14/0172021)
Se desarrolló reunión de consulta previa en su etapa de seguimiento para el proceso denominado Suscripción de un contrato de prestación de servicios ecoturísticos en el PNN Tayrona. La jornada se desarrolló entre PNN, los cuatro pueblos indígenas de la SNSM representado en sus cabildos gobernadores, líderes, mamos y equipos técnicos delegados, también se contó con la participación de entes garantes como la Defensoría y presencia de la Gobernación del Magdalena.
(05/02/2021)
Se desarrolló reunión de coordinación del Acuerdo REM entre PNN y el resguardo Perraatpu y demás comunidades indígenas por fuera del título colectivo en el SFF Los Flamencos, a fin de construir y concertar el plan de trabajo intercultural que se desarrollará en la vigencia 2021. 
(10/03/2021)
Se desarrolló reunión de Yanama entre PNN y las comunidades indígenas wayuu del Santuario de Flora y Fauna los Flamencos, con el objetivo de analizar las presiones identificadas en el área protegida.
(11/03/2021).
DTOR: Con la fundación Gobierno Propio que se estaba trabajando la consulta no continua en la presente vigencia. Anexo acta 14042021_Tuprro
DTPA PNN MUNCHIQUE:En las instancias de participación establecidas con la comunidad del resguardo indígena de Honduras, como son el comité organizador del acuerdo de voluntades, comité de seguimiento de la iniciativa del apoyo presupuestario de la Unión Europea y el comité técnico, se elaboran propuestas conjuntas donde se tienen en cuenta los planteamientos de la comunidad indígena.
PNN Farallones: Se llevó a cabo una reunion con el Cabildo aguas limpias del municipio de Buenaventura  para abordar el tema de continuidad en el relacionamiento iniciado en el 2019.
Se realizo una reunion con la Junta del cabildo del resguardo Kwe´sx Kiwe Nasa de Jamundí para definir plan de trabajo del periodo 2021.
PNN UTRIA: Las comunidades indigenas proponen un espacio con el director territorial para abordar temas internos.
OAJ: Gestión frente al acompañamiento a suscripción de Acuerdos de Conservación: 
Se realizó un (1) acompañamiento en la minuta correspondiente al Acuerdo de restauración y relocalización de Orito (Putumayo).
GPM Desde el grupo de participación y gobernanza; se han desarrollado acciones orientadas en el fortalecimiento interno de los equipos  de las áreas protegidas, en el sentido de orientar y apoyar  la definición de planes de trabajo que permitan en el marco del relacionamiento con las comunidades indígenas  avanzar en la consolidación de instrumentos de planeación o REM, brindar orientaciones técnicas para su actualización o construcción y fortalecer capacidades para los procesos de consulta previa de plan de manejo. En este sentido se han desarrollado espacios con las DT y equipos de el PNN Alto Fragua, PNN La Paya, PNN Churumbelos, PNN Yaigoje Apaporis, PNN Río Puré, PNN S. Chiribiquete, PNN Cahuinari, PNN Orquídeas, SFF Los Flamencos y áreas de la DTPA como son PNN Farallones. PNN Katios y PNN Utría</t>
  </si>
  <si>
    <t>DTAM Se espera para el siguiente cuatrimestre dinamizar los convenios interadministrativos con las autoridades indigenas en las cuales se realiza el ejercicio de la coordinación. Lo anterior con la finalidad de aprobar los planes de trabajo y dinamizar las acciones que se vayan a concertar durante este año. Anexo 1. Informe SINERGIA-Febrero_DTAM Anexo 2. Informe SINERGIA-Marzo_DTAM
Anexo 3. Informe SINERGIA-Abril_DTAM
DTAN: Se define por los PNNS Catatumbo y Cocuy, Planes de trabajo a desarrollar con las respectivas comunidades indigenas para realizar actividades que permitan fortalecer el manejo del AP en el territorio traslapado con ellos. En las evidencias adjuntas se registra el avence en el primer trimestre para las 2 respectivas areas protegidas.EVIDENCIAS: 1.  Plan  de trabajo PNN Cocuy. 2.  reporte trimestral Catatumbo, 3. Acta de reunion comunidad Bachira ( U´wa) 4. Informe consolidado 1 trimestre catatumbo. Actividad 2: espacios de aprticipacion comunidades indigenas. 
DTOR: se continua con el aprestamiento institucional realizado entre 2019 y 2020, se enviaron los posibles preacuerdos a la OAJ para el proceso de consulta previa del plan de manejo. Así mismo, se ofició al cabildo gobernador del Resguardo AWIA Tuparro y sus asesores de Gobierno Mayor para concertar nuevamente las fechas para la realización de las fases de consulta. Anexo 1_Info_Itrim_EEM. propuesta de objetivo y plan de trabajo para formalizar un acuerdo específico que permita visibilizar los intereses del área. NOTA: Se adjunta informe elaborado en estructura enviado por el Grupo de planeación y Manejo, el cual consolida registros de antecedentes estratégicos del mes de diciembre del año 2020. 
DTPA PNN MUNCHIQUE:Esta actividad se realiza con recursos de cooperación internacional del apoyo presupuestario de la Unión Europea.Evidencias.
DTPA: El Proceso REM y los espacios de concertación con las autoridades indígenas lo lidera el AP, para este caso (Utria ,Katios, Sanquianga). La DTPA  acompaña el proceso.
A la fecha no se ha requerido.
PNN KATIOS: Tiene suscrito UN REM con la comunidad de Juin Phubuur desde el año 2016, el cual tiene su plan de acción revisado y concertado anualmente con el comité técnico coordinador y la Mesa Isaac Chocho Quiroz. Se han venido realizando este primer trimestre reuniones para la implmentación del plan de trabajo y compromisos pendientes en el marco del REM por parte de la comunidad. Igualmente espacios de trabajo para preparar la metodología de la evaluación del REM de los 5 años. Evidencias. 
PNN URAMBA  Bahía Málaga no se encuentran  comunidades indígenas.Evidencias.
PNN Farallones: Evicencias Actas Reuniones. 
PNN UTRIA: Evidencias:
Ayuda de memoria actualización de datos cabildos indígenas REM 21-03.21
Oficio enviado al REM 04032021
-Ayuda de memoria tema Monitoreo PNNU 18032021
-Ayuda de memoria reunión con los enlaces   16-03-2021
Ayuda de memoria  informe ejecución del REM año III 04032021 Informe REM 2020
PNN MALPELO: No aplica, es un parque marino y solo tiene presencia de la Armada Nacional y Parques Nacionales. 
GPM Evidencias aportadas en la carpeta_Actividad 10</t>
  </si>
  <si>
    <t xml:space="preserve">DTAO Se realiza seguimiento a procesos de relacionamiento y vecindad con las comunidades negras presentes en las PNN Tatamá de la DTAO
DTCA Se desarrolló espacio de trabajo entre la DTCA, el SFAPyP y el consejo comunitario Cocomasur con el objetivo de construir y definir una ruta metodológica para el fortalecimiento del plan de manejo construido con los consejos comunitarios COCOMANORTE y COCOMASECO.
(19/03/2021)
Se desarrolló instancia de comanejo del plan de manejo del PNN CRSB con los consejos comunitarios de Santa Ana, Ararca, Barú, Islas del Rosario (Orika), San Bernardo y vereda de Playa Blanca, mediante el comité coordinador con el objetivo de revisar el avance de los acuerdos suscritos para la adopción del plan de manejo y definir el plan de trabajo para la vigencia.
(13/04/2021)
Se desarrolló espacio de coordinación entre PNN a través de la DTCA, la SGM, el PNN CRSB y el consejo comunitario de la vereda de Playa Blanca, con el objetivo de construir un plan de trabajo conjunto para el abordaje y dinamización de los acuerdos suscritos el pasado 4 de diciembre en el proceso de protocolización de la consulta previa de la sentencia T-021 de 2019.
(14/04/2021)
DTPA PNN Farallones:Se realizó una reunión con el enlace de la mesa local de concertación con comunidades negras del PNN Farallones, para definir los alcances del trabajo 2021 y seguimiento a los compromisos 2020.
PNN UTRIA:Con el Consejo Comunitario los Delfines , se activó la mesa de RH designando como enlace la señora Veci Gonzalez . Internamnente  el equipo del PNN se esta organizando para preparar la socialización de los resultados del monitoreo 2020  y dar a conocer la propuesta para el 2021
LA DTPA realizó gestión ante la ANT , para  contextualizarlos sobre el tema de la cuevita y acordar  la  socialización de los limites.
Se realizó la reunió de planeación con  el mecanismo de coordinación del acuerdo los delfines reslatando las siguientes conclusiones:, Se entregó a la instancia informe de gestión  del 2020 para su conocimiento y validación, se ajustó y aprobó el plan de trabajo para el año 2021;  
Se Actualizaron los datos de las nuevas juntas de de los consejos comunitarios, conformaron las mesas de RH y  de Ecoturismo, plantearon recomendaciones  para la continuidad del proceso  de construcción  de nuevos acuerdos 
Entre PNN y el consejo comunitario los Delfines se acordaron acciones especificas para revisar el texto final del acuerdo. Se logró realizar una primera jornada de revisión al teto con la señora Emilse Caizamo delegada de la famillia y se programó otra para el 30032021
Se acordo realizar revisión y ajuste de acuerdo a los monitoreos realizados en el año 2020 con la profesional de monitoreo del PNN UTRIA.
GPM Se apoya la primera mesa  coordinadora del Esquema de manejo conjunto con los consejos comunitarios del PNN Corales del Rosario y de San Bernardo  y los tres niveles de gestión de PNNC, en el marco de la  implementación de plan de manejo para el cual se protocolizan acuerdos en diciembre de 2018. En dicho espacio se realiza seguimiento internos al avance en el cumplimiento de los acuerdos y líneas generales de plan de trabajo para 2021  </t>
  </si>
  <si>
    <t>DTAN No existen comunidades afrodescendientes en las AP de la  DTAN
DTOR: No aplica para la Dirección Territorial Orinoquía
DTPA: Los  espacios de concertación para el manejo conjunto (comanejo) con las autoridades afrodescendientes lo lidera el AP. La DTPA  acompaña el proceso .
A la fecha no se ha requerido  por las AP.
PNN KATIOS: El PNN Los Katíos, tiene suscrito los Acuerdos de Uso y de Manejo desde el 2012 y 2014, con las comunidades negras de la zona de infleuncia del Parque de Puente América y Bijao (cuenca del río Cacarica), y con la comunidad de Tumaradó (Cuenca del Rio Atrato y cienagas de Tumaradó). Se tienen planes de acción suscrito y dan respuesta a las lineas de acción definidas que aportan a la conservación del territorio y del AP, salvaguardando su diversidad cultural. Evidenci.
PNN URAMBA: De acuerdo a las acciones programadas para el 2021 no se ha avanzado en la realizaciónn de las 3 mesas conjuntas del Esquema de Manejo Conjunto, si no en el inicio del aprestamiento para la realización de las actividades. Así mismo, en la acción que refiere al fortalecimiento del ecoturismo a través de la construcción conjunta de instrumentos para su implementación en el AP, se avanza en la propuesta de programa de reapertura. Por otro lado, se adelantan espacios de disertación y aclaración de ruta para la firma del acuerdo de pesca entre los tres niveles de PNNC y se da continuidad al fortalecimiento de emprendimiento DLS. Evidencias.
PNN Farallones: Se anexa como evidencia el acta de la reunion.
PNN Utria: Entre PNN Utria.y el consejo comunitario los Delfines se acordaron acciones especificas para revisar el texto final del acuerdo. Se logró realizar una primera jornada de revisión al teto con la señora Emilse Caizamo delegada de la famillia y se programó otra para el 30/03/2021
Se acordo realizar revisión y ajuste de acuerdo a los monitoreos realizados en el año 2020 con la profesional de monitoreo del PNN UTRIA. Evidencias.
-Acta comité coordinador acuerdo los Delfines 25032021
-Oficio 23032021 - Para  trámite
-Ayuda de memoria Reunión delegada Familia caizamo 15032021
-Ayuda de memoria tema Monitoreo PNNU 18032021
GPM Evidencias aportadas en la carpeta_Actividad 11</t>
  </si>
  <si>
    <t>Instancias de participación establecidas en encuestas, presentacion de resultados, respuesta a consultas.</t>
  </si>
  <si>
    <t>Por la situación de aislamiento decretado por el Gobierno Nacional, presidencia de la República no se han convocado a los talleres construyendo país</t>
  </si>
  <si>
    <t>Por la situación de aislamiento decretado por el Gobierno Nacional, Función Pública  a quien se designó para su realización, no se han convocado a los talleres construyendo país</t>
  </si>
  <si>
    <t>No aplica por no tratarse de un espacio de Rendición de cuentas</t>
  </si>
  <si>
    <t>No aplica</t>
  </si>
  <si>
    <t>No se desarrollaron actividades de participación durante el cuatrimestre  de referencia</t>
  </si>
  <si>
    <t>No se adquirieron compromisos de participación durante el cuatrimestre  de referencia</t>
  </si>
  <si>
    <t>No aplica por no habersen desarrollado las actividades de participación programadas,ante la situación de pandemia provocada por la covid -19</t>
  </si>
  <si>
    <t>No hay compromisos adquirirdos por no habersen desarrollado las actividades de participación programadas,ante la situación de pandemia provocada por la covid -19</t>
  </si>
  <si>
    <t>Los soportes suministrados y la descripción de los mismos en la matriz, están relacionados con la actividad planteada.</t>
  </si>
  <si>
    <t>No se reportaron avances.</t>
  </si>
  <si>
    <t>No hay consistencia entre el reporte y la evidencia presentada.</t>
  </si>
  <si>
    <t>PRIMER SEGUIMIENTO Y VERIFICACIÓN DE CONTROL INTERNO ABRIL 30 DE 2021</t>
  </si>
  <si>
    <t>El presupuesto preliminar estimado para el 2021 incluyendo la realización de los procesos de consulta previa es de $3.000.000.000, requerimientos presupuestales que se esta precisando.</t>
  </si>
  <si>
    <t>Matriz de Identificación y 
Caracterización de Actores
Identificación de instancias y 
espacios de participación.
El presupuesto preliminar estimado para el 2021 incluyendo la realización de los procesos de consulta previa es de $3.000.000.000, requerimientos presupuestales que se esta precisando.</t>
  </si>
  <si>
    <t xml:space="preserve">
Espacios de participación para la construcción de la politica pública ofrecidas y desarrolladas en las fases de construccion
</t>
  </si>
  <si>
    <t>Se citan o participan en  las reuniones convocadas por parte de la SGM, DT y/o AP, o comunidades u otras Instituciones para atender las dudas sobre la temática relacionada con la construcción de acuerdos.</t>
  </si>
  <si>
    <r>
      <t>DTPA: Es importante precisar que el reporte al RUNAP lo realiza el grupo SINAP del NC, como Territorial coordinamos el Sirap Pacifico.
GGIS En el marco de lo definido en la OE de las Areas protegidas del SINAP incritas en el RUNAP la difusion de la informacion estadistica se efectua semestralmente, sin embargo, a corte de abril con base en las dos encuestas dirigidas a usuarios internos y externos se han registrado avances asi: La encuesta de satifaccion dirigida a las autoridades ambientales encargadas de registrar las AP en la plataforma RUNAP se cuentan con 15 encuestas diligenciadas durante la presente vigencia. La segunda encuesta es de percepción, está dirigida a todo usuario que hacen uso de la información estadística difundida por la entidad y se encuentra colgada en la página RUNAP se han diligenciado 6 encuestas; estas encuestas seran incluidas junto con las encuestas de satisfacción en un informe de análisis de necesidades el cual se realiza de manera semestral.</t>
    </r>
    <r>
      <rPr>
        <b/>
        <i/>
        <sz val="9"/>
        <color theme="1"/>
        <rFont val="Calibri"/>
        <family val="2"/>
        <scheme val="minor"/>
      </rPr>
      <t xml:space="preserve"> OAP el reporte no impacta la actividad definida por tanto no se tiene en cuenta en avance</t>
    </r>
  </si>
  <si>
    <r>
      <t xml:space="preserve">DTAN: La DTAN como secretria tecnica de SIRAP Andes Nor Orientales, en la implementacion de su plan de accion de este sub sistema, realiza jornada para socializar un proyecto que sera presentado al sistema general de regalias con el apoyo de PENUD y sub direccion SSNA de Parques Nacionales, e igualamente en la estructuracion del memorando de entendimiento. Se proyecta realizar comite tecnico del SIRAPAN  en el mes de mayo- Evidencias:  memorando version borrador.
DTOR: Durante el período se desarrollaron espacios de trabajo a nivel interno en la DTOR y con organizaciones miembros del SIRAP para estructurar la propuesta de Plan Operativo Anual 2021 que orientará el informe de gestión. Dicha propuesta se concertó en reunión de comité técnico virtual realizado el 26 de marzo y será presentada para aprobación del Comité Directivo en sesión prevista para el 18 de mayo/2021.  De forma complementaria se avanza con un subcomité o grupo editor, la estructuración y diagramación del segundo boletín virtual del SIRAP Orinoquia, con la participación de Fundación Omacha, Resnatur, WWF, Cunaguaro y PNNC DTOR.
Anexos:
Anexo_1 Actas POA SIRAPO
Anexo_2 Memorias apoyo subsistemas
Anexo_3 20210326 Acta I CT final
DTPA DTPA: PNN URAMBA.La gestión de este proceso es de las direcciones territoriales, y nivel central.NA.
La DTPA desde el mes de enero asumió la secretaria técnica del SIRAP Pacifico de manera transitoria  mientras se logra contratar con los recursos del proyecto GEF Pacifico  al profesional que asumirá este cargo, los avances durante este trimestre son: Ver Evidencias Proceso 7.
Reunión de empalme entre la DTPA y el IIAP para recibir de manera oficial la Secretaria técnica y la  información del Sirap Pacifico. Anexo 1
La DTPA convocó y  realizó dos  comité técnico del Sirap Pacifico para revisar la operatividad  de la secretaria técnica, el plan de trabajo para el 2021, el memorando de Entendimiento, ámbito de gestión y regionalización, aprobación del  POA 2021 del proyecto GEF Pacifico, entre otros temas de interés del susbsistema. Anexo 2
- Se realizó un  espacio intersirap Pacifico y Eje Cafetero para revisar los ámbitos de gestión, la regionalización establecida en el Decreto, la participación de actores y las rutas de reportes información de los subsistemas de áreas protegidas Pacífico y Eje Cafetero, para este ejerció la DTPA a través del profesional SIG realizó un ejercicio cartográfico preliminar en el que se identificaron  las áreas de los municipios no incluidos en la regionalización pero que hacen parte del ámbito de gestión, sin embargo se definió continuar trabajando para  revisar los criterios que se definieron para definir el ámbito de gestión del Pacifico que permita analizar el tema de participación, gobernanza y de la misma gestión. Anexo 3.
Estrategia de sostenibilidad financiera: Se retomó trabajo con BIOFIN y el grupo de trabajo encargado de la formulación del proyecto del Sirap Pacifico que se presentara al Sistema General de Regalías, en este espacio se retomó lo avanzado el año pasado en términos de la definición del  objetivo general, objetivos específicos y posibles productos a lograr. 
Para avanzar en la formulación del proyecto bajo la metodología de marco lógico, se requiere definir los insumos para cada componente, esto implica contar con conocimientos específicos o información específica para cada objetivo, para lo cual se solicitó  del apoyo de los miembros del comité técnico del SIRAP PACIFICO, para identificar personas que puedan contribuir con el siguiente paso de la formulación y así conformar grupos de trabajo para cada objetivo del proyecto. Anexo 4.
Convenio interadministrativo: Se realizó reunión para revisar   los recursos con los que cuenta las entidades que hacen parte del el Sirap Pacifico con el fin de definir  como y en que se ejecutaran los recursos, lo definido es que  los recursos de CVC ($20.000.000) quedaron incluidos en el convenio con la Gobernación del Valle del Cauca para apoyar la actividad relacionada con la regionalización y ámbito de gestión del Sirap Pacifico.
El IIAP aportará $10.000.000 que estarán están disponibles para  fortalecer algún proceso regional del Sirap como el ejercicio de revisión del ámbito de gestión y regionalización del Subsistema o priorizar una actividad del plan de acción.
El resto de las entidades no cuentan con recursos para aportar al subsistema para esta vigencia. Anexo 5
Proyecto GEF Pacifico: se realizó el primer comité técnico y directivo  para conocer los  avances y resultados del proyecto al 2020, aprobación del manual operativo, aprobacion del  POA 2021 en el cual se plantearon las observaciones, comentarios e inquietudes por parte de los miembros del Sirap Pacifico y  del comité Directivo en este sentido FAO  envío  nuevamente el POA con lo solicitado en el Comité Directivo para la revisión final y posterior aprobación  vía correo electrónico. También se definió el nombre estratégico para el proyecto: “Pacífico Biocultural: tradición y vida” un nombre que sea fácil de identificar, recordar y resumir de manera global el proyecto, también se avanza en la definición de la agenda y  logística del evento de lanzamiento del proyecto programado para el mes de abril.
El proyecto aprobó la contratación de la Secretaría Técnica del SIRAP, para lo cual entre la coordinación y la dirección del proyecto se definieron los TdR para avanzar con el proceso de contratación  por parte de FAO.
Por parte de la Dirección del proyecto se revisaron las hojas de vidas y se  participó de las entrevistas para la elección del profesional de instrumentos de planificación y evaluación de servicios ecosistémicos y  del supervisor técnico de mosaicos. Anexo 6
SAMP: la DTPA participó de dos espacios para aportar insumos para el  ajuste del Plan de Acción de la Política Nacional de Océanos y Espacios Costeros. Anexo 7
.PNN MALPELO: Este proceso no lo adelanta el área protegida.
GGIS El informe de avance de los subsistemas se elabora semestralmente con los lineamientos GGIS,  pero  se vienen trabajando en los diferentes subsistemas en los espacios e instancias definidas para cada uno de ellos con la participacion de los diferentes actores estrategicos lo cual se reportara en el informe semestral de manera consolidada para los 6 Subsistemas Regionales.
</t>
    </r>
    <r>
      <rPr>
        <b/>
        <i/>
        <sz val="9"/>
        <color theme="1"/>
        <rFont val="Calibri"/>
        <family val="2"/>
        <scheme val="minor"/>
      </rPr>
      <t>OAP el reporte no impacta la actividad definida por tanto no se tiene en cuenta en avance</t>
    </r>
  </si>
  <si>
    <t xml:space="preserve">AVANCE PROMEDIO PRIMER CUATRIMESTRE PPC y RC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</si>
</sst>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_-;\-&quot;$&quot;* #,##0_-;_-&quot;$&quot;* &quot;-&quot;_-;_-@_-"/>
    <numFmt numFmtId="165" formatCode="_-&quot;$&quot;* #,##0.00_-;\-&quot;$&quot;* #,##0.00_-;_-&quot;$&quot;* &quot;-&quot;??_-;_-@_-"/>
    <numFmt numFmtId="166" formatCode="_-&quot;$&quot;* #,##0_-;\-&quot;$&quot;* #,##0_-;_-&quot;$&quot;* &quot;-&quot;??_-;_-@_-"/>
    <numFmt numFmtId="167" formatCode="&quot;$&quot;#,##0"/>
  </numFmts>
  <fonts count="33" x14ac:knownFonts="1">
    <font>
      <sz val="11"/>
      <color theme="1"/>
      <name val="Calibri"/>
      <family val="2"/>
      <scheme val="minor"/>
    </font>
    <font>
      <sz val="11"/>
      <color theme="1"/>
      <name val="Calibri"/>
      <family val="2"/>
      <scheme val="minor"/>
    </font>
    <font>
      <b/>
      <sz val="12"/>
      <color theme="0"/>
      <name val="Arial"/>
      <family val="2"/>
    </font>
    <font>
      <b/>
      <sz val="11"/>
      <color theme="1"/>
      <name val="Arial"/>
      <family val="2"/>
    </font>
    <font>
      <sz val="11"/>
      <color theme="1"/>
      <name val="Arial"/>
      <family val="2"/>
    </font>
    <font>
      <sz val="11"/>
      <name val="Arial"/>
      <family val="2"/>
    </font>
    <font>
      <b/>
      <sz val="14"/>
      <color theme="0"/>
      <name val="Arial"/>
      <family val="2"/>
    </font>
    <font>
      <b/>
      <sz val="18"/>
      <color theme="1"/>
      <name val="Arial"/>
      <family val="2"/>
    </font>
    <font>
      <b/>
      <sz val="16"/>
      <color theme="0"/>
      <name val="Arial"/>
      <family val="2"/>
    </font>
    <font>
      <b/>
      <sz val="20"/>
      <color theme="0"/>
      <name val="Arial"/>
      <family val="2"/>
    </font>
    <font>
      <b/>
      <sz val="12"/>
      <color rgb="FF006666"/>
      <name val="Arial"/>
      <family val="2"/>
    </font>
    <font>
      <b/>
      <sz val="11"/>
      <color theme="0"/>
      <name val="Arial"/>
      <family val="2"/>
    </font>
    <font>
      <sz val="12"/>
      <name val="Arial"/>
      <family val="2"/>
    </font>
    <font>
      <b/>
      <sz val="11"/>
      <name val="Arial"/>
      <family val="2"/>
    </font>
    <font>
      <b/>
      <sz val="10"/>
      <color rgb="FF006666"/>
      <name val="Arial"/>
      <family val="2"/>
    </font>
    <font>
      <sz val="11"/>
      <color theme="0"/>
      <name val="Arial"/>
      <family val="2"/>
    </font>
    <font>
      <sz val="8"/>
      <color theme="1"/>
      <name val="Arial"/>
      <family val="2"/>
    </font>
    <font>
      <sz val="10"/>
      <name val="Arial"/>
      <family val="2"/>
    </font>
    <font>
      <sz val="9"/>
      <color theme="1"/>
      <name val="Arial"/>
      <family val="2"/>
    </font>
    <font>
      <sz val="12"/>
      <color rgb="FFFF0000"/>
      <name val="Arial"/>
      <family val="2"/>
    </font>
    <font>
      <b/>
      <sz val="9"/>
      <color indexed="81"/>
      <name val="Tahoma"/>
      <family val="2"/>
    </font>
    <font>
      <sz val="9"/>
      <color indexed="81"/>
      <name val="Tahoma"/>
      <family val="2"/>
    </font>
    <font>
      <b/>
      <i/>
      <sz val="18"/>
      <color theme="0"/>
      <name val="Arial"/>
      <family val="2"/>
    </font>
    <font>
      <strike/>
      <sz val="11"/>
      <color theme="1"/>
      <name val="Arial"/>
      <family val="2"/>
    </font>
    <font>
      <i/>
      <sz val="11"/>
      <color theme="1"/>
      <name val="Arial"/>
      <family val="2"/>
    </font>
    <font>
      <b/>
      <i/>
      <u/>
      <sz val="12"/>
      <color theme="0"/>
      <name val="Arial"/>
      <family val="2"/>
    </font>
    <font>
      <b/>
      <sz val="10"/>
      <color theme="0"/>
      <name val="Arial"/>
      <family val="2"/>
    </font>
    <font>
      <sz val="10"/>
      <color theme="1"/>
      <name val="Arial"/>
      <family val="2"/>
    </font>
    <font>
      <b/>
      <i/>
      <sz val="9"/>
      <color theme="1"/>
      <name val="Calibri"/>
      <family val="2"/>
      <scheme val="minor"/>
    </font>
    <font>
      <sz val="10"/>
      <color theme="1"/>
      <name val="Calibri"/>
      <family val="2"/>
      <scheme val="minor"/>
    </font>
    <font>
      <b/>
      <sz val="12"/>
      <color theme="1"/>
      <name val="Arial"/>
      <family val="2"/>
    </font>
    <font>
      <b/>
      <sz val="12"/>
      <color rgb="FF0000CC"/>
      <name val="Arial Black"/>
      <family val="2"/>
    </font>
    <font>
      <b/>
      <i/>
      <sz val="14"/>
      <color rgb="FF0000CC"/>
      <name val="Arial Black"/>
      <family val="2"/>
    </font>
  </fonts>
  <fills count="17">
    <fill>
      <patternFill patternType="none"/>
    </fill>
    <fill>
      <patternFill patternType="gray125"/>
    </fill>
    <fill>
      <patternFill patternType="solid">
        <fgColor theme="0"/>
        <bgColor indexed="64"/>
      </patternFill>
    </fill>
    <fill>
      <patternFill patternType="solid">
        <fgColor rgb="FF006666"/>
        <bgColor indexed="64"/>
      </patternFill>
    </fill>
    <fill>
      <patternFill patternType="solid">
        <fgColor rgb="FFFFFF00"/>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8" tint="-0.249977111117893"/>
        <bgColor rgb="FF2F5496"/>
      </patternFill>
    </fill>
    <fill>
      <patternFill patternType="solid">
        <fgColor theme="8" tint="-0.249977111117893"/>
        <bgColor indexed="64"/>
      </patternFill>
    </fill>
    <fill>
      <patternFill patternType="solid">
        <fgColor theme="8" tint="-0.24994659260841701"/>
        <bgColor rgb="FF2F5496"/>
      </patternFill>
    </fill>
    <fill>
      <patternFill patternType="solid">
        <fgColor theme="0"/>
        <bgColor rgb="FFA8D08D"/>
      </patternFill>
    </fill>
    <fill>
      <patternFill patternType="solid">
        <fgColor theme="0" tint="-4.9989318521683403E-2"/>
        <bgColor rgb="FFA8D08D"/>
      </patternFill>
    </fill>
    <fill>
      <patternFill patternType="solid">
        <fgColor theme="4"/>
        <bgColor indexed="64"/>
      </patternFill>
    </fill>
  </fills>
  <borders count="4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style="medium">
        <color rgb="FF000000"/>
      </right>
      <top style="thick">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indexed="64"/>
      </bottom>
      <diagonal/>
    </border>
    <border>
      <left/>
      <right/>
      <top style="medium">
        <color auto="1"/>
      </top>
      <bottom style="medium">
        <color indexed="64"/>
      </bottom>
      <diagonal/>
    </border>
    <border>
      <left/>
      <right style="medium">
        <color indexed="64"/>
      </right>
      <top style="medium">
        <color auto="1"/>
      </top>
      <bottom style="medium">
        <color indexed="64"/>
      </bottom>
      <diagonal/>
    </border>
    <border>
      <left/>
      <right style="medium">
        <color rgb="FF000000"/>
      </right>
      <top/>
      <bottom/>
      <diagonal/>
    </border>
    <border>
      <left/>
      <right/>
      <top style="thin">
        <color indexed="64"/>
      </top>
      <bottom/>
      <diagonal/>
    </border>
    <border>
      <left style="medium">
        <color indexed="64"/>
      </left>
      <right/>
      <top/>
      <bottom style="medium">
        <color indexed="64"/>
      </bottom>
      <diagonal/>
    </border>
    <border>
      <left style="medium">
        <color rgb="FF0000CC"/>
      </left>
      <right/>
      <top style="medium">
        <color rgb="FF0000CC"/>
      </top>
      <bottom style="medium">
        <color indexed="64"/>
      </bottom>
      <diagonal/>
    </border>
    <border>
      <left/>
      <right/>
      <top style="medium">
        <color rgb="FF0000CC"/>
      </top>
      <bottom style="medium">
        <color indexed="64"/>
      </bottom>
      <diagonal/>
    </border>
    <border>
      <left/>
      <right style="medium">
        <color indexed="64"/>
      </right>
      <top style="medium">
        <color rgb="FF0000CC"/>
      </top>
      <bottom style="medium">
        <color indexed="64"/>
      </bottom>
      <diagonal/>
    </border>
    <border>
      <left/>
      <right style="medium">
        <color rgb="FF0000CC"/>
      </right>
      <top style="medium">
        <color rgb="FF0000CC"/>
      </top>
      <bottom/>
      <diagonal/>
    </border>
    <border>
      <left style="medium">
        <color rgb="FF0000CC"/>
      </left>
      <right style="thin">
        <color indexed="64"/>
      </right>
      <top style="medium">
        <color indexed="64"/>
      </top>
      <bottom style="thin">
        <color indexed="64"/>
      </bottom>
      <diagonal/>
    </border>
    <border>
      <left style="medium">
        <color rgb="FF000000"/>
      </left>
      <right style="medium">
        <color rgb="FF0000CC"/>
      </right>
      <top/>
      <bottom/>
      <diagonal/>
    </border>
    <border>
      <left style="medium">
        <color rgb="FF0000CC"/>
      </left>
      <right style="thin">
        <color indexed="64"/>
      </right>
      <top style="thin">
        <color indexed="64"/>
      </top>
      <bottom style="medium">
        <color indexed="64"/>
      </bottom>
      <diagonal/>
    </border>
    <border>
      <left style="medium">
        <color rgb="FF000000"/>
      </left>
      <right style="medium">
        <color rgb="FF0000CC"/>
      </right>
      <top/>
      <bottom style="thin">
        <color indexed="64"/>
      </bottom>
      <diagonal/>
    </border>
    <border>
      <left style="medium">
        <color rgb="FF0000CC"/>
      </left>
      <right style="thin">
        <color indexed="64"/>
      </right>
      <top style="thin">
        <color indexed="64"/>
      </top>
      <bottom style="thin">
        <color indexed="64"/>
      </bottom>
      <diagonal/>
    </border>
    <border>
      <left style="thin">
        <color indexed="64"/>
      </left>
      <right style="medium">
        <color rgb="FF0000CC"/>
      </right>
      <top style="thin">
        <color indexed="64"/>
      </top>
      <bottom style="thin">
        <color indexed="64"/>
      </bottom>
      <diagonal/>
    </border>
    <border>
      <left style="medium">
        <color rgb="FF0000CC"/>
      </left>
      <right style="thin">
        <color indexed="64"/>
      </right>
      <top style="thin">
        <color indexed="64"/>
      </top>
      <bottom style="medium">
        <color rgb="FF0000CC"/>
      </bottom>
      <diagonal/>
    </border>
    <border>
      <left style="thin">
        <color indexed="64"/>
      </left>
      <right style="thin">
        <color indexed="64"/>
      </right>
      <top/>
      <bottom style="medium">
        <color rgb="FF0000CC"/>
      </bottom>
      <diagonal/>
    </border>
    <border>
      <left style="thin">
        <color indexed="64"/>
      </left>
      <right style="thin">
        <color indexed="64"/>
      </right>
      <top style="thin">
        <color indexed="64"/>
      </top>
      <bottom style="medium">
        <color rgb="FF0000CC"/>
      </bottom>
      <diagonal/>
    </border>
    <border>
      <left style="medium">
        <color indexed="64"/>
      </left>
      <right style="medium">
        <color indexed="64"/>
      </right>
      <top/>
      <bottom style="medium">
        <color rgb="FF0000CC"/>
      </bottom>
      <diagonal/>
    </border>
    <border>
      <left style="thin">
        <color indexed="64"/>
      </left>
      <right style="medium">
        <color rgb="FF0000CC"/>
      </right>
      <top style="thin">
        <color indexed="64"/>
      </top>
      <bottom style="medium">
        <color rgb="FF0000CC"/>
      </bottom>
      <diagonal/>
    </border>
  </borders>
  <cellStyleXfs count="22">
    <xf numFmtId="0" fontId="0" fillId="0" borderId="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195">
    <xf numFmtId="0" fontId="0" fillId="0" borderId="0" xfId="0"/>
    <xf numFmtId="0" fontId="4" fillId="2" borderId="0" xfId="0" applyFont="1" applyFill="1"/>
    <xf numFmtId="0" fontId="7" fillId="0" borderId="2" xfId="0" applyFont="1" applyBorder="1" applyAlignment="1">
      <alignment horizontal="center" vertical="center"/>
    </xf>
    <xf numFmtId="0" fontId="8" fillId="0" borderId="0" xfId="0" applyFont="1" applyFill="1" applyBorder="1" applyAlignment="1">
      <alignment horizontal="left" vertical="center" wrapText="1"/>
    </xf>
    <xf numFmtId="0" fontId="4" fillId="0" borderId="0" xfId="0" applyFont="1"/>
    <xf numFmtId="0" fontId="4" fillId="0" borderId="0" xfId="0" applyFont="1" applyAlignment="1">
      <alignment horizontal="left"/>
    </xf>
    <xf numFmtId="0" fontId="4" fillId="0" borderId="0" xfId="0" applyFont="1" applyFill="1" applyBorder="1" applyAlignment="1">
      <alignment horizontal="left"/>
    </xf>
    <xf numFmtId="0" fontId="9" fillId="0" borderId="0" xfId="0" applyFont="1" applyFill="1" applyBorder="1" applyAlignment="1">
      <alignment vertical="center" wrapText="1"/>
    </xf>
    <xf numFmtId="0" fontId="8" fillId="0" borderId="0" xfId="0" applyFont="1" applyFill="1" applyBorder="1" applyAlignment="1">
      <alignment vertical="center" wrapText="1"/>
    </xf>
    <xf numFmtId="0" fontId="7" fillId="0" borderId="2" xfId="0" applyFont="1" applyBorder="1" applyAlignment="1">
      <alignment horizontal="center" vertical="center"/>
    </xf>
    <xf numFmtId="0" fontId="11" fillId="0" borderId="0" xfId="0" applyFont="1" applyFill="1" applyBorder="1" applyAlignment="1">
      <alignment horizontal="center" vertical="center" wrapText="1"/>
    </xf>
    <xf numFmtId="0" fontId="11" fillId="3" borderId="2" xfId="0" applyFont="1" applyFill="1" applyBorder="1" applyAlignment="1">
      <alignment horizontal="center" vertical="center"/>
    </xf>
    <xf numFmtId="166" fontId="4" fillId="2" borderId="2" xfId="1" applyNumberFormat="1" applyFont="1" applyFill="1" applyBorder="1" applyAlignment="1">
      <alignment vertical="center"/>
    </xf>
    <xf numFmtId="166" fontId="13" fillId="0" borderId="2" xfId="1" applyNumberFormat="1" applyFont="1" applyFill="1" applyBorder="1" applyAlignment="1">
      <alignment vertical="center"/>
    </xf>
    <xf numFmtId="166" fontId="13" fillId="0" borderId="0" xfId="1" applyNumberFormat="1" applyFont="1" applyFill="1" applyBorder="1" applyAlignment="1">
      <alignment vertical="center"/>
    </xf>
    <xf numFmtId="0" fontId="5" fillId="0" borderId="2" xfId="0" applyFont="1" applyFill="1" applyBorder="1" applyAlignment="1">
      <alignment horizontal="center" vertical="center" wrapText="1"/>
    </xf>
    <xf numFmtId="0" fontId="12" fillId="0" borderId="2" xfId="0" applyFont="1" applyBorder="1" applyAlignment="1">
      <alignment horizontal="center" vertical="center"/>
    </xf>
    <xf numFmtId="0" fontId="2" fillId="3" borderId="2" xfId="0" applyFont="1" applyFill="1" applyBorder="1" applyAlignment="1">
      <alignment horizontal="center" vertical="center" wrapText="1"/>
    </xf>
    <xf numFmtId="166" fontId="11" fillId="3" borderId="2" xfId="0" applyNumberFormat="1" applyFont="1" applyFill="1" applyBorder="1" applyAlignment="1">
      <alignment vertical="center"/>
    </xf>
    <xf numFmtId="166" fontId="11" fillId="0" borderId="0" xfId="0" applyNumberFormat="1" applyFont="1" applyFill="1" applyBorder="1" applyAlignment="1">
      <alignment vertical="center"/>
    </xf>
    <xf numFmtId="166" fontId="4" fillId="0" borderId="2" xfId="0" applyNumberFormat="1" applyFont="1" applyBorder="1"/>
    <xf numFmtId="0" fontId="4" fillId="0" borderId="0" xfId="0" applyFont="1" applyFill="1" applyBorder="1"/>
    <xf numFmtId="166" fontId="3" fillId="0" borderId="2" xfId="0" applyNumberFormat="1" applyFont="1" applyBorder="1"/>
    <xf numFmtId="0" fontId="12" fillId="4"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2" fillId="0" borderId="2" xfId="0" applyFont="1" applyFill="1" applyBorder="1" applyAlignment="1">
      <alignment horizontal="justify" vertical="center" wrapText="1"/>
    </xf>
    <xf numFmtId="166" fontId="4" fillId="0" borderId="0" xfId="0" applyNumberFormat="1" applyFont="1" applyBorder="1"/>
    <xf numFmtId="166" fontId="3" fillId="0" borderId="0" xfId="0" applyNumberFormat="1" applyFont="1" applyBorder="1"/>
    <xf numFmtId="0" fontId="14" fillId="0" borderId="2" xfId="0" applyFont="1" applyFill="1" applyBorder="1" applyAlignment="1">
      <alignment horizontal="center" vertical="center" wrapText="1"/>
    </xf>
    <xf numFmtId="0" fontId="4" fillId="5" borderId="0" xfId="0" applyFont="1" applyFill="1"/>
    <xf numFmtId="0" fontId="4" fillId="5" borderId="0" xfId="0" applyFont="1" applyFill="1" applyBorder="1"/>
    <xf numFmtId="0" fontId="4" fillId="0" borderId="0" xfId="0" applyFont="1" applyAlignment="1">
      <alignment vertical="center" wrapText="1"/>
    </xf>
    <xf numFmtId="166" fontId="3" fillId="2" borderId="2" xfId="1" applyNumberFormat="1" applyFont="1" applyFill="1" applyBorder="1" applyAlignment="1">
      <alignment vertical="center"/>
    </xf>
    <xf numFmtId="166" fontId="4" fillId="4" borderId="2" xfId="1" applyNumberFormat="1" applyFont="1" applyFill="1" applyBorder="1" applyAlignment="1">
      <alignment vertical="center"/>
    </xf>
    <xf numFmtId="1" fontId="11" fillId="3" borderId="2" xfId="0" applyNumberFormat="1" applyFont="1" applyFill="1" applyBorder="1" applyAlignment="1">
      <alignment horizontal="center" vertical="center"/>
    </xf>
    <xf numFmtId="166" fontId="5" fillId="0" borderId="2" xfId="1" applyNumberFormat="1" applyFont="1" applyFill="1" applyBorder="1" applyAlignment="1">
      <alignment vertical="center"/>
    </xf>
    <xf numFmtId="166" fontId="15" fillId="3" borderId="2" xfId="0" applyNumberFormat="1" applyFont="1" applyFill="1" applyBorder="1" applyAlignment="1">
      <alignment vertical="center"/>
    </xf>
    <xf numFmtId="9" fontId="12" fillId="0" borderId="2" xfId="0" applyNumberFormat="1" applyFont="1" applyBorder="1" applyAlignment="1">
      <alignment horizontal="center" vertical="center"/>
    </xf>
    <xf numFmtId="9" fontId="11" fillId="3"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11" fillId="3" borderId="2" xfId="0" applyFont="1" applyFill="1" applyBorder="1" applyAlignment="1">
      <alignment horizontal="center" vertical="center"/>
    </xf>
    <xf numFmtId="0" fontId="7" fillId="0" borderId="2" xfId="0" applyFont="1" applyBorder="1" applyAlignment="1">
      <alignment horizontal="center" vertical="center"/>
    </xf>
    <xf numFmtId="166" fontId="4" fillId="4" borderId="2" xfId="1" applyNumberFormat="1" applyFont="1" applyFill="1" applyBorder="1" applyAlignment="1">
      <alignment vertical="center" wrapText="1"/>
    </xf>
    <xf numFmtId="166" fontId="16" fillId="2" borderId="2" xfId="1" applyNumberFormat="1" applyFont="1" applyFill="1" applyBorder="1" applyAlignment="1">
      <alignment vertical="center" wrapText="1"/>
    </xf>
    <xf numFmtId="0" fontId="5" fillId="4" borderId="2" xfId="0" applyFont="1" applyFill="1" applyBorder="1" applyAlignment="1">
      <alignment horizontal="center" vertical="center" wrapText="1"/>
    </xf>
    <xf numFmtId="0" fontId="12" fillId="4" borderId="2" xfId="0" applyFont="1" applyFill="1" applyBorder="1" applyAlignment="1">
      <alignment horizontal="justify" vertical="center" wrapText="1"/>
    </xf>
    <xf numFmtId="0" fontId="11" fillId="3" borderId="2" xfId="0" applyFont="1" applyFill="1" applyBorder="1" applyAlignment="1">
      <alignment horizontal="center" vertical="center"/>
    </xf>
    <xf numFmtId="0" fontId="7" fillId="0" borderId="2" xfId="0" applyFont="1" applyBorder="1" applyAlignment="1">
      <alignment horizontal="center" vertical="center"/>
    </xf>
    <xf numFmtId="166" fontId="4" fillId="2" borderId="2" xfId="1" applyNumberFormat="1" applyFont="1" applyFill="1" applyBorder="1" applyAlignment="1">
      <alignment vertical="center" wrapText="1"/>
    </xf>
    <xf numFmtId="3" fontId="11" fillId="3" borderId="2" xfId="0" applyNumberFormat="1" applyFont="1" applyFill="1" applyBorder="1" applyAlignment="1">
      <alignment horizontal="center" vertical="center"/>
    </xf>
    <xf numFmtId="0" fontId="17" fillId="4" borderId="2" xfId="0" applyFont="1" applyFill="1" applyBorder="1" applyAlignment="1">
      <alignment horizontal="justify" vertical="center" wrapText="1"/>
    </xf>
    <xf numFmtId="166" fontId="18" fillId="4" borderId="2" xfId="1" applyNumberFormat="1" applyFont="1" applyFill="1" applyBorder="1" applyAlignment="1">
      <alignment vertical="center" wrapText="1"/>
    </xf>
    <xf numFmtId="0" fontId="11" fillId="3" borderId="2" xfId="0" applyFont="1" applyFill="1" applyBorder="1" applyAlignment="1">
      <alignment horizontal="center" vertical="center" wrapText="1"/>
    </xf>
    <xf numFmtId="164" fontId="3" fillId="4" borderId="2" xfId="2" applyFont="1" applyFill="1" applyBorder="1" applyAlignment="1">
      <alignment horizontal="center" vertical="center" wrapText="1"/>
    </xf>
    <xf numFmtId="0" fontId="4" fillId="9" borderId="0" xfId="0" applyFont="1" applyFill="1" applyAlignment="1">
      <alignment horizontal="center" vertical="center"/>
    </xf>
    <xf numFmtId="166" fontId="4" fillId="0" borderId="2" xfId="0" applyNumberFormat="1" applyFont="1" applyBorder="1" applyAlignment="1">
      <alignment vertical="center"/>
    </xf>
    <xf numFmtId="0" fontId="4" fillId="0" borderId="0" xfId="0" applyFont="1" applyFill="1"/>
    <xf numFmtId="0" fontId="4" fillId="2" borderId="0" xfId="0" applyFont="1" applyFill="1" applyAlignment="1">
      <alignment horizontal="center"/>
    </xf>
    <xf numFmtId="0" fontId="4" fillId="2" borderId="0" xfId="0" applyFont="1" applyFill="1" applyAlignment="1">
      <alignment horizontal="center" wrapText="1"/>
    </xf>
    <xf numFmtId="0" fontId="5" fillId="0" borderId="0" xfId="0" applyFont="1" applyFill="1"/>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3" borderId="2" xfId="0" applyFont="1" applyFill="1" applyBorder="1" applyAlignment="1">
      <alignment horizontal="center" vertical="center" wrapText="1"/>
    </xf>
    <xf numFmtId="166" fontId="4" fillId="4" borderId="3" xfId="1" applyNumberFormat="1" applyFont="1" applyFill="1" applyBorder="1" applyAlignment="1">
      <alignment horizontal="center" vertical="center"/>
    </xf>
    <xf numFmtId="166" fontId="4" fillId="4" borderId="8" xfId="1" applyNumberFormat="1" applyFont="1" applyFill="1" applyBorder="1" applyAlignment="1">
      <alignment horizontal="center" vertical="center"/>
    </xf>
    <xf numFmtId="166" fontId="4" fillId="4" borderId="4" xfId="1" applyNumberFormat="1" applyFont="1" applyFill="1" applyBorder="1" applyAlignment="1">
      <alignment horizontal="center" vertical="center"/>
    </xf>
    <xf numFmtId="0" fontId="11" fillId="3" borderId="2" xfId="0" applyFont="1" applyFill="1" applyBorder="1" applyAlignment="1">
      <alignment horizontal="center" vertical="center"/>
    </xf>
    <xf numFmtId="0" fontId="8" fillId="3" borderId="2" xfId="0" applyFont="1" applyFill="1" applyBorder="1" applyAlignment="1">
      <alignment horizontal="left" vertical="center" wrapText="1"/>
    </xf>
    <xf numFmtId="0" fontId="7" fillId="0" borderId="2" xfId="0" applyFont="1" applyBorder="1" applyAlignment="1">
      <alignment horizontal="center" vertical="center"/>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12" fillId="0" borderId="3" xfId="0" applyFont="1" applyFill="1" applyBorder="1" applyAlignment="1">
      <alignment horizontal="justify" vertical="center" wrapText="1"/>
    </xf>
    <xf numFmtId="0" fontId="12" fillId="0" borderId="8" xfId="0" applyFont="1" applyFill="1" applyBorder="1" applyAlignment="1">
      <alignment horizontal="justify" vertical="center" wrapText="1"/>
    </xf>
    <xf numFmtId="0" fontId="12" fillId="0" borderId="4" xfId="0" applyFont="1" applyFill="1" applyBorder="1" applyAlignment="1">
      <alignment horizontal="justify" vertical="center" wrapText="1"/>
    </xf>
    <xf numFmtId="166" fontId="4" fillId="2" borderId="3" xfId="1" applyNumberFormat="1" applyFont="1" applyFill="1" applyBorder="1" applyAlignment="1">
      <alignment horizontal="center" vertical="center"/>
    </xf>
    <xf numFmtId="166" fontId="4" fillId="2" borderId="8" xfId="1" applyNumberFormat="1" applyFont="1" applyFill="1" applyBorder="1" applyAlignment="1">
      <alignment horizontal="center" vertical="center"/>
    </xf>
    <xf numFmtId="166" fontId="4" fillId="2" borderId="4" xfId="1" applyNumberFormat="1" applyFont="1" applyFill="1" applyBorder="1" applyAlignment="1">
      <alignment horizontal="center" vertical="center"/>
    </xf>
    <xf numFmtId="166" fontId="5" fillId="0" borderId="3" xfId="1" applyNumberFormat="1" applyFont="1" applyFill="1" applyBorder="1" applyAlignment="1">
      <alignment horizontal="center" vertical="center"/>
    </xf>
    <xf numFmtId="166" fontId="5" fillId="0" borderId="8" xfId="1" applyNumberFormat="1" applyFont="1" applyFill="1" applyBorder="1" applyAlignment="1">
      <alignment horizontal="center" vertical="center"/>
    </xf>
    <xf numFmtId="166" fontId="5" fillId="0" borderId="4" xfId="1" applyNumberFormat="1" applyFont="1" applyFill="1" applyBorder="1" applyAlignment="1">
      <alignment horizontal="center" vertical="center"/>
    </xf>
    <xf numFmtId="166" fontId="3" fillId="2" borderId="3" xfId="1" applyNumberFormat="1" applyFont="1" applyFill="1" applyBorder="1" applyAlignment="1">
      <alignment horizontal="center" vertical="center"/>
    </xf>
    <xf numFmtId="166" fontId="3" fillId="2" borderId="8" xfId="1" applyNumberFormat="1" applyFont="1" applyFill="1" applyBorder="1" applyAlignment="1">
      <alignment horizontal="center" vertical="center"/>
    </xf>
    <xf numFmtId="166" fontId="3" fillId="2" borderId="4" xfId="1" applyNumberFormat="1" applyFont="1" applyFill="1" applyBorder="1" applyAlignment="1">
      <alignment horizontal="center" vertical="center"/>
    </xf>
    <xf numFmtId="0" fontId="4" fillId="8" borderId="1" xfId="0" applyFont="1" applyFill="1" applyBorder="1" applyAlignment="1">
      <alignment horizontal="center" vertical="center"/>
    </xf>
    <xf numFmtId="0" fontId="4" fillId="6" borderId="1" xfId="0" applyFont="1" applyFill="1" applyBorder="1" applyAlignment="1">
      <alignment horizontal="center" vertical="center"/>
    </xf>
    <xf numFmtId="0" fontId="4" fillId="7" borderId="1" xfId="0" applyFont="1" applyFill="1" applyBorder="1" applyAlignment="1">
      <alignment horizontal="center" vertical="center"/>
    </xf>
    <xf numFmtId="0" fontId="4" fillId="0" borderId="2" xfId="0" applyFont="1" applyFill="1" applyBorder="1" applyAlignment="1">
      <alignment horizontal="justify" vertical="center" wrapText="1"/>
    </xf>
    <xf numFmtId="9" fontId="0" fillId="15" borderId="19" xfId="21" applyFont="1" applyFill="1" applyBorder="1" applyAlignment="1">
      <alignment horizontal="center" vertical="center" wrapText="1"/>
    </xf>
    <xf numFmtId="9" fontId="0" fillId="15" borderId="20" xfId="21" applyFont="1" applyFill="1" applyBorder="1" applyAlignment="1">
      <alignment horizontal="center" vertical="center" wrapText="1"/>
    </xf>
    <xf numFmtId="9" fontId="0" fillId="15" borderId="21" xfId="21" applyFont="1" applyFill="1" applyBorder="1" applyAlignment="1">
      <alignment horizontal="center" vertical="center" wrapText="1"/>
    </xf>
    <xf numFmtId="9" fontId="0" fillId="14" borderId="19" xfId="21" applyFont="1" applyFill="1" applyBorder="1" applyAlignment="1">
      <alignment horizontal="center" vertical="center" wrapText="1"/>
    </xf>
    <xf numFmtId="9" fontId="0" fillId="14" borderId="20" xfId="21" applyFont="1" applyFill="1" applyBorder="1" applyAlignment="1">
      <alignment horizontal="center" vertical="center" wrapText="1"/>
    </xf>
    <xf numFmtId="9" fontId="0" fillId="14" borderId="21" xfId="21" applyFont="1" applyFill="1" applyBorder="1" applyAlignment="1">
      <alignment horizontal="center" vertical="center" wrapText="1"/>
    </xf>
    <xf numFmtId="167" fontId="4" fillId="2" borderId="13" xfId="0" applyNumberFormat="1" applyFont="1" applyFill="1" applyBorder="1" applyAlignment="1">
      <alignment horizontal="center" vertical="center" wrapText="1"/>
    </xf>
    <xf numFmtId="167" fontId="4" fillId="2" borderId="8" xfId="0" applyNumberFormat="1" applyFont="1" applyFill="1" applyBorder="1" applyAlignment="1">
      <alignment horizontal="center" vertical="center" wrapText="1"/>
    </xf>
    <xf numFmtId="167" fontId="4" fillId="2" borderId="4" xfId="0" applyNumberFormat="1" applyFont="1" applyFill="1" applyBorder="1" applyAlignment="1">
      <alignment horizontal="center" vertical="center" wrapText="1"/>
    </xf>
    <xf numFmtId="167" fontId="4" fillId="0" borderId="13" xfId="0" applyNumberFormat="1" applyFont="1" applyFill="1" applyBorder="1" applyAlignment="1">
      <alignment horizontal="center" vertical="center" wrapText="1"/>
    </xf>
    <xf numFmtId="167" fontId="4" fillId="0" borderId="8" xfId="0" applyNumberFormat="1" applyFont="1" applyFill="1" applyBorder="1" applyAlignment="1">
      <alignment horizontal="center" vertical="center" wrapText="1"/>
    </xf>
    <xf numFmtId="167" fontId="4" fillId="0" borderId="4"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2" borderId="18" xfId="0" applyFont="1" applyFill="1" applyBorder="1" applyAlignment="1">
      <alignment vertical="center" wrapText="1"/>
    </xf>
    <xf numFmtId="0" fontId="4" fillId="2" borderId="16" xfId="0" applyFont="1" applyFill="1" applyBorder="1" applyAlignment="1">
      <alignment vertical="center" wrapText="1"/>
    </xf>
    <xf numFmtId="0" fontId="4" fillId="2" borderId="17" xfId="0" applyFont="1" applyFill="1" applyBorder="1" applyAlignment="1">
      <alignment vertical="center" wrapText="1"/>
    </xf>
    <xf numFmtId="0" fontId="5" fillId="0" borderId="2" xfId="0" applyFont="1" applyFill="1" applyBorder="1" applyAlignment="1">
      <alignment horizontal="justify" vertical="center" wrapText="1"/>
    </xf>
    <xf numFmtId="0" fontId="4" fillId="2" borderId="15"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2" borderId="17" xfId="0"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0" fontId="4" fillId="2" borderId="15" xfId="0" applyFont="1" applyFill="1" applyBorder="1" applyAlignment="1">
      <alignment vertical="center" wrapText="1"/>
    </xf>
    <xf numFmtId="0" fontId="23" fillId="2" borderId="15" xfId="0" applyFont="1" applyFill="1" applyBorder="1" applyAlignment="1">
      <alignment horizontal="center" vertical="center" wrapText="1"/>
    </xf>
    <xf numFmtId="3" fontId="5" fillId="2" borderId="2" xfId="0" applyNumberFormat="1" applyFont="1" applyFill="1" applyBorder="1" applyAlignment="1">
      <alignment horizontal="center" vertical="center" wrapText="1"/>
    </xf>
    <xf numFmtId="0" fontId="2" fillId="10" borderId="9" xfId="0" applyFont="1" applyFill="1" applyBorder="1" applyAlignment="1">
      <alignment horizontal="center" vertical="center" wrapText="1"/>
    </xf>
    <xf numFmtId="0" fontId="2" fillId="10" borderId="10" xfId="0" applyFont="1" applyFill="1" applyBorder="1" applyAlignment="1">
      <alignment horizontal="center" vertical="center" wrapText="1"/>
    </xf>
    <xf numFmtId="0" fontId="2" fillId="10" borderId="13" xfId="0" applyFont="1" applyFill="1" applyBorder="1" applyAlignment="1">
      <alignment horizontal="center" vertical="center" wrapText="1"/>
    </xf>
    <xf numFmtId="0" fontId="2" fillId="10" borderId="1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 xfId="0" applyFont="1" applyFill="1" applyBorder="1" applyAlignment="1">
      <alignment horizontal="justify" vertical="center" wrapText="1"/>
    </xf>
    <xf numFmtId="0" fontId="4" fillId="2" borderId="1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23" fillId="2" borderId="16" xfId="0" applyFont="1" applyFill="1" applyBorder="1" applyAlignment="1">
      <alignment vertical="center" wrapText="1"/>
    </xf>
    <xf numFmtId="0" fontId="23" fillId="2" borderId="17" xfId="0" applyFont="1" applyFill="1" applyBorder="1" applyAlignment="1">
      <alignment vertical="center" wrapText="1"/>
    </xf>
    <xf numFmtId="0" fontId="4" fillId="2" borderId="2"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2" fillId="11" borderId="28" xfId="0" applyFont="1" applyFill="1" applyBorder="1" applyAlignment="1">
      <alignment horizontal="center" vertical="center" wrapText="1"/>
    </xf>
    <xf numFmtId="0" fontId="2" fillId="11" borderId="22" xfId="0" applyFont="1" applyFill="1" applyBorder="1" applyAlignment="1">
      <alignment horizontal="center" vertical="center" wrapText="1"/>
    </xf>
    <xf numFmtId="0" fontId="2" fillId="13" borderId="16" xfId="0" applyFont="1" applyFill="1" applyBorder="1" applyAlignment="1">
      <alignment horizontal="center" vertical="center" wrapText="1"/>
    </xf>
    <xf numFmtId="0" fontId="2" fillId="13" borderId="22" xfId="0" applyFont="1" applyFill="1" applyBorder="1" applyAlignment="1">
      <alignment horizontal="center" vertical="center" wrapText="1"/>
    </xf>
    <xf numFmtId="0" fontId="2" fillId="11" borderId="25" xfId="0" applyFont="1" applyFill="1" applyBorder="1" applyAlignment="1">
      <alignment horizontal="center" vertical="center" wrapText="1"/>
    </xf>
    <xf numFmtId="0" fontId="2" fillId="11" borderId="26" xfId="0" applyFont="1" applyFill="1" applyBorder="1" applyAlignment="1">
      <alignment horizontal="center" vertical="center" wrapText="1"/>
    </xf>
    <xf numFmtId="0" fontId="2" fillId="11" borderId="27" xfId="0" applyFont="1" applyFill="1" applyBorder="1" applyAlignment="1">
      <alignment horizontal="center" vertical="center" wrapText="1"/>
    </xf>
    <xf numFmtId="0" fontId="26" fillId="12" borderId="9"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10" borderId="10" xfId="0" applyFont="1" applyFill="1" applyBorder="1" applyAlignment="1">
      <alignment horizontal="center" vertical="center" wrapText="1"/>
    </xf>
    <xf numFmtId="0" fontId="11" fillId="10" borderId="10" xfId="0" applyFont="1" applyFill="1" applyBorder="1" applyAlignment="1">
      <alignment horizontal="center" vertical="center" wrapText="1"/>
    </xf>
    <xf numFmtId="0" fontId="11" fillId="12" borderId="11" xfId="0" applyFont="1" applyFill="1" applyBorder="1" applyAlignment="1">
      <alignment horizontal="center" vertical="center" wrapText="1"/>
    </xf>
    <xf numFmtId="0" fontId="11" fillId="12" borderId="12" xfId="0" applyFont="1" applyFill="1" applyBorder="1" applyAlignment="1">
      <alignment horizontal="center" vertical="center" wrapText="1"/>
    </xf>
    <xf numFmtId="0" fontId="11" fillId="12" borderId="10" xfId="0" applyFont="1" applyFill="1" applyBorder="1" applyAlignment="1">
      <alignment horizontal="center" vertical="center" wrapText="1"/>
    </xf>
    <xf numFmtId="0" fontId="26" fillId="12" borderId="10" xfId="0" applyFont="1" applyFill="1" applyBorder="1" applyAlignment="1">
      <alignment horizontal="center" vertical="center" wrapText="1"/>
    </xf>
    <xf numFmtId="0" fontId="27" fillId="0" borderId="2" xfId="0" applyFont="1" applyFill="1" applyBorder="1" applyAlignment="1">
      <alignment horizontal="justify" vertical="center" wrapText="1"/>
    </xf>
    <xf numFmtId="0" fontId="2" fillId="11" borderId="16" xfId="0" applyFont="1" applyFill="1" applyBorder="1" applyAlignment="1">
      <alignment horizontal="center" vertical="center" wrapText="1"/>
    </xf>
    <xf numFmtId="0" fontId="18" fillId="0" borderId="2" xfId="0" applyFont="1" applyFill="1" applyBorder="1" applyAlignment="1">
      <alignment horizontal="justify" vertical="center" wrapText="1"/>
    </xf>
    <xf numFmtId="0" fontId="29" fillId="14" borderId="19" xfId="0" applyFont="1" applyFill="1" applyBorder="1" applyAlignment="1">
      <alignment horizontal="center" vertical="center" wrapText="1"/>
    </xf>
    <xf numFmtId="0" fontId="29" fillId="14" borderId="20" xfId="0" applyFont="1" applyFill="1" applyBorder="1" applyAlignment="1">
      <alignment horizontal="center" vertical="center" wrapText="1"/>
    </xf>
    <xf numFmtId="0" fontId="29" fillId="14" borderId="21" xfId="0" applyFont="1" applyFill="1" applyBorder="1" applyAlignment="1">
      <alignment horizontal="center" vertical="center" wrapText="1"/>
    </xf>
    <xf numFmtId="0" fontId="29" fillId="14" borderId="19" xfId="0" applyFont="1" applyFill="1" applyBorder="1" applyAlignment="1">
      <alignment horizontal="justify" vertical="center" wrapText="1"/>
    </xf>
    <xf numFmtId="0" fontId="29" fillId="14" borderId="20" xfId="0" applyFont="1" applyFill="1" applyBorder="1" applyAlignment="1">
      <alignment horizontal="justify" vertical="center" wrapText="1"/>
    </xf>
    <xf numFmtId="0" fontId="29" fillId="14" borderId="21" xfId="0" applyFont="1" applyFill="1" applyBorder="1" applyAlignment="1">
      <alignment horizontal="justify" vertical="center" wrapText="1"/>
    </xf>
    <xf numFmtId="0" fontId="4" fillId="0" borderId="29"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 xfId="0" applyFont="1" applyFill="1" applyBorder="1" applyAlignment="1">
      <alignment vertical="center" wrapText="1"/>
    </xf>
    <xf numFmtId="0" fontId="31" fillId="2" borderId="30" xfId="0" applyFont="1" applyFill="1" applyBorder="1" applyAlignment="1">
      <alignment horizontal="center" vertical="center"/>
    </xf>
    <xf numFmtId="0" fontId="31" fillId="2" borderId="23" xfId="0" applyFont="1" applyFill="1" applyBorder="1" applyAlignment="1">
      <alignment horizontal="center" vertical="center"/>
    </xf>
    <xf numFmtId="0" fontId="31" fillId="2" borderId="24" xfId="0" applyFont="1" applyFill="1" applyBorder="1" applyAlignment="1">
      <alignment horizontal="center" vertical="center"/>
    </xf>
    <xf numFmtId="9" fontId="32" fillId="2" borderId="21" xfId="0" applyNumberFormat="1" applyFont="1" applyFill="1" applyBorder="1" applyAlignment="1">
      <alignment horizontal="center" vertical="center"/>
    </xf>
    <xf numFmtId="0" fontId="22" fillId="10" borderId="31" xfId="0" applyFont="1" applyFill="1" applyBorder="1" applyAlignment="1">
      <alignment horizontal="center" vertical="center"/>
    </xf>
    <xf numFmtId="0" fontId="22" fillId="10" borderId="32" xfId="0" applyFont="1" applyFill="1" applyBorder="1" applyAlignment="1">
      <alignment horizontal="center" vertical="center"/>
    </xf>
    <xf numFmtId="0" fontId="22" fillId="12" borderId="32" xfId="0" applyFont="1" applyFill="1" applyBorder="1" applyAlignment="1">
      <alignment horizontal="center" vertical="center"/>
    </xf>
    <xf numFmtId="0" fontId="22" fillId="12" borderId="33" xfId="0" applyFont="1" applyFill="1" applyBorder="1" applyAlignment="1">
      <alignment horizontal="center" vertical="center"/>
    </xf>
    <xf numFmtId="0" fontId="4" fillId="2" borderId="34" xfId="0" applyFont="1" applyFill="1" applyBorder="1"/>
    <xf numFmtId="0" fontId="2" fillId="10" borderId="35" xfId="0" applyFont="1" applyFill="1" applyBorder="1" applyAlignment="1">
      <alignment horizontal="center" vertical="center" wrapText="1"/>
    </xf>
    <xf numFmtId="0" fontId="30" fillId="16" borderId="36" xfId="0" applyFont="1" applyFill="1" applyBorder="1" applyAlignment="1">
      <alignment horizontal="center" vertical="center" wrapText="1"/>
    </xf>
    <xf numFmtId="0" fontId="2" fillId="10" borderId="37" xfId="0" applyFont="1" applyFill="1" applyBorder="1" applyAlignment="1">
      <alignment horizontal="center" vertical="center" wrapText="1"/>
    </xf>
    <xf numFmtId="0" fontId="30" fillId="16"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0" borderId="40" xfId="0" applyFont="1" applyFill="1" applyBorder="1" applyAlignment="1">
      <alignment horizontal="justify" vertical="center" wrapText="1"/>
    </xf>
    <xf numFmtId="0" fontId="4" fillId="2" borderId="41"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43" xfId="0" applyFont="1" applyFill="1" applyBorder="1" applyAlignment="1">
      <alignment horizontal="justify" vertical="center" wrapText="1"/>
    </xf>
    <xf numFmtId="167" fontId="4" fillId="0" borderId="42" xfId="0" applyNumberFormat="1" applyFont="1" applyFill="1" applyBorder="1" applyAlignment="1">
      <alignment horizontal="center" vertical="center" wrapText="1"/>
    </xf>
    <xf numFmtId="167" fontId="4" fillId="2" borderId="42" xfId="0" applyNumberFormat="1" applyFont="1" applyFill="1" applyBorder="1" applyAlignment="1">
      <alignment horizontal="center" vertical="center" wrapText="1"/>
    </xf>
    <xf numFmtId="0" fontId="27" fillId="0" borderId="43" xfId="0" applyFont="1" applyFill="1" applyBorder="1" applyAlignment="1">
      <alignment horizontal="justify" vertical="center" wrapText="1"/>
    </xf>
    <xf numFmtId="0" fontId="29" fillId="14" borderId="44" xfId="0" applyFont="1" applyFill="1" applyBorder="1" applyAlignment="1">
      <alignment horizontal="center" vertical="center" wrapText="1"/>
    </xf>
    <xf numFmtId="0" fontId="18" fillId="0" borderId="43" xfId="0" applyFont="1" applyFill="1" applyBorder="1" applyAlignment="1">
      <alignment horizontal="justify" vertical="center" wrapText="1"/>
    </xf>
    <xf numFmtId="9" fontId="0" fillId="15" borderId="44" xfId="21" applyFont="1" applyFill="1" applyBorder="1" applyAlignment="1">
      <alignment horizontal="center" vertical="center" wrapText="1"/>
    </xf>
    <xf numFmtId="0" fontId="4" fillId="0" borderId="45" xfId="0" applyFont="1" applyFill="1" applyBorder="1" applyAlignment="1">
      <alignment horizontal="justify" vertical="center" wrapText="1"/>
    </xf>
  </cellXfs>
  <cellStyles count="22">
    <cellStyle name="Millares 2" xfId="5" xr:uid="{00000000-0005-0000-0000-000000000000}"/>
    <cellStyle name="Millares 2 2" xfId="6" xr:uid="{00000000-0005-0000-0000-000001000000}"/>
    <cellStyle name="Millares 2 2 2" xfId="16" xr:uid="{00000000-0005-0000-0000-000002000000}"/>
    <cellStyle name="Millares 2 3" xfId="15" xr:uid="{00000000-0005-0000-0000-000003000000}"/>
    <cellStyle name="Moneda" xfId="1" builtinId="4"/>
    <cellStyle name="Moneda [0]" xfId="2" builtinId="7"/>
    <cellStyle name="Moneda [0] 2" xfId="4" xr:uid="{00000000-0005-0000-0000-000006000000}"/>
    <cellStyle name="Moneda [0] 2 2" xfId="9" xr:uid="{00000000-0005-0000-0000-000007000000}"/>
    <cellStyle name="Moneda [0] 2 2 2" xfId="19" xr:uid="{00000000-0005-0000-0000-000008000000}"/>
    <cellStyle name="Moneda [0] 2 3" xfId="14" xr:uid="{00000000-0005-0000-0000-000009000000}"/>
    <cellStyle name="Moneda [0] 3" xfId="8" xr:uid="{00000000-0005-0000-0000-00000A000000}"/>
    <cellStyle name="Moneda [0] 3 2" xfId="18" xr:uid="{00000000-0005-0000-0000-00000B000000}"/>
    <cellStyle name="Moneda [0] 4" xfId="12" xr:uid="{00000000-0005-0000-0000-00000C000000}"/>
    <cellStyle name="Moneda 2" xfId="3" xr:uid="{00000000-0005-0000-0000-00000D000000}"/>
    <cellStyle name="Moneda 2 2" xfId="10" xr:uid="{00000000-0005-0000-0000-00000E000000}"/>
    <cellStyle name="Moneda 2 2 2" xfId="20" xr:uid="{00000000-0005-0000-0000-00000F000000}"/>
    <cellStyle name="Moneda 2 3" xfId="13" xr:uid="{00000000-0005-0000-0000-000010000000}"/>
    <cellStyle name="Moneda 3" xfId="7" xr:uid="{00000000-0005-0000-0000-000011000000}"/>
    <cellStyle name="Moneda 3 2" xfId="17" xr:uid="{00000000-0005-0000-0000-000012000000}"/>
    <cellStyle name="Moneda 4" xfId="11" xr:uid="{00000000-0005-0000-0000-000013000000}"/>
    <cellStyle name="Normal" xfId="0" builtinId="0"/>
    <cellStyle name="Porcentaje" xfId="21" builtinId="5"/>
  </cellStyles>
  <dxfs count="0"/>
  <tableStyles count="0" defaultTableStyle="TableStyleMedium2" defaultPivotStyle="PivotStyleLight16"/>
  <colors>
    <mruColors>
      <color rgb="FF0000CC"/>
      <color rgb="FF00FF00"/>
      <color rgb="FFFFFFFF"/>
      <color rgb="FF008080"/>
      <color rgb="FF0093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176893</xdr:colOff>
      <xdr:row>0</xdr:row>
      <xdr:rowOff>108858</xdr:rowOff>
    </xdr:from>
    <xdr:to>
      <xdr:col>1</xdr:col>
      <xdr:colOff>1674436</xdr:colOff>
      <xdr:row>0</xdr:row>
      <xdr:rowOff>770317</xdr:rowOff>
    </xdr:to>
    <xdr:pic>
      <xdr:nvPicPr>
        <xdr:cNvPr id="4" name="Imagen 3">
          <a:extLst>
            <a:ext uri="{FF2B5EF4-FFF2-40B4-BE49-F238E27FC236}">
              <a16:creationId xmlns:a16="http://schemas.microsoft.com/office/drawing/2014/main" id="{69A5253F-26D3-46F8-82B4-9121C3444AC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893" y="108858"/>
          <a:ext cx="2069043" cy="661459"/>
        </a:xfrm>
        <a:prstGeom prst="rect">
          <a:avLst/>
        </a:prstGeom>
      </xdr:spPr>
    </xdr:pic>
    <xdr:clientData/>
  </xdr:twoCellAnchor>
  <xdr:oneCellAnchor>
    <xdr:from>
      <xdr:col>14</xdr:col>
      <xdr:colOff>40822</xdr:colOff>
      <xdr:row>0</xdr:row>
      <xdr:rowOff>312965</xdr:rowOff>
    </xdr:from>
    <xdr:ext cx="1958590" cy="457200"/>
    <xdr:pic>
      <xdr:nvPicPr>
        <xdr:cNvPr id="5" name="Imagen 4">
          <a:extLst>
            <a:ext uri="{FF2B5EF4-FFF2-40B4-BE49-F238E27FC236}">
              <a16:creationId xmlns:a16="http://schemas.microsoft.com/office/drawing/2014/main" id="{1DFD915D-7D0A-4E9F-A1F3-FA5C6A6E6E3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036643" y="312965"/>
          <a:ext cx="1958590" cy="45720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dimension ref="A2:S89"/>
  <sheetViews>
    <sheetView workbookViewId="0">
      <pane xSplit="2" topLeftCell="K1" activePane="topRight" state="frozen"/>
      <selection activeCell="A9" sqref="A9"/>
      <selection pane="topRight" activeCell="Q11" sqref="Q11"/>
    </sheetView>
  </sheetViews>
  <sheetFormatPr baseColWidth="10" defaultColWidth="11.42578125" defaultRowHeight="14.25" x14ac:dyDescent="0.2"/>
  <cols>
    <col min="1" max="1" width="3.140625" style="4" customWidth="1"/>
    <col min="2" max="2" width="44.570312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28.140625" style="4" customWidth="1"/>
    <col min="20" max="16384" width="11.42578125" style="4"/>
  </cols>
  <sheetData>
    <row r="2" spans="2:19" ht="36" customHeight="1" x14ac:dyDescent="0.2">
      <c r="B2" s="2" t="s">
        <v>34</v>
      </c>
      <c r="C2" s="68" t="s">
        <v>21</v>
      </c>
      <c r="D2" s="68"/>
      <c r="E2" s="68"/>
      <c r="F2" s="68"/>
      <c r="G2" s="68"/>
      <c r="H2" s="68"/>
      <c r="I2" s="68"/>
      <c r="J2" s="68"/>
      <c r="K2" s="68"/>
      <c r="L2" s="68"/>
      <c r="M2" s="68"/>
      <c r="N2" s="68"/>
      <c r="O2" s="3"/>
      <c r="R2" s="3"/>
    </row>
    <row r="3" spans="2:19" x14ac:dyDescent="0.2">
      <c r="C3" s="5"/>
      <c r="D3" s="5"/>
      <c r="E3" s="5"/>
      <c r="F3" s="5"/>
      <c r="G3" s="5"/>
      <c r="H3" s="5"/>
      <c r="I3" s="5"/>
      <c r="J3" s="5"/>
      <c r="K3" s="5"/>
      <c r="L3" s="5"/>
      <c r="M3" s="5"/>
      <c r="N3" s="5"/>
      <c r="O3" s="6"/>
      <c r="R3" s="6"/>
    </row>
    <row r="4" spans="2:19" ht="29.25" customHeight="1" x14ac:dyDescent="0.2">
      <c r="B4" s="2" t="s">
        <v>35</v>
      </c>
      <c r="C4" s="68" t="s">
        <v>23</v>
      </c>
      <c r="D4" s="68"/>
      <c r="E4" s="68"/>
      <c r="F4" s="68"/>
      <c r="G4" s="68"/>
      <c r="H4" s="68"/>
      <c r="I4" s="68"/>
      <c r="J4" s="68"/>
      <c r="K4" s="68"/>
      <c r="L4" s="68"/>
      <c r="M4" s="68"/>
      <c r="N4" s="68"/>
      <c r="O4" s="3"/>
      <c r="R4" s="3"/>
    </row>
    <row r="5" spans="2:19" ht="15" customHeight="1" x14ac:dyDescent="0.2">
      <c r="B5" s="7"/>
      <c r="C5" s="8"/>
      <c r="D5" s="8"/>
      <c r="E5" s="8"/>
      <c r="F5" s="8"/>
      <c r="G5" s="8"/>
      <c r="H5" s="8"/>
      <c r="I5" s="8"/>
      <c r="J5" s="8"/>
      <c r="K5" s="8"/>
      <c r="L5" s="8"/>
      <c r="M5" s="8"/>
      <c r="N5" s="8"/>
      <c r="O5" s="8"/>
      <c r="R5" s="8"/>
    </row>
    <row r="6" spans="2:19" ht="16.5" customHeight="1" x14ac:dyDescent="0.2">
      <c r="B6" s="69" t="s">
        <v>0</v>
      </c>
      <c r="C6" s="60" t="s">
        <v>13</v>
      </c>
      <c r="D6" s="61"/>
      <c r="E6" s="61"/>
      <c r="F6" s="62"/>
      <c r="G6" s="60" t="s">
        <v>2</v>
      </c>
      <c r="H6" s="61"/>
      <c r="I6" s="61"/>
      <c r="J6" s="61"/>
      <c r="K6" s="61"/>
      <c r="L6" s="61"/>
      <c r="M6" s="62"/>
      <c r="N6" s="63" t="s">
        <v>3</v>
      </c>
      <c r="O6" s="10"/>
      <c r="P6" s="67" t="s">
        <v>11</v>
      </c>
      <c r="Q6" s="67"/>
      <c r="R6" s="10"/>
    </row>
    <row r="7" spans="2:19" ht="31.5" customHeight="1" x14ac:dyDescent="0.2">
      <c r="B7" s="69"/>
      <c r="C7" s="24" t="s">
        <v>9</v>
      </c>
      <c r="D7" s="24" t="s">
        <v>10</v>
      </c>
      <c r="E7" s="24" t="s">
        <v>1</v>
      </c>
      <c r="F7" s="24" t="s">
        <v>16</v>
      </c>
      <c r="G7" s="24" t="s">
        <v>14</v>
      </c>
      <c r="H7" s="28" t="s">
        <v>15</v>
      </c>
      <c r="I7" s="24" t="s">
        <v>18</v>
      </c>
      <c r="J7" s="28" t="s">
        <v>17</v>
      </c>
      <c r="K7" s="24" t="s">
        <v>19</v>
      </c>
      <c r="L7" s="28" t="s">
        <v>20</v>
      </c>
      <c r="M7" s="24" t="s">
        <v>4</v>
      </c>
      <c r="N7" s="63"/>
      <c r="O7" s="10"/>
      <c r="P7" s="11" t="s">
        <v>26</v>
      </c>
      <c r="Q7" s="11" t="s">
        <v>5</v>
      </c>
      <c r="R7" s="10"/>
    </row>
    <row r="8" spans="2:19" ht="57" x14ac:dyDescent="0.2">
      <c r="B8" s="25" t="s">
        <v>24</v>
      </c>
      <c r="C8" s="12">
        <v>0</v>
      </c>
      <c r="D8" s="12">
        <v>0</v>
      </c>
      <c r="E8" s="12">
        <v>0</v>
      </c>
      <c r="F8" s="32">
        <f t="shared" ref="F8:F13" si="0">+C8+D8+E8</f>
        <v>0</v>
      </c>
      <c r="G8" s="12">
        <v>56000000000</v>
      </c>
      <c r="H8" s="33" t="s">
        <v>25</v>
      </c>
      <c r="I8" s="12">
        <v>0</v>
      </c>
      <c r="J8" s="12"/>
      <c r="K8" s="12">
        <v>0</v>
      </c>
      <c r="L8" s="12"/>
      <c r="M8" s="32">
        <f t="shared" ref="M8:M13" si="1">+G8+I8+K8</f>
        <v>56000000000</v>
      </c>
      <c r="N8" s="13">
        <f t="shared" ref="N8:N13" si="2">+C8+M8</f>
        <v>56000000000</v>
      </c>
      <c r="O8" s="14"/>
      <c r="P8" s="15" t="s">
        <v>22</v>
      </c>
      <c r="Q8" s="16">
        <f>43+133</f>
        <v>176</v>
      </c>
      <c r="R8" s="14"/>
      <c r="S8" s="31" t="s">
        <v>27</v>
      </c>
    </row>
    <row r="9" spans="2:19" ht="57" x14ac:dyDescent="0.2">
      <c r="B9" s="25" t="s">
        <v>28</v>
      </c>
      <c r="C9" s="12">
        <v>69061134999</v>
      </c>
      <c r="D9" s="12">
        <v>0</v>
      </c>
      <c r="E9" s="12">
        <v>0</v>
      </c>
      <c r="F9" s="32">
        <f t="shared" si="0"/>
        <v>69061134999</v>
      </c>
      <c r="G9" s="12">
        <v>0</v>
      </c>
      <c r="H9" s="12"/>
      <c r="I9" s="12">
        <v>0</v>
      </c>
      <c r="J9" s="12"/>
      <c r="K9" s="12">
        <v>0</v>
      </c>
      <c r="L9" s="12"/>
      <c r="M9" s="32">
        <f t="shared" si="1"/>
        <v>0</v>
      </c>
      <c r="N9" s="13">
        <f t="shared" si="2"/>
        <v>69061134999</v>
      </c>
      <c r="O9" s="14"/>
      <c r="P9" s="15" t="s">
        <v>22</v>
      </c>
      <c r="Q9" s="16">
        <v>1200</v>
      </c>
      <c r="R9" s="14"/>
    </row>
    <row r="10" spans="2:19" ht="57" x14ac:dyDescent="0.2">
      <c r="B10" s="25" t="s">
        <v>29</v>
      </c>
      <c r="C10" s="12">
        <v>0</v>
      </c>
      <c r="D10" s="12">
        <v>0</v>
      </c>
      <c r="E10" s="12">
        <v>0</v>
      </c>
      <c r="F10" s="32">
        <f t="shared" si="0"/>
        <v>0</v>
      </c>
      <c r="G10" s="12">
        <v>35604532699</v>
      </c>
      <c r="H10" s="33" t="s">
        <v>30</v>
      </c>
      <c r="I10" s="12">
        <v>0</v>
      </c>
      <c r="J10" s="12"/>
      <c r="K10" s="12">
        <v>0</v>
      </c>
      <c r="L10" s="12"/>
      <c r="M10" s="32">
        <f t="shared" si="1"/>
        <v>35604532699</v>
      </c>
      <c r="N10" s="13">
        <f t="shared" si="2"/>
        <v>35604532699</v>
      </c>
      <c r="O10" s="14"/>
      <c r="P10" s="15" t="s">
        <v>22</v>
      </c>
      <c r="Q10" s="16">
        <v>226</v>
      </c>
      <c r="R10" s="14"/>
    </row>
    <row r="11" spans="2:19" ht="45" x14ac:dyDescent="0.2">
      <c r="B11" s="25" t="s">
        <v>31</v>
      </c>
      <c r="C11" s="12">
        <v>0</v>
      </c>
      <c r="D11" s="12">
        <v>0</v>
      </c>
      <c r="E11" s="12">
        <v>0</v>
      </c>
      <c r="F11" s="32">
        <f t="shared" si="0"/>
        <v>0</v>
      </c>
      <c r="G11" s="12">
        <v>0</v>
      </c>
      <c r="H11" s="12"/>
      <c r="I11" s="12">
        <v>0</v>
      </c>
      <c r="J11" s="12"/>
      <c r="K11" s="12">
        <v>0</v>
      </c>
      <c r="L11" s="12"/>
      <c r="M11" s="32">
        <f t="shared" si="1"/>
        <v>0</v>
      </c>
      <c r="N11" s="13">
        <f t="shared" si="2"/>
        <v>0</v>
      </c>
      <c r="O11" s="14"/>
      <c r="P11" s="15"/>
      <c r="Q11" s="16"/>
      <c r="R11" s="14"/>
    </row>
    <row r="12" spans="2:19" ht="30" x14ac:dyDescent="0.2">
      <c r="B12" s="25" t="s">
        <v>32</v>
      </c>
      <c r="C12" s="12">
        <v>0</v>
      </c>
      <c r="D12" s="12">
        <v>0</v>
      </c>
      <c r="E12" s="12">
        <v>0</v>
      </c>
      <c r="F12" s="32">
        <f t="shared" si="0"/>
        <v>0</v>
      </c>
      <c r="G12" s="12">
        <v>0</v>
      </c>
      <c r="H12" s="12"/>
      <c r="I12" s="12">
        <v>0</v>
      </c>
      <c r="J12" s="12"/>
      <c r="K12" s="12">
        <v>0</v>
      </c>
      <c r="L12" s="12"/>
      <c r="M12" s="32">
        <f t="shared" si="1"/>
        <v>0</v>
      </c>
      <c r="N12" s="13">
        <f t="shared" si="2"/>
        <v>0</v>
      </c>
      <c r="O12" s="14"/>
      <c r="P12" s="15"/>
      <c r="Q12" s="16"/>
      <c r="R12" s="14"/>
    </row>
    <row r="13" spans="2:19" ht="57" x14ac:dyDescent="0.2">
      <c r="B13" s="25" t="s">
        <v>33</v>
      </c>
      <c r="C13" s="12">
        <v>0</v>
      </c>
      <c r="D13" s="12">
        <v>0</v>
      </c>
      <c r="E13" s="12">
        <v>0</v>
      </c>
      <c r="F13" s="32">
        <f t="shared" si="0"/>
        <v>0</v>
      </c>
      <c r="G13" s="12">
        <v>0</v>
      </c>
      <c r="H13" s="12"/>
      <c r="I13" s="12">
        <v>0</v>
      </c>
      <c r="J13" s="12"/>
      <c r="K13" s="12">
        <v>0</v>
      </c>
      <c r="L13" s="12"/>
      <c r="M13" s="32">
        <f t="shared" si="1"/>
        <v>0</v>
      </c>
      <c r="N13" s="13">
        <f t="shared" si="2"/>
        <v>0</v>
      </c>
      <c r="O13" s="14"/>
      <c r="P13" s="15" t="s">
        <v>22</v>
      </c>
      <c r="Q13" s="23"/>
      <c r="R13" s="14"/>
    </row>
    <row r="14" spans="2:19" ht="15.75" x14ac:dyDescent="0.2">
      <c r="B14" s="17" t="s">
        <v>6</v>
      </c>
      <c r="C14" s="18">
        <f>SUM(C8:C13)</f>
        <v>69061134999</v>
      </c>
      <c r="D14" s="18">
        <f>SUM(D8:D13)</f>
        <v>0</v>
      </c>
      <c r="E14" s="18">
        <f>SUM(E8:E13)</f>
        <v>0</v>
      </c>
      <c r="F14" s="18">
        <f>SUM(F8:F13)</f>
        <v>69061134999</v>
      </c>
      <c r="G14" s="18">
        <f>SUM(G8:G13)</f>
        <v>91604532699</v>
      </c>
      <c r="I14" s="18">
        <f>SUM(I8:I13)</f>
        <v>0</v>
      </c>
      <c r="K14" s="18">
        <f>SUM(K8:K13)</f>
        <v>0</v>
      </c>
      <c r="M14" s="18">
        <f>SUM(M8:M13)</f>
        <v>91604532699</v>
      </c>
      <c r="N14" s="18">
        <f>SUM(N8:N13)</f>
        <v>160665667698</v>
      </c>
      <c r="O14" s="19"/>
      <c r="Q14" s="34">
        <f>SUM(Q8:Q13)</f>
        <v>1602</v>
      </c>
      <c r="R14" s="19"/>
    </row>
    <row r="16" spans="2:19" ht="15.75" x14ac:dyDescent="0.2">
      <c r="B16" s="17" t="s">
        <v>12</v>
      </c>
      <c r="C16" s="20">
        <f>F14</f>
        <v>69061134999</v>
      </c>
      <c r="D16" s="26"/>
    </row>
    <row r="17" spans="1:19" ht="15.75" x14ac:dyDescent="0.2">
      <c r="B17" s="17" t="s">
        <v>7</v>
      </c>
      <c r="C17" s="20">
        <f>+M14</f>
        <v>91604532699</v>
      </c>
      <c r="D17" s="26"/>
    </row>
    <row r="18" spans="1:19" ht="15.75" x14ac:dyDescent="0.25">
      <c r="B18" s="17" t="s">
        <v>3</v>
      </c>
      <c r="C18" s="22">
        <f>+C16+C17</f>
        <v>160665667698</v>
      </c>
      <c r="D18" s="27"/>
    </row>
    <row r="20" spans="1:19" s="21" customFormat="1" x14ac:dyDescent="0.2">
      <c r="A20" s="29"/>
      <c r="B20" s="29"/>
      <c r="C20" s="29"/>
      <c r="D20" s="29"/>
      <c r="E20" s="29"/>
      <c r="F20" s="29"/>
      <c r="G20" s="29"/>
      <c r="H20" s="29"/>
      <c r="I20" s="29"/>
      <c r="J20" s="29"/>
      <c r="K20" s="29"/>
      <c r="L20" s="29"/>
      <c r="M20" s="29"/>
      <c r="N20" s="29"/>
      <c r="O20" s="30"/>
      <c r="P20" s="29"/>
      <c r="Q20" s="29"/>
      <c r="S20" s="4"/>
    </row>
    <row r="22" spans="1:19" ht="23.25" x14ac:dyDescent="0.2">
      <c r="B22" s="2" t="s">
        <v>36</v>
      </c>
      <c r="C22" s="68" t="s">
        <v>37</v>
      </c>
      <c r="D22" s="68"/>
      <c r="E22" s="68"/>
      <c r="F22" s="68"/>
      <c r="G22" s="68"/>
      <c r="H22" s="68"/>
      <c r="I22" s="68"/>
      <c r="J22" s="68"/>
      <c r="K22" s="68"/>
      <c r="L22" s="68"/>
      <c r="M22" s="68"/>
      <c r="N22" s="68"/>
      <c r="O22" s="3"/>
    </row>
    <row r="23" spans="1:19" ht="26.25" x14ac:dyDescent="0.2">
      <c r="B23" s="7"/>
      <c r="C23" s="8"/>
      <c r="D23" s="8"/>
      <c r="E23" s="8"/>
      <c r="F23" s="8"/>
      <c r="G23" s="8"/>
      <c r="H23" s="8"/>
      <c r="I23" s="8"/>
      <c r="J23" s="8"/>
      <c r="K23" s="8"/>
      <c r="L23" s="8"/>
      <c r="M23" s="8"/>
      <c r="N23" s="8"/>
      <c r="O23" s="8"/>
    </row>
    <row r="24" spans="1:19" ht="15.75" x14ac:dyDescent="0.2">
      <c r="B24" s="69" t="s">
        <v>0</v>
      </c>
      <c r="C24" s="60" t="s">
        <v>13</v>
      </c>
      <c r="D24" s="61"/>
      <c r="E24" s="61"/>
      <c r="F24" s="62"/>
      <c r="G24" s="60" t="s">
        <v>2</v>
      </c>
      <c r="H24" s="61"/>
      <c r="I24" s="61"/>
      <c r="J24" s="61"/>
      <c r="K24" s="61"/>
      <c r="L24" s="61"/>
      <c r="M24" s="62"/>
      <c r="N24" s="63" t="s">
        <v>3</v>
      </c>
      <c r="O24" s="10"/>
      <c r="P24" s="67" t="s">
        <v>11</v>
      </c>
      <c r="Q24" s="67"/>
    </row>
    <row r="25" spans="1:19" ht="38.25" x14ac:dyDescent="0.2">
      <c r="B25" s="69"/>
      <c r="C25" s="24" t="s">
        <v>9</v>
      </c>
      <c r="D25" s="24" t="s">
        <v>10</v>
      </c>
      <c r="E25" s="24" t="s">
        <v>1</v>
      </c>
      <c r="F25" s="24" t="s">
        <v>16</v>
      </c>
      <c r="G25" s="24" t="s">
        <v>14</v>
      </c>
      <c r="H25" s="28" t="s">
        <v>15</v>
      </c>
      <c r="I25" s="24" t="s">
        <v>18</v>
      </c>
      <c r="J25" s="28" t="s">
        <v>17</v>
      </c>
      <c r="K25" s="24" t="s">
        <v>19</v>
      </c>
      <c r="L25" s="28" t="s">
        <v>20</v>
      </c>
      <c r="M25" s="24" t="s">
        <v>4</v>
      </c>
      <c r="N25" s="63"/>
      <c r="O25" s="10"/>
      <c r="P25" s="11" t="s">
        <v>26</v>
      </c>
      <c r="Q25" s="11" t="s">
        <v>5</v>
      </c>
    </row>
    <row r="26" spans="1:19" ht="42.75" x14ac:dyDescent="0.2">
      <c r="B26" s="25" t="s">
        <v>38</v>
      </c>
      <c r="C26" s="12">
        <v>0</v>
      </c>
      <c r="D26" s="12">
        <v>0</v>
      </c>
      <c r="E26" s="12">
        <v>0</v>
      </c>
      <c r="F26" s="32">
        <v>0</v>
      </c>
      <c r="G26" s="12">
        <v>0</v>
      </c>
      <c r="H26" s="12"/>
      <c r="I26" s="12">
        <v>0</v>
      </c>
      <c r="J26" s="12"/>
      <c r="K26" s="12">
        <v>0</v>
      </c>
      <c r="L26" s="12"/>
      <c r="M26" s="12">
        <f>+G26+I26+K26</f>
        <v>0</v>
      </c>
      <c r="N26" s="35">
        <f>+F26+M26</f>
        <v>0</v>
      </c>
      <c r="O26" s="14"/>
      <c r="P26" s="15" t="s">
        <v>39</v>
      </c>
      <c r="Q26" s="37">
        <v>0.2</v>
      </c>
    </row>
    <row r="27" spans="1:19" ht="30" x14ac:dyDescent="0.2">
      <c r="B27" s="25" t="s">
        <v>40</v>
      </c>
      <c r="C27" s="12">
        <v>0</v>
      </c>
      <c r="D27" s="12">
        <v>0</v>
      </c>
      <c r="E27" s="12">
        <v>0</v>
      </c>
      <c r="F27" s="32">
        <f>+C27+D27+E27</f>
        <v>0</v>
      </c>
      <c r="G27" s="12">
        <v>0</v>
      </c>
      <c r="H27" s="12"/>
      <c r="I27" s="12">
        <v>0</v>
      </c>
      <c r="J27" s="12"/>
      <c r="K27" s="12">
        <v>0</v>
      </c>
      <c r="L27" s="12"/>
      <c r="M27" s="12">
        <f>+G27+I27+K27</f>
        <v>0</v>
      </c>
      <c r="N27" s="35">
        <f>+F27+M27</f>
        <v>0</v>
      </c>
      <c r="O27" s="14"/>
      <c r="P27" s="15"/>
      <c r="Q27" s="16"/>
    </row>
    <row r="28" spans="1:19" ht="30" x14ac:dyDescent="0.2">
      <c r="B28" s="25" t="s">
        <v>41</v>
      </c>
      <c r="C28" s="12">
        <v>0</v>
      </c>
      <c r="D28" s="12">
        <v>0</v>
      </c>
      <c r="E28" s="12">
        <v>0</v>
      </c>
      <c r="F28" s="32">
        <f>+C28+D28+E28</f>
        <v>0</v>
      </c>
      <c r="G28" s="12">
        <v>0</v>
      </c>
      <c r="H28" s="12"/>
      <c r="I28" s="12">
        <v>0</v>
      </c>
      <c r="J28" s="12"/>
      <c r="K28" s="12">
        <v>0</v>
      </c>
      <c r="L28" s="12"/>
      <c r="M28" s="12">
        <f>+G28+I28+K28</f>
        <v>0</v>
      </c>
      <c r="N28" s="35">
        <f>+F28+M28</f>
        <v>0</v>
      </c>
      <c r="O28" s="14"/>
      <c r="P28" s="15"/>
      <c r="Q28" s="16"/>
    </row>
    <row r="29" spans="1:19" ht="15.75" x14ac:dyDescent="0.2">
      <c r="B29" s="17" t="s">
        <v>6</v>
      </c>
      <c r="C29" s="18">
        <f>SUM(C26:C28)</f>
        <v>0</v>
      </c>
      <c r="D29" s="18">
        <f>SUM(D26:D28)</f>
        <v>0</v>
      </c>
      <c r="E29" s="18">
        <f>SUM(E26:E28)</f>
        <v>0</v>
      </c>
      <c r="F29" s="18">
        <f>SUM(F26:F28)</f>
        <v>0</v>
      </c>
      <c r="G29" s="18">
        <f>SUM(G26:G28)</f>
        <v>0</v>
      </c>
      <c r="I29" s="18">
        <f>SUM(I26:I28)</f>
        <v>0</v>
      </c>
      <c r="K29" s="18">
        <f>SUM(K26:K28)</f>
        <v>0</v>
      </c>
      <c r="M29" s="36">
        <f>SUM(M26:M28)</f>
        <v>0</v>
      </c>
      <c r="N29" s="36">
        <f>SUM(N26:N28)</f>
        <v>0</v>
      </c>
      <c r="O29" s="19"/>
      <c r="Q29" s="38">
        <f>SUM(Q26:Q28)</f>
        <v>0.2</v>
      </c>
    </row>
    <row r="31" spans="1:19" ht="15.75" x14ac:dyDescent="0.2">
      <c r="B31" s="17" t="s">
        <v>12</v>
      </c>
      <c r="C31" s="20">
        <f>F29</f>
        <v>0</v>
      </c>
      <c r="D31" s="26"/>
    </row>
    <row r="32" spans="1:19" ht="15.75" x14ac:dyDescent="0.2">
      <c r="B32" s="17" t="s">
        <v>7</v>
      </c>
      <c r="C32" s="20">
        <f>+M29</f>
        <v>0</v>
      </c>
      <c r="D32" s="26"/>
    </row>
    <row r="33" spans="1:19" ht="15.75" x14ac:dyDescent="0.25">
      <c r="B33" s="17" t="s">
        <v>3</v>
      </c>
      <c r="C33" s="22">
        <f>+C31+C32</f>
        <v>0</v>
      </c>
      <c r="D33" s="27"/>
    </row>
    <row r="35" spans="1:19" s="21" customFormat="1" x14ac:dyDescent="0.2">
      <c r="A35" s="29"/>
      <c r="B35" s="29"/>
      <c r="C35" s="29"/>
      <c r="D35" s="29"/>
      <c r="E35" s="29"/>
      <c r="F35" s="29"/>
      <c r="G35" s="29"/>
      <c r="H35" s="29"/>
      <c r="I35" s="29"/>
      <c r="J35" s="29"/>
      <c r="K35" s="29"/>
      <c r="L35" s="29"/>
      <c r="M35" s="29"/>
      <c r="N35" s="29"/>
      <c r="O35" s="30"/>
      <c r="P35" s="29"/>
      <c r="Q35" s="29"/>
      <c r="S35" s="4"/>
    </row>
    <row r="37" spans="1:19" ht="23.25" x14ac:dyDescent="0.2">
      <c r="B37" s="9" t="s">
        <v>50</v>
      </c>
      <c r="C37" s="68" t="s">
        <v>48</v>
      </c>
      <c r="D37" s="68"/>
      <c r="E37" s="68"/>
      <c r="F37" s="68"/>
      <c r="G37" s="68"/>
      <c r="H37" s="68"/>
      <c r="I37" s="68"/>
      <c r="J37" s="68"/>
      <c r="K37" s="68"/>
      <c r="L37" s="68"/>
      <c r="M37" s="68"/>
      <c r="N37" s="68"/>
      <c r="O37" s="3"/>
    </row>
    <row r="38" spans="1:19" ht="26.25" x14ac:dyDescent="0.2">
      <c r="B38" s="7"/>
      <c r="C38" s="8"/>
      <c r="D38" s="8"/>
      <c r="E38" s="8"/>
      <c r="F38" s="8"/>
      <c r="G38" s="8"/>
      <c r="H38" s="8"/>
      <c r="I38" s="8"/>
      <c r="J38" s="8"/>
      <c r="K38" s="8"/>
      <c r="L38" s="8"/>
      <c r="M38" s="8"/>
      <c r="N38" s="8"/>
      <c r="O38" s="8"/>
    </row>
    <row r="39" spans="1:19" ht="15.75" x14ac:dyDescent="0.2">
      <c r="B39" s="69" t="s">
        <v>0</v>
      </c>
      <c r="C39" s="60" t="s">
        <v>13</v>
      </c>
      <c r="D39" s="61"/>
      <c r="E39" s="61"/>
      <c r="F39" s="62"/>
      <c r="G39" s="60" t="s">
        <v>2</v>
      </c>
      <c r="H39" s="61"/>
      <c r="I39" s="61"/>
      <c r="J39" s="61"/>
      <c r="K39" s="61"/>
      <c r="L39" s="61"/>
      <c r="M39" s="62"/>
      <c r="N39" s="63" t="s">
        <v>3</v>
      </c>
      <c r="O39" s="10"/>
      <c r="P39" s="67" t="s">
        <v>11</v>
      </c>
      <c r="Q39" s="67"/>
    </row>
    <row r="40" spans="1:19" ht="38.25" x14ac:dyDescent="0.2">
      <c r="B40" s="69"/>
      <c r="C40" s="24" t="s">
        <v>9</v>
      </c>
      <c r="D40" s="24" t="s">
        <v>10</v>
      </c>
      <c r="E40" s="24" t="s">
        <v>1</v>
      </c>
      <c r="F40" s="24" t="s">
        <v>16</v>
      </c>
      <c r="G40" s="24" t="s">
        <v>14</v>
      </c>
      <c r="H40" s="28" t="s">
        <v>15</v>
      </c>
      <c r="I40" s="24" t="s">
        <v>18</v>
      </c>
      <c r="J40" s="28" t="s">
        <v>17</v>
      </c>
      <c r="K40" s="24" t="s">
        <v>19</v>
      </c>
      <c r="L40" s="28" t="s">
        <v>20</v>
      </c>
      <c r="M40" s="24" t="s">
        <v>4</v>
      </c>
      <c r="N40" s="63"/>
      <c r="O40" s="10"/>
      <c r="P40" s="11" t="s">
        <v>26</v>
      </c>
      <c r="Q40" s="11" t="s">
        <v>5</v>
      </c>
    </row>
    <row r="41" spans="1:19" ht="30" x14ac:dyDescent="0.2">
      <c r="B41" s="25" t="s">
        <v>51</v>
      </c>
      <c r="C41" s="12">
        <v>0</v>
      </c>
      <c r="D41" s="12">
        <v>0</v>
      </c>
      <c r="E41" s="12">
        <v>0</v>
      </c>
      <c r="F41" s="32">
        <f>+C41+D41+E41</f>
        <v>0</v>
      </c>
      <c r="G41" s="64">
        <v>1300000000</v>
      </c>
      <c r="H41" s="33"/>
      <c r="I41" s="12">
        <v>0</v>
      </c>
      <c r="J41" s="12"/>
      <c r="K41" s="12">
        <v>0</v>
      </c>
      <c r="L41" s="12"/>
      <c r="M41" s="12">
        <f>+G41+I41+K41</f>
        <v>1300000000</v>
      </c>
      <c r="N41" s="35">
        <f>+F41+M41</f>
        <v>1300000000</v>
      </c>
      <c r="O41" s="14"/>
      <c r="P41" s="15" t="s">
        <v>52</v>
      </c>
      <c r="Q41" s="39">
        <v>30</v>
      </c>
    </row>
    <row r="42" spans="1:19" ht="45" x14ac:dyDescent="0.2">
      <c r="B42" s="25" t="s">
        <v>55</v>
      </c>
      <c r="C42" s="12">
        <v>0</v>
      </c>
      <c r="D42" s="12">
        <v>0</v>
      </c>
      <c r="E42" s="12">
        <v>0</v>
      </c>
      <c r="F42" s="32">
        <f>+C42+D42+E42</f>
        <v>0</v>
      </c>
      <c r="G42" s="65"/>
      <c r="H42" s="33"/>
      <c r="I42" s="12">
        <v>0</v>
      </c>
      <c r="J42" s="12"/>
      <c r="K42" s="12">
        <v>0</v>
      </c>
      <c r="L42" s="12"/>
      <c r="M42" s="12">
        <f>+G42+I42+K42</f>
        <v>0</v>
      </c>
      <c r="N42" s="35">
        <f>+F42+M42</f>
        <v>0</v>
      </c>
      <c r="O42" s="14"/>
      <c r="P42" s="15" t="s">
        <v>52</v>
      </c>
      <c r="Q42" s="39">
        <v>4</v>
      </c>
    </row>
    <row r="43" spans="1:19" ht="30" x14ac:dyDescent="0.2">
      <c r="B43" s="25" t="s">
        <v>53</v>
      </c>
      <c r="C43" s="12">
        <v>0</v>
      </c>
      <c r="D43" s="12">
        <v>0</v>
      </c>
      <c r="E43" s="12">
        <v>0</v>
      </c>
      <c r="F43" s="32">
        <f>+C43+D43+E43</f>
        <v>0</v>
      </c>
      <c r="G43" s="65"/>
      <c r="H43" s="33"/>
      <c r="I43" s="12">
        <v>0</v>
      </c>
      <c r="J43" s="12"/>
      <c r="K43" s="12">
        <v>0</v>
      </c>
      <c r="L43" s="12"/>
      <c r="M43" s="12">
        <f>+G43+I43+K43</f>
        <v>0</v>
      </c>
      <c r="N43" s="35">
        <f>+F43+M43</f>
        <v>0</v>
      </c>
      <c r="O43" s="14"/>
      <c r="P43" s="15"/>
      <c r="Q43" s="16"/>
    </row>
    <row r="44" spans="1:19" ht="45" x14ac:dyDescent="0.2">
      <c r="B44" s="25" t="s">
        <v>54</v>
      </c>
      <c r="C44" s="12">
        <v>0</v>
      </c>
      <c r="D44" s="12">
        <v>0</v>
      </c>
      <c r="E44" s="12">
        <v>0</v>
      </c>
      <c r="F44" s="32">
        <f>+C44+D44+E44</f>
        <v>0</v>
      </c>
      <c r="G44" s="66"/>
      <c r="H44" s="33"/>
      <c r="I44" s="12">
        <v>0</v>
      </c>
      <c r="J44" s="12"/>
      <c r="K44" s="12">
        <v>0</v>
      </c>
      <c r="L44" s="12"/>
      <c r="M44" s="12">
        <f>+G44+I44+K44</f>
        <v>0</v>
      </c>
      <c r="N44" s="35">
        <f>+F44+M44</f>
        <v>0</v>
      </c>
      <c r="O44" s="14"/>
      <c r="P44" s="15"/>
      <c r="Q44" s="16"/>
    </row>
    <row r="45" spans="1:19" ht="15.75" x14ac:dyDescent="0.2">
      <c r="B45" s="17" t="s">
        <v>6</v>
      </c>
      <c r="C45" s="18">
        <f>SUM(C41:C44)</f>
        <v>0</v>
      </c>
      <c r="D45" s="18">
        <f>SUM(D41:D44)</f>
        <v>0</v>
      </c>
      <c r="E45" s="18">
        <f>SUM(E41:E44)</f>
        <v>0</v>
      </c>
      <c r="F45" s="18">
        <f>SUM(F41:F44)</f>
        <v>0</v>
      </c>
      <c r="G45" s="18">
        <f>SUM(G41:G44)</f>
        <v>1300000000</v>
      </c>
      <c r="I45" s="18">
        <f>SUM(I41:I44)</f>
        <v>0</v>
      </c>
      <c r="K45" s="18">
        <f>SUM(K41:K44)</f>
        <v>0</v>
      </c>
      <c r="M45" s="36">
        <f>SUM(M41:M44)</f>
        <v>1300000000</v>
      </c>
      <c r="N45" s="36">
        <f>SUM(N41:N44)</f>
        <v>1300000000</v>
      </c>
      <c r="O45" s="19"/>
      <c r="Q45" s="34">
        <f>SUM(Q41:Q44)</f>
        <v>34</v>
      </c>
    </row>
    <row r="47" spans="1:19" ht="15.75" x14ac:dyDescent="0.2">
      <c r="B47" s="17" t="s">
        <v>12</v>
      </c>
      <c r="C47" s="20">
        <f>F45</f>
        <v>0</v>
      </c>
      <c r="D47" s="26"/>
    </row>
    <row r="48" spans="1:19" ht="15.75" x14ac:dyDescent="0.2">
      <c r="B48" s="17" t="s">
        <v>7</v>
      </c>
      <c r="C48" s="20">
        <f>+M45</f>
        <v>1300000000</v>
      </c>
      <c r="D48" s="26"/>
    </row>
    <row r="49" spans="1:19" ht="15.75" x14ac:dyDescent="0.25">
      <c r="B49" s="17" t="s">
        <v>3</v>
      </c>
      <c r="C49" s="22">
        <f>+C47+C48</f>
        <v>1300000000</v>
      </c>
      <c r="D49" s="27"/>
    </row>
    <row r="51" spans="1:19" s="21" customFormat="1" x14ac:dyDescent="0.2">
      <c r="A51" s="29"/>
      <c r="B51" s="29"/>
      <c r="C51" s="29"/>
      <c r="D51" s="29"/>
      <c r="E51" s="29"/>
      <c r="F51" s="29"/>
      <c r="G51" s="29"/>
      <c r="H51" s="29"/>
      <c r="I51" s="29"/>
      <c r="J51" s="29"/>
      <c r="K51" s="29"/>
      <c r="L51" s="29"/>
      <c r="M51" s="29"/>
      <c r="N51" s="29"/>
      <c r="O51" s="30"/>
      <c r="P51" s="29"/>
      <c r="Q51" s="29"/>
      <c r="S51" s="4"/>
    </row>
    <row r="53" spans="1:19" ht="23.25" x14ac:dyDescent="0.2">
      <c r="B53" s="2" t="s">
        <v>49</v>
      </c>
      <c r="C53" s="68" t="s">
        <v>42</v>
      </c>
      <c r="D53" s="68"/>
      <c r="E53" s="68"/>
      <c r="F53" s="68"/>
      <c r="G53" s="68"/>
      <c r="H53" s="68"/>
      <c r="I53" s="68"/>
      <c r="J53" s="68"/>
      <c r="K53" s="68"/>
      <c r="L53" s="68"/>
      <c r="M53" s="68"/>
      <c r="N53" s="68"/>
      <c r="O53" s="3"/>
    </row>
    <row r="54" spans="1:19" ht="26.25" x14ac:dyDescent="0.2">
      <c r="B54" s="7"/>
      <c r="C54" s="8"/>
      <c r="D54" s="8"/>
      <c r="E54" s="8"/>
      <c r="F54" s="8"/>
      <c r="G54" s="8"/>
      <c r="H54" s="8"/>
      <c r="I54" s="8"/>
      <c r="J54" s="8"/>
      <c r="K54" s="8"/>
      <c r="L54" s="8"/>
      <c r="M54" s="8"/>
      <c r="N54" s="8"/>
      <c r="O54" s="8"/>
    </row>
    <row r="55" spans="1:19" ht="15.75" x14ac:dyDescent="0.2">
      <c r="B55" s="69" t="s">
        <v>0</v>
      </c>
      <c r="C55" s="60" t="s">
        <v>13</v>
      </c>
      <c r="D55" s="61"/>
      <c r="E55" s="61"/>
      <c r="F55" s="62"/>
      <c r="G55" s="60" t="s">
        <v>2</v>
      </c>
      <c r="H55" s="61"/>
      <c r="I55" s="61"/>
      <c r="J55" s="61"/>
      <c r="K55" s="61"/>
      <c r="L55" s="61"/>
      <c r="M55" s="62"/>
      <c r="N55" s="63" t="s">
        <v>3</v>
      </c>
      <c r="O55" s="10"/>
      <c r="P55" s="67" t="s">
        <v>11</v>
      </c>
      <c r="Q55" s="67"/>
    </row>
    <row r="56" spans="1:19" ht="38.25" x14ac:dyDescent="0.2">
      <c r="B56" s="69"/>
      <c r="C56" s="24" t="s">
        <v>9</v>
      </c>
      <c r="D56" s="24" t="s">
        <v>10</v>
      </c>
      <c r="E56" s="24" t="s">
        <v>1</v>
      </c>
      <c r="F56" s="24" t="s">
        <v>16</v>
      </c>
      <c r="G56" s="24" t="s">
        <v>14</v>
      </c>
      <c r="H56" s="28" t="s">
        <v>15</v>
      </c>
      <c r="I56" s="24" t="s">
        <v>18</v>
      </c>
      <c r="J56" s="28" t="s">
        <v>17</v>
      </c>
      <c r="K56" s="24" t="s">
        <v>19</v>
      </c>
      <c r="L56" s="28" t="s">
        <v>20</v>
      </c>
      <c r="M56" s="24" t="s">
        <v>4</v>
      </c>
      <c r="N56" s="63"/>
      <c r="O56" s="10"/>
      <c r="P56" s="11" t="s">
        <v>26</v>
      </c>
      <c r="Q56" s="11" t="s">
        <v>5</v>
      </c>
    </row>
    <row r="57" spans="1:19" ht="57" x14ac:dyDescent="0.2">
      <c r="B57" s="25" t="s">
        <v>43</v>
      </c>
      <c r="C57" s="12">
        <v>350000000</v>
      </c>
      <c r="D57" s="12">
        <v>0</v>
      </c>
      <c r="E57" s="12">
        <v>0</v>
      </c>
      <c r="F57" s="32">
        <f>+C57+D57+E57</f>
        <v>350000000</v>
      </c>
      <c r="G57" s="12">
        <v>0</v>
      </c>
      <c r="H57" s="12"/>
      <c r="I57" s="12">
        <v>0</v>
      </c>
      <c r="J57" s="12"/>
      <c r="K57" s="12">
        <v>0</v>
      </c>
      <c r="L57" s="12"/>
      <c r="M57" s="12">
        <f>+G57+I57+K57</f>
        <v>0</v>
      </c>
      <c r="N57" s="35">
        <f>+F57+M57</f>
        <v>350000000</v>
      </c>
      <c r="O57" s="14"/>
      <c r="P57" s="15" t="s">
        <v>44</v>
      </c>
      <c r="Q57" s="39">
        <v>9100</v>
      </c>
    </row>
    <row r="58" spans="1:19" ht="30" x14ac:dyDescent="0.2">
      <c r="B58" s="25" t="s">
        <v>45</v>
      </c>
      <c r="C58" s="12">
        <v>0</v>
      </c>
      <c r="D58" s="12">
        <v>0</v>
      </c>
      <c r="E58" s="12">
        <v>0</v>
      </c>
      <c r="F58" s="32">
        <f>+C58+D58+E58</f>
        <v>0</v>
      </c>
      <c r="G58" s="12">
        <v>0</v>
      </c>
      <c r="H58" s="12"/>
      <c r="I58" s="12">
        <v>0</v>
      </c>
      <c r="J58" s="12"/>
      <c r="K58" s="12">
        <v>0</v>
      </c>
      <c r="L58" s="12"/>
      <c r="M58" s="12">
        <f>+G58+I58+K58</f>
        <v>0</v>
      </c>
      <c r="N58" s="35">
        <f>+F58+M58</f>
        <v>0</v>
      </c>
      <c r="O58" s="14"/>
      <c r="P58" s="15"/>
      <c r="Q58" s="16"/>
    </row>
    <row r="59" spans="1:19" ht="45" x14ac:dyDescent="0.2">
      <c r="B59" s="25" t="s">
        <v>46</v>
      </c>
      <c r="C59" s="12">
        <v>150000000</v>
      </c>
      <c r="D59" s="12">
        <v>0</v>
      </c>
      <c r="E59" s="12">
        <v>0</v>
      </c>
      <c r="F59" s="32">
        <f>+C59+D59+E59</f>
        <v>150000000</v>
      </c>
      <c r="G59" s="12">
        <v>0</v>
      </c>
      <c r="H59" s="12"/>
      <c r="I59" s="12">
        <v>0</v>
      </c>
      <c r="J59" s="12"/>
      <c r="K59" s="12">
        <v>0</v>
      </c>
      <c r="L59" s="12"/>
      <c r="M59" s="12">
        <f>+G59+I59+K59</f>
        <v>0</v>
      </c>
      <c r="N59" s="35">
        <f>+F59+M59</f>
        <v>150000000</v>
      </c>
      <c r="O59" s="14"/>
      <c r="P59" s="15"/>
      <c r="Q59" s="16"/>
    </row>
    <row r="60" spans="1:19" ht="15" x14ac:dyDescent="0.2">
      <c r="B60" s="25" t="s">
        <v>47</v>
      </c>
      <c r="C60" s="12">
        <v>0</v>
      </c>
      <c r="D60" s="12">
        <v>0</v>
      </c>
      <c r="E60" s="12">
        <v>0</v>
      </c>
      <c r="F60" s="32">
        <f>+C60+D60+E60</f>
        <v>0</v>
      </c>
      <c r="G60" s="12">
        <v>0</v>
      </c>
      <c r="H60" s="12"/>
      <c r="I60" s="12">
        <v>0</v>
      </c>
      <c r="J60" s="12"/>
      <c r="K60" s="12">
        <v>0</v>
      </c>
      <c r="L60" s="12"/>
      <c r="M60" s="12">
        <f>+G60+I60+K60</f>
        <v>0</v>
      </c>
      <c r="N60" s="35">
        <f>+F60+M60</f>
        <v>0</v>
      </c>
      <c r="O60" s="14"/>
      <c r="P60" s="15"/>
      <c r="Q60" s="16"/>
    </row>
    <row r="61" spans="1:19" ht="15.75" x14ac:dyDescent="0.2">
      <c r="B61" s="17" t="s">
        <v>6</v>
      </c>
      <c r="C61" s="18">
        <f>SUM(C57:C60)</f>
        <v>500000000</v>
      </c>
      <c r="D61" s="18">
        <f>SUM(D57:D60)</f>
        <v>0</v>
      </c>
      <c r="E61" s="18">
        <f>SUM(E57:E60)</f>
        <v>0</v>
      </c>
      <c r="F61" s="18">
        <f>SUM(F57:F60)</f>
        <v>500000000</v>
      </c>
      <c r="G61" s="18">
        <f>SUM(G57:G60)</f>
        <v>0</v>
      </c>
      <c r="I61" s="18">
        <f>SUM(I57:I60)</f>
        <v>0</v>
      </c>
      <c r="K61" s="18">
        <f>SUM(K57:K60)</f>
        <v>0</v>
      </c>
      <c r="M61" s="36">
        <f>SUM(M57:M60)</f>
        <v>0</v>
      </c>
      <c r="N61" s="36">
        <f>SUM(N57:N60)</f>
        <v>500000000</v>
      </c>
      <c r="O61" s="19"/>
      <c r="Q61" s="34">
        <f>SUM(Q57:Q60)</f>
        <v>9100</v>
      </c>
    </row>
    <row r="63" spans="1:19" ht="15.75" x14ac:dyDescent="0.2">
      <c r="B63" s="17" t="s">
        <v>12</v>
      </c>
      <c r="C63" s="20">
        <f>F61</f>
        <v>500000000</v>
      </c>
      <c r="D63" s="26"/>
    </row>
    <row r="64" spans="1:19" ht="15.75" x14ac:dyDescent="0.2">
      <c r="B64" s="17" t="s">
        <v>7</v>
      </c>
      <c r="C64" s="20">
        <f>+M61</f>
        <v>0</v>
      </c>
      <c r="D64" s="26"/>
    </row>
    <row r="65" spans="1:19" ht="15.75" x14ac:dyDescent="0.25">
      <c r="B65" s="17" t="s">
        <v>3</v>
      </c>
      <c r="C65" s="22">
        <f>+C63+C64</f>
        <v>500000000</v>
      </c>
      <c r="D65" s="27"/>
    </row>
    <row r="67" spans="1:19" s="21" customFormat="1" x14ac:dyDescent="0.2">
      <c r="A67" s="29"/>
      <c r="B67" s="29"/>
      <c r="C67" s="29"/>
      <c r="D67" s="29"/>
      <c r="E67" s="29"/>
      <c r="F67" s="29"/>
      <c r="G67" s="29"/>
      <c r="H67" s="29"/>
      <c r="I67" s="29"/>
      <c r="J67" s="29"/>
      <c r="K67" s="29"/>
      <c r="L67" s="29"/>
      <c r="M67" s="29"/>
      <c r="N67" s="29"/>
      <c r="O67" s="30"/>
      <c r="P67" s="29"/>
      <c r="Q67" s="29"/>
      <c r="S67" s="4"/>
    </row>
    <row r="69" spans="1:19" ht="29.25" customHeight="1" x14ac:dyDescent="0.2">
      <c r="B69" s="41" t="s">
        <v>56</v>
      </c>
      <c r="C69" s="70" t="s">
        <v>57</v>
      </c>
      <c r="D69" s="71"/>
      <c r="E69" s="71"/>
      <c r="F69" s="71"/>
      <c r="G69" s="71"/>
      <c r="H69" s="71"/>
      <c r="I69" s="71"/>
      <c r="J69" s="71"/>
      <c r="K69" s="71"/>
      <c r="L69" s="71"/>
      <c r="M69" s="71"/>
      <c r="N69" s="72"/>
      <c r="O69" s="3"/>
      <c r="R69" s="3"/>
    </row>
    <row r="70" spans="1:19" ht="15" customHeight="1" x14ac:dyDescent="0.2">
      <c r="B70" s="7"/>
      <c r="C70" s="8"/>
      <c r="D70" s="8"/>
      <c r="E70" s="8"/>
      <c r="F70" s="8"/>
      <c r="G70" s="8"/>
      <c r="H70" s="8"/>
      <c r="I70" s="8"/>
      <c r="J70" s="8"/>
      <c r="K70" s="8"/>
      <c r="L70" s="8"/>
      <c r="M70" s="8"/>
      <c r="N70" s="8"/>
      <c r="O70" s="8"/>
      <c r="R70" s="8"/>
    </row>
    <row r="71" spans="1:19" ht="16.5" customHeight="1" x14ac:dyDescent="0.2">
      <c r="B71" s="69" t="s">
        <v>0</v>
      </c>
      <c r="C71" s="60" t="s">
        <v>13</v>
      </c>
      <c r="D71" s="61"/>
      <c r="E71" s="61"/>
      <c r="F71" s="62"/>
      <c r="G71" s="60" t="s">
        <v>2</v>
      </c>
      <c r="H71" s="61"/>
      <c r="I71" s="61"/>
      <c r="J71" s="61"/>
      <c r="K71" s="61"/>
      <c r="L71" s="61"/>
      <c r="M71" s="62"/>
      <c r="N71" s="63" t="s">
        <v>3</v>
      </c>
      <c r="O71" s="10"/>
      <c r="P71" s="67" t="s">
        <v>11</v>
      </c>
      <c r="Q71" s="67"/>
      <c r="R71" s="10"/>
    </row>
    <row r="72" spans="1:19" ht="31.5" customHeight="1" x14ac:dyDescent="0.2">
      <c r="B72" s="69"/>
      <c r="C72" s="24" t="s">
        <v>9</v>
      </c>
      <c r="D72" s="24" t="s">
        <v>10</v>
      </c>
      <c r="E72" s="24" t="s">
        <v>1</v>
      </c>
      <c r="F72" s="24" t="s">
        <v>16</v>
      </c>
      <c r="G72" s="24" t="s">
        <v>14</v>
      </c>
      <c r="H72" s="28" t="s">
        <v>15</v>
      </c>
      <c r="I72" s="24" t="s">
        <v>18</v>
      </c>
      <c r="J72" s="28" t="s">
        <v>17</v>
      </c>
      <c r="K72" s="24" t="s">
        <v>19</v>
      </c>
      <c r="L72" s="28" t="s">
        <v>20</v>
      </c>
      <c r="M72" s="24" t="s">
        <v>4</v>
      </c>
      <c r="N72" s="63"/>
      <c r="O72" s="10"/>
      <c r="P72" s="40" t="s">
        <v>26</v>
      </c>
      <c r="Q72" s="40" t="s">
        <v>5</v>
      </c>
      <c r="R72" s="10"/>
    </row>
    <row r="73" spans="1:19" ht="30" x14ac:dyDescent="0.2">
      <c r="B73" s="25" t="s">
        <v>58</v>
      </c>
      <c r="C73" s="12">
        <v>0</v>
      </c>
      <c r="D73" s="12">
        <v>0</v>
      </c>
      <c r="E73" s="12">
        <v>0</v>
      </c>
      <c r="F73" s="32">
        <f>+C73+D73+E73</f>
        <v>0</v>
      </c>
      <c r="G73" s="12">
        <v>0</v>
      </c>
      <c r="H73" s="12"/>
      <c r="I73" s="12">
        <v>0</v>
      </c>
      <c r="J73" s="12"/>
      <c r="K73" s="12">
        <v>0</v>
      </c>
      <c r="L73" s="12"/>
      <c r="M73" s="12">
        <f>+G73+I73+K73</f>
        <v>0</v>
      </c>
      <c r="N73" s="35">
        <f>+F73+M73</f>
        <v>0</v>
      </c>
      <c r="O73" s="14"/>
      <c r="P73" s="15"/>
      <c r="Q73" s="16"/>
      <c r="R73" s="14"/>
    </row>
    <row r="74" spans="1:19" ht="28.5" x14ac:dyDescent="0.2">
      <c r="B74" s="25" t="s">
        <v>59</v>
      </c>
      <c r="C74" s="12">
        <v>0</v>
      </c>
      <c r="D74" s="12">
        <v>0</v>
      </c>
      <c r="E74" s="12">
        <v>0</v>
      </c>
      <c r="F74" s="32">
        <f t="shared" ref="F74:F84" si="3">+C74+D74+E74</f>
        <v>0</v>
      </c>
      <c r="G74" s="12">
        <v>0</v>
      </c>
      <c r="H74" s="12"/>
      <c r="I74" s="12">
        <v>0</v>
      </c>
      <c r="J74" s="12"/>
      <c r="K74" s="33">
        <v>24000000000</v>
      </c>
      <c r="L74" s="42" t="s">
        <v>60</v>
      </c>
      <c r="M74" s="12">
        <f t="shared" ref="M74:M79" si="4">+G74+I74+K74</f>
        <v>24000000000</v>
      </c>
      <c r="N74" s="35">
        <f t="shared" ref="N74:N84" si="5">+F74+M74</f>
        <v>24000000000</v>
      </c>
      <c r="O74" s="14"/>
      <c r="P74" s="15"/>
      <c r="Q74" s="16"/>
      <c r="R74" s="14"/>
    </row>
    <row r="75" spans="1:19" ht="30" x14ac:dyDescent="0.2">
      <c r="B75" s="25" t="s">
        <v>61</v>
      </c>
      <c r="C75" s="12">
        <v>50000000000</v>
      </c>
      <c r="D75" s="12">
        <v>0</v>
      </c>
      <c r="E75" s="12">
        <v>0</v>
      </c>
      <c r="F75" s="32">
        <f t="shared" si="3"/>
        <v>50000000000</v>
      </c>
      <c r="G75" s="12">
        <v>0</v>
      </c>
      <c r="H75" s="12"/>
      <c r="I75" s="12">
        <v>0</v>
      </c>
      <c r="J75" s="12"/>
      <c r="K75" s="12">
        <v>0</v>
      </c>
      <c r="L75" s="12"/>
      <c r="M75" s="12">
        <f t="shared" si="4"/>
        <v>0</v>
      </c>
      <c r="N75" s="35">
        <f t="shared" si="5"/>
        <v>50000000000</v>
      </c>
      <c r="O75" s="14"/>
      <c r="P75" s="15" t="s">
        <v>62</v>
      </c>
      <c r="Q75" s="16">
        <v>90</v>
      </c>
      <c r="R75" s="14"/>
    </row>
    <row r="76" spans="1:19" ht="45" x14ac:dyDescent="0.2">
      <c r="B76" s="25" t="s">
        <v>63</v>
      </c>
      <c r="C76" s="12">
        <v>45755000000</v>
      </c>
      <c r="D76" s="12">
        <v>0</v>
      </c>
      <c r="E76" s="12">
        <v>0</v>
      </c>
      <c r="F76" s="32">
        <f t="shared" si="3"/>
        <v>45755000000</v>
      </c>
      <c r="G76" s="12">
        <v>0</v>
      </c>
      <c r="H76" s="12"/>
      <c r="I76" s="12">
        <v>0</v>
      </c>
      <c r="J76" s="12"/>
      <c r="K76" s="12">
        <v>0</v>
      </c>
      <c r="L76" s="12"/>
      <c r="M76" s="12">
        <f t="shared" si="4"/>
        <v>0</v>
      </c>
      <c r="N76" s="35">
        <f t="shared" si="5"/>
        <v>45755000000</v>
      </c>
      <c r="O76" s="14"/>
      <c r="P76" s="15" t="s">
        <v>62</v>
      </c>
      <c r="Q76" s="16">
        <v>120</v>
      </c>
      <c r="R76" s="14"/>
    </row>
    <row r="77" spans="1:19" ht="30" x14ac:dyDescent="0.2">
      <c r="B77" s="25" t="s">
        <v>64</v>
      </c>
      <c r="C77" s="12">
        <v>0</v>
      </c>
      <c r="D77" s="12">
        <v>0</v>
      </c>
      <c r="E77" s="12">
        <v>0</v>
      </c>
      <c r="F77" s="32">
        <f t="shared" si="3"/>
        <v>0</v>
      </c>
      <c r="G77" s="12">
        <v>2529484707</v>
      </c>
      <c r="H77" s="12" t="s">
        <v>65</v>
      </c>
      <c r="I77" s="12">
        <v>0</v>
      </c>
      <c r="J77" s="12"/>
      <c r="K77" s="12">
        <v>0</v>
      </c>
      <c r="L77" s="12"/>
      <c r="M77" s="12">
        <f t="shared" si="4"/>
        <v>2529484707</v>
      </c>
      <c r="N77" s="35">
        <f t="shared" si="5"/>
        <v>2529484707</v>
      </c>
      <c r="O77" s="14"/>
      <c r="P77" s="15" t="s">
        <v>62</v>
      </c>
      <c r="Q77" s="16">
        <v>8</v>
      </c>
      <c r="R77" s="14"/>
    </row>
    <row r="78" spans="1:19" ht="30" x14ac:dyDescent="0.2">
      <c r="B78" s="25" t="s">
        <v>66</v>
      </c>
      <c r="C78" s="12">
        <v>0</v>
      </c>
      <c r="D78" s="12">
        <v>0</v>
      </c>
      <c r="E78" s="12">
        <v>0</v>
      </c>
      <c r="F78" s="32">
        <f t="shared" si="3"/>
        <v>0</v>
      </c>
      <c r="G78" s="33">
        <v>38246000000</v>
      </c>
      <c r="H78" s="33" t="s">
        <v>67</v>
      </c>
      <c r="I78" s="12">
        <v>0</v>
      </c>
      <c r="J78" s="12"/>
      <c r="K78" s="12">
        <v>0</v>
      </c>
      <c r="L78" s="12"/>
      <c r="M78" s="12">
        <f t="shared" si="4"/>
        <v>38246000000</v>
      </c>
      <c r="N78" s="35">
        <f t="shared" si="5"/>
        <v>38246000000</v>
      </c>
      <c r="O78" s="14"/>
      <c r="P78" s="15" t="s">
        <v>62</v>
      </c>
      <c r="Q78" s="16">
        <v>50</v>
      </c>
      <c r="R78" s="14"/>
    </row>
    <row r="79" spans="1:19" ht="30" x14ac:dyDescent="0.2">
      <c r="B79" s="25" t="s">
        <v>68</v>
      </c>
      <c r="C79" s="33">
        <v>350000000</v>
      </c>
      <c r="D79" s="12">
        <v>0</v>
      </c>
      <c r="E79" s="12">
        <v>0</v>
      </c>
      <c r="F79" s="32">
        <f t="shared" si="3"/>
        <v>350000000</v>
      </c>
      <c r="G79" s="12">
        <v>0</v>
      </c>
      <c r="H79" s="12"/>
      <c r="I79" s="12">
        <v>0</v>
      </c>
      <c r="J79" s="12"/>
      <c r="K79" s="12">
        <v>0</v>
      </c>
      <c r="L79" s="12"/>
      <c r="M79" s="12">
        <f t="shared" si="4"/>
        <v>0</v>
      </c>
      <c r="N79" s="35">
        <f t="shared" si="5"/>
        <v>350000000</v>
      </c>
      <c r="O79" s="14"/>
      <c r="P79" s="15"/>
      <c r="Q79" s="16"/>
      <c r="R79" s="14"/>
    </row>
    <row r="80" spans="1:19" ht="30" x14ac:dyDescent="0.2">
      <c r="B80" s="25" t="s">
        <v>69</v>
      </c>
      <c r="C80" s="12">
        <v>0</v>
      </c>
      <c r="D80" s="12">
        <v>0</v>
      </c>
      <c r="E80" s="12">
        <v>0</v>
      </c>
      <c r="F80" s="32">
        <f t="shared" si="3"/>
        <v>0</v>
      </c>
      <c r="G80" s="12">
        <v>0</v>
      </c>
      <c r="H80" s="12"/>
      <c r="I80" s="12">
        <v>0</v>
      </c>
      <c r="J80" s="12"/>
      <c r="K80" s="33">
        <v>10000000000</v>
      </c>
      <c r="L80" s="33" t="s">
        <v>30</v>
      </c>
      <c r="M80" s="12">
        <f>+G80+I80+K80</f>
        <v>10000000000</v>
      </c>
      <c r="N80" s="35">
        <f t="shared" si="5"/>
        <v>10000000000</v>
      </c>
      <c r="O80" s="14"/>
      <c r="P80" s="15" t="s">
        <v>62</v>
      </c>
      <c r="Q80" s="16">
        <v>10</v>
      </c>
      <c r="R80" s="14"/>
    </row>
    <row r="81" spans="2:18" ht="30" x14ac:dyDescent="0.2">
      <c r="B81" s="25" t="s">
        <v>70</v>
      </c>
      <c r="C81" s="12">
        <v>0</v>
      </c>
      <c r="D81" s="12">
        <v>0</v>
      </c>
      <c r="E81" s="12">
        <v>0</v>
      </c>
      <c r="F81" s="32">
        <f>+C81+D81+E81</f>
        <v>0</v>
      </c>
      <c r="G81" s="12">
        <v>0</v>
      </c>
      <c r="H81" s="12"/>
      <c r="I81" s="12">
        <v>0</v>
      </c>
      <c r="J81" s="12"/>
      <c r="K81" s="33">
        <v>10000000000</v>
      </c>
      <c r="L81" s="33" t="s">
        <v>30</v>
      </c>
      <c r="M81" s="12">
        <f>+G81+I81+K81</f>
        <v>10000000000</v>
      </c>
      <c r="N81" s="35">
        <f>+F81+M81</f>
        <v>10000000000</v>
      </c>
      <c r="O81" s="14"/>
      <c r="P81" s="15" t="s">
        <v>62</v>
      </c>
      <c r="Q81" s="16">
        <v>10</v>
      </c>
      <c r="R81" s="14"/>
    </row>
    <row r="82" spans="2:18" ht="30" x14ac:dyDescent="0.2">
      <c r="B82" s="25" t="s">
        <v>71</v>
      </c>
      <c r="C82" s="33">
        <v>3520000000</v>
      </c>
      <c r="D82" s="12">
        <v>0</v>
      </c>
      <c r="E82" s="12">
        <v>0</v>
      </c>
      <c r="F82" s="32">
        <f>+C82+D82+E82</f>
        <v>3520000000</v>
      </c>
      <c r="G82" s="12">
        <v>0</v>
      </c>
      <c r="H82" s="12"/>
      <c r="I82" s="12">
        <v>0</v>
      </c>
      <c r="J82" s="12"/>
      <c r="K82" s="12">
        <v>0</v>
      </c>
      <c r="L82" s="12"/>
      <c r="M82" s="12">
        <f>+G82+I82+K82</f>
        <v>0</v>
      </c>
      <c r="N82" s="35">
        <f>+F82+M82</f>
        <v>3520000000</v>
      </c>
      <c r="O82" s="14"/>
      <c r="P82" s="15"/>
      <c r="Q82" s="16"/>
      <c r="R82" s="14"/>
    </row>
    <row r="83" spans="2:18" ht="45" x14ac:dyDescent="0.2">
      <c r="B83" s="25" t="s">
        <v>72</v>
      </c>
      <c r="C83" s="33">
        <v>25000000</v>
      </c>
      <c r="D83" s="12">
        <v>0</v>
      </c>
      <c r="E83" s="12">
        <v>0</v>
      </c>
      <c r="F83" s="32">
        <f t="shared" si="3"/>
        <v>25000000</v>
      </c>
      <c r="G83" s="12">
        <v>0</v>
      </c>
      <c r="H83" s="12"/>
      <c r="I83" s="12">
        <v>0</v>
      </c>
      <c r="J83" s="12"/>
      <c r="K83" s="12">
        <v>0</v>
      </c>
      <c r="L83" s="12"/>
      <c r="M83" s="12">
        <f>+G83+I83+K83</f>
        <v>0</v>
      </c>
      <c r="N83" s="35">
        <f t="shared" si="5"/>
        <v>25000000</v>
      </c>
      <c r="O83" s="14"/>
      <c r="P83" s="15"/>
      <c r="Q83" s="16"/>
      <c r="R83" s="14"/>
    </row>
    <row r="84" spans="2:18" ht="30" x14ac:dyDescent="0.2">
      <c r="B84" s="25" t="s">
        <v>73</v>
      </c>
      <c r="C84" s="12">
        <v>0</v>
      </c>
      <c r="D84" s="12">
        <v>0</v>
      </c>
      <c r="E84" s="12">
        <v>0</v>
      </c>
      <c r="F84" s="32">
        <f t="shared" si="3"/>
        <v>0</v>
      </c>
      <c r="G84" s="12">
        <v>0</v>
      </c>
      <c r="H84" s="12"/>
      <c r="I84" s="12">
        <v>0</v>
      </c>
      <c r="J84" s="12"/>
      <c r="K84" s="12">
        <v>0</v>
      </c>
      <c r="L84" s="12"/>
      <c r="M84" s="12">
        <f>+G84+I84+K84</f>
        <v>0</v>
      </c>
      <c r="N84" s="35">
        <f t="shared" si="5"/>
        <v>0</v>
      </c>
      <c r="O84" s="14"/>
      <c r="P84" s="15"/>
      <c r="Q84" s="16"/>
      <c r="R84" s="14"/>
    </row>
    <row r="85" spans="2:18" ht="15.75" x14ac:dyDescent="0.2">
      <c r="B85" s="17" t="s">
        <v>6</v>
      </c>
      <c r="C85" s="18">
        <f>SUM(C73:C84)</f>
        <v>99650000000</v>
      </c>
      <c r="D85" s="18">
        <f>SUM(D73:D84)</f>
        <v>0</v>
      </c>
      <c r="E85" s="18">
        <f>SUM(E73:E84)</f>
        <v>0</v>
      </c>
      <c r="F85" s="18">
        <f>SUM(F73:F84)</f>
        <v>99650000000</v>
      </c>
      <c r="G85" s="18">
        <f>SUM(G73:G84)</f>
        <v>40775484707</v>
      </c>
      <c r="I85" s="18">
        <f>SUM(I73:I84)</f>
        <v>0</v>
      </c>
      <c r="K85" s="18">
        <f>SUM(K73:K84)</f>
        <v>44000000000</v>
      </c>
      <c r="M85" s="18">
        <f>SUM(M73:M84)</f>
        <v>84775484707</v>
      </c>
      <c r="N85" s="18">
        <f>SUM(N73:N84)</f>
        <v>184425484707</v>
      </c>
      <c r="O85" s="19"/>
      <c r="Q85" s="34">
        <f>SUM(Q73:Q84)</f>
        <v>288</v>
      </c>
      <c r="R85" s="19"/>
    </row>
    <row r="87" spans="2:18" ht="15.75" x14ac:dyDescent="0.2">
      <c r="B87" s="17" t="s">
        <v>12</v>
      </c>
      <c r="C87" s="20">
        <f>F85</f>
        <v>99650000000</v>
      </c>
      <c r="D87" s="26"/>
    </row>
    <row r="88" spans="2:18" ht="15.75" x14ac:dyDescent="0.2">
      <c r="B88" s="17" t="s">
        <v>7</v>
      </c>
      <c r="C88" s="20">
        <f>+M85</f>
        <v>84775484707</v>
      </c>
      <c r="D88" s="26"/>
    </row>
    <row r="89" spans="2:18" ht="15.75" x14ac:dyDescent="0.25">
      <c r="B89" s="17" t="s">
        <v>3</v>
      </c>
      <c r="C89" s="22">
        <f>+C87+C88</f>
        <v>184425484707</v>
      </c>
      <c r="D89" s="27"/>
    </row>
  </sheetData>
  <mergeCells count="32">
    <mergeCell ref="P71:Q71"/>
    <mergeCell ref="C37:N37"/>
    <mergeCell ref="B39:B40"/>
    <mergeCell ref="C39:F39"/>
    <mergeCell ref="G39:M39"/>
    <mergeCell ref="N39:N40"/>
    <mergeCell ref="P39:Q39"/>
    <mergeCell ref="C69:N69"/>
    <mergeCell ref="B71:B72"/>
    <mergeCell ref="C71:F71"/>
    <mergeCell ref="G71:M71"/>
    <mergeCell ref="N71:N72"/>
    <mergeCell ref="P55:Q55"/>
    <mergeCell ref="C53:N53"/>
    <mergeCell ref="B55:B56"/>
    <mergeCell ref="C55:F55"/>
    <mergeCell ref="C2:N2"/>
    <mergeCell ref="C4:N4"/>
    <mergeCell ref="B6:B7"/>
    <mergeCell ref="C6:F6"/>
    <mergeCell ref="G6:M6"/>
    <mergeCell ref="N6:N7"/>
    <mergeCell ref="B24:B25"/>
    <mergeCell ref="C24:F24"/>
    <mergeCell ref="G24:M24"/>
    <mergeCell ref="N24:N25"/>
    <mergeCell ref="P24:Q24"/>
    <mergeCell ref="G55:M55"/>
    <mergeCell ref="N55:N56"/>
    <mergeCell ref="G41:G44"/>
    <mergeCell ref="P6:Q6"/>
    <mergeCell ref="C22:N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2:R96"/>
  <sheetViews>
    <sheetView topLeftCell="A59" workbookViewId="0">
      <pane xSplit="2" topLeftCell="L1" activePane="topRight" state="frozen"/>
      <selection pane="topRight" activeCell="P69" sqref="P69"/>
    </sheetView>
  </sheetViews>
  <sheetFormatPr baseColWidth="10" defaultColWidth="11.42578125" defaultRowHeight="14.25" x14ac:dyDescent="0.2"/>
  <cols>
    <col min="1" max="1" width="3.140625" style="4" customWidth="1"/>
    <col min="2" max="2" width="42.570312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1" t="s">
        <v>75</v>
      </c>
      <c r="C2" s="68" t="s">
        <v>74</v>
      </c>
      <c r="D2" s="68"/>
      <c r="E2" s="68"/>
      <c r="F2" s="68"/>
      <c r="G2" s="68"/>
      <c r="H2" s="68"/>
      <c r="I2" s="68"/>
      <c r="J2" s="68"/>
      <c r="K2" s="68"/>
      <c r="L2" s="68"/>
      <c r="M2" s="68"/>
      <c r="N2" s="68"/>
      <c r="O2" s="3"/>
      <c r="R2" s="3"/>
    </row>
    <row r="3" spans="2:18" x14ac:dyDescent="0.2">
      <c r="C3" s="5"/>
      <c r="D3" s="5"/>
      <c r="E3" s="5"/>
      <c r="F3" s="5"/>
      <c r="G3" s="5"/>
      <c r="H3" s="5"/>
      <c r="I3" s="5"/>
      <c r="J3" s="5"/>
      <c r="K3" s="5"/>
      <c r="L3" s="5"/>
      <c r="M3" s="5"/>
      <c r="N3" s="5"/>
      <c r="O3" s="6"/>
      <c r="R3" s="6"/>
    </row>
    <row r="4" spans="2:18" ht="29.25" customHeight="1" x14ac:dyDescent="0.2">
      <c r="B4" s="41" t="s">
        <v>76</v>
      </c>
      <c r="C4" s="68" t="s">
        <v>77</v>
      </c>
      <c r="D4" s="68"/>
      <c r="E4" s="68"/>
      <c r="F4" s="68"/>
      <c r="G4" s="68"/>
      <c r="H4" s="68"/>
      <c r="I4" s="68"/>
      <c r="J4" s="68"/>
      <c r="K4" s="68"/>
      <c r="L4" s="68"/>
      <c r="M4" s="68"/>
      <c r="N4" s="68"/>
      <c r="O4" s="3"/>
      <c r="R4" s="3"/>
    </row>
    <row r="5" spans="2:18" ht="15" customHeight="1" x14ac:dyDescent="0.2">
      <c r="B5" s="7"/>
      <c r="C5" s="8"/>
      <c r="D5" s="8"/>
      <c r="E5" s="8"/>
      <c r="F5" s="8"/>
      <c r="G5" s="8"/>
      <c r="H5" s="8"/>
      <c r="I5" s="8"/>
      <c r="J5" s="8"/>
      <c r="K5" s="8"/>
      <c r="L5" s="8"/>
      <c r="M5" s="8"/>
      <c r="N5" s="8"/>
      <c r="O5" s="8"/>
      <c r="R5" s="8"/>
    </row>
    <row r="6" spans="2:18" ht="16.5" customHeight="1" x14ac:dyDescent="0.2">
      <c r="B6" s="69" t="s">
        <v>0</v>
      </c>
      <c r="C6" s="60" t="s">
        <v>13</v>
      </c>
      <c r="D6" s="61"/>
      <c r="E6" s="61"/>
      <c r="F6" s="62"/>
      <c r="G6" s="60" t="s">
        <v>2</v>
      </c>
      <c r="H6" s="61"/>
      <c r="I6" s="61"/>
      <c r="J6" s="61"/>
      <c r="K6" s="61"/>
      <c r="L6" s="61"/>
      <c r="M6" s="62"/>
      <c r="N6" s="63" t="s">
        <v>3</v>
      </c>
      <c r="O6" s="10"/>
      <c r="P6" s="67" t="s">
        <v>11</v>
      </c>
      <c r="Q6" s="67"/>
      <c r="R6" s="10"/>
    </row>
    <row r="7" spans="2:18" ht="31.5" customHeight="1" x14ac:dyDescent="0.2">
      <c r="B7" s="69"/>
      <c r="C7" s="24" t="s">
        <v>9</v>
      </c>
      <c r="D7" s="24" t="s">
        <v>10</v>
      </c>
      <c r="E7" s="24" t="s">
        <v>1</v>
      </c>
      <c r="F7" s="24" t="s">
        <v>16</v>
      </c>
      <c r="G7" s="24" t="s">
        <v>14</v>
      </c>
      <c r="H7" s="28" t="s">
        <v>15</v>
      </c>
      <c r="I7" s="24" t="s">
        <v>18</v>
      </c>
      <c r="J7" s="28" t="s">
        <v>17</v>
      </c>
      <c r="K7" s="24" t="s">
        <v>19</v>
      </c>
      <c r="L7" s="28" t="s">
        <v>20</v>
      </c>
      <c r="M7" s="24" t="s">
        <v>4</v>
      </c>
      <c r="N7" s="63"/>
      <c r="O7" s="10"/>
      <c r="P7" s="40" t="s">
        <v>26</v>
      </c>
      <c r="Q7" s="40" t="s">
        <v>5</v>
      </c>
      <c r="R7" s="10"/>
    </row>
    <row r="8" spans="2:18" ht="30" x14ac:dyDescent="0.2">
      <c r="B8" s="25" t="s">
        <v>78</v>
      </c>
      <c r="C8" s="12">
        <v>0</v>
      </c>
      <c r="D8" s="12">
        <v>0</v>
      </c>
      <c r="E8" s="12">
        <v>0</v>
      </c>
      <c r="F8" s="32">
        <f>+C8+D8+E8</f>
        <v>0</v>
      </c>
      <c r="G8" s="12">
        <v>0</v>
      </c>
      <c r="H8" s="12"/>
      <c r="I8" s="12">
        <v>0</v>
      </c>
      <c r="J8" s="12"/>
      <c r="K8" s="12">
        <v>0</v>
      </c>
      <c r="L8" s="12"/>
      <c r="M8" s="12">
        <f>+G8+I8+K8</f>
        <v>0</v>
      </c>
      <c r="N8" s="35">
        <f>+F8+M8</f>
        <v>0</v>
      </c>
      <c r="O8" s="14"/>
      <c r="P8" s="15"/>
      <c r="Q8" s="16"/>
      <c r="R8" s="14"/>
    </row>
    <row r="9" spans="2:18" ht="30" x14ac:dyDescent="0.2">
      <c r="B9" s="25" t="s">
        <v>79</v>
      </c>
      <c r="C9" s="12">
        <v>0</v>
      </c>
      <c r="D9" s="12">
        <v>0</v>
      </c>
      <c r="E9" s="12">
        <v>0</v>
      </c>
      <c r="F9" s="32">
        <f>+C9+D9+E9</f>
        <v>0</v>
      </c>
      <c r="G9" s="12">
        <v>0</v>
      </c>
      <c r="H9" s="12"/>
      <c r="I9" s="12">
        <v>0</v>
      </c>
      <c r="J9" s="12"/>
      <c r="K9" s="12">
        <v>0</v>
      </c>
      <c r="L9" s="12"/>
      <c r="M9" s="12">
        <f>+G9+I9+K9</f>
        <v>0</v>
      </c>
      <c r="N9" s="35">
        <f>+F9+M9</f>
        <v>0</v>
      </c>
      <c r="O9" s="14"/>
      <c r="P9" s="15"/>
      <c r="Q9" s="16"/>
      <c r="R9" s="14"/>
    </row>
    <row r="10" spans="2:18" ht="78.75" x14ac:dyDescent="0.2">
      <c r="B10" s="25" t="s">
        <v>80</v>
      </c>
      <c r="C10" s="12">
        <v>0</v>
      </c>
      <c r="D10" s="12">
        <v>0</v>
      </c>
      <c r="E10" s="12">
        <v>0</v>
      </c>
      <c r="F10" s="32">
        <f>+C10+D10+E10</f>
        <v>0</v>
      </c>
      <c r="G10" s="33">
        <v>335000000</v>
      </c>
      <c r="H10" s="33"/>
      <c r="I10" s="12">
        <v>0</v>
      </c>
      <c r="J10" s="12"/>
      <c r="K10" s="12">
        <v>410413093</v>
      </c>
      <c r="L10" s="43" t="s">
        <v>82</v>
      </c>
      <c r="M10" s="12">
        <f>+G10+I10+K10</f>
        <v>745413093</v>
      </c>
      <c r="N10" s="35">
        <f>+F10+M10</f>
        <v>745413093</v>
      </c>
      <c r="O10" s="14"/>
      <c r="P10" s="15" t="s">
        <v>81</v>
      </c>
      <c r="Q10" s="16">
        <v>150</v>
      </c>
      <c r="R10" s="14"/>
    </row>
    <row r="11" spans="2:18" ht="42.75" x14ac:dyDescent="0.2">
      <c r="B11" s="25" t="s">
        <v>83</v>
      </c>
      <c r="C11" s="12">
        <v>0</v>
      </c>
      <c r="D11" s="12">
        <v>0</v>
      </c>
      <c r="E11" s="12">
        <v>0</v>
      </c>
      <c r="F11" s="32">
        <f>+C11+D11+E11</f>
        <v>0</v>
      </c>
      <c r="G11" s="12">
        <v>0</v>
      </c>
      <c r="H11" s="12"/>
      <c r="I11" s="12">
        <v>0</v>
      </c>
      <c r="J11" s="12"/>
      <c r="K11" s="12">
        <v>0</v>
      </c>
      <c r="L11" s="12"/>
      <c r="M11" s="12">
        <f>+G11+I11+K11</f>
        <v>0</v>
      </c>
      <c r="N11" s="35">
        <f>+F11+M11</f>
        <v>0</v>
      </c>
      <c r="O11" s="14"/>
      <c r="P11" s="15" t="s">
        <v>81</v>
      </c>
      <c r="Q11" s="16">
        <v>1000</v>
      </c>
      <c r="R11" s="14"/>
    </row>
    <row r="12" spans="2:18" ht="15.75" x14ac:dyDescent="0.2">
      <c r="B12" s="17" t="s">
        <v>6</v>
      </c>
      <c r="C12" s="18">
        <f>SUM(C8:C11)</f>
        <v>0</v>
      </c>
      <c r="D12" s="18">
        <f>SUM(D8:D11)</f>
        <v>0</v>
      </c>
      <c r="E12" s="18">
        <f>SUM(E8:E11)</f>
        <v>0</v>
      </c>
      <c r="F12" s="18">
        <f>SUM(F8:F11)</f>
        <v>0</v>
      </c>
      <c r="G12" s="18">
        <f>SUM(G8:G11)</f>
        <v>335000000</v>
      </c>
      <c r="I12" s="18">
        <f>SUM(I8:I11)</f>
        <v>0</v>
      </c>
      <c r="K12" s="18">
        <f>SUM(K8:K11)</f>
        <v>410413093</v>
      </c>
      <c r="M12" s="36">
        <f>SUM(M8:M11)</f>
        <v>745413093</v>
      </c>
      <c r="N12" s="36">
        <f>SUM(N8:N11)</f>
        <v>745413093</v>
      </c>
      <c r="O12" s="19"/>
      <c r="Q12" s="34">
        <f>SUM(Q8:Q11)</f>
        <v>1150</v>
      </c>
      <c r="R12" s="19"/>
    </row>
    <row r="14" spans="2:18" ht="15.75" x14ac:dyDescent="0.2">
      <c r="B14" s="17" t="s">
        <v>12</v>
      </c>
      <c r="C14" s="20">
        <f>F12</f>
        <v>0</v>
      </c>
      <c r="D14" s="26"/>
    </row>
    <row r="15" spans="2:18" ht="15.75" x14ac:dyDescent="0.2">
      <c r="B15" s="17" t="s">
        <v>7</v>
      </c>
      <c r="C15" s="20">
        <f>+M12</f>
        <v>745413093</v>
      </c>
      <c r="D15" s="26"/>
    </row>
    <row r="16" spans="2:18" ht="15.75" x14ac:dyDescent="0.25">
      <c r="B16" s="17" t="s">
        <v>3</v>
      </c>
      <c r="C16" s="22">
        <f>+C14+C15</f>
        <v>745413093</v>
      </c>
      <c r="D16" s="27"/>
    </row>
    <row r="18" spans="1:18" x14ac:dyDescent="0.2">
      <c r="A18" s="29"/>
      <c r="B18" s="29"/>
      <c r="C18" s="29"/>
      <c r="D18" s="29"/>
      <c r="E18" s="29"/>
      <c r="F18" s="29"/>
      <c r="G18" s="29"/>
      <c r="H18" s="29"/>
      <c r="I18" s="29"/>
      <c r="J18" s="29"/>
      <c r="K18" s="29"/>
      <c r="L18" s="29"/>
      <c r="M18" s="29"/>
      <c r="N18" s="29"/>
      <c r="O18" s="30"/>
      <c r="P18" s="29"/>
      <c r="Q18" s="29"/>
    </row>
    <row r="20" spans="1:18" ht="29.25" customHeight="1" x14ac:dyDescent="0.2">
      <c r="B20" s="41" t="s">
        <v>84</v>
      </c>
      <c r="C20" s="68" t="s">
        <v>85</v>
      </c>
      <c r="D20" s="68"/>
      <c r="E20" s="68"/>
      <c r="F20" s="68"/>
      <c r="G20" s="68"/>
      <c r="H20" s="68"/>
      <c r="I20" s="68"/>
      <c r="J20" s="68"/>
      <c r="K20" s="68"/>
      <c r="L20" s="68"/>
      <c r="M20" s="68"/>
      <c r="N20" s="68"/>
      <c r="O20" s="3"/>
      <c r="R20" s="3"/>
    </row>
    <row r="21" spans="1:18" ht="15" customHeight="1" x14ac:dyDescent="0.2">
      <c r="B21" s="7"/>
      <c r="C21" s="8"/>
      <c r="D21" s="8"/>
      <c r="E21" s="8"/>
      <c r="F21" s="8"/>
      <c r="G21" s="8"/>
      <c r="H21" s="8"/>
      <c r="I21" s="8"/>
      <c r="J21" s="8"/>
      <c r="K21" s="8"/>
      <c r="L21" s="8"/>
      <c r="M21" s="8"/>
      <c r="N21" s="8"/>
      <c r="O21" s="8"/>
      <c r="R21" s="8"/>
    </row>
    <row r="22" spans="1:18" ht="16.5" customHeight="1" x14ac:dyDescent="0.2">
      <c r="B22" s="69" t="s">
        <v>0</v>
      </c>
      <c r="C22" s="60" t="s">
        <v>13</v>
      </c>
      <c r="D22" s="61"/>
      <c r="E22" s="61"/>
      <c r="F22" s="62"/>
      <c r="G22" s="60" t="s">
        <v>2</v>
      </c>
      <c r="H22" s="61"/>
      <c r="I22" s="61"/>
      <c r="J22" s="61"/>
      <c r="K22" s="61"/>
      <c r="L22" s="61"/>
      <c r="M22" s="62"/>
      <c r="N22" s="63" t="s">
        <v>3</v>
      </c>
      <c r="O22" s="10"/>
      <c r="P22" s="67" t="s">
        <v>11</v>
      </c>
      <c r="Q22" s="67"/>
      <c r="R22" s="10"/>
    </row>
    <row r="23" spans="1:18" ht="31.5" customHeight="1" x14ac:dyDescent="0.2">
      <c r="B23" s="69"/>
      <c r="C23" s="24" t="s">
        <v>9</v>
      </c>
      <c r="D23" s="24" t="s">
        <v>10</v>
      </c>
      <c r="E23" s="24" t="s">
        <v>1</v>
      </c>
      <c r="F23" s="24" t="s">
        <v>16</v>
      </c>
      <c r="G23" s="24" t="s">
        <v>14</v>
      </c>
      <c r="H23" s="28" t="s">
        <v>15</v>
      </c>
      <c r="I23" s="24" t="s">
        <v>18</v>
      </c>
      <c r="J23" s="28" t="s">
        <v>17</v>
      </c>
      <c r="K23" s="24" t="s">
        <v>19</v>
      </c>
      <c r="L23" s="28" t="s">
        <v>20</v>
      </c>
      <c r="M23" s="24" t="s">
        <v>4</v>
      </c>
      <c r="N23" s="63"/>
      <c r="O23" s="10"/>
      <c r="P23" s="40" t="s">
        <v>26</v>
      </c>
      <c r="Q23" s="40" t="s">
        <v>5</v>
      </c>
      <c r="R23" s="10"/>
    </row>
    <row r="24" spans="1:18" ht="60" x14ac:dyDescent="0.2">
      <c r="B24" s="25" t="s">
        <v>86</v>
      </c>
      <c r="C24" s="12">
        <v>0</v>
      </c>
      <c r="D24" s="12">
        <v>0</v>
      </c>
      <c r="E24" s="12">
        <v>0</v>
      </c>
      <c r="F24" s="32">
        <f>+C24+D24+E24</f>
        <v>0</v>
      </c>
      <c r="G24" s="12">
        <v>0</v>
      </c>
      <c r="H24" s="12"/>
      <c r="I24" s="12">
        <v>0</v>
      </c>
      <c r="J24" s="12"/>
      <c r="K24" s="12">
        <v>0</v>
      </c>
      <c r="L24" s="12"/>
      <c r="M24" s="12">
        <f>+G24+I24+K24</f>
        <v>0</v>
      </c>
      <c r="N24" s="35">
        <f>+F24+M24</f>
        <v>0</v>
      </c>
      <c r="O24" s="14"/>
      <c r="P24" s="15" t="s">
        <v>81</v>
      </c>
      <c r="Q24" s="16">
        <v>150</v>
      </c>
      <c r="R24" s="14"/>
    </row>
    <row r="25" spans="1:18" ht="60" x14ac:dyDescent="0.2">
      <c r="B25" s="25" t="s">
        <v>87</v>
      </c>
      <c r="C25" s="12">
        <v>0</v>
      </c>
      <c r="D25" s="12">
        <v>0</v>
      </c>
      <c r="E25" s="12">
        <v>0</v>
      </c>
      <c r="F25" s="32">
        <f>+C25+D25+E25</f>
        <v>0</v>
      </c>
      <c r="G25" s="12">
        <v>0</v>
      </c>
      <c r="H25" s="12"/>
      <c r="I25" s="12">
        <v>0</v>
      </c>
      <c r="J25" s="12"/>
      <c r="K25" s="12">
        <v>0</v>
      </c>
      <c r="L25" s="12"/>
      <c r="M25" s="12">
        <f>+G25+I25+K25</f>
        <v>0</v>
      </c>
      <c r="N25" s="35">
        <f>+F25+M25</f>
        <v>0</v>
      </c>
      <c r="O25" s="14"/>
      <c r="P25" s="15" t="s">
        <v>81</v>
      </c>
      <c r="Q25" s="16">
        <v>110</v>
      </c>
      <c r="R25" s="14"/>
    </row>
    <row r="26" spans="1:18" ht="45" x14ac:dyDescent="0.2">
      <c r="B26" s="25" t="s">
        <v>88</v>
      </c>
      <c r="C26" s="12">
        <v>0</v>
      </c>
      <c r="D26" s="12">
        <v>0</v>
      </c>
      <c r="E26" s="12">
        <v>0</v>
      </c>
      <c r="F26" s="32">
        <f>+C26+D26+E26</f>
        <v>0</v>
      </c>
      <c r="G26" s="12">
        <v>0</v>
      </c>
      <c r="H26" s="12"/>
      <c r="I26" s="12">
        <v>0</v>
      </c>
      <c r="J26" s="12"/>
      <c r="K26" s="12">
        <v>0</v>
      </c>
      <c r="L26" s="12"/>
      <c r="M26" s="12">
        <f>+G26+I26+K26</f>
        <v>0</v>
      </c>
      <c r="N26" s="35">
        <f>+F26+M26</f>
        <v>0</v>
      </c>
      <c r="O26" s="14"/>
      <c r="P26" s="15"/>
      <c r="Q26" s="16"/>
      <c r="R26" s="14"/>
    </row>
    <row r="27" spans="1:18" ht="90" x14ac:dyDescent="0.2">
      <c r="B27" s="25" t="s">
        <v>89</v>
      </c>
      <c r="C27" s="12">
        <v>0</v>
      </c>
      <c r="D27" s="12">
        <v>0</v>
      </c>
      <c r="E27" s="12">
        <v>0</v>
      </c>
      <c r="F27" s="32">
        <f>+C27+D27+E27</f>
        <v>0</v>
      </c>
      <c r="G27" s="33">
        <v>294000000</v>
      </c>
      <c r="H27" s="33"/>
      <c r="I27" s="12">
        <v>0</v>
      </c>
      <c r="J27" s="12"/>
      <c r="K27" s="12">
        <v>0</v>
      </c>
      <c r="L27" s="12"/>
      <c r="M27" s="12">
        <f>+G27+I27+K27</f>
        <v>294000000</v>
      </c>
      <c r="N27" s="35">
        <f>+F27+M27</f>
        <v>294000000</v>
      </c>
      <c r="O27" s="14"/>
      <c r="P27" s="15" t="s">
        <v>81</v>
      </c>
      <c r="Q27" s="16">
        <v>20</v>
      </c>
      <c r="R27" s="14"/>
    </row>
    <row r="28" spans="1:18" ht="90" x14ac:dyDescent="0.2">
      <c r="B28" s="25" t="s">
        <v>90</v>
      </c>
      <c r="C28" s="12">
        <v>0</v>
      </c>
      <c r="D28" s="12">
        <v>0</v>
      </c>
      <c r="E28" s="12">
        <v>0</v>
      </c>
      <c r="F28" s="32">
        <f>+C28+D28+E28</f>
        <v>0</v>
      </c>
      <c r="G28" s="12">
        <v>0</v>
      </c>
      <c r="H28" s="12"/>
      <c r="I28" s="12">
        <v>0</v>
      </c>
      <c r="J28" s="12"/>
      <c r="K28" s="12">
        <v>0</v>
      </c>
      <c r="L28" s="12"/>
      <c r="M28" s="12">
        <f>+G28+I28+K28</f>
        <v>0</v>
      </c>
      <c r="N28" s="35">
        <f>+F28+M28</f>
        <v>0</v>
      </c>
      <c r="O28" s="14"/>
      <c r="P28" s="15"/>
      <c r="Q28" s="16"/>
      <c r="R28" s="14"/>
    </row>
    <row r="29" spans="1:18" ht="15.75" x14ac:dyDescent="0.2">
      <c r="B29" s="17" t="s">
        <v>6</v>
      </c>
      <c r="C29" s="18">
        <f>SUM(C24:C28)</f>
        <v>0</v>
      </c>
      <c r="D29" s="18">
        <f>SUM(D24:D28)</f>
        <v>0</v>
      </c>
      <c r="E29" s="18">
        <f>SUM(E24:E28)</f>
        <v>0</v>
      </c>
      <c r="F29" s="18">
        <f>SUM(F24:F28)</f>
        <v>0</v>
      </c>
      <c r="G29" s="18">
        <f>SUM(G24:G28)</f>
        <v>294000000</v>
      </c>
      <c r="I29" s="18">
        <f>SUM(I24:I28)</f>
        <v>0</v>
      </c>
      <c r="K29" s="18">
        <f>SUM(K24:K28)</f>
        <v>0</v>
      </c>
      <c r="M29" s="36">
        <f>SUM(M24:M28)</f>
        <v>294000000</v>
      </c>
      <c r="N29" s="36">
        <f>SUM(N24:N28)</f>
        <v>294000000</v>
      </c>
      <c r="O29" s="19"/>
      <c r="Q29" s="34">
        <f>SUM(Q24:Q28)</f>
        <v>280</v>
      </c>
      <c r="R29" s="19"/>
    </row>
    <row r="31" spans="1:18" ht="15.75" x14ac:dyDescent="0.2">
      <c r="B31" s="17" t="s">
        <v>12</v>
      </c>
      <c r="C31" s="20">
        <f>F29</f>
        <v>0</v>
      </c>
      <c r="D31" s="26"/>
    </row>
    <row r="32" spans="1:18" ht="15.75" x14ac:dyDescent="0.2">
      <c r="B32" s="17" t="s">
        <v>7</v>
      </c>
      <c r="C32" s="20">
        <f>+M29</f>
        <v>294000000</v>
      </c>
      <c r="D32" s="26"/>
    </row>
    <row r="33" spans="1:18" ht="15.75" x14ac:dyDescent="0.25">
      <c r="B33" s="17" t="s">
        <v>3</v>
      </c>
      <c r="C33" s="22">
        <f>+C31+C32</f>
        <v>294000000</v>
      </c>
      <c r="D33" s="27"/>
    </row>
    <row r="35" spans="1:18" x14ac:dyDescent="0.2">
      <c r="A35" s="29"/>
      <c r="B35" s="29"/>
      <c r="C35" s="29"/>
      <c r="D35" s="29"/>
      <c r="E35" s="29"/>
      <c r="F35" s="29"/>
      <c r="G35" s="29"/>
      <c r="H35" s="29"/>
      <c r="I35" s="29"/>
      <c r="J35" s="29"/>
      <c r="K35" s="29"/>
      <c r="L35" s="29"/>
      <c r="M35" s="29"/>
      <c r="N35" s="29"/>
      <c r="O35" s="30"/>
      <c r="P35" s="29"/>
      <c r="Q35" s="29"/>
    </row>
    <row r="37" spans="1:18" ht="29.25" customHeight="1" x14ac:dyDescent="0.2">
      <c r="B37" s="41" t="s">
        <v>92</v>
      </c>
      <c r="C37" s="68" t="s">
        <v>91</v>
      </c>
      <c r="D37" s="68"/>
      <c r="E37" s="68"/>
      <c r="F37" s="68"/>
      <c r="G37" s="68"/>
      <c r="H37" s="68"/>
      <c r="I37" s="68"/>
      <c r="J37" s="68"/>
      <c r="K37" s="68"/>
      <c r="L37" s="68"/>
      <c r="M37" s="68"/>
      <c r="N37" s="68"/>
      <c r="O37" s="3"/>
      <c r="R37" s="3"/>
    </row>
    <row r="38" spans="1:18" ht="15" customHeight="1" x14ac:dyDescent="0.2">
      <c r="B38" s="7"/>
      <c r="C38" s="8"/>
      <c r="D38" s="8"/>
      <c r="E38" s="8"/>
      <c r="F38" s="8"/>
      <c r="G38" s="8"/>
      <c r="H38" s="8"/>
      <c r="I38" s="8"/>
      <c r="J38" s="8"/>
      <c r="K38" s="8"/>
      <c r="L38" s="8"/>
      <c r="M38" s="8"/>
      <c r="N38" s="8"/>
      <c r="O38" s="8"/>
      <c r="R38" s="8"/>
    </row>
    <row r="39" spans="1:18" ht="16.5" customHeight="1" x14ac:dyDescent="0.2">
      <c r="B39" s="69" t="s">
        <v>0</v>
      </c>
      <c r="C39" s="60" t="s">
        <v>13</v>
      </c>
      <c r="D39" s="61"/>
      <c r="E39" s="61"/>
      <c r="F39" s="62"/>
      <c r="G39" s="60" t="s">
        <v>2</v>
      </c>
      <c r="H39" s="61"/>
      <c r="I39" s="61"/>
      <c r="J39" s="61"/>
      <c r="K39" s="61"/>
      <c r="L39" s="61"/>
      <c r="M39" s="62"/>
      <c r="N39" s="63" t="s">
        <v>3</v>
      </c>
      <c r="O39" s="10"/>
      <c r="P39" s="67" t="s">
        <v>11</v>
      </c>
      <c r="Q39" s="67"/>
      <c r="R39" s="10"/>
    </row>
    <row r="40" spans="1:18" ht="31.5" customHeight="1" x14ac:dyDescent="0.2">
      <c r="B40" s="69"/>
      <c r="C40" s="24" t="s">
        <v>9</v>
      </c>
      <c r="D40" s="24" t="s">
        <v>10</v>
      </c>
      <c r="E40" s="24" t="s">
        <v>1</v>
      </c>
      <c r="F40" s="24" t="s">
        <v>16</v>
      </c>
      <c r="G40" s="24" t="s">
        <v>14</v>
      </c>
      <c r="H40" s="28" t="s">
        <v>15</v>
      </c>
      <c r="I40" s="24" t="s">
        <v>18</v>
      </c>
      <c r="J40" s="28" t="s">
        <v>17</v>
      </c>
      <c r="K40" s="24" t="s">
        <v>19</v>
      </c>
      <c r="L40" s="28" t="s">
        <v>20</v>
      </c>
      <c r="M40" s="24" t="s">
        <v>4</v>
      </c>
      <c r="N40" s="63"/>
      <c r="O40" s="10"/>
      <c r="P40" s="40" t="s">
        <v>26</v>
      </c>
      <c r="Q40" s="40" t="s">
        <v>5</v>
      </c>
      <c r="R40" s="10"/>
    </row>
    <row r="41" spans="1:18" ht="45" x14ac:dyDescent="0.2">
      <c r="B41" s="25" t="s">
        <v>93</v>
      </c>
      <c r="C41" s="12">
        <v>0</v>
      </c>
      <c r="D41" s="12">
        <v>0</v>
      </c>
      <c r="E41" s="12">
        <v>0</v>
      </c>
      <c r="F41" s="32">
        <f>+C41+D41+E41</f>
        <v>0</v>
      </c>
      <c r="G41" s="33">
        <v>3000000000</v>
      </c>
      <c r="H41" s="33" t="s">
        <v>94</v>
      </c>
      <c r="I41" s="12">
        <v>0</v>
      </c>
      <c r="J41" s="12"/>
      <c r="K41" s="12">
        <v>0</v>
      </c>
      <c r="L41" s="12"/>
      <c r="M41" s="12">
        <f>+G41+I41+K41</f>
        <v>3000000000</v>
      </c>
      <c r="N41" s="35">
        <f>+F41+M41</f>
        <v>3000000000</v>
      </c>
      <c r="O41" s="14"/>
      <c r="P41" s="15" t="s">
        <v>81</v>
      </c>
      <c r="Q41" s="16">
        <v>5</v>
      </c>
      <c r="R41" s="14"/>
    </row>
    <row r="42" spans="1:18" ht="45" x14ac:dyDescent="0.2">
      <c r="B42" s="25" t="s">
        <v>95</v>
      </c>
      <c r="C42" s="12">
        <v>0</v>
      </c>
      <c r="D42" s="12">
        <v>0</v>
      </c>
      <c r="E42" s="12">
        <v>0</v>
      </c>
      <c r="F42" s="32">
        <f>+C42+D42+E42</f>
        <v>0</v>
      </c>
      <c r="G42" s="12">
        <v>0</v>
      </c>
      <c r="H42" s="12"/>
      <c r="I42" s="33">
        <v>100000000</v>
      </c>
      <c r="J42" s="33"/>
      <c r="K42" s="12">
        <v>0</v>
      </c>
      <c r="L42" s="12"/>
      <c r="M42" s="12">
        <f>+G42+I42+K42</f>
        <v>100000000</v>
      </c>
      <c r="N42" s="35">
        <f>+F42+M42</f>
        <v>100000000</v>
      </c>
      <c r="O42" s="14"/>
      <c r="P42" s="15"/>
      <c r="Q42" s="16"/>
      <c r="R42" s="14"/>
    </row>
    <row r="43" spans="1:18" ht="60" x14ac:dyDescent="0.2">
      <c r="B43" s="25" t="s">
        <v>96</v>
      </c>
      <c r="C43" s="12">
        <v>0</v>
      </c>
      <c r="D43" s="12">
        <v>0</v>
      </c>
      <c r="E43" s="12">
        <v>0</v>
      </c>
      <c r="F43" s="32">
        <f>+C43+D43+E43</f>
        <v>0</v>
      </c>
      <c r="G43" s="12">
        <v>0</v>
      </c>
      <c r="H43" s="12"/>
      <c r="I43" s="12">
        <v>0</v>
      </c>
      <c r="J43" s="12"/>
      <c r="K43" s="12">
        <v>0</v>
      </c>
      <c r="L43" s="12"/>
      <c r="M43" s="12">
        <f>+G43+I43+K43</f>
        <v>0</v>
      </c>
      <c r="N43" s="35">
        <f>+F43+M43</f>
        <v>0</v>
      </c>
      <c r="O43" s="14"/>
      <c r="P43" s="15" t="s">
        <v>81</v>
      </c>
      <c r="Q43" s="16">
        <v>9</v>
      </c>
      <c r="R43" s="14"/>
    </row>
    <row r="44" spans="1:18" ht="42.75" x14ac:dyDescent="0.2">
      <c r="B44" s="25" t="s">
        <v>97</v>
      </c>
      <c r="C44" s="12">
        <v>0</v>
      </c>
      <c r="D44" s="12">
        <v>0</v>
      </c>
      <c r="E44" s="12">
        <v>0</v>
      </c>
      <c r="F44" s="32">
        <f>+C44+D44+E44</f>
        <v>0</v>
      </c>
      <c r="G44" s="12">
        <v>0</v>
      </c>
      <c r="H44" s="12"/>
      <c r="I44" s="12">
        <v>0</v>
      </c>
      <c r="J44" s="12"/>
      <c r="K44" s="12">
        <v>0</v>
      </c>
      <c r="L44" s="12"/>
      <c r="M44" s="12">
        <f>+G44+I44+K44</f>
        <v>0</v>
      </c>
      <c r="N44" s="35">
        <f>+F44+M44</f>
        <v>0</v>
      </c>
      <c r="O44" s="14"/>
      <c r="P44" s="15" t="s">
        <v>81</v>
      </c>
      <c r="Q44" s="16">
        <v>5</v>
      </c>
      <c r="R44" s="14"/>
    </row>
    <row r="45" spans="1:18" ht="15.75" x14ac:dyDescent="0.2">
      <c r="B45" s="17" t="s">
        <v>6</v>
      </c>
      <c r="C45" s="18">
        <f>SUM(C41:C44)</f>
        <v>0</v>
      </c>
      <c r="D45" s="18">
        <f>SUM(D41:D44)</f>
        <v>0</v>
      </c>
      <c r="E45" s="18">
        <f>SUM(E41:E44)</f>
        <v>0</v>
      </c>
      <c r="F45" s="18">
        <f>SUM(F41:F44)</f>
        <v>0</v>
      </c>
      <c r="G45" s="18">
        <f>SUM(G41:G44)</f>
        <v>3000000000</v>
      </c>
      <c r="I45" s="18">
        <f>SUM(I41:I44)</f>
        <v>100000000</v>
      </c>
      <c r="K45" s="18">
        <f>SUM(K41:K44)</f>
        <v>0</v>
      </c>
      <c r="M45" s="36">
        <f>SUM(M41:M44)</f>
        <v>3100000000</v>
      </c>
      <c r="N45" s="36">
        <f>SUM(N41:N44)</f>
        <v>3100000000</v>
      </c>
      <c r="O45" s="19"/>
      <c r="Q45" s="34">
        <f>SUM(Q41:Q44)</f>
        <v>19</v>
      </c>
      <c r="R45" s="19"/>
    </row>
    <row r="47" spans="1:18" ht="15.75" x14ac:dyDescent="0.2">
      <c r="B47" s="17" t="s">
        <v>12</v>
      </c>
      <c r="C47" s="20">
        <f>F45</f>
        <v>0</v>
      </c>
      <c r="D47" s="26"/>
    </row>
    <row r="48" spans="1:18" ht="15.75" x14ac:dyDescent="0.2">
      <c r="B48" s="17" t="s">
        <v>7</v>
      </c>
      <c r="C48" s="20">
        <f>+M45</f>
        <v>3100000000</v>
      </c>
      <c r="D48" s="26"/>
    </row>
    <row r="49" spans="1:18" ht="15.75" x14ac:dyDescent="0.25">
      <c r="B49" s="17" t="s">
        <v>3</v>
      </c>
      <c r="C49" s="22">
        <f>+C47+C48</f>
        <v>3100000000</v>
      </c>
      <c r="D49" s="27"/>
    </row>
    <row r="51" spans="1:18" x14ac:dyDescent="0.2">
      <c r="A51" s="29"/>
      <c r="B51" s="29"/>
      <c r="C51" s="29"/>
      <c r="D51" s="29"/>
      <c r="E51" s="29"/>
      <c r="F51" s="29"/>
      <c r="G51" s="29"/>
      <c r="H51" s="29"/>
      <c r="I51" s="29"/>
      <c r="J51" s="29"/>
      <c r="K51" s="29"/>
      <c r="L51" s="29"/>
      <c r="M51" s="29"/>
      <c r="N51" s="29"/>
      <c r="O51" s="30"/>
      <c r="P51" s="29"/>
      <c r="Q51" s="29"/>
    </row>
    <row r="53" spans="1:18" ht="29.25" customHeight="1" x14ac:dyDescent="0.2">
      <c r="B53" s="41" t="s">
        <v>99</v>
      </c>
      <c r="C53" s="68" t="s">
        <v>98</v>
      </c>
      <c r="D53" s="68"/>
      <c r="E53" s="68"/>
      <c r="F53" s="68"/>
      <c r="G53" s="68"/>
      <c r="H53" s="68"/>
      <c r="I53" s="68"/>
      <c r="J53" s="68"/>
      <c r="K53" s="68"/>
      <c r="L53" s="68"/>
      <c r="M53" s="68"/>
      <c r="N53" s="68"/>
      <c r="O53" s="3"/>
      <c r="R53" s="3"/>
    </row>
    <row r="54" spans="1:18" ht="15" customHeight="1" x14ac:dyDescent="0.2">
      <c r="B54" s="7"/>
      <c r="C54" s="8"/>
      <c r="D54" s="8"/>
      <c r="E54" s="8"/>
      <c r="F54" s="8"/>
      <c r="G54" s="8"/>
      <c r="H54" s="8"/>
      <c r="I54" s="8"/>
      <c r="J54" s="8"/>
      <c r="K54" s="8"/>
      <c r="L54" s="8"/>
      <c r="M54" s="8"/>
      <c r="N54" s="8"/>
      <c r="O54" s="8"/>
      <c r="R54" s="8"/>
    </row>
    <row r="55" spans="1:18" ht="16.5" customHeight="1" x14ac:dyDescent="0.2">
      <c r="B55" s="69" t="s">
        <v>0</v>
      </c>
      <c r="C55" s="60" t="s">
        <v>13</v>
      </c>
      <c r="D55" s="61"/>
      <c r="E55" s="61"/>
      <c r="F55" s="62"/>
      <c r="G55" s="60" t="s">
        <v>2</v>
      </c>
      <c r="H55" s="61"/>
      <c r="I55" s="61"/>
      <c r="J55" s="61"/>
      <c r="K55" s="61"/>
      <c r="L55" s="61"/>
      <c r="M55" s="62"/>
      <c r="N55" s="63" t="s">
        <v>3</v>
      </c>
      <c r="O55" s="10"/>
      <c r="P55" s="67" t="s">
        <v>11</v>
      </c>
      <c r="Q55" s="67"/>
      <c r="R55" s="10"/>
    </row>
    <row r="56" spans="1:18" ht="31.5" customHeight="1" x14ac:dyDescent="0.2">
      <c r="B56" s="69"/>
      <c r="C56" s="24" t="s">
        <v>9</v>
      </c>
      <c r="D56" s="24" t="s">
        <v>10</v>
      </c>
      <c r="E56" s="24" t="s">
        <v>1</v>
      </c>
      <c r="F56" s="24" t="s">
        <v>16</v>
      </c>
      <c r="G56" s="24" t="s">
        <v>14</v>
      </c>
      <c r="H56" s="28" t="s">
        <v>15</v>
      </c>
      <c r="I56" s="24" t="s">
        <v>18</v>
      </c>
      <c r="J56" s="28" t="s">
        <v>17</v>
      </c>
      <c r="K56" s="24" t="s">
        <v>19</v>
      </c>
      <c r="L56" s="28" t="s">
        <v>20</v>
      </c>
      <c r="M56" s="24" t="s">
        <v>4</v>
      </c>
      <c r="N56" s="63"/>
      <c r="O56" s="10"/>
      <c r="P56" s="40" t="s">
        <v>26</v>
      </c>
      <c r="Q56" s="40" t="s">
        <v>5</v>
      </c>
      <c r="R56" s="10"/>
    </row>
    <row r="57" spans="1:18" ht="42.75" x14ac:dyDescent="0.2">
      <c r="B57" s="25" t="s">
        <v>100</v>
      </c>
      <c r="C57" s="12">
        <v>0</v>
      </c>
      <c r="D57" s="12">
        <v>0</v>
      </c>
      <c r="E57" s="12">
        <v>0</v>
      </c>
      <c r="F57" s="32">
        <f>+C57+D57+E57</f>
        <v>0</v>
      </c>
      <c r="G57" s="33">
        <v>3379200000</v>
      </c>
      <c r="H57" s="33"/>
      <c r="I57" s="12">
        <v>0</v>
      </c>
      <c r="J57" s="12"/>
      <c r="K57" s="12">
        <v>0</v>
      </c>
      <c r="L57" s="12"/>
      <c r="M57" s="12">
        <f>+G57+I57+K57</f>
        <v>3379200000</v>
      </c>
      <c r="N57" s="35">
        <f>+F57+M57</f>
        <v>3379200000</v>
      </c>
      <c r="O57" s="14"/>
      <c r="P57" s="15" t="s">
        <v>81</v>
      </c>
      <c r="Q57" s="16">
        <v>12</v>
      </c>
      <c r="R57" s="14"/>
    </row>
    <row r="58" spans="1:18" ht="42.75" x14ac:dyDescent="0.2">
      <c r="B58" s="25" t="s">
        <v>101</v>
      </c>
      <c r="C58" s="12">
        <v>0</v>
      </c>
      <c r="D58" s="12">
        <v>0</v>
      </c>
      <c r="E58" s="12">
        <v>0</v>
      </c>
      <c r="F58" s="32">
        <f>+C58+D58+E58</f>
        <v>0</v>
      </c>
      <c r="G58" s="33">
        <v>2700000000</v>
      </c>
      <c r="H58" s="33"/>
      <c r="I58" s="12">
        <v>0</v>
      </c>
      <c r="J58" s="12"/>
      <c r="K58" s="12">
        <v>0</v>
      </c>
      <c r="L58" s="12"/>
      <c r="M58" s="12">
        <f>+G58+I58+K58</f>
        <v>2700000000</v>
      </c>
      <c r="N58" s="35">
        <f>+F58+M58</f>
        <v>2700000000</v>
      </c>
      <c r="O58" s="14"/>
      <c r="P58" s="15" t="s">
        <v>81</v>
      </c>
      <c r="Q58" s="16">
        <v>70</v>
      </c>
      <c r="R58" s="14"/>
    </row>
    <row r="59" spans="1:18" ht="42.75" x14ac:dyDescent="0.2">
      <c r="B59" s="25" t="s">
        <v>102</v>
      </c>
      <c r="C59" s="12">
        <v>0</v>
      </c>
      <c r="D59" s="12">
        <v>0</v>
      </c>
      <c r="E59" s="12">
        <v>0</v>
      </c>
      <c r="F59" s="32">
        <f>+C59+D59+E59</f>
        <v>0</v>
      </c>
      <c r="G59" s="33">
        <v>4000000000</v>
      </c>
      <c r="H59" s="33"/>
      <c r="I59" s="12">
        <v>0</v>
      </c>
      <c r="J59" s="12"/>
      <c r="K59" s="12">
        <v>0</v>
      </c>
      <c r="L59" s="12"/>
      <c r="M59" s="12">
        <f>+G59+I59+K59</f>
        <v>4000000000</v>
      </c>
      <c r="N59" s="35">
        <f>+F59+M59</f>
        <v>4000000000</v>
      </c>
      <c r="O59" s="14"/>
      <c r="P59" s="15" t="s">
        <v>81</v>
      </c>
      <c r="Q59" s="16">
        <v>15</v>
      </c>
      <c r="R59" s="14"/>
    </row>
    <row r="60" spans="1:18" ht="42.75" x14ac:dyDescent="0.2">
      <c r="B60" s="25" t="s">
        <v>103</v>
      </c>
      <c r="C60" s="12">
        <v>0</v>
      </c>
      <c r="D60" s="12">
        <v>0</v>
      </c>
      <c r="E60" s="12">
        <v>0</v>
      </c>
      <c r="F60" s="32">
        <f>+C60+D60+E60</f>
        <v>0</v>
      </c>
      <c r="G60" s="33">
        <v>791680000</v>
      </c>
      <c r="H60" s="33"/>
      <c r="I60" s="12">
        <v>0</v>
      </c>
      <c r="J60" s="12"/>
      <c r="K60" s="12">
        <v>0</v>
      </c>
      <c r="L60" s="12"/>
      <c r="M60" s="12">
        <f>+G60+I60+K60</f>
        <v>791680000</v>
      </c>
      <c r="N60" s="35">
        <f>+F60+M60</f>
        <v>791680000</v>
      </c>
      <c r="O60" s="14"/>
      <c r="P60" s="15" t="s">
        <v>81</v>
      </c>
      <c r="Q60" s="16">
        <v>2</v>
      </c>
      <c r="R60" s="14"/>
    </row>
    <row r="61" spans="1:18" ht="42.75" x14ac:dyDescent="0.2">
      <c r="B61" s="73" t="s">
        <v>104</v>
      </c>
      <c r="C61" s="76">
        <v>0</v>
      </c>
      <c r="D61" s="76">
        <v>0</v>
      </c>
      <c r="E61" s="76">
        <v>0</v>
      </c>
      <c r="F61" s="82">
        <f>+C61+D61+E61</f>
        <v>0</v>
      </c>
      <c r="G61" s="64">
        <v>1220000000</v>
      </c>
      <c r="H61" s="64"/>
      <c r="I61" s="76">
        <v>0</v>
      </c>
      <c r="J61" s="76"/>
      <c r="K61" s="76">
        <v>0</v>
      </c>
      <c r="L61" s="76"/>
      <c r="M61" s="76">
        <f>+G61+I61+K61</f>
        <v>1220000000</v>
      </c>
      <c r="N61" s="79">
        <f>+F61+M61</f>
        <v>1220000000</v>
      </c>
      <c r="O61" s="14"/>
      <c r="P61" s="15" t="s">
        <v>81</v>
      </c>
      <c r="Q61" s="16">
        <v>12</v>
      </c>
      <c r="R61" s="14"/>
    </row>
    <row r="62" spans="1:18" ht="42.75" x14ac:dyDescent="0.2">
      <c r="B62" s="74"/>
      <c r="C62" s="77"/>
      <c r="D62" s="77"/>
      <c r="E62" s="77"/>
      <c r="F62" s="83"/>
      <c r="G62" s="65"/>
      <c r="H62" s="65"/>
      <c r="I62" s="77"/>
      <c r="J62" s="77"/>
      <c r="K62" s="77"/>
      <c r="L62" s="77"/>
      <c r="M62" s="77"/>
      <c r="N62" s="80"/>
      <c r="O62" s="14"/>
      <c r="P62" s="44" t="s">
        <v>105</v>
      </c>
      <c r="Q62" s="23">
        <v>5</v>
      </c>
      <c r="R62" s="14"/>
    </row>
    <row r="63" spans="1:18" ht="57" x14ac:dyDescent="0.2">
      <c r="B63" s="75"/>
      <c r="C63" s="78"/>
      <c r="D63" s="78"/>
      <c r="E63" s="78"/>
      <c r="F63" s="84"/>
      <c r="G63" s="66"/>
      <c r="H63" s="66"/>
      <c r="I63" s="78"/>
      <c r="J63" s="78"/>
      <c r="K63" s="78"/>
      <c r="L63" s="78"/>
      <c r="M63" s="78"/>
      <c r="N63" s="81"/>
      <c r="O63" s="14"/>
      <c r="P63" s="15" t="s">
        <v>106</v>
      </c>
      <c r="Q63" s="16">
        <v>700</v>
      </c>
      <c r="R63" s="14"/>
    </row>
    <row r="64" spans="1:18" ht="15.75" x14ac:dyDescent="0.2">
      <c r="B64" s="17" t="s">
        <v>6</v>
      </c>
      <c r="C64" s="18">
        <f>SUM(C57:C63)</f>
        <v>0</v>
      </c>
      <c r="D64" s="18">
        <f>SUM(D57:D63)</f>
        <v>0</v>
      </c>
      <c r="E64" s="18">
        <f>SUM(E57:E63)</f>
        <v>0</v>
      </c>
      <c r="F64" s="18">
        <f>SUM(F57:F63)</f>
        <v>0</v>
      </c>
      <c r="G64" s="18">
        <f>SUM(G57:G63)</f>
        <v>12090880000</v>
      </c>
      <c r="I64" s="18">
        <f>SUM(I57:I63)</f>
        <v>0</v>
      </c>
      <c r="K64" s="18">
        <f>SUM(K57:K63)</f>
        <v>0</v>
      </c>
      <c r="M64" s="36">
        <f>SUM(M57:M63)</f>
        <v>12090880000</v>
      </c>
      <c r="N64" s="36">
        <f>SUM(N57:N63)</f>
        <v>12090880000</v>
      </c>
      <c r="O64" s="19"/>
      <c r="Q64" s="34">
        <f>SUM(Q57:Q63)</f>
        <v>816</v>
      </c>
      <c r="R64" s="19"/>
    </row>
    <row r="66" spans="1:18" ht="15.75" x14ac:dyDescent="0.2">
      <c r="B66" s="17" t="s">
        <v>12</v>
      </c>
      <c r="C66" s="20">
        <f>F64</f>
        <v>0</v>
      </c>
      <c r="D66" s="26"/>
    </row>
    <row r="67" spans="1:18" ht="15.75" x14ac:dyDescent="0.2">
      <c r="B67" s="17" t="s">
        <v>7</v>
      </c>
      <c r="C67" s="20">
        <f>+M64</f>
        <v>12090880000</v>
      </c>
      <c r="D67" s="26"/>
    </row>
    <row r="68" spans="1:18" ht="15.75" x14ac:dyDescent="0.25">
      <c r="B68" s="17" t="s">
        <v>3</v>
      </c>
      <c r="C68" s="22">
        <f>+C66+C67</f>
        <v>12090880000</v>
      </c>
      <c r="D68" s="27"/>
    </row>
    <row r="70" spans="1:18" x14ac:dyDescent="0.2">
      <c r="A70" s="29"/>
      <c r="B70" s="29"/>
      <c r="C70" s="29"/>
      <c r="D70" s="29"/>
      <c r="E70" s="29"/>
      <c r="F70" s="29"/>
      <c r="G70" s="29"/>
      <c r="H70" s="29"/>
      <c r="I70" s="29"/>
      <c r="J70" s="29"/>
      <c r="K70" s="29"/>
      <c r="L70" s="29"/>
      <c r="M70" s="29"/>
      <c r="N70" s="29"/>
      <c r="O70" s="30"/>
      <c r="P70" s="29"/>
      <c r="Q70" s="29"/>
    </row>
    <row r="72" spans="1:18" ht="29.25" customHeight="1" x14ac:dyDescent="0.2">
      <c r="B72" s="41" t="s">
        <v>108</v>
      </c>
      <c r="C72" s="68" t="s">
        <v>107</v>
      </c>
      <c r="D72" s="68"/>
      <c r="E72" s="68"/>
      <c r="F72" s="68"/>
      <c r="G72" s="68"/>
      <c r="H72" s="68"/>
      <c r="I72" s="68"/>
      <c r="J72" s="68"/>
      <c r="K72" s="68"/>
      <c r="L72" s="68"/>
      <c r="M72" s="68"/>
      <c r="N72" s="68"/>
      <c r="O72" s="3"/>
      <c r="R72" s="3"/>
    </row>
    <row r="73" spans="1:18" ht="15" customHeight="1" x14ac:dyDescent="0.2">
      <c r="B73" s="7"/>
      <c r="C73" s="8"/>
      <c r="D73" s="8"/>
      <c r="E73" s="8"/>
      <c r="F73" s="8"/>
      <c r="G73" s="8"/>
      <c r="H73" s="8"/>
      <c r="I73" s="8"/>
      <c r="J73" s="8"/>
      <c r="K73" s="8"/>
      <c r="L73" s="8"/>
      <c r="M73" s="8"/>
      <c r="N73" s="8"/>
      <c r="O73" s="8"/>
      <c r="R73" s="8"/>
    </row>
    <row r="74" spans="1:18" ht="16.5" customHeight="1" x14ac:dyDescent="0.2">
      <c r="B74" s="69" t="s">
        <v>0</v>
      </c>
      <c r="C74" s="60" t="s">
        <v>13</v>
      </c>
      <c r="D74" s="61"/>
      <c r="E74" s="61"/>
      <c r="F74" s="62"/>
      <c r="G74" s="60" t="s">
        <v>2</v>
      </c>
      <c r="H74" s="61"/>
      <c r="I74" s="61"/>
      <c r="J74" s="61"/>
      <c r="K74" s="61"/>
      <c r="L74" s="61"/>
      <c r="M74" s="62"/>
      <c r="N74" s="63" t="s">
        <v>3</v>
      </c>
      <c r="O74" s="10"/>
      <c r="P74" s="67" t="s">
        <v>11</v>
      </c>
      <c r="Q74" s="67"/>
      <c r="R74" s="10"/>
    </row>
    <row r="75" spans="1:18" ht="31.5" customHeight="1" x14ac:dyDescent="0.2">
      <c r="B75" s="69"/>
      <c r="C75" s="24" t="s">
        <v>9</v>
      </c>
      <c r="D75" s="24" t="s">
        <v>10</v>
      </c>
      <c r="E75" s="24" t="s">
        <v>1</v>
      </c>
      <c r="F75" s="24" t="s">
        <v>16</v>
      </c>
      <c r="G75" s="24" t="s">
        <v>14</v>
      </c>
      <c r="H75" s="28" t="s">
        <v>15</v>
      </c>
      <c r="I75" s="24" t="s">
        <v>18</v>
      </c>
      <c r="J75" s="28" t="s">
        <v>17</v>
      </c>
      <c r="K75" s="24" t="s">
        <v>19</v>
      </c>
      <c r="L75" s="28" t="s">
        <v>20</v>
      </c>
      <c r="M75" s="24" t="s">
        <v>4</v>
      </c>
      <c r="N75" s="63"/>
      <c r="O75" s="10"/>
      <c r="P75" s="40" t="s">
        <v>26</v>
      </c>
      <c r="Q75" s="40" t="s">
        <v>5</v>
      </c>
      <c r="R75" s="10"/>
    </row>
    <row r="76" spans="1:18" ht="45" x14ac:dyDescent="0.2">
      <c r="B76" s="25" t="s">
        <v>109</v>
      </c>
      <c r="C76" s="12">
        <v>0</v>
      </c>
      <c r="D76" s="12">
        <v>0</v>
      </c>
      <c r="E76" s="12">
        <v>0</v>
      </c>
      <c r="F76" s="32">
        <f>+C76+D76+E76</f>
        <v>0</v>
      </c>
      <c r="G76" s="33">
        <v>900000000</v>
      </c>
      <c r="H76" s="33"/>
      <c r="I76" s="12">
        <v>0</v>
      </c>
      <c r="J76" s="12"/>
      <c r="K76" s="12">
        <v>0</v>
      </c>
      <c r="L76" s="12"/>
      <c r="M76" s="12">
        <f>+G76+I76+K76</f>
        <v>900000000</v>
      </c>
      <c r="N76" s="35">
        <f>+F76+M76</f>
        <v>900000000</v>
      </c>
      <c r="O76" s="14"/>
      <c r="P76" s="15" t="s">
        <v>111</v>
      </c>
      <c r="Q76" s="16">
        <v>6</v>
      </c>
      <c r="R76" s="14"/>
    </row>
    <row r="77" spans="1:18" ht="30" x14ac:dyDescent="0.2">
      <c r="B77" s="45" t="s">
        <v>110</v>
      </c>
      <c r="C77" s="12">
        <v>0</v>
      </c>
      <c r="D77" s="12">
        <v>0</v>
      </c>
      <c r="E77" s="12">
        <v>0</v>
      </c>
      <c r="F77" s="32">
        <f>+C77+D77+E77</f>
        <v>0</v>
      </c>
      <c r="G77" s="33">
        <v>1150000000</v>
      </c>
      <c r="H77" s="33"/>
      <c r="I77" s="12">
        <v>0</v>
      </c>
      <c r="J77" s="12"/>
      <c r="K77" s="12">
        <v>0</v>
      </c>
      <c r="L77" s="12"/>
      <c r="M77" s="12">
        <f>+G77+I77+K77</f>
        <v>1150000000</v>
      </c>
      <c r="N77" s="35">
        <f>+F77+M77</f>
        <v>1150000000</v>
      </c>
      <c r="O77" s="14"/>
      <c r="P77" s="15" t="s">
        <v>111</v>
      </c>
      <c r="Q77" s="16">
        <v>2</v>
      </c>
      <c r="R77" s="14"/>
    </row>
    <row r="78" spans="1:18" ht="15.75" x14ac:dyDescent="0.2">
      <c r="B78" s="17" t="s">
        <v>6</v>
      </c>
      <c r="C78" s="18">
        <f>SUM(C76:C77)</f>
        <v>0</v>
      </c>
      <c r="D78" s="18">
        <f>SUM(D76:D77)</f>
        <v>0</v>
      </c>
      <c r="E78" s="18">
        <f>SUM(E76:E77)</f>
        <v>0</v>
      </c>
      <c r="F78" s="18">
        <f>SUM(F76:F77)</f>
        <v>0</v>
      </c>
      <c r="G78" s="18">
        <f>SUM(G76:G77)</f>
        <v>2050000000</v>
      </c>
      <c r="I78" s="18">
        <f>SUM(I76:I77)</f>
        <v>0</v>
      </c>
      <c r="K78" s="18">
        <f>SUM(K76:K77)</f>
        <v>0</v>
      </c>
      <c r="M78" s="36">
        <f>SUM(M76:M77)</f>
        <v>2050000000</v>
      </c>
      <c r="N78" s="36">
        <f>SUM(N76:N77)</f>
        <v>2050000000</v>
      </c>
      <c r="O78" s="19"/>
      <c r="Q78" s="34">
        <f>SUM(Q76:Q77)</f>
        <v>8</v>
      </c>
      <c r="R78" s="19"/>
    </row>
    <row r="80" spans="1:18" ht="15.75" x14ac:dyDescent="0.2">
      <c r="B80" s="17" t="s">
        <v>12</v>
      </c>
      <c r="C80" s="20">
        <f>F78</f>
        <v>0</v>
      </c>
      <c r="D80" s="26"/>
    </row>
    <row r="81" spans="1:18" ht="15.75" x14ac:dyDescent="0.2">
      <c r="B81" s="17" t="s">
        <v>7</v>
      </c>
      <c r="C81" s="20">
        <f>+M78</f>
        <v>2050000000</v>
      </c>
      <c r="D81" s="26"/>
    </row>
    <row r="82" spans="1:18" ht="15.75" x14ac:dyDescent="0.25">
      <c r="B82" s="17" t="s">
        <v>3</v>
      </c>
      <c r="C82" s="22">
        <f>+C80+C81</f>
        <v>2050000000</v>
      </c>
      <c r="D82" s="27"/>
    </row>
    <row r="84" spans="1:18" x14ac:dyDescent="0.2">
      <c r="A84" s="29"/>
      <c r="B84" s="29"/>
      <c r="C84" s="29"/>
      <c r="D84" s="29"/>
      <c r="E84" s="29"/>
      <c r="F84" s="29"/>
      <c r="G84" s="29"/>
      <c r="H84" s="29"/>
      <c r="I84" s="29"/>
      <c r="J84" s="29"/>
      <c r="K84" s="29"/>
      <c r="L84" s="29"/>
      <c r="M84" s="29"/>
      <c r="N84" s="29"/>
      <c r="O84" s="30"/>
      <c r="P84" s="29"/>
      <c r="Q84" s="29"/>
    </row>
    <row r="86" spans="1:18" ht="29.25" customHeight="1" x14ac:dyDescent="0.2">
      <c r="B86" s="41" t="s">
        <v>113</v>
      </c>
      <c r="C86" s="68" t="s">
        <v>114</v>
      </c>
      <c r="D86" s="68"/>
      <c r="E86" s="68"/>
      <c r="F86" s="68"/>
      <c r="G86" s="68"/>
      <c r="H86" s="68"/>
      <c r="I86" s="68"/>
      <c r="J86" s="68"/>
      <c r="K86" s="68"/>
      <c r="L86" s="68"/>
      <c r="M86" s="68"/>
      <c r="N86" s="68"/>
      <c r="O86" s="3"/>
      <c r="R86" s="3"/>
    </row>
    <row r="87" spans="1:18" ht="15" customHeight="1" x14ac:dyDescent="0.2">
      <c r="B87" s="7"/>
      <c r="C87" s="8"/>
      <c r="D87" s="8"/>
      <c r="E87" s="8"/>
      <c r="F87" s="8"/>
      <c r="G87" s="8"/>
      <c r="H87" s="8"/>
      <c r="I87" s="8"/>
      <c r="J87" s="8"/>
      <c r="K87" s="8"/>
      <c r="L87" s="8"/>
      <c r="M87" s="8"/>
      <c r="N87" s="8"/>
      <c r="O87" s="8"/>
      <c r="R87" s="8"/>
    </row>
    <row r="88" spans="1:18" ht="16.5" customHeight="1" x14ac:dyDescent="0.2">
      <c r="B88" s="69" t="s">
        <v>0</v>
      </c>
      <c r="C88" s="60" t="s">
        <v>13</v>
      </c>
      <c r="D88" s="61"/>
      <c r="E88" s="61"/>
      <c r="F88" s="62"/>
      <c r="G88" s="60" t="s">
        <v>2</v>
      </c>
      <c r="H88" s="61"/>
      <c r="I88" s="61"/>
      <c r="J88" s="61"/>
      <c r="K88" s="61"/>
      <c r="L88" s="61"/>
      <c r="M88" s="62"/>
      <c r="N88" s="63" t="s">
        <v>3</v>
      </c>
      <c r="O88" s="10"/>
      <c r="P88" s="67" t="s">
        <v>11</v>
      </c>
      <c r="Q88" s="67"/>
      <c r="R88" s="10"/>
    </row>
    <row r="89" spans="1:18" ht="31.5" customHeight="1" x14ac:dyDescent="0.2">
      <c r="B89" s="69"/>
      <c r="C89" s="24" t="s">
        <v>9</v>
      </c>
      <c r="D89" s="24" t="s">
        <v>10</v>
      </c>
      <c r="E89" s="24" t="s">
        <v>1</v>
      </c>
      <c r="F89" s="24" t="s">
        <v>16</v>
      </c>
      <c r="G89" s="24" t="s">
        <v>14</v>
      </c>
      <c r="H89" s="28" t="s">
        <v>15</v>
      </c>
      <c r="I89" s="24" t="s">
        <v>18</v>
      </c>
      <c r="J89" s="28" t="s">
        <v>17</v>
      </c>
      <c r="K89" s="24" t="s">
        <v>19</v>
      </c>
      <c r="L89" s="28" t="s">
        <v>20</v>
      </c>
      <c r="M89" s="24" t="s">
        <v>4</v>
      </c>
      <c r="N89" s="63"/>
      <c r="O89" s="10"/>
      <c r="P89" s="40" t="s">
        <v>26</v>
      </c>
      <c r="Q89" s="40" t="s">
        <v>5</v>
      </c>
      <c r="R89" s="10"/>
    </row>
    <row r="90" spans="1:18" ht="42.75" x14ac:dyDescent="0.2">
      <c r="B90" s="25" t="s">
        <v>112</v>
      </c>
      <c r="C90" s="12">
        <v>0</v>
      </c>
      <c r="D90" s="12">
        <v>0</v>
      </c>
      <c r="E90" s="12">
        <v>0</v>
      </c>
      <c r="F90" s="32">
        <f>+C90+D90+E90</f>
        <v>0</v>
      </c>
      <c r="G90" s="12">
        <v>0</v>
      </c>
      <c r="H90" s="12"/>
      <c r="I90" s="12">
        <v>0</v>
      </c>
      <c r="J90" s="12"/>
      <c r="K90" s="12">
        <v>0</v>
      </c>
      <c r="L90" s="12"/>
      <c r="M90" s="12">
        <f>+G90+I90+K90</f>
        <v>0</v>
      </c>
      <c r="N90" s="35">
        <f>+F90+M90</f>
        <v>0</v>
      </c>
      <c r="O90" s="14"/>
      <c r="P90" s="15" t="s">
        <v>105</v>
      </c>
      <c r="Q90" s="16">
        <v>310</v>
      </c>
      <c r="R90" s="14"/>
    </row>
    <row r="91" spans="1:18" ht="42.75" x14ac:dyDescent="0.2">
      <c r="B91" s="25" t="s">
        <v>115</v>
      </c>
      <c r="C91" s="12">
        <v>0</v>
      </c>
      <c r="D91" s="12">
        <v>0</v>
      </c>
      <c r="E91" s="12">
        <v>0</v>
      </c>
      <c r="F91" s="32">
        <f>+C91+D91+E91</f>
        <v>0</v>
      </c>
      <c r="G91" s="12">
        <v>0</v>
      </c>
      <c r="H91" s="12"/>
      <c r="I91" s="12">
        <v>0</v>
      </c>
      <c r="J91" s="12"/>
      <c r="K91" s="12">
        <v>0</v>
      </c>
      <c r="L91" s="12"/>
      <c r="M91" s="12">
        <f>+G91+I91+K91</f>
        <v>0</v>
      </c>
      <c r="N91" s="35">
        <f>+F91+M91</f>
        <v>0</v>
      </c>
      <c r="O91" s="14"/>
      <c r="P91" s="15" t="s">
        <v>105</v>
      </c>
      <c r="Q91" s="16">
        <v>160</v>
      </c>
      <c r="R91" s="14"/>
    </row>
    <row r="92" spans="1:18" ht="15.75" x14ac:dyDescent="0.2">
      <c r="B92" s="17" t="s">
        <v>6</v>
      </c>
      <c r="C92" s="18">
        <f>SUM(C90:C91)</f>
        <v>0</v>
      </c>
      <c r="D92" s="18">
        <f>SUM(D90:D91)</f>
        <v>0</v>
      </c>
      <c r="E92" s="18">
        <f>SUM(E90:E91)</f>
        <v>0</v>
      </c>
      <c r="F92" s="18">
        <f>SUM(F90:F91)</f>
        <v>0</v>
      </c>
      <c r="G92" s="18">
        <f>SUM(G90:G91)</f>
        <v>0</v>
      </c>
      <c r="I92" s="18">
        <f>SUM(I90:I91)</f>
        <v>0</v>
      </c>
      <c r="K92" s="18">
        <f>SUM(K90:K91)</f>
        <v>0</v>
      </c>
      <c r="M92" s="36">
        <f>SUM(M90:M91)</f>
        <v>0</v>
      </c>
      <c r="N92" s="36">
        <f>SUM(N90:N91)</f>
        <v>0</v>
      </c>
      <c r="O92" s="19"/>
      <c r="Q92" s="34">
        <f>SUM(Q90:Q91)</f>
        <v>470</v>
      </c>
      <c r="R92" s="19"/>
    </row>
    <row r="94" spans="1:18" ht="15.75" x14ac:dyDescent="0.2">
      <c r="B94" s="17" t="s">
        <v>12</v>
      </c>
      <c r="C94" s="20">
        <f>F92</f>
        <v>0</v>
      </c>
      <c r="D94" s="26"/>
    </row>
    <row r="95" spans="1:18" ht="15.75" x14ac:dyDescent="0.2">
      <c r="B95" s="17" t="s">
        <v>7</v>
      </c>
      <c r="C95" s="20">
        <f>+M92</f>
        <v>0</v>
      </c>
      <c r="D95" s="26"/>
    </row>
    <row r="96" spans="1:18" ht="15.75" x14ac:dyDescent="0.25">
      <c r="B96" s="17" t="s">
        <v>3</v>
      </c>
      <c r="C96" s="22">
        <f>+C94+C95</f>
        <v>0</v>
      </c>
      <c r="D96" s="27"/>
    </row>
  </sheetData>
  <mergeCells count="50">
    <mergeCell ref="D61:D63"/>
    <mergeCell ref="E61:E63"/>
    <mergeCell ref="P74:Q74"/>
    <mergeCell ref="C86:N86"/>
    <mergeCell ref="B88:B89"/>
    <mergeCell ref="C88:F88"/>
    <mergeCell ref="G88:M88"/>
    <mergeCell ref="N88:N89"/>
    <mergeCell ref="P88:Q88"/>
    <mergeCell ref="C72:N72"/>
    <mergeCell ref="B74:B75"/>
    <mergeCell ref="C74:F74"/>
    <mergeCell ref="G74:M74"/>
    <mergeCell ref="N74:N75"/>
    <mergeCell ref="F61:F63"/>
    <mergeCell ref="G61:G63"/>
    <mergeCell ref="C53:N53"/>
    <mergeCell ref="B55:B56"/>
    <mergeCell ref="C55:F55"/>
    <mergeCell ref="G55:M55"/>
    <mergeCell ref="N55:N56"/>
    <mergeCell ref="B61:B63"/>
    <mergeCell ref="C61:C63"/>
    <mergeCell ref="P55:Q55"/>
    <mergeCell ref="C37:N37"/>
    <mergeCell ref="B39:B40"/>
    <mergeCell ref="C39:F39"/>
    <mergeCell ref="G39:M39"/>
    <mergeCell ref="N39:N40"/>
    <mergeCell ref="P39:Q39"/>
    <mergeCell ref="N61:N63"/>
    <mergeCell ref="H61:H63"/>
    <mergeCell ref="I61:I63"/>
    <mergeCell ref="J61:J63"/>
    <mergeCell ref="K61:K63"/>
    <mergeCell ref="L61:L63"/>
    <mergeCell ref="M61:M63"/>
    <mergeCell ref="P6:Q6"/>
    <mergeCell ref="C20:N20"/>
    <mergeCell ref="B22:B23"/>
    <mergeCell ref="C22:F22"/>
    <mergeCell ref="G22:M22"/>
    <mergeCell ref="N22:N23"/>
    <mergeCell ref="P22:Q22"/>
    <mergeCell ref="C2:N2"/>
    <mergeCell ref="C4:N4"/>
    <mergeCell ref="B6:B7"/>
    <mergeCell ref="C6:F6"/>
    <mergeCell ref="G6:M6"/>
    <mergeCell ref="N6:N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2:R84"/>
  <sheetViews>
    <sheetView topLeftCell="A77" workbookViewId="0">
      <pane xSplit="2" topLeftCell="C1" activePane="topRight" state="frozen"/>
      <selection pane="topRight" activeCell="A83" sqref="A83"/>
    </sheetView>
  </sheetViews>
  <sheetFormatPr baseColWidth="10" defaultColWidth="11.42578125" defaultRowHeight="14.25" x14ac:dyDescent="0.2"/>
  <cols>
    <col min="1" max="1" width="3.140625" style="4" customWidth="1"/>
    <col min="2" max="2" width="42.4257812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1:18" ht="36" customHeight="1" x14ac:dyDescent="0.2">
      <c r="B2" s="41" t="s">
        <v>117</v>
      </c>
      <c r="C2" s="68" t="s">
        <v>116</v>
      </c>
      <c r="D2" s="68"/>
      <c r="E2" s="68"/>
      <c r="F2" s="68"/>
      <c r="G2" s="68"/>
      <c r="H2" s="68"/>
      <c r="I2" s="68"/>
      <c r="J2" s="68"/>
      <c r="K2" s="68"/>
      <c r="L2" s="68"/>
      <c r="M2" s="68"/>
      <c r="N2" s="68"/>
      <c r="O2" s="3"/>
      <c r="R2" s="3"/>
    </row>
    <row r="3" spans="1:18" x14ac:dyDescent="0.2">
      <c r="C3" s="5"/>
      <c r="D3" s="5"/>
      <c r="E3" s="5"/>
      <c r="F3" s="5"/>
      <c r="G3" s="5"/>
      <c r="H3" s="5"/>
      <c r="I3" s="5"/>
      <c r="J3" s="5"/>
      <c r="K3" s="5"/>
      <c r="L3" s="5"/>
      <c r="M3" s="5"/>
      <c r="N3" s="5"/>
      <c r="O3" s="6"/>
      <c r="R3" s="6"/>
    </row>
    <row r="4" spans="1:18" ht="29.25" customHeight="1" x14ac:dyDescent="0.2">
      <c r="B4" s="41" t="s">
        <v>119</v>
      </c>
      <c r="C4" s="68" t="s">
        <v>118</v>
      </c>
      <c r="D4" s="68"/>
      <c r="E4" s="68"/>
      <c r="F4" s="68"/>
      <c r="G4" s="68"/>
      <c r="H4" s="68"/>
      <c r="I4" s="68"/>
      <c r="J4" s="68"/>
      <c r="K4" s="68"/>
      <c r="L4" s="68"/>
      <c r="M4" s="68"/>
      <c r="N4" s="68"/>
      <c r="O4" s="3"/>
      <c r="R4" s="3"/>
    </row>
    <row r="5" spans="1:18" ht="15" customHeight="1" x14ac:dyDescent="0.2">
      <c r="B5" s="7"/>
      <c r="C5" s="8"/>
      <c r="D5" s="8"/>
      <c r="E5" s="8"/>
      <c r="F5" s="8"/>
      <c r="G5" s="8"/>
      <c r="H5" s="8"/>
      <c r="I5" s="8"/>
      <c r="J5" s="8"/>
      <c r="K5" s="8"/>
      <c r="L5" s="8"/>
      <c r="M5" s="8"/>
      <c r="N5" s="8"/>
      <c r="O5" s="8"/>
      <c r="R5" s="8"/>
    </row>
    <row r="6" spans="1:18" ht="16.5" customHeight="1" x14ac:dyDescent="0.2">
      <c r="B6" s="69" t="s">
        <v>0</v>
      </c>
      <c r="C6" s="60" t="s">
        <v>13</v>
      </c>
      <c r="D6" s="61"/>
      <c r="E6" s="61"/>
      <c r="F6" s="62"/>
      <c r="G6" s="60" t="s">
        <v>2</v>
      </c>
      <c r="H6" s="61"/>
      <c r="I6" s="61"/>
      <c r="J6" s="61"/>
      <c r="K6" s="61"/>
      <c r="L6" s="61"/>
      <c r="M6" s="62"/>
      <c r="N6" s="63" t="s">
        <v>3</v>
      </c>
      <c r="O6" s="10"/>
      <c r="P6" s="67" t="s">
        <v>11</v>
      </c>
      <c r="Q6" s="67"/>
      <c r="R6" s="10"/>
    </row>
    <row r="7" spans="1:18" ht="31.5" customHeight="1" x14ac:dyDescent="0.2">
      <c r="B7" s="69"/>
      <c r="C7" s="24" t="s">
        <v>9</v>
      </c>
      <c r="D7" s="24" t="s">
        <v>10</v>
      </c>
      <c r="E7" s="24" t="s">
        <v>1</v>
      </c>
      <c r="F7" s="24" t="s">
        <v>16</v>
      </c>
      <c r="G7" s="24" t="s">
        <v>14</v>
      </c>
      <c r="H7" s="28" t="s">
        <v>15</v>
      </c>
      <c r="I7" s="24" t="s">
        <v>18</v>
      </c>
      <c r="J7" s="28" t="s">
        <v>17</v>
      </c>
      <c r="K7" s="24" t="s">
        <v>19</v>
      </c>
      <c r="L7" s="28" t="s">
        <v>20</v>
      </c>
      <c r="M7" s="24" t="s">
        <v>4</v>
      </c>
      <c r="N7" s="63"/>
      <c r="O7" s="10"/>
      <c r="P7" s="40" t="s">
        <v>26</v>
      </c>
      <c r="Q7" s="40" t="s">
        <v>5</v>
      </c>
      <c r="R7" s="10"/>
    </row>
    <row r="8" spans="1:18" ht="71.25" x14ac:dyDescent="0.2">
      <c r="B8" s="25" t="s">
        <v>120</v>
      </c>
      <c r="C8" s="33">
        <v>1000000000</v>
      </c>
      <c r="D8" s="12">
        <v>0</v>
      </c>
      <c r="E8" s="12">
        <v>0</v>
      </c>
      <c r="F8" s="32">
        <f>+C8+D8+E8</f>
        <v>1000000000</v>
      </c>
      <c r="G8" s="12">
        <v>0</v>
      </c>
      <c r="H8" s="12"/>
      <c r="I8" s="12">
        <v>0</v>
      </c>
      <c r="J8" s="12"/>
      <c r="K8" s="33">
        <v>1000000000</v>
      </c>
      <c r="L8" s="42" t="s">
        <v>123</v>
      </c>
      <c r="M8" s="12">
        <f>+G8+I8+K8</f>
        <v>1000000000</v>
      </c>
      <c r="N8" s="35">
        <f>+F8+M8</f>
        <v>2000000000</v>
      </c>
      <c r="O8" s="14"/>
      <c r="P8" s="15" t="s">
        <v>122</v>
      </c>
      <c r="Q8" s="16">
        <v>4</v>
      </c>
      <c r="R8" s="14"/>
    </row>
    <row r="9" spans="1:18" ht="15" x14ac:dyDescent="0.2">
      <c r="B9" s="25" t="s">
        <v>121</v>
      </c>
      <c r="C9" s="12">
        <v>0</v>
      </c>
      <c r="D9" s="12">
        <v>0</v>
      </c>
      <c r="E9" s="12">
        <v>0</v>
      </c>
      <c r="F9" s="32">
        <f>+C9+D9+E9</f>
        <v>0</v>
      </c>
      <c r="G9" s="12">
        <v>0</v>
      </c>
      <c r="H9" s="12"/>
      <c r="I9" s="12">
        <v>0</v>
      </c>
      <c r="J9" s="12"/>
      <c r="K9" s="33">
        <v>12000000000</v>
      </c>
      <c r="L9" s="33" t="s">
        <v>30</v>
      </c>
      <c r="M9" s="12">
        <f>+G9+I9+K9</f>
        <v>12000000000</v>
      </c>
      <c r="N9" s="35">
        <f>+F9+M9</f>
        <v>12000000000</v>
      </c>
      <c r="O9" s="14"/>
      <c r="P9" s="15"/>
      <c r="Q9" s="16"/>
      <c r="R9" s="14"/>
    </row>
    <row r="10" spans="1:18" ht="15.75" x14ac:dyDescent="0.2">
      <c r="B10" s="17" t="s">
        <v>6</v>
      </c>
      <c r="C10" s="18">
        <f>SUM(C8:C9)</f>
        <v>1000000000</v>
      </c>
      <c r="D10" s="18">
        <f>SUM(D8:D9)</f>
        <v>0</v>
      </c>
      <c r="E10" s="18">
        <f>SUM(E8:E9)</f>
        <v>0</v>
      </c>
      <c r="F10" s="18">
        <f>SUM(F8:F9)</f>
        <v>1000000000</v>
      </c>
      <c r="G10" s="18">
        <f>SUM(G8:G9)</f>
        <v>0</v>
      </c>
      <c r="I10" s="18">
        <f>SUM(I8:I9)</f>
        <v>0</v>
      </c>
      <c r="K10" s="18">
        <f>SUM(K8:K9)</f>
        <v>13000000000</v>
      </c>
      <c r="M10" s="36">
        <f>SUM(M8:M9)</f>
        <v>13000000000</v>
      </c>
      <c r="N10" s="36">
        <f>SUM(N8:N9)</f>
        <v>14000000000</v>
      </c>
      <c r="O10" s="19"/>
      <c r="Q10" s="34">
        <f>SUM(Q8:Q9)</f>
        <v>4</v>
      </c>
      <c r="R10" s="19"/>
    </row>
    <row r="12" spans="1:18" ht="15.75" x14ac:dyDescent="0.2">
      <c r="B12" s="17" t="s">
        <v>12</v>
      </c>
      <c r="C12" s="20">
        <f>F10</f>
        <v>1000000000</v>
      </c>
      <c r="D12" s="26"/>
    </row>
    <row r="13" spans="1:18" ht="15.75" x14ac:dyDescent="0.2">
      <c r="B13" s="17" t="s">
        <v>7</v>
      </c>
      <c r="C13" s="20">
        <f>+M10</f>
        <v>13000000000</v>
      </c>
      <c r="D13" s="26"/>
    </row>
    <row r="14" spans="1:18" ht="15.75" x14ac:dyDescent="0.25">
      <c r="B14" s="17" t="s">
        <v>3</v>
      </c>
      <c r="C14" s="22">
        <f>+C12+C13</f>
        <v>14000000000</v>
      </c>
      <c r="D14" s="27"/>
    </row>
    <row r="16" spans="1:18" x14ac:dyDescent="0.2">
      <c r="A16" s="29"/>
      <c r="B16" s="29"/>
      <c r="C16" s="29"/>
      <c r="D16" s="29"/>
      <c r="E16" s="29"/>
      <c r="F16" s="29"/>
      <c r="G16" s="29"/>
      <c r="H16" s="29"/>
      <c r="I16" s="29"/>
      <c r="J16" s="29"/>
      <c r="K16" s="29"/>
      <c r="L16" s="29"/>
      <c r="M16" s="29"/>
      <c r="N16" s="29"/>
      <c r="O16" s="30"/>
      <c r="P16" s="29"/>
      <c r="Q16" s="29"/>
    </row>
    <row r="18" spans="2:18" ht="29.25" customHeight="1" x14ac:dyDescent="0.2">
      <c r="B18" s="41" t="s">
        <v>125</v>
      </c>
      <c r="C18" s="68" t="s">
        <v>124</v>
      </c>
      <c r="D18" s="68"/>
      <c r="E18" s="68"/>
      <c r="F18" s="68"/>
      <c r="G18" s="68"/>
      <c r="H18" s="68"/>
      <c r="I18" s="68"/>
      <c r="J18" s="68"/>
      <c r="K18" s="68"/>
      <c r="L18" s="68"/>
      <c r="M18" s="68"/>
      <c r="N18" s="68"/>
      <c r="O18" s="3"/>
      <c r="R18" s="3"/>
    </row>
    <row r="19" spans="2:18" ht="15" customHeight="1" x14ac:dyDescent="0.2">
      <c r="B19" s="7"/>
      <c r="C19" s="8"/>
      <c r="D19" s="8"/>
      <c r="E19" s="8"/>
      <c r="F19" s="8"/>
      <c r="G19" s="8"/>
      <c r="H19" s="8"/>
      <c r="I19" s="8"/>
      <c r="J19" s="8"/>
      <c r="K19" s="8"/>
      <c r="L19" s="8"/>
      <c r="M19" s="8"/>
      <c r="N19" s="8"/>
      <c r="O19" s="8"/>
      <c r="R19" s="8"/>
    </row>
    <row r="20" spans="2:18" ht="16.5" customHeight="1" x14ac:dyDescent="0.2">
      <c r="B20" s="69" t="s">
        <v>0</v>
      </c>
      <c r="C20" s="60" t="s">
        <v>13</v>
      </c>
      <c r="D20" s="61"/>
      <c r="E20" s="61"/>
      <c r="F20" s="62"/>
      <c r="G20" s="60" t="s">
        <v>2</v>
      </c>
      <c r="H20" s="61"/>
      <c r="I20" s="61"/>
      <c r="J20" s="61"/>
      <c r="K20" s="61"/>
      <c r="L20" s="61"/>
      <c r="M20" s="62"/>
      <c r="N20" s="63" t="s">
        <v>3</v>
      </c>
      <c r="O20" s="10"/>
      <c r="P20" s="67" t="s">
        <v>11</v>
      </c>
      <c r="Q20" s="67"/>
      <c r="R20" s="10"/>
    </row>
    <row r="21" spans="2:18" ht="31.5" customHeight="1" x14ac:dyDescent="0.2">
      <c r="B21" s="69"/>
      <c r="C21" s="24" t="s">
        <v>9</v>
      </c>
      <c r="D21" s="24" t="s">
        <v>10</v>
      </c>
      <c r="E21" s="24" t="s">
        <v>1</v>
      </c>
      <c r="F21" s="24" t="s">
        <v>16</v>
      </c>
      <c r="G21" s="24" t="s">
        <v>14</v>
      </c>
      <c r="H21" s="28" t="s">
        <v>15</v>
      </c>
      <c r="I21" s="24" t="s">
        <v>18</v>
      </c>
      <c r="J21" s="28" t="s">
        <v>17</v>
      </c>
      <c r="K21" s="24" t="s">
        <v>19</v>
      </c>
      <c r="L21" s="28" t="s">
        <v>20</v>
      </c>
      <c r="M21" s="24" t="s">
        <v>4</v>
      </c>
      <c r="N21" s="63"/>
      <c r="O21" s="10"/>
      <c r="P21" s="40" t="s">
        <v>26</v>
      </c>
      <c r="Q21" s="40" t="s">
        <v>5</v>
      </c>
      <c r="R21" s="10"/>
    </row>
    <row r="22" spans="2:18" ht="60" x14ac:dyDescent="0.2">
      <c r="B22" s="25" t="s">
        <v>126</v>
      </c>
      <c r="C22" s="12">
        <v>0</v>
      </c>
      <c r="D22" s="12">
        <v>0</v>
      </c>
      <c r="E22" s="12">
        <v>0</v>
      </c>
      <c r="F22" s="32">
        <f>+C22+D22+E22</f>
        <v>0</v>
      </c>
      <c r="G22" s="33">
        <v>3000000000</v>
      </c>
      <c r="H22" s="33"/>
      <c r="I22" s="12">
        <v>0</v>
      </c>
      <c r="J22" s="12"/>
      <c r="K22" s="12">
        <v>0</v>
      </c>
      <c r="L22" s="12"/>
      <c r="M22" s="12">
        <f>+G22+I22+K22</f>
        <v>3000000000</v>
      </c>
      <c r="N22" s="35">
        <f>+F22+M22</f>
        <v>3000000000</v>
      </c>
      <c r="O22" s="14"/>
      <c r="P22" s="15" t="s">
        <v>106</v>
      </c>
      <c r="Q22" s="16">
        <v>7000</v>
      </c>
      <c r="R22" s="14"/>
    </row>
    <row r="23" spans="2:18" ht="30" x14ac:dyDescent="0.2">
      <c r="B23" s="25" t="s">
        <v>127</v>
      </c>
      <c r="C23" s="12">
        <v>0</v>
      </c>
      <c r="D23" s="12">
        <v>0</v>
      </c>
      <c r="E23" s="12">
        <v>0</v>
      </c>
      <c r="F23" s="32">
        <f t="shared" ref="F23:F28" si="0">+C23+D23+E23</f>
        <v>0</v>
      </c>
      <c r="G23" s="33">
        <v>6000000000</v>
      </c>
      <c r="H23" s="33" t="s">
        <v>128</v>
      </c>
      <c r="I23" s="12">
        <v>0</v>
      </c>
      <c r="J23" s="12"/>
      <c r="K23" s="12">
        <v>0</v>
      </c>
      <c r="L23" s="12"/>
      <c r="M23" s="12">
        <f t="shared" ref="M23:M28" si="1">+G23+I23+K23</f>
        <v>6000000000</v>
      </c>
      <c r="N23" s="35">
        <f t="shared" ref="N23:N28" si="2">+F23+M23</f>
        <v>6000000000</v>
      </c>
      <c r="O23" s="14"/>
      <c r="P23" s="15"/>
      <c r="Q23" s="16"/>
      <c r="R23" s="14"/>
    </row>
    <row r="24" spans="2:18" ht="57" x14ac:dyDescent="0.2">
      <c r="B24" s="25" t="s">
        <v>129</v>
      </c>
      <c r="C24" s="12">
        <v>0</v>
      </c>
      <c r="D24" s="12">
        <v>0</v>
      </c>
      <c r="E24" s="12">
        <v>0</v>
      </c>
      <c r="F24" s="32">
        <f t="shared" si="0"/>
        <v>0</v>
      </c>
      <c r="G24" s="12">
        <v>500000000</v>
      </c>
      <c r="H24" s="12" t="s">
        <v>130</v>
      </c>
      <c r="I24" s="12">
        <v>0</v>
      </c>
      <c r="J24" s="12"/>
      <c r="K24" s="12">
        <v>0</v>
      </c>
      <c r="L24" s="12"/>
      <c r="M24" s="12">
        <f t="shared" si="1"/>
        <v>500000000</v>
      </c>
      <c r="N24" s="35">
        <f t="shared" si="2"/>
        <v>500000000</v>
      </c>
      <c r="O24" s="14"/>
      <c r="P24" s="15" t="s">
        <v>106</v>
      </c>
      <c r="Q24" s="16">
        <v>10000</v>
      </c>
      <c r="R24" s="14"/>
    </row>
    <row r="25" spans="2:18" ht="57" x14ac:dyDescent="0.2">
      <c r="B25" s="25" t="s">
        <v>131</v>
      </c>
      <c r="C25" s="33">
        <v>100000000</v>
      </c>
      <c r="D25" s="12">
        <v>0</v>
      </c>
      <c r="E25" s="12">
        <v>0</v>
      </c>
      <c r="F25" s="32">
        <f t="shared" si="0"/>
        <v>100000000</v>
      </c>
      <c r="G25" s="12">
        <v>0</v>
      </c>
      <c r="H25" s="12"/>
      <c r="I25" s="12">
        <v>0</v>
      </c>
      <c r="J25" s="12"/>
      <c r="K25" s="12">
        <v>0</v>
      </c>
      <c r="L25" s="12"/>
      <c r="M25" s="12">
        <f t="shared" si="1"/>
        <v>0</v>
      </c>
      <c r="N25" s="35">
        <f t="shared" si="2"/>
        <v>100000000</v>
      </c>
      <c r="O25" s="14"/>
      <c r="P25" s="15" t="s">
        <v>106</v>
      </c>
      <c r="Q25" s="16">
        <v>10000</v>
      </c>
      <c r="R25" s="14"/>
    </row>
    <row r="26" spans="2:18" ht="90" x14ac:dyDescent="0.2">
      <c r="B26" s="45" t="s">
        <v>132</v>
      </c>
      <c r="C26" s="33">
        <v>450000000</v>
      </c>
      <c r="D26" s="12">
        <v>0</v>
      </c>
      <c r="E26" s="12">
        <v>0</v>
      </c>
      <c r="F26" s="32">
        <f t="shared" si="0"/>
        <v>450000000</v>
      </c>
      <c r="G26" s="12">
        <v>0</v>
      </c>
      <c r="H26" s="12"/>
      <c r="I26" s="12">
        <v>0</v>
      </c>
      <c r="J26" s="12"/>
      <c r="K26" s="12">
        <v>0</v>
      </c>
      <c r="L26" s="12"/>
      <c r="M26" s="12">
        <f t="shared" si="1"/>
        <v>0</v>
      </c>
      <c r="N26" s="35">
        <f t="shared" si="2"/>
        <v>450000000</v>
      </c>
      <c r="O26" s="14"/>
      <c r="P26" s="15"/>
      <c r="Q26" s="16"/>
      <c r="R26" s="14"/>
    </row>
    <row r="27" spans="2:18" ht="30" x14ac:dyDescent="0.2">
      <c r="B27" s="25" t="s">
        <v>133</v>
      </c>
      <c r="C27" s="33">
        <v>200000000</v>
      </c>
      <c r="D27" s="12">
        <v>0</v>
      </c>
      <c r="E27" s="12">
        <v>0</v>
      </c>
      <c r="F27" s="32">
        <f t="shared" si="0"/>
        <v>200000000</v>
      </c>
      <c r="G27" s="12">
        <v>0</v>
      </c>
      <c r="H27" s="12"/>
      <c r="I27" s="12">
        <v>0</v>
      </c>
      <c r="J27" s="12"/>
      <c r="K27" s="12">
        <v>0</v>
      </c>
      <c r="L27" s="12"/>
      <c r="M27" s="12">
        <f t="shared" si="1"/>
        <v>0</v>
      </c>
      <c r="N27" s="35">
        <f t="shared" si="2"/>
        <v>200000000</v>
      </c>
      <c r="O27" s="14"/>
      <c r="P27" s="15"/>
      <c r="Q27" s="16"/>
      <c r="R27" s="14"/>
    </row>
    <row r="28" spans="2:18" ht="30" x14ac:dyDescent="0.2">
      <c r="B28" s="25" t="s">
        <v>134</v>
      </c>
      <c r="C28" s="33">
        <v>50000000</v>
      </c>
      <c r="D28" s="12">
        <v>0</v>
      </c>
      <c r="E28" s="12">
        <v>0</v>
      </c>
      <c r="F28" s="32">
        <f t="shared" si="0"/>
        <v>50000000</v>
      </c>
      <c r="G28" s="12">
        <v>0</v>
      </c>
      <c r="H28" s="12"/>
      <c r="I28" s="12">
        <v>0</v>
      </c>
      <c r="J28" s="12"/>
      <c r="K28" s="12">
        <v>0</v>
      </c>
      <c r="L28" s="12"/>
      <c r="M28" s="12">
        <f t="shared" si="1"/>
        <v>0</v>
      </c>
      <c r="N28" s="35">
        <f t="shared" si="2"/>
        <v>50000000</v>
      </c>
      <c r="O28" s="14"/>
      <c r="P28" s="15"/>
      <c r="Q28" s="16"/>
      <c r="R28" s="14"/>
    </row>
    <row r="29" spans="2:18" ht="15.75" x14ac:dyDescent="0.2">
      <c r="B29" s="17" t="s">
        <v>6</v>
      </c>
      <c r="C29" s="18">
        <f>SUM(C22:C28)</f>
        <v>800000000</v>
      </c>
      <c r="D29" s="18">
        <f>SUM(D22:D28)</f>
        <v>0</v>
      </c>
      <c r="E29" s="18">
        <f>SUM(E22:E28)</f>
        <v>0</v>
      </c>
      <c r="F29" s="18">
        <f>SUM(F22:F28)</f>
        <v>800000000</v>
      </c>
      <c r="G29" s="18">
        <f>SUM(G22:G28)</f>
        <v>9500000000</v>
      </c>
      <c r="I29" s="18">
        <f>SUM(I22:I28)</f>
        <v>0</v>
      </c>
      <c r="K29" s="18">
        <f>SUM(K22:K28)</f>
        <v>0</v>
      </c>
      <c r="M29" s="36">
        <f>SUM(M22:M28)</f>
        <v>9500000000</v>
      </c>
      <c r="N29" s="36">
        <f>SUM(N22:N28)</f>
        <v>10300000000</v>
      </c>
      <c r="O29" s="19"/>
      <c r="Q29" s="34">
        <f>SUM(Q22:Q28)</f>
        <v>27000</v>
      </c>
      <c r="R29" s="19"/>
    </row>
    <row r="31" spans="2:18" ht="15.75" x14ac:dyDescent="0.2">
      <c r="B31" s="17" t="s">
        <v>12</v>
      </c>
      <c r="C31" s="20">
        <f>F29</f>
        <v>800000000</v>
      </c>
      <c r="D31" s="26"/>
    </row>
    <row r="32" spans="2:18" ht="15.75" x14ac:dyDescent="0.2">
      <c r="B32" s="17" t="s">
        <v>7</v>
      </c>
      <c r="C32" s="20">
        <f>+M29</f>
        <v>9500000000</v>
      </c>
      <c r="D32" s="26"/>
    </row>
    <row r="33" spans="1:18" ht="15.75" x14ac:dyDescent="0.25">
      <c r="B33" s="17" t="s">
        <v>3</v>
      </c>
      <c r="C33" s="22">
        <f>+C31+C32</f>
        <v>10300000000</v>
      </c>
      <c r="D33" s="27"/>
    </row>
    <row r="35" spans="1:18" x14ac:dyDescent="0.2">
      <c r="A35" s="29"/>
      <c r="B35" s="29"/>
      <c r="C35" s="29"/>
      <c r="D35" s="29"/>
      <c r="E35" s="29"/>
      <c r="F35" s="29"/>
      <c r="G35" s="29"/>
      <c r="H35" s="29"/>
      <c r="I35" s="29"/>
      <c r="J35" s="29"/>
      <c r="K35" s="29"/>
      <c r="L35" s="29"/>
      <c r="M35" s="29"/>
      <c r="N35" s="29"/>
      <c r="O35" s="30"/>
      <c r="P35" s="29"/>
      <c r="Q35" s="29"/>
    </row>
    <row r="37" spans="1:18" ht="29.25" customHeight="1" x14ac:dyDescent="0.2">
      <c r="B37" s="41" t="s">
        <v>135</v>
      </c>
      <c r="C37" s="68" t="s">
        <v>136</v>
      </c>
      <c r="D37" s="68"/>
      <c r="E37" s="68"/>
      <c r="F37" s="68"/>
      <c r="G37" s="68"/>
      <c r="H37" s="68"/>
      <c r="I37" s="68"/>
      <c r="J37" s="68"/>
      <c r="K37" s="68"/>
      <c r="L37" s="68"/>
      <c r="M37" s="68"/>
      <c r="N37" s="68"/>
      <c r="O37" s="3"/>
      <c r="R37" s="3"/>
    </row>
    <row r="38" spans="1:18" ht="15" customHeight="1" x14ac:dyDescent="0.2">
      <c r="B38" s="7"/>
      <c r="C38" s="8"/>
      <c r="D38" s="8"/>
      <c r="E38" s="8"/>
      <c r="F38" s="8"/>
      <c r="G38" s="8"/>
      <c r="H38" s="8"/>
      <c r="I38" s="8"/>
      <c r="J38" s="8"/>
      <c r="K38" s="8"/>
      <c r="L38" s="8"/>
      <c r="M38" s="8"/>
      <c r="N38" s="8"/>
      <c r="O38" s="8"/>
      <c r="R38" s="8"/>
    </row>
    <row r="39" spans="1:18" ht="16.5" customHeight="1" x14ac:dyDescent="0.2">
      <c r="B39" s="69" t="s">
        <v>0</v>
      </c>
      <c r="C39" s="60" t="s">
        <v>13</v>
      </c>
      <c r="D39" s="61"/>
      <c r="E39" s="61"/>
      <c r="F39" s="62"/>
      <c r="G39" s="60" t="s">
        <v>2</v>
      </c>
      <c r="H39" s="61"/>
      <c r="I39" s="61"/>
      <c r="J39" s="61"/>
      <c r="K39" s="61"/>
      <c r="L39" s="61"/>
      <c r="M39" s="62"/>
      <c r="N39" s="63" t="s">
        <v>3</v>
      </c>
      <c r="O39" s="10"/>
      <c r="P39" s="67" t="s">
        <v>11</v>
      </c>
      <c r="Q39" s="67"/>
      <c r="R39" s="10"/>
    </row>
    <row r="40" spans="1:18" ht="31.5" customHeight="1" x14ac:dyDescent="0.2">
      <c r="B40" s="69"/>
      <c r="C40" s="24" t="s">
        <v>9</v>
      </c>
      <c r="D40" s="24" t="s">
        <v>10</v>
      </c>
      <c r="E40" s="24" t="s">
        <v>1</v>
      </c>
      <c r="F40" s="24" t="s">
        <v>16</v>
      </c>
      <c r="G40" s="24" t="s">
        <v>14</v>
      </c>
      <c r="H40" s="28" t="s">
        <v>15</v>
      </c>
      <c r="I40" s="24" t="s">
        <v>18</v>
      </c>
      <c r="J40" s="28" t="s">
        <v>17</v>
      </c>
      <c r="K40" s="24" t="s">
        <v>19</v>
      </c>
      <c r="L40" s="28" t="s">
        <v>20</v>
      </c>
      <c r="M40" s="24" t="s">
        <v>4</v>
      </c>
      <c r="N40" s="63"/>
      <c r="O40" s="10"/>
      <c r="P40" s="40" t="s">
        <v>26</v>
      </c>
      <c r="Q40" s="40" t="s">
        <v>5</v>
      </c>
      <c r="R40" s="10"/>
    </row>
    <row r="41" spans="1:18" ht="57" x14ac:dyDescent="0.2">
      <c r="B41" s="25" t="s">
        <v>137</v>
      </c>
      <c r="C41" s="33">
        <v>1100000000</v>
      </c>
      <c r="D41" s="12">
        <v>0</v>
      </c>
      <c r="E41" s="12">
        <v>0</v>
      </c>
      <c r="F41" s="32">
        <f>+C41+D41+E41</f>
        <v>1100000000</v>
      </c>
      <c r="G41" s="33">
        <v>400000000</v>
      </c>
      <c r="H41" s="33"/>
      <c r="I41" s="12">
        <v>0</v>
      </c>
      <c r="J41" s="12"/>
      <c r="K41" s="12">
        <v>0</v>
      </c>
      <c r="L41" s="12"/>
      <c r="M41" s="12">
        <f>+G41+I41+K41</f>
        <v>400000000</v>
      </c>
      <c r="N41" s="35">
        <f>+F41+M41</f>
        <v>1500000000</v>
      </c>
      <c r="O41" s="14"/>
      <c r="P41" s="15" t="s">
        <v>106</v>
      </c>
      <c r="Q41" s="16">
        <v>1201700</v>
      </c>
      <c r="R41" s="14"/>
    </row>
    <row r="42" spans="1:18" ht="57" x14ac:dyDescent="0.2">
      <c r="B42" s="45" t="s">
        <v>138</v>
      </c>
      <c r="C42" s="12">
        <v>0</v>
      </c>
      <c r="D42" s="12">
        <v>0</v>
      </c>
      <c r="E42" s="12">
        <v>0</v>
      </c>
      <c r="F42" s="32">
        <f>+C42+D42+E42</f>
        <v>0</v>
      </c>
      <c r="G42" s="33">
        <v>180000000</v>
      </c>
      <c r="H42" s="33"/>
      <c r="I42" s="12">
        <v>0</v>
      </c>
      <c r="J42" s="12"/>
      <c r="K42" s="12">
        <v>100000000</v>
      </c>
      <c r="L42" s="12" t="s">
        <v>139</v>
      </c>
      <c r="M42" s="12">
        <f>+G42+I42+K42</f>
        <v>280000000</v>
      </c>
      <c r="N42" s="35">
        <f>+F42+M42</f>
        <v>280000000</v>
      </c>
      <c r="O42" s="14"/>
      <c r="P42" s="15" t="s">
        <v>106</v>
      </c>
      <c r="Q42" s="16">
        <v>200000</v>
      </c>
      <c r="R42" s="14"/>
    </row>
    <row r="43" spans="1:18" ht="15.75" x14ac:dyDescent="0.2">
      <c r="B43" s="17" t="s">
        <v>6</v>
      </c>
      <c r="C43" s="18">
        <f>SUM(C41:C42)</f>
        <v>1100000000</v>
      </c>
      <c r="D43" s="18">
        <f>SUM(D41:D42)</f>
        <v>0</v>
      </c>
      <c r="E43" s="18">
        <f>SUM(E41:E42)</f>
        <v>0</v>
      </c>
      <c r="F43" s="18">
        <f>SUM(F41:F42)</f>
        <v>1100000000</v>
      </c>
      <c r="G43" s="18">
        <f>SUM(G41:G42)</f>
        <v>580000000</v>
      </c>
      <c r="I43" s="18">
        <f>SUM(I41:I42)</f>
        <v>0</v>
      </c>
      <c r="K43" s="18">
        <f>SUM(K41:K42)</f>
        <v>100000000</v>
      </c>
      <c r="M43" s="36">
        <f>SUM(M41:M42)</f>
        <v>680000000</v>
      </c>
      <c r="N43" s="36">
        <f>SUM(N41:N42)</f>
        <v>1780000000</v>
      </c>
      <c r="O43" s="19"/>
      <c r="Q43" s="34">
        <f>SUM(Q41:Q42)</f>
        <v>1401700</v>
      </c>
      <c r="R43" s="19"/>
    </row>
    <row r="45" spans="1:18" ht="15.75" x14ac:dyDescent="0.2">
      <c r="B45" s="17" t="s">
        <v>12</v>
      </c>
      <c r="C45" s="20">
        <f>F43</f>
        <v>1100000000</v>
      </c>
      <c r="D45" s="26"/>
    </row>
    <row r="46" spans="1:18" ht="15.75" x14ac:dyDescent="0.2">
      <c r="B46" s="17" t="s">
        <v>7</v>
      </c>
      <c r="C46" s="20">
        <f>+M43</f>
        <v>680000000</v>
      </c>
      <c r="D46" s="26"/>
    </row>
    <row r="47" spans="1:18" ht="15.75" x14ac:dyDescent="0.25">
      <c r="B47" s="17" t="s">
        <v>3</v>
      </c>
      <c r="C47" s="22">
        <f>+C45+C46</f>
        <v>1780000000</v>
      </c>
      <c r="D47" s="27"/>
    </row>
    <row r="49" spans="1:18" x14ac:dyDescent="0.2">
      <c r="A49" s="29"/>
      <c r="B49" s="29"/>
      <c r="C49" s="29"/>
      <c r="D49" s="29"/>
      <c r="E49" s="29"/>
      <c r="F49" s="29"/>
      <c r="G49" s="29"/>
      <c r="H49" s="29"/>
      <c r="I49" s="29"/>
      <c r="J49" s="29"/>
      <c r="K49" s="29"/>
      <c r="L49" s="29"/>
      <c r="M49" s="29"/>
      <c r="N49" s="29"/>
      <c r="O49" s="30"/>
      <c r="P49" s="29"/>
      <c r="Q49" s="29"/>
    </row>
    <row r="51" spans="1:18" ht="29.25" customHeight="1" x14ac:dyDescent="0.2">
      <c r="B51" s="41" t="s">
        <v>140</v>
      </c>
      <c r="C51" s="68" t="s">
        <v>141</v>
      </c>
      <c r="D51" s="68"/>
      <c r="E51" s="68"/>
      <c r="F51" s="68"/>
      <c r="G51" s="68"/>
      <c r="H51" s="68"/>
      <c r="I51" s="68"/>
      <c r="J51" s="68"/>
      <c r="K51" s="68"/>
      <c r="L51" s="68"/>
      <c r="M51" s="68"/>
      <c r="N51" s="68"/>
      <c r="O51" s="3"/>
      <c r="R51" s="3"/>
    </row>
    <row r="52" spans="1:18" ht="15" customHeight="1" x14ac:dyDescent="0.2">
      <c r="B52" s="7"/>
      <c r="C52" s="8"/>
      <c r="D52" s="8"/>
      <c r="E52" s="8"/>
      <c r="F52" s="8"/>
      <c r="G52" s="8"/>
      <c r="H52" s="8"/>
      <c r="I52" s="8"/>
      <c r="J52" s="8"/>
      <c r="K52" s="8"/>
      <c r="L52" s="8"/>
      <c r="M52" s="8"/>
      <c r="N52" s="8"/>
      <c r="O52" s="8"/>
      <c r="R52" s="8"/>
    </row>
    <row r="53" spans="1:18" ht="16.5" customHeight="1" x14ac:dyDescent="0.2">
      <c r="B53" s="69" t="s">
        <v>0</v>
      </c>
      <c r="C53" s="60" t="s">
        <v>13</v>
      </c>
      <c r="D53" s="61"/>
      <c r="E53" s="61"/>
      <c r="F53" s="62"/>
      <c r="G53" s="60" t="s">
        <v>2</v>
      </c>
      <c r="H53" s="61"/>
      <c r="I53" s="61"/>
      <c r="J53" s="61"/>
      <c r="K53" s="61"/>
      <c r="L53" s="61"/>
      <c r="M53" s="62"/>
      <c r="N53" s="63" t="s">
        <v>3</v>
      </c>
      <c r="O53" s="10"/>
      <c r="P53" s="67" t="s">
        <v>11</v>
      </c>
      <c r="Q53" s="67"/>
      <c r="R53" s="10"/>
    </row>
    <row r="54" spans="1:18" ht="31.5" customHeight="1" x14ac:dyDescent="0.2">
      <c r="B54" s="69"/>
      <c r="C54" s="24" t="s">
        <v>9</v>
      </c>
      <c r="D54" s="24" t="s">
        <v>10</v>
      </c>
      <c r="E54" s="24" t="s">
        <v>1</v>
      </c>
      <c r="F54" s="24" t="s">
        <v>16</v>
      </c>
      <c r="G54" s="24" t="s">
        <v>14</v>
      </c>
      <c r="H54" s="28" t="s">
        <v>15</v>
      </c>
      <c r="I54" s="24" t="s">
        <v>18</v>
      </c>
      <c r="J54" s="28" t="s">
        <v>17</v>
      </c>
      <c r="K54" s="24" t="s">
        <v>19</v>
      </c>
      <c r="L54" s="28" t="s">
        <v>20</v>
      </c>
      <c r="M54" s="24" t="s">
        <v>4</v>
      </c>
      <c r="N54" s="63"/>
      <c r="O54" s="10"/>
      <c r="P54" s="40" t="s">
        <v>26</v>
      </c>
      <c r="Q54" s="40" t="s">
        <v>5</v>
      </c>
      <c r="R54" s="10"/>
    </row>
    <row r="55" spans="1:18" ht="42.75" x14ac:dyDescent="0.2">
      <c r="B55" s="25" t="s">
        <v>142</v>
      </c>
      <c r="C55" s="33">
        <v>280000000</v>
      </c>
      <c r="D55" s="12">
        <v>0</v>
      </c>
      <c r="E55" s="12">
        <v>0</v>
      </c>
      <c r="F55" s="32">
        <f t="shared" ref="F55:F60" si="3">+C55+D55+E55</f>
        <v>280000000</v>
      </c>
      <c r="G55" s="33">
        <v>80000000</v>
      </c>
      <c r="H55" s="33"/>
      <c r="I55" s="12">
        <v>0</v>
      </c>
      <c r="J55" s="12"/>
      <c r="K55" s="12">
        <v>55123557919</v>
      </c>
      <c r="L55" s="48" t="s">
        <v>143</v>
      </c>
      <c r="M55" s="12">
        <f t="shared" ref="M55:M60" si="4">+G55+I55+K55</f>
        <v>55203557919</v>
      </c>
      <c r="N55" s="35">
        <f t="shared" ref="N55:N60" si="5">+F55+M55</f>
        <v>55483557919</v>
      </c>
      <c r="O55" s="14"/>
      <c r="P55" s="15" t="s">
        <v>144</v>
      </c>
      <c r="Q55" s="39">
        <v>280000</v>
      </c>
      <c r="R55" s="14"/>
    </row>
    <row r="56" spans="1:18" ht="15" x14ac:dyDescent="0.2">
      <c r="B56" s="25" t="s">
        <v>145</v>
      </c>
      <c r="C56" s="33">
        <v>590000000</v>
      </c>
      <c r="D56" s="12">
        <v>0</v>
      </c>
      <c r="E56" s="12">
        <v>0</v>
      </c>
      <c r="F56" s="32">
        <f t="shared" si="3"/>
        <v>590000000</v>
      </c>
      <c r="G56" s="33">
        <v>115000000</v>
      </c>
      <c r="H56" s="33"/>
      <c r="I56" s="12">
        <v>0</v>
      </c>
      <c r="J56" s="12"/>
      <c r="K56" s="12">
        <v>0</v>
      </c>
      <c r="L56" s="12"/>
      <c r="M56" s="12">
        <f t="shared" si="4"/>
        <v>115000000</v>
      </c>
      <c r="N56" s="35">
        <f t="shared" si="5"/>
        <v>705000000</v>
      </c>
      <c r="O56" s="14"/>
      <c r="P56" s="15"/>
      <c r="Q56" s="39"/>
      <c r="R56" s="14"/>
    </row>
    <row r="57" spans="1:18" ht="30" x14ac:dyDescent="0.2">
      <c r="B57" s="25" t="s">
        <v>146</v>
      </c>
      <c r="C57" s="33">
        <v>100000000</v>
      </c>
      <c r="D57" s="12">
        <v>0</v>
      </c>
      <c r="E57" s="12">
        <v>0</v>
      </c>
      <c r="F57" s="32">
        <f t="shared" si="3"/>
        <v>100000000</v>
      </c>
      <c r="G57" s="33">
        <v>140000000</v>
      </c>
      <c r="H57" s="33"/>
      <c r="I57" s="12">
        <v>0</v>
      </c>
      <c r="J57" s="12"/>
      <c r="K57" s="12">
        <v>0</v>
      </c>
      <c r="L57" s="12"/>
      <c r="M57" s="12">
        <f t="shared" si="4"/>
        <v>140000000</v>
      </c>
      <c r="N57" s="35">
        <f t="shared" si="5"/>
        <v>240000000</v>
      </c>
      <c r="O57" s="14"/>
      <c r="P57" s="15"/>
      <c r="Q57" s="39"/>
      <c r="R57" s="14"/>
    </row>
    <row r="58" spans="1:18" ht="42.75" x14ac:dyDescent="0.2">
      <c r="B58" s="25" t="s">
        <v>147</v>
      </c>
      <c r="C58" s="33">
        <v>210000000</v>
      </c>
      <c r="D58" s="12">
        <v>0</v>
      </c>
      <c r="E58" s="12">
        <v>0</v>
      </c>
      <c r="F58" s="32">
        <f t="shared" si="3"/>
        <v>210000000</v>
      </c>
      <c r="G58" s="33">
        <v>120000000</v>
      </c>
      <c r="H58" s="33"/>
      <c r="I58" s="12">
        <v>0</v>
      </c>
      <c r="J58" s="12"/>
      <c r="K58" s="12">
        <v>0</v>
      </c>
      <c r="L58" s="12"/>
      <c r="M58" s="12">
        <f t="shared" si="4"/>
        <v>120000000</v>
      </c>
      <c r="N58" s="35">
        <f t="shared" si="5"/>
        <v>330000000</v>
      </c>
      <c r="O58" s="14"/>
      <c r="P58" s="15" t="s">
        <v>144</v>
      </c>
      <c r="Q58" s="39">
        <v>35000</v>
      </c>
      <c r="R58" s="14"/>
    </row>
    <row r="59" spans="1:18" ht="42.75" x14ac:dyDescent="0.2">
      <c r="B59" s="25" t="s">
        <v>148</v>
      </c>
      <c r="C59" s="33">
        <v>40000000</v>
      </c>
      <c r="D59" s="12">
        <v>0</v>
      </c>
      <c r="E59" s="12">
        <v>0</v>
      </c>
      <c r="F59" s="32">
        <f t="shared" si="3"/>
        <v>40000000</v>
      </c>
      <c r="G59" s="33">
        <v>30000000</v>
      </c>
      <c r="H59" s="33"/>
      <c r="I59" s="12">
        <v>0</v>
      </c>
      <c r="J59" s="12"/>
      <c r="K59" s="12">
        <v>0</v>
      </c>
      <c r="L59" s="12"/>
      <c r="M59" s="12">
        <f t="shared" si="4"/>
        <v>30000000</v>
      </c>
      <c r="N59" s="35">
        <f t="shared" si="5"/>
        <v>70000000</v>
      </c>
      <c r="O59" s="14"/>
      <c r="P59" s="15" t="s">
        <v>144</v>
      </c>
      <c r="Q59" s="39">
        <v>30000</v>
      </c>
      <c r="R59" s="14"/>
    </row>
    <row r="60" spans="1:18" ht="42.75" x14ac:dyDescent="0.2">
      <c r="B60" s="25" t="s">
        <v>149</v>
      </c>
      <c r="C60" s="33">
        <v>270000000</v>
      </c>
      <c r="D60" s="12">
        <v>0</v>
      </c>
      <c r="E60" s="12">
        <v>0</v>
      </c>
      <c r="F60" s="32">
        <f t="shared" si="3"/>
        <v>270000000</v>
      </c>
      <c r="G60" s="33">
        <v>155000000</v>
      </c>
      <c r="H60" s="33"/>
      <c r="I60" s="12">
        <v>0</v>
      </c>
      <c r="J60" s="12"/>
      <c r="K60" s="12">
        <v>0</v>
      </c>
      <c r="L60" s="12"/>
      <c r="M60" s="12">
        <f t="shared" si="4"/>
        <v>155000000</v>
      </c>
      <c r="N60" s="35">
        <f t="shared" si="5"/>
        <v>425000000</v>
      </c>
      <c r="O60" s="14"/>
      <c r="P60" s="15" t="s">
        <v>144</v>
      </c>
      <c r="Q60" s="39">
        <v>5000</v>
      </c>
      <c r="R60" s="14"/>
    </row>
    <row r="61" spans="1:18" ht="15.75" x14ac:dyDescent="0.2">
      <c r="B61" s="17" t="s">
        <v>6</v>
      </c>
      <c r="C61" s="18">
        <f>SUM(C55:C60)</f>
        <v>1490000000</v>
      </c>
      <c r="D61" s="18">
        <f>SUM(D55:D60)</f>
        <v>0</v>
      </c>
      <c r="E61" s="18">
        <f>SUM(E55:E60)</f>
        <v>0</v>
      </c>
      <c r="F61" s="18">
        <f>SUM(F55:F60)</f>
        <v>1490000000</v>
      </c>
      <c r="G61" s="18">
        <f>SUM(G55:G60)</f>
        <v>640000000</v>
      </c>
      <c r="I61" s="18">
        <f>SUM(I55:I60)</f>
        <v>0</v>
      </c>
      <c r="K61" s="18">
        <f>SUM(K55:K60)</f>
        <v>55123557919</v>
      </c>
      <c r="M61" s="36">
        <f>SUM(M55:M60)</f>
        <v>55763557919</v>
      </c>
      <c r="N61" s="36">
        <f>SUM(N55:N60)</f>
        <v>57253557919</v>
      </c>
      <c r="O61" s="19"/>
      <c r="Q61" s="49">
        <f>SUM(Q55:Q60)</f>
        <v>350000</v>
      </c>
      <c r="R61" s="19"/>
    </row>
    <row r="63" spans="1:18" ht="15.75" x14ac:dyDescent="0.2">
      <c r="B63" s="17" t="s">
        <v>12</v>
      </c>
      <c r="C63" s="20">
        <f>F61</f>
        <v>1490000000</v>
      </c>
      <c r="D63" s="26"/>
    </row>
    <row r="64" spans="1:18" ht="15.75" x14ac:dyDescent="0.2">
      <c r="B64" s="17" t="s">
        <v>7</v>
      </c>
      <c r="C64" s="20">
        <f>+M61</f>
        <v>55763557919</v>
      </c>
      <c r="D64" s="26"/>
    </row>
    <row r="65" spans="1:18" ht="15.75" x14ac:dyDescent="0.25">
      <c r="B65" s="17" t="s">
        <v>3</v>
      </c>
      <c r="C65" s="22">
        <f>+C63+C64</f>
        <v>57253557919</v>
      </c>
      <c r="D65" s="27"/>
    </row>
    <row r="67" spans="1:18" x14ac:dyDescent="0.2">
      <c r="A67" s="29"/>
      <c r="B67" s="29"/>
      <c r="C67" s="29"/>
      <c r="D67" s="29"/>
      <c r="E67" s="29"/>
      <c r="F67" s="29"/>
      <c r="G67" s="29"/>
      <c r="H67" s="29"/>
      <c r="I67" s="29"/>
      <c r="J67" s="29"/>
      <c r="K67" s="29"/>
      <c r="L67" s="29"/>
      <c r="M67" s="29"/>
      <c r="N67" s="29"/>
      <c r="O67" s="30"/>
      <c r="P67" s="29"/>
      <c r="Q67" s="29"/>
    </row>
    <row r="69" spans="1:18" ht="29.25" customHeight="1" x14ac:dyDescent="0.2">
      <c r="B69" s="41" t="s">
        <v>150</v>
      </c>
      <c r="C69" s="68" t="s">
        <v>151</v>
      </c>
      <c r="D69" s="68"/>
      <c r="E69" s="68"/>
      <c r="F69" s="68"/>
      <c r="G69" s="68"/>
      <c r="H69" s="68"/>
      <c r="I69" s="68"/>
      <c r="J69" s="68"/>
      <c r="K69" s="68"/>
      <c r="L69" s="68"/>
      <c r="M69" s="68"/>
      <c r="N69" s="68"/>
      <c r="O69" s="3"/>
      <c r="R69" s="3"/>
    </row>
    <row r="70" spans="1:18" ht="15" customHeight="1" x14ac:dyDescent="0.2">
      <c r="B70" s="7"/>
      <c r="C70" s="8"/>
      <c r="D70" s="8"/>
      <c r="E70" s="8"/>
      <c r="F70" s="8"/>
      <c r="G70" s="8"/>
      <c r="H70" s="8"/>
      <c r="I70" s="8"/>
      <c r="J70" s="8"/>
      <c r="K70" s="8"/>
      <c r="L70" s="8"/>
      <c r="M70" s="8"/>
      <c r="N70" s="8"/>
      <c r="O70" s="8"/>
      <c r="R70" s="8"/>
    </row>
    <row r="71" spans="1:18" ht="16.5" customHeight="1" x14ac:dyDescent="0.2">
      <c r="B71" s="69" t="s">
        <v>0</v>
      </c>
      <c r="C71" s="60" t="s">
        <v>13</v>
      </c>
      <c r="D71" s="61"/>
      <c r="E71" s="61"/>
      <c r="F71" s="62"/>
      <c r="G71" s="60" t="s">
        <v>2</v>
      </c>
      <c r="H71" s="61"/>
      <c r="I71" s="61"/>
      <c r="J71" s="61"/>
      <c r="K71" s="61"/>
      <c r="L71" s="61"/>
      <c r="M71" s="62"/>
      <c r="N71" s="63" t="s">
        <v>3</v>
      </c>
      <c r="O71" s="10"/>
      <c r="P71" s="67" t="s">
        <v>11</v>
      </c>
      <c r="Q71" s="67"/>
      <c r="R71" s="10"/>
    </row>
    <row r="72" spans="1:18" ht="31.5" customHeight="1" x14ac:dyDescent="0.2">
      <c r="B72" s="69"/>
      <c r="C72" s="24" t="s">
        <v>9</v>
      </c>
      <c r="D72" s="24" t="s">
        <v>10</v>
      </c>
      <c r="E72" s="24" t="s">
        <v>1</v>
      </c>
      <c r="F72" s="24" t="s">
        <v>16</v>
      </c>
      <c r="G72" s="24" t="s">
        <v>14</v>
      </c>
      <c r="H72" s="28" t="s">
        <v>15</v>
      </c>
      <c r="I72" s="24" t="s">
        <v>18</v>
      </c>
      <c r="J72" s="28" t="s">
        <v>17</v>
      </c>
      <c r="K72" s="24" t="s">
        <v>19</v>
      </c>
      <c r="L72" s="28" t="s">
        <v>20</v>
      </c>
      <c r="M72" s="24" t="s">
        <v>4</v>
      </c>
      <c r="N72" s="63"/>
      <c r="O72" s="10"/>
      <c r="P72" s="40" t="s">
        <v>26</v>
      </c>
      <c r="Q72" s="40" t="s">
        <v>5</v>
      </c>
      <c r="R72" s="10"/>
    </row>
    <row r="73" spans="1:18" ht="42.75" x14ac:dyDescent="0.2">
      <c r="B73" s="25" t="s">
        <v>152</v>
      </c>
      <c r="C73" s="33">
        <v>4555000000</v>
      </c>
      <c r="D73" s="12">
        <v>0</v>
      </c>
      <c r="E73" s="12">
        <v>0</v>
      </c>
      <c r="F73" s="32">
        <f>+C73+D73+E73</f>
        <v>4555000000</v>
      </c>
      <c r="G73" s="12">
        <v>0</v>
      </c>
      <c r="H73" s="12"/>
      <c r="I73" s="12">
        <v>0</v>
      </c>
      <c r="J73" s="12"/>
      <c r="K73" s="12">
        <v>0</v>
      </c>
      <c r="L73" s="12"/>
      <c r="M73" s="12">
        <f>+G73+I73+K73</f>
        <v>0</v>
      </c>
      <c r="N73" s="35">
        <f>+F73+M73</f>
        <v>4555000000</v>
      </c>
      <c r="O73" s="14"/>
      <c r="P73" s="15" t="s">
        <v>144</v>
      </c>
      <c r="Q73" s="39">
        <v>280</v>
      </c>
      <c r="R73" s="14"/>
    </row>
    <row r="74" spans="1:18" ht="30" x14ac:dyDescent="0.2">
      <c r="B74" s="25" t="s">
        <v>153</v>
      </c>
      <c r="C74" s="33">
        <v>10000000</v>
      </c>
      <c r="D74" s="12">
        <v>0</v>
      </c>
      <c r="E74" s="12">
        <v>0</v>
      </c>
      <c r="F74" s="32">
        <f>+C74+D74+E74</f>
        <v>10000000</v>
      </c>
      <c r="G74" s="12">
        <v>0</v>
      </c>
      <c r="H74" s="12"/>
      <c r="I74" s="12">
        <v>0</v>
      </c>
      <c r="J74" s="12"/>
      <c r="K74" s="12">
        <v>0</v>
      </c>
      <c r="L74" s="12"/>
      <c r="M74" s="12">
        <f>+G74+I74+K74</f>
        <v>0</v>
      </c>
      <c r="N74" s="35">
        <f>+F74+M74</f>
        <v>10000000</v>
      </c>
      <c r="O74" s="14"/>
      <c r="P74" s="15"/>
      <c r="Q74" s="16"/>
      <c r="R74" s="14"/>
    </row>
    <row r="75" spans="1:18" ht="51" x14ac:dyDescent="0.2">
      <c r="B75" s="25" t="s">
        <v>154</v>
      </c>
      <c r="C75" s="12">
        <v>0</v>
      </c>
      <c r="D75" s="12">
        <v>0</v>
      </c>
      <c r="E75" s="12">
        <v>0</v>
      </c>
      <c r="F75" s="32">
        <f>+C75+D75+E75</f>
        <v>0</v>
      </c>
      <c r="G75" s="33">
        <v>2164000000</v>
      </c>
      <c r="H75" s="33"/>
      <c r="I75" s="12">
        <v>0</v>
      </c>
      <c r="J75" s="12"/>
      <c r="K75" s="33">
        <v>100000000</v>
      </c>
      <c r="L75" s="50" t="s">
        <v>155</v>
      </c>
      <c r="M75" s="12">
        <f>+G75+I75+K75</f>
        <v>2264000000</v>
      </c>
      <c r="N75" s="35">
        <f>+F75+M75</f>
        <v>2264000000</v>
      </c>
      <c r="O75" s="14"/>
      <c r="P75" s="15" t="s">
        <v>144</v>
      </c>
      <c r="Q75" s="39">
        <v>675</v>
      </c>
      <c r="R75" s="14"/>
    </row>
    <row r="76" spans="1:18" ht="60" x14ac:dyDescent="0.2">
      <c r="B76" s="25" t="s">
        <v>156</v>
      </c>
      <c r="C76" s="12">
        <v>0</v>
      </c>
      <c r="D76" s="12">
        <v>0</v>
      </c>
      <c r="E76" s="12">
        <v>0</v>
      </c>
      <c r="F76" s="32">
        <f>+C76+D76+E76</f>
        <v>0</v>
      </c>
      <c r="G76" s="12">
        <v>0</v>
      </c>
      <c r="H76" s="12"/>
      <c r="I76" s="12">
        <v>0</v>
      </c>
      <c r="J76" s="12"/>
      <c r="K76" s="33">
        <v>7400000000</v>
      </c>
      <c r="L76" s="51" t="s">
        <v>157</v>
      </c>
      <c r="M76" s="12">
        <f>+G76+I76+K76</f>
        <v>7400000000</v>
      </c>
      <c r="N76" s="35">
        <f>+F76+M76</f>
        <v>7400000000</v>
      </c>
      <c r="O76" s="14"/>
      <c r="P76" s="15" t="s">
        <v>144</v>
      </c>
      <c r="Q76" s="39">
        <v>174</v>
      </c>
      <c r="R76" s="14"/>
    </row>
    <row r="77" spans="1:18" ht="42.75" x14ac:dyDescent="0.2">
      <c r="B77" s="25" t="s">
        <v>158</v>
      </c>
      <c r="C77" s="33">
        <v>218209872</v>
      </c>
      <c r="D77" s="12">
        <v>0</v>
      </c>
      <c r="E77" s="12">
        <v>0</v>
      </c>
      <c r="F77" s="32">
        <f>+C77+D77+E77</f>
        <v>218209872</v>
      </c>
      <c r="G77" s="33">
        <v>61312725</v>
      </c>
      <c r="H77" s="33"/>
      <c r="I77" s="12">
        <v>0</v>
      </c>
      <c r="J77" s="12"/>
      <c r="K77" s="12">
        <v>0</v>
      </c>
      <c r="L77" s="12"/>
      <c r="M77" s="12">
        <f>+G77+I77+K77</f>
        <v>61312725</v>
      </c>
      <c r="N77" s="35">
        <f>+F77+M77</f>
        <v>279522597</v>
      </c>
      <c r="O77" s="14"/>
      <c r="P77" s="15" t="s">
        <v>144</v>
      </c>
      <c r="Q77" s="16">
        <v>3631</v>
      </c>
      <c r="R77" s="14"/>
    </row>
    <row r="78" spans="1:18" ht="15.75" x14ac:dyDescent="0.2">
      <c r="B78" s="17" t="s">
        <v>6</v>
      </c>
      <c r="C78" s="18">
        <f>SUM(C73:C77)</f>
        <v>4783209872</v>
      </c>
      <c r="D78" s="18">
        <f>SUM(D73:D77)</f>
        <v>0</v>
      </c>
      <c r="E78" s="18">
        <f>SUM(E73:E77)</f>
        <v>0</v>
      </c>
      <c r="F78" s="18">
        <f>SUM(F73:F77)</f>
        <v>4783209872</v>
      </c>
      <c r="G78" s="18">
        <f>SUM(G73:G77)</f>
        <v>2225312725</v>
      </c>
      <c r="I78" s="18">
        <f>SUM(I73:I77)</f>
        <v>0</v>
      </c>
      <c r="K78" s="18">
        <f>SUM(K73:K77)</f>
        <v>7500000000</v>
      </c>
      <c r="M78" s="36">
        <f>SUM(M73:M77)</f>
        <v>9725312725</v>
      </c>
      <c r="N78" s="36">
        <f>SUM(N73:N77)</f>
        <v>14508522597</v>
      </c>
      <c r="O78" s="19"/>
      <c r="Q78" s="34">
        <f>SUM(Q73:Q77)</f>
        <v>4760</v>
      </c>
      <c r="R78" s="19"/>
    </row>
    <row r="80" spans="1:18" ht="15.75" x14ac:dyDescent="0.2">
      <c r="B80" s="17" t="s">
        <v>12</v>
      </c>
      <c r="C80" s="20">
        <f>F78</f>
        <v>4783209872</v>
      </c>
      <c r="D80" s="26"/>
    </row>
    <row r="81" spans="1:17" ht="15.75" x14ac:dyDescent="0.2">
      <c r="B81" s="17" t="s">
        <v>7</v>
      </c>
      <c r="C81" s="20">
        <f>+M78</f>
        <v>9725312725</v>
      </c>
      <c r="D81" s="26"/>
    </row>
    <row r="82" spans="1:17" ht="15.75" x14ac:dyDescent="0.25">
      <c r="B82" s="17" t="s">
        <v>3</v>
      </c>
      <c r="C82" s="22">
        <f>+C80+C81</f>
        <v>14508522597</v>
      </c>
      <c r="D82" s="27"/>
    </row>
    <row r="84" spans="1:17" x14ac:dyDescent="0.2">
      <c r="A84" s="29"/>
      <c r="B84" s="29"/>
      <c r="C84" s="29"/>
      <c r="D84" s="29"/>
      <c r="E84" s="29"/>
      <c r="F84" s="29"/>
      <c r="G84" s="29"/>
      <c r="H84" s="29"/>
      <c r="I84" s="29"/>
      <c r="J84" s="29"/>
      <c r="K84" s="29"/>
      <c r="L84" s="29"/>
      <c r="M84" s="29"/>
      <c r="N84" s="29"/>
      <c r="O84" s="30"/>
      <c r="P84" s="29"/>
      <c r="Q84" s="29"/>
    </row>
  </sheetData>
  <mergeCells count="31">
    <mergeCell ref="P71:Q71"/>
    <mergeCell ref="C69:N69"/>
    <mergeCell ref="B71:B72"/>
    <mergeCell ref="C71:F71"/>
    <mergeCell ref="G71:M71"/>
    <mergeCell ref="N71:N72"/>
    <mergeCell ref="P53:Q53"/>
    <mergeCell ref="C37:N37"/>
    <mergeCell ref="B39:B40"/>
    <mergeCell ref="C39:F39"/>
    <mergeCell ref="G39:M39"/>
    <mergeCell ref="N39:N40"/>
    <mergeCell ref="P39:Q39"/>
    <mergeCell ref="C51:N51"/>
    <mergeCell ref="B53:B54"/>
    <mergeCell ref="C53:F53"/>
    <mergeCell ref="G53:M53"/>
    <mergeCell ref="N53:N54"/>
    <mergeCell ref="P6:Q6"/>
    <mergeCell ref="C18:N18"/>
    <mergeCell ref="B20:B21"/>
    <mergeCell ref="C20:F20"/>
    <mergeCell ref="G20:M20"/>
    <mergeCell ref="N20:N21"/>
    <mergeCell ref="P20:Q20"/>
    <mergeCell ref="C2:N2"/>
    <mergeCell ref="C4:N4"/>
    <mergeCell ref="B6:B7"/>
    <mergeCell ref="C6:F6"/>
    <mergeCell ref="G6:M6"/>
    <mergeCell ref="N6:N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2:R63"/>
  <sheetViews>
    <sheetView topLeftCell="A57" workbookViewId="0">
      <pane xSplit="2" topLeftCell="C1" activePane="topRight" state="frozen"/>
      <selection pane="topRight" activeCell="C76" sqref="C76"/>
    </sheetView>
  </sheetViews>
  <sheetFormatPr baseColWidth="10" defaultColWidth="11.42578125" defaultRowHeight="14.25" x14ac:dyDescent="0.2"/>
  <cols>
    <col min="1" max="1" width="3.140625" style="4" customWidth="1"/>
    <col min="2" max="2" width="42.710937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7" t="s">
        <v>170</v>
      </c>
      <c r="C2" s="68" t="s">
        <v>159</v>
      </c>
      <c r="D2" s="68"/>
      <c r="E2" s="68"/>
      <c r="F2" s="68"/>
      <c r="G2" s="68"/>
      <c r="H2" s="68"/>
      <c r="I2" s="68"/>
      <c r="J2" s="68"/>
      <c r="K2" s="68"/>
      <c r="L2" s="68"/>
      <c r="M2" s="68"/>
      <c r="N2" s="68"/>
      <c r="O2" s="3"/>
      <c r="R2" s="3"/>
    </row>
    <row r="3" spans="2:18" x14ac:dyDescent="0.2">
      <c r="C3" s="5"/>
      <c r="D3" s="5"/>
      <c r="E3" s="5"/>
      <c r="F3" s="5"/>
      <c r="G3" s="5"/>
      <c r="H3" s="5"/>
      <c r="I3" s="5"/>
      <c r="J3" s="5"/>
      <c r="K3" s="5"/>
      <c r="L3" s="5"/>
      <c r="M3" s="5"/>
      <c r="N3" s="5"/>
      <c r="O3" s="6"/>
      <c r="R3" s="6"/>
    </row>
    <row r="4" spans="2:18" ht="29.25" customHeight="1" x14ac:dyDescent="0.2">
      <c r="B4" s="47" t="s">
        <v>171</v>
      </c>
      <c r="C4" s="68" t="s">
        <v>160</v>
      </c>
      <c r="D4" s="68"/>
      <c r="E4" s="68"/>
      <c r="F4" s="68"/>
      <c r="G4" s="68"/>
      <c r="H4" s="68"/>
      <c r="I4" s="68"/>
      <c r="J4" s="68"/>
      <c r="K4" s="68"/>
      <c r="L4" s="68"/>
      <c r="M4" s="68"/>
      <c r="N4" s="68"/>
      <c r="O4" s="3"/>
      <c r="R4" s="3"/>
    </row>
    <row r="5" spans="2:18" ht="15" customHeight="1" x14ac:dyDescent="0.2">
      <c r="B5" s="7"/>
      <c r="C5" s="8"/>
      <c r="D5" s="8"/>
      <c r="E5" s="8"/>
      <c r="F5" s="8"/>
      <c r="G5" s="8"/>
      <c r="H5" s="8"/>
      <c r="I5" s="8"/>
      <c r="J5" s="8"/>
      <c r="K5" s="8"/>
      <c r="L5" s="8"/>
      <c r="M5" s="8"/>
      <c r="N5" s="8"/>
      <c r="O5" s="8"/>
      <c r="R5" s="8"/>
    </row>
    <row r="6" spans="2:18" ht="16.5" customHeight="1" x14ac:dyDescent="0.2">
      <c r="B6" s="69" t="s">
        <v>0</v>
      </c>
      <c r="C6" s="60" t="s">
        <v>13</v>
      </c>
      <c r="D6" s="61"/>
      <c r="E6" s="61"/>
      <c r="F6" s="62"/>
      <c r="G6" s="60" t="s">
        <v>2</v>
      </c>
      <c r="H6" s="61"/>
      <c r="I6" s="61"/>
      <c r="J6" s="61"/>
      <c r="K6" s="61"/>
      <c r="L6" s="61"/>
      <c r="M6" s="62"/>
      <c r="N6" s="63" t="s">
        <v>3</v>
      </c>
      <c r="O6" s="10"/>
      <c r="P6" s="67" t="s">
        <v>11</v>
      </c>
      <c r="Q6" s="67"/>
      <c r="R6" s="10"/>
    </row>
    <row r="7" spans="2:18" ht="31.5" customHeight="1" x14ac:dyDescent="0.2">
      <c r="B7" s="69"/>
      <c r="C7" s="24" t="s">
        <v>9</v>
      </c>
      <c r="D7" s="24" t="s">
        <v>10</v>
      </c>
      <c r="E7" s="24" t="s">
        <v>1</v>
      </c>
      <c r="F7" s="24" t="s">
        <v>16</v>
      </c>
      <c r="G7" s="24" t="s">
        <v>14</v>
      </c>
      <c r="H7" s="28" t="s">
        <v>15</v>
      </c>
      <c r="I7" s="24" t="s">
        <v>18</v>
      </c>
      <c r="J7" s="28" t="s">
        <v>17</v>
      </c>
      <c r="K7" s="24" t="s">
        <v>19</v>
      </c>
      <c r="L7" s="28" t="s">
        <v>20</v>
      </c>
      <c r="M7" s="24" t="s">
        <v>4</v>
      </c>
      <c r="N7" s="63"/>
      <c r="O7" s="10"/>
      <c r="P7" s="46" t="s">
        <v>26</v>
      </c>
      <c r="Q7" s="46" t="s">
        <v>5</v>
      </c>
      <c r="R7" s="10"/>
    </row>
    <row r="8" spans="2:18" ht="30" x14ac:dyDescent="0.2">
      <c r="B8" s="45" t="s">
        <v>161</v>
      </c>
      <c r="C8" s="12">
        <v>0</v>
      </c>
      <c r="D8" s="12">
        <v>0</v>
      </c>
      <c r="E8" s="12">
        <v>0</v>
      </c>
      <c r="F8" s="32">
        <f>+C8+D8+E8</f>
        <v>0</v>
      </c>
      <c r="G8" s="12">
        <v>0</v>
      </c>
      <c r="H8" s="12"/>
      <c r="I8" s="12">
        <v>0</v>
      </c>
      <c r="J8" s="12"/>
      <c r="K8" s="12">
        <v>0</v>
      </c>
      <c r="L8" s="12"/>
      <c r="M8" s="12">
        <f>+G8+I8+K8</f>
        <v>0</v>
      </c>
      <c r="N8" s="35">
        <f>+F8+M8</f>
        <v>0</v>
      </c>
      <c r="O8" s="14"/>
      <c r="P8" s="15"/>
      <c r="Q8" s="16"/>
      <c r="R8" s="14"/>
    </row>
    <row r="9" spans="2:18" ht="15" x14ac:dyDescent="0.2">
      <c r="B9" s="25" t="s">
        <v>162</v>
      </c>
      <c r="C9" s="12">
        <v>0</v>
      </c>
      <c r="D9" s="12">
        <v>0</v>
      </c>
      <c r="E9" s="12">
        <v>0</v>
      </c>
      <c r="F9" s="32">
        <f>+C9+D9+E9</f>
        <v>0</v>
      </c>
      <c r="G9" s="12">
        <v>0</v>
      </c>
      <c r="H9" s="12"/>
      <c r="I9" s="12">
        <v>0</v>
      </c>
      <c r="J9" s="12"/>
      <c r="K9" s="12">
        <v>0</v>
      </c>
      <c r="L9" s="12"/>
      <c r="M9" s="12">
        <f>+G9+I9+K9</f>
        <v>0</v>
      </c>
      <c r="N9" s="35">
        <f>+F9+M9</f>
        <v>0</v>
      </c>
      <c r="O9" s="14"/>
      <c r="P9" s="15"/>
      <c r="Q9" s="16"/>
      <c r="R9" s="14"/>
    </row>
    <row r="10" spans="2:18" ht="42.75" x14ac:dyDescent="0.2">
      <c r="B10" s="25" t="s">
        <v>163</v>
      </c>
      <c r="C10" s="12">
        <v>0</v>
      </c>
      <c r="D10" s="12">
        <v>0</v>
      </c>
      <c r="E10" s="12">
        <v>0</v>
      </c>
      <c r="F10" s="32">
        <f>+C10+D10+E10</f>
        <v>0</v>
      </c>
      <c r="G10" s="12">
        <v>0</v>
      </c>
      <c r="H10" s="12"/>
      <c r="I10" s="12">
        <v>0</v>
      </c>
      <c r="J10" s="12"/>
      <c r="K10" s="12">
        <v>0</v>
      </c>
      <c r="L10" s="12"/>
      <c r="M10" s="12">
        <f>+G10+I10+K10</f>
        <v>0</v>
      </c>
      <c r="N10" s="35">
        <f>+F10+M10</f>
        <v>0</v>
      </c>
      <c r="O10" s="14"/>
      <c r="P10" s="15" t="s">
        <v>164</v>
      </c>
      <c r="Q10" s="37">
        <v>0.3</v>
      </c>
      <c r="R10" s="14"/>
    </row>
    <row r="11" spans="2:18" ht="45" x14ac:dyDescent="0.2">
      <c r="B11" s="25" t="s">
        <v>165</v>
      </c>
      <c r="C11" s="12">
        <v>0</v>
      </c>
      <c r="D11" s="12">
        <v>0</v>
      </c>
      <c r="E11" s="12">
        <v>0</v>
      </c>
      <c r="F11" s="32">
        <f>+C11+D11+E11</f>
        <v>0</v>
      </c>
      <c r="G11" s="12">
        <v>0</v>
      </c>
      <c r="H11" s="12"/>
      <c r="I11" s="12">
        <v>0</v>
      </c>
      <c r="J11" s="12"/>
      <c r="K11" s="12">
        <v>0</v>
      </c>
      <c r="L11" s="12"/>
      <c r="M11" s="12">
        <f>+G11+I11+K11</f>
        <v>0</v>
      </c>
      <c r="N11" s="35">
        <f>+F11+M11</f>
        <v>0</v>
      </c>
      <c r="O11" s="14"/>
      <c r="P11" s="15"/>
      <c r="Q11" s="16"/>
      <c r="R11" s="14"/>
    </row>
    <row r="12" spans="2:18" ht="30" x14ac:dyDescent="0.2">
      <c r="B12" s="25" t="s">
        <v>166</v>
      </c>
      <c r="C12" s="12">
        <v>0</v>
      </c>
      <c r="D12" s="12">
        <v>0</v>
      </c>
      <c r="E12" s="12">
        <v>0</v>
      </c>
      <c r="F12" s="32">
        <f>+C12+D12+E12</f>
        <v>0</v>
      </c>
      <c r="G12" s="12">
        <v>0</v>
      </c>
      <c r="H12" s="12"/>
      <c r="I12" s="12">
        <v>0</v>
      </c>
      <c r="J12" s="12"/>
      <c r="K12" s="12">
        <v>0</v>
      </c>
      <c r="L12" s="12"/>
      <c r="M12" s="12">
        <f>+G12+I12+K12</f>
        <v>0</v>
      </c>
      <c r="N12" s="35">
        <f>+F12+M12</f>
        <v>0</v>
      </c>
      <c r="O12" s="14"/>
      <c r="P12" s="15"/>
      <c r="Q12" s="16"/>
      <c r="R12" s="14"/>
    </row>
    <row r="13" spans="2:18" ht="15.75" x14ac:dyDescent="0.2">
      <c r="B13" s="17" t="s">
        <v>6</v>
      </c>
      <c r="C13" s="18">
        <f>SUM(C8:C12)</f>
        <v>0</v>
      </c>
      <c r="D13" s="18">
        <f>SUM(D8:D12)</f>
        <v>0</v>
      </c>
      <c r="E13" s="18">
        <f>SUM(E8:E12)</f>
        <v>0</v>
      </c>
      <c r="F13" s="18">
        <f>SUM(F8:F12)</f>
        <v>0</v>
      </c>
      <c r="G13" s="18">
        <f>SUM(G8:G12)</f>
        <v>0</v>
      </c>
      <c r="I13" s="18">
        <f>SUM(I8:I12)</f>
        <v>0</v>
      </c>
      <c r="K13" s="18">
        <f>SUM(K8:K12)</f>
        <v>0</v>
      </c>
      <c r="M13" s="36">
        <f>SUM(M8:M12)</f>
        <v>0</v>
      </c>
      <c r="N13" s="36">
        <f>SUM(N8:N12)</f>
        <v>0</v>
      </c>
      <c r="O13" s="19"/>
      <c r="Q13" s="34">
        <f>SUM(Q8:Q12)</f>
        <v>0.3</v>
      </c>
      <c r="R13" s="19"/>
    </row>
    <row r="15" spans="2:18" ht="15.75" x14ac:dyDescent="0.2">
      <c r="B15" s="17" t="s">
        <v>12</v>
      </c>
      <c r="C15" s="20">
        <f>F13</f>
        <v>0</v>
      </c>
      <c r="D15" s="26"/>
    </row>
    <row r="16" spans="2:18" ht="15.75" x14ac:dyDescent="0.2">
      <c r="B16" s="17" t="s">
        <v>7</v>
      </c>
      <c r="C16" s="20">
        <f>+M13</f>
        <v>0</v>
      </c>
      <c r="D16" s="26"/>
    </row>
    <row r="17" spans="1:18" ht="15.75" x14ac:dyDescent="0.25">
      <c r="B17" s="17" t="s">
        <v>3</v>
      </c>
      <c r="C17" s="22">
        <f>+C15+C16</f>
        <v>0</v>
      </c>
      <c r="D17" s="27"/>
    </row>
    <row r="19" spans="1:18" x14ac:dyDescent="0.2">
      <c r="A19" s="29"/>
      <c r="B19" s="29"/>
      <c r="C19" s="29"/>
      <c r="D19" s="29"/>
      <c r="E19" s="29"/>
      <c r="F19" s="29"/>
      <c r="G19" s="29"/>
      <c r="H19" s="29"/>
      <c r="I19" s="29"/>
      <c r="J19" s="29"/>
      <c r="K19" s="29"/>
      <c r="L19" s="29"/>
      <c r="M19" s="29"/>
      <c r="N19" s="29"/>
      <c r="O19" s="30"/>
      <c r="P19" s="29"/>
      <c r="Q19" s="29"/>
    </row>
    <row r="21" spans="1:18" ht="29.25" customHeight="1" x14ac:dyDescent="0.2">
      <c r="B21" s="47" t="s">
        <v>172</v>
      </c>
      <c r="C21" s="68" t="s">
        <v>169</v>
      </c>
      <c r="D21" s="68"/>
      <c r="E21" s="68"/>
      <c r="F21" s="68"/>
      <c r="G21" s="68"/>
      <c r="H21" s="68"/>
      <c r="I21" s="68"/>
      <c r="J21" s="68"/>
      <c r="K21" s="68"/>
      <c r="L21" s="68"/>
      <c r="M21" s="68"/>
      <c r="N21" s="68"/>
      <c r="O21" s="3"/>
      <c r="R21" s="3"/>
    </row>
    <row r="22" spans="1:18" ht="15" customHeight="1" x14ac:dyDescent="0.2">
      <c r="B22" s="7"/>
      <c r="C22" s="8"/>
      <c r="D22" s="8"/>
      <c r="E22" s="8"/>
      <c r="F22" s="8"/>
      <c r="G22" s="8"/>
      <c r="H22" s="8"/>
      <c r="I22" s="8"/>
      <c r="J22" s="8"/>
      <c r="K22" s="8"/>
      <c r="L22" s="8"/>
      <c r="M22" s="8"/>
      <c r="N22" s="8"/>
      <c r="O22" s="8"/>
      <c r="R22" s="8"/>
    </row>
    <row r="23" spans="1:18" ht="16.5" customHeight="1" x14ac:dyDescent="0.2">
      <c r="B23" s="69" t="s">
        <v>0</v>
      </c>
      <c r="C23" s="60" t="s">
        <v>13</v>
      </c>
      <c r="D23" s="61"/>
      <c r="E23" s="61"/>
      <c r="F23" s="62"/>
      <c r="G23" s="60" t="s">
        <v>2</v>
      </c>
      <c r="H23" s="61"/>
      <c r="I23" s="61"/>
      <c r="J23" s="61"/>
      <c r="K23" s="61"/>
      <c r="L23" s="61"/>
      <c r="M23" s="62"/>
      <c r="N23" s="63" t="s">
        <v>3</v>
      </c>
      <c r="O23" s="10"/>
      <c r="P23" s="67" t="s">
        <v>11</v>
      </c>
      <c r="Q23" s="67"/>
      <c r="R23" s="10"/>
    </row>
    <row r="24" spans="1:18" ht="31.5" customHeight="1" x14ac:dyDescent="0.2">
      <c r="B24" s="69"/>
      <c r="C24" s="24" t="s">
        <v>9</v>
      </c>
      <c r="D24" s="24" t="s">
        <v>10</v>
      </c>
      <c r="E24" s="24" t="s">
        <v>1</v>
      </c>
      <c r="F24" s="24" t="s">
        <v>16</v>
      </c>
      <c r="G24" s="24" t="s">
        <v>14</v>
      </c>
      <c r="H24" s="28" t="s">
        <v>15</v>
      </c>
      <c r="I24" s="24" t="s">
        <v>18</v>
      </c>
      <c r="J24" s="28" t="s">
        <v>17</v>
      </c>
      <c r="K24" s="24" t="s">
        <v>19</v>
      </c>
      <c r="L24" s="28" t="s">
        <v>20</v>
      </c>
      <c r="M24" s="24" t="s">
        <v>4</v>
      </c>
      <c r="N24" s="63"/>
      <c r="O24" s="10"/>
      <c r="P24" s="46" t="s">
        <v>26</v>
      </c>
      <c r="Q24" s="46" t="s">
        <v>5</v>
      </c>
      <c r="R24" s="10"/>
    </row>
    <row r="25" spans="1:18" ht="30" x14ac:dyDescent="0.2">
      <c r="B25" s="25" t="s">
        <v>167</v>
      </c>
      <c r="C25" s="12">
        <v>0</v>
      </c>
      <c r="D25" s="12">
        <v>0</v>
      </c>
      <c r="E25" s="12">
        <v>0</v>
      </c>
      <c r="F25" s="32">
        <f>+C25+D25+E25</f>
        <v>0</v>
      </c>
      <c r="G25" s="33">
        <v>300000000</v>
      </c>
      <c r="H25" s="33"/>
      <c r="I25" s="12">
        <v>0</v>
      </c>
      <c r="J25" s="12"/>
      <c r="K25" s="12">
        <v>0</v>
      </c>
      <c r="L25" s="12"/>
      <c r="M25" s="12">
        <f>+G25+I25+K25</f>
        <v>300000000</v>
      </c>
      <c r="N25" s="35">
        <f>+F25+M25</f>
        <v>300000000</v>
      </c>
      <c r="O25" s="14"/>
      <c r="P25" s="15"/>
      <c r="Q25" s="16"/>
      <c r="R25" s="14"/>
    </row>
    <row r="26" spans="1:18" ht="30" x14ac:dyDescent="0.2">
      <c r="B26" s="25" t="s">
        <v>168</v>
      </c>
      <c r="C26" s="12">
        <v>0</v>
      </c>
      <c r="D26" s="12">
        <v>0</v>
      </c>
      <c r="E26" s="12">
        <v>0</v>
      </c>
      <c r="F26" s="32">
        <f>+C26+D26+E26</f>
        <v>0</v>
      </c>
      <c r="G26" s="33">
        <v>100000000</v>
      </c>
      <c r="H26" s="33"/>
      <c r="I26" s="12">
        <v>0</v>
      </c>
      <c r="J26" s="12"/>
      <c r="K26" s="12">
        <v>0</v>
      </c>
      <c r="L26" s="12"/>
      <c r="M26" s="12">
        <f>+G26+I26+K26</f>
        <v>100000000</v>
      </c>
      <c r="N26" s="35">
        <f>+F26+M26</f>
        <v>100000000</v>
      </c>
      <c r="O26" s="14"/>
      <c r="P26" s="15"/>
      <c r="Q26" s="16"/>
      <c r="R26" s="14"/>
    </row>
    <row r="27" spans="1:18" ht="15.75" x14ac:dyDescent="0.2">
      <c r="B27" s="17" t="s">
        <v>6</v>
      </c>
      <c r="C27" s="18">
        <f>SUM(C25:C26)</f>
        <v>0</v>
      </c>
      <c r="D27" s="18">
        <f>SUM(D25:D26)</f>
        <v>0</v>
      </c>
      <c r="E27" s="18">
        <f>SUM(E25:E26)</f>
        <v>0</v>
      </c>
      <c r="F27" s="18">
        <f>SUM(F25:F26)</f>
        <v>0</v>
      </c>
      <c r="G27" s="18">
        <f>SUM(G25:G26)</f>
        <v>400000000</v>
      </c>
      <c r="I27" s="18">
        <f>SUM(I25:I26)</f>
        <v>0</v>
      </c>
      <c r="K27" s="18">
        <f>SUM(K25:K26)</f>
        <v>0</v>
      </c>
      <c r="M27" s="36">
        <f>SUM(M25:M26)</f>
        <v>400000000</v>
      </c>
      <c r="N27" s="36">
        <f>SUM(N25:N26)</f>
        <v>400000000</v>
      </c>
      <c r="O27" s="19"/>
      <c r="Q27" s="34">
        <f>SUM(Q25:Q26)</f>
        <v>0</v>
      </c>
      <c r="R27" s="19"/>
    </row>
    <row r="29" spans="1:18" ht="15.75" x14ac:dyDescent="0.2">
      <c r="B29" s="17" t="s">
        <v>12</v>
      </c>
      <c r="C29" s="20">
        <f>F27</f>
        <v>0</v>
      </c>
      <c r="D29" s="26"/>
    </row>
    <row r="30" spans="1:18" ht="15.75" x14ac:dyDescent="0.2">
      <c r="B30" s="17" t="s">
        <v>7</v>
      </c>
      <c r="C30" s="20">
        <f>+M27</f>
        <v>400000000</v>
      </c>
      <c r="D30" s="26"/>
    </row>
    <row r="31" spans="1:18" ht="15.75" x14ac:dyDescent="0.25">
      <c r="B31" s="17" t="s">
        <v>3</v>
      </c>
      <c r="C31" s="22">
        <f>+C29+C30</f>
        <v>400000000</v>
      </c>
      <c r="D31" s="27"/>
    </row>
    <row r="33" spans="1:18" x14ac:dyDescent="0.2">
      <c r="A33" s="29"/>
      <c r="B33" s="29"/>
      <c r="C33" s="29"/>
      <c r="D33" s="29"/>
      <c r="E33" s="29"/>
      <c r="F33" s="29"/>
      <c r="G33" s="29"/>
      <c r="H33" s="29"/>
      <c r="I33" s="29"/>
      <c r="J33" s="29"/>
      <c r="K33" s="29"/>
      <c r="L33" s="29"/>
      <c r="M33" s="29"/>
      <c r="N33" s="29"/>
      <c r="O33" s="30"/>
      <c r="P33" s="29"/>
      <c r="Q33" s="29"/>
    </row>
    <row r="35" spans="1:18" ht="29.25" customHeight="1" x14ac:dyDescent="0.2">
      <c r="B35" s="47" t="s">
        <v>174</v>
      </c>
      <c r="C35" s="68" t="s">
        <v>176</v>
      </c>
      <c r="D35" s="68"/>
      <c r="E35" s="68"/>
      <c r="F35" s="68"/>
      <c r="G35" s="68"/>
      <c r="H35" s="68"/>
      <c r="I35" s="68"/>
      <c r="J35" s="68"/>
      <c r="K35" s="68"/>
      <c r="L35" s="68"/>
      <c r="M35" s="68"/>
      <c r="N35" s="68"/>
      <c r="O35" s="3"/>
      <c r="R35" s="3"/>
    </row>
    <row r="36" spans="1:18" ht="15" customHeight="1" x14ac:dyDescent="0.2">
      <c r="B36" s="7"/>
      <c r="C36" s="8"/>
      <c r="D36" s="8"/>
      <c r="E36" s="8"/>
      <c r="F36" s="8"/>
      <c r="G36" s="8"/>
      <c r="H36" s="8"/>
      <c r="I36" s="8"/>
      <c r="J36" s="8"/>
      <c r="K36" s="8"/>
      <c r="L36" s="8"/>
      <c r="M36" s="8"/>
      <c r="N36" s="8"/>
      <c r="O36" s="8"/>
      <c r="R36" s="8"/>
    </row>
    <row r="37" spans="1:18" ht="16.5" customHeight="1" x14ac:dyDescent="0.2">
      <c r="B37" s="69" t="s">
        <v>0</v>
      </c>
      <c r="C37" s="60" t="s">
        <v>13</v>
      </c>
      <c r="D37" s="61"/>
      <c r="E37" s="61"/>
      <c r="F37" s="62"/>
      <c r="G37" s="60" t="s">
        <v>2</v>
      </c>
      <c r="H37" s="61"/>
      <c r="I37" s="61"/>
      <c r="J37" s="61"/>
      <c r="K37" s="61"/>
      <c r="L37" s="61"/>
      <c r="M37" s="62"/>
      <c r="N37" s="63" t="s">
        <v>3</v>
      </c>
      <c r="O37" s="10"/>
      <c r="P37" s="67" t="s">
        <v>11</v>
      </c>
      <c r="Q37" s="67"/>
      <c r="R37" s="10"/>
    </row>
    <row r="38" spans="1:18" ht="31.5" customHeight="1" x14ac:dyDescent="0.2">
      <c r="B38" s="69"/>
      <c r="C38" s="24" t="s">
        <v>9</v>
      </c>
      <c r="D38" s="24" t="s">
        <v>10</v>
      </c>
      <c r="E38" s="24" t="s">
        <v>1</v>
      </c>
      <c r="F38" s="24" t="s">
        <v>16</v>
      </c>
      <c r="G38" s="24" t="s">
        <v>14</v>
      </c>
      <c r="H38" s="28" t="s">
        <v>15</v>
      </c>
      <c r="I38" s="24" t="s">
        <v>18</v>
      </c>
      <c r="J38" s="28" t="s">
        <v>17</v>
      </c>
      <c r="K38" s="24" t="s">
        <v>19</v>
      </c>
      <c r="L38" s="28" t="s">
        <v>20</v>
      </c>
      <c r="M38" s="24" t="s">
        <v>4</v>
      </c>
      <c r="N38" s="63"/>
      <c r="O38" s="10"/>
      <c r="P38" s="46" t="s">
        <v>26</v>
      </c>
      <c r="Q38" s="46" t="s">
        <v>5</v>
      </c>
      <c r="R38" s="10"/>
    </row>
    <row r="39" spans="1:18" ht="45" x14ac:dyDescent="0.2">
      <c r="B39" s="25" t="s">
        <v>177</v>
      </c>
      <c r="C39" s="12">
        <v>0</v>
      </c>
      <c r="D39" s="12">
        <v>0</v>
      </c>
      <c r="E39" s="12">
        <v>0</v>
      </c>
      <c r="F39" s="32">
        <f>+C39+D39+E39</f>
        <v>0</v>
      </c>
      <c r="G39" s="33">
        <v>600000000</v>
      </c>
      <c r="H39" s="33"/>
      <c r="I39" s="12">
        <v>0</v>
      </c>
      <c r="J39" s="12"/>
      <c r="K39" s="12">
        <v>0</v>
      </c>
      <c r="L39" s="12"/>
      <c r="M39" s="12">
        <f>+G39+I39+K39</f>
        <v>600000000</v>
      </c>
      <c r="N39" s="35">
        <f>+F39+M39</f>
        <v>600000000</v>
      </c>
      <c r="O39" s="14"/>
      <c r="P39" s="15" t="s">
        <v>178</v>
      </c>
      <c r="Q39" s="16">
        <v>1</v>
      </c>
      <c r="R39" s="14"/>
    </row>
    <row r="40" spans="1:18" ht="45" x14ac:dyDescent="0.2">
      <c r="B40" s="25" t="s">
        <v>179</v>
      </c>
      <c r="C40" s="33">
        <v>50000000</v>
      </c>
      <c r="D40" s="12">
        <v>0</v>
      </c>
      <c r="E40" s="12">
        <v>0</v>
      </c>
      <c r="F40" s="32">
        <f>+C40+D40+E40</f>
        <v>50000000</v>
      </c>
      <c r="G40" s="12">
        <v>0</v>
      </c>
      <c r="H40" s="12"/>
      <c r="I40" s="12">
        <v>0</v>
      </c>
      <c r="J40" s="12"/>
      <c r="K40" s="12">
        <v>0</v>
      </c>
      <c r="L40" s="12"/>
      <c r="M40" s="12">
        <f>+G40+I40+K40</f>
        <v>0</v>
      </c>
      <c r="N40" s="35">
        <f>+F40+M40</f>
        <v>50000000</v>
      </c>
      <c r="O40" s="14"/>
      <c r="P40" s="15" t="s">
        <v>178</v>
      </c>
      <c r="Q40" s="16">
        <v>1</v>
      </c>
      <c r="R40" s="14"/>
    </row>
    <row r="41" spans="1:18" ht="45" x14ac:dyDescent="0.2">
      <c r="B41" s="25" t="s">
        <v>180</v>
      </c>
      <c r="C41" s="33">
        <v>150152000</v>
      </c>
      <c r="D41" s="12">
        <v>0</v>
      </c>
      <c r="E41" s="12">
        <v>0</v>
      </c>
      <c r="F41" s="32">
        <f>+C41+D41+E41</f>
        <v>150152000</v>
      </c>
      <c r="G41" s="33">
        <v>119848000</v>
      </c>
      <c r="H41" s="33"/>
      <c r="I41" s="12">
        <v>0</v>
      </c>
      <c r="J41" s="12"/>
      <c r="K41" s="12">
        <v>0</v>
      </c>
      <c r="L41" s="12"/>
      <c r="M41" s="12">
        <f>+G41+I41+K41</f>
        <v>119848000</v>
      </c>
      <c r="N41" s="35">
        <f>+F41+M41</f>
        <v>270000000</v>
      </c>
      <c r="O41" s="14"/>
      <c r="P41" s="15"/>
      <c r="Q41" s="16"/>
      <c r="R41" s="14"/>
    </row>
    <row r="42" spans="1:18" ht="15.75" x14ac:dyDescent="0.2">
      <c r="B42" s="17" t="s">
        <v>6</v>
      </c>
      <c r="C42" s="18">
        <f>SUM(C39:C41)</f>
        <v>200152000</v>
      </c>
      <c r="D42" s="18">
        <f>SUM(D39:D41)</f>
        <v>0</v>
      </c>
      <c r="E42" s="18">
        <f>SUM(E39:E41)</f>
        <v>0</v>
      </c>
      <c r="F42" s="18">
        <f>SUM(F39:F41)</f>
        <v>200152000</v>
      </c>
      <c r="G42" s="18">
        <f>SUM(G39:G41)</f>
        <v>719848000</v>
      </c>
      <c r="I42" s="18">
        <f>SUM(I39:I41)</f>
        <v>0</v>
      </c>
      <c r="K42" s="18">
        <f>SUM(K39:K41)</f>
        <v>0</v>
      </c>
      <c r="M42" s="36">
        <f>SUM(M39:M41)</f>
        <v>719848000</v>
      </c>
      <c r="N42" s="36">
        <f>SUM(N39:N41)</f>
        <v>920000000</v>
      </c>
      <c r="O42" s="19"/>
      <c r="Q42" s="34">
        <f>SUM(Q39:Q41)</f>
        <v>2</v>
      </c>
      <c r="R42" s="19"/>
    </row>
    <row r="44" spans="1:18" ht="15.75" x14ac:dyDescent="0.2">
      <c r="B44" s="17" t="s">
        <v>12</v>
      </c>
      <c r="C44" s="20">
        <f>F42</f>
        <v>200152000</v>
      </c>
      <c r="D44" s="26"/>
    </row>
    <row r="45" spans="1:18" ht="15.75" x14ac:dyDescent="0.2">
      <c r="B45" s="17" t="s">
        <v>7</v>
      </c>
      <c r="C45" s="20">
        <f>+M42</f>
        <v>719848000</v>
      </c>
      <c r="D45" s="26"/>
    </row>
    <row r="46" spans="1:18" ht="15.75" x14ac:dyDescent="0.25">
      <c r="B46" s="17" t="s">
        <v>3</v>
      </c>
      <c r="C46" s="22">
        <f>+C44+C45</f>
        <v>920000000</v>
      </c>
      <c r="D46" s="27"/>
    </row>
    <row r="48" spans="1:18" x14ac:dyDescent="0.2">
      <c r="A48" s="29"/>
      <c r="B48" s="29"/>
      <c r="C48" s="29"/>
      <c r="D48" s="29"/>
      <c r="E48" s="29"/>
      <c r="F48" s="29"/>
      <c r="G48" s="29"/>
      <c r="H48" s="29"/>
      <c r="I48" s="29"/>
      <c r="J48" s="29"/>
      <c r="K48" s="29"/>
      <c r="L48" s="29"/>
      <c r="M48" s="29"/>
      <c r="N48" s="29"/>
      <c r="O48" s="30"/>
      <c r="P48" s="29"/>
      <c r="Q48" s="29"/>
    </row>
    <row r="50" spans="1:18" ht="29.25" customHeight="1" x14ac:dyDescent="0.2">
      <c r="B50" s="47" t="s">
        <v>181</v>
      </c>
      <c r="C50" s="68" t="s">
        <v>173</v>
      </c>
      <c r="D50" s="68"/>
      <c r="E50" s="68"/>
      <c r="F50" s="68"/>
      <c r="G50" s="68"/>
      <c r="H50" s="68"/>
      <c r="I50" s="68"/>
      <c r="J50" s="68"/>
      <c r="K50" s="68"/>
      <c r="L50" s="68"/>
      <c r="M50" s="68"/>
      <c r="N50" s="68"/>
      <c r="O50" s="3"/>
      <c r="R50" s="3"/>
    </row>
    <row r="51" spans="1:18" ht="15" customHeight="1" x14ac:dyDescent="0.2">
      <c r="B51" s="7"/>
      <c r="C51" s="8"/>
      <c r="D51" s="8"/>
      <c r="E51" s="8"/>
      <c r="F51" s="8"/>
      <c r="G51" s="8"/>
      <c r="H51" s="8"/>
      <c r="I51" s="8"/>
      <c r="J51" s="8"/>
      <c r="K51" s="8"/>
      <c r="L51" s="8"/>
      <c r="M51" s="8"/>
      <c r="N51" s="8"/>
      <c r="O51" s="8"/>
      <c r="R51" s="8"/>
    </row>
    <row r="52" spans="1:18" ht="16.5" customHeight="1" x14ac:dyDescent="0.2">
      <c r="B52" s="69" t="s">
        <v>0</v>
      </c>
      <c r="C52" s="60" t="s">
        <v>13</v>
      </c>
      <c r="D52" s="61"/>
      <c r="E52" s="61"/>
      <c r="F52" s="62"/>
      <c r="G52" s="60" t="s">
        <v>2</v>
      </c>
      <c r="H52" s="61"/>
      <c r="I52" s="61"/>
      <c r="J52" s="61"/>
      <c r="K52" s="61"/>
      <c r="L52" s="61"/>
      <c r="M52" s="62"/>
      <c r="N52" s="63" t="s">
        <v>3</v>
      </c>
      <c r="O52" s="10"/>
      <c r="P52" s="67" t="s">
        <v>11</v>
      </c>
      <c r="Q52" s="67"/>
      <c r="R52" s="10"/>
    </row>
    <row r="53" spans="1:18" ht="31.5" customHeight="1" x14ac:dyDescent="0.2">
      <c r="B53" s="69"/>
      <c r="C53" s="24" t="s">
        <v>9</v>
      </c>
      <c r="D53" s="24" t="s">
        <v>10</v>
      </c>
      <c r="E53" s="24" t="s">
        <v>1</v>
      </c>
      <c r="F53" s="24" t="s">
        <v>16</v>
      </c>
      <c r="G53" s="24" t="s">
        <v>14</v>
      </c>
      <c r="H53" s="28" t="s">
        <v>15</v>
      </c>
      <c r="I53" s="24" t="s">
        <v>18</v>
      </c>
      <c r="J53" s="28" t="s">
        <v>17</v>
      </c>
      <c r="K53" s="24" t="s">
        <v>19</v>
      </c>
      <c r="L53" s="28" t="s">
        <v>20</v>
      </c>
      <c r="M53" s="24" t="s">
        <v>4</v>
      </c>
      <c r="N53" s="63"/>
      <c r="O53" s="10"/>
      <c r="P53" s="46" t="s">
        <v>26</v>
      </c>
      <c r="Q53" s="46" t="s">
        <v>5</v>
      </c>
      <c r="R53" s="10"/>
    </row>
    <row r="54" spans="1:18" ht="60" x14ac:dyDescent="0.2">
      <c r="B54" s="25" t="s">
        <v>175</v>
      </c>
      <c r="C54" s="33">
        <v>500000000</v>
      </c>
      <c r="D54" s="12">
        <v>0</v>
      </c>
      <c r="E54" s="12">
        <v>0</v>
      </c>
      <c r="F54" s="32">
        <f>+C54+D54+E54</f>
        <v>500000000</v>
      </c>
      <c r="G54" s="12">
        <v>0</v>
      </c>
      <c r="H54" s="12"/>
      <c r="I54" s="12">
        <v>0</v>
      </c>
      <c r="J54" s="12"/>
      <c r="K54" s="12">
        <v>0</v>
      </c>
      <c r="L54" s="12"/>
      <c r="M54" s="12">
        <f>+G54+I54+K54</f>
        <v>0</v>
      </c>
      <c r="N54" s="35">
        <f>+F54+M54</f>
        <v>500000000</v>
      </c>
      <c r="O54" s="14"/>
      <c r="P54" s="15" t="s">
        <v>182</v>
      </c>
      <c r="Q54" s="16">
        <v>1</v>
      </c>
      <c r="R54" s="14"/>
    </row>
    <row r="55" spans="1:18" ht="60" x14ac:dyDescent="0.2">
      <c r="B55" s="25" t="s">
        <v>183</v>
      </c>
      <c r="C55" s="33">
        <v>100000000</v>
      </c>
      <c r="D55" s="12">
        <v>0</v>
      </c>
      <c r="E55" s="12">
        <v>0</v>
      </c>
      <c r="F55" s="32">
        <f>+C55+D55+E55</f>
        <v>100000000</v>
      </c>
      <c r="G55" s="12">
        <v>0</v>
      </c>
      <c r="H55" s="12"/>
      <c r="I55" s="12">
        <v>0</v>
      </c>
      <c r="J55" s="12"/>
      <c r="K55" s="12">
        <v>0</v>
      </c>
      <c r="L55" s="12"/>
      <c r="M55" s="12">
        <f>+G55+I55+K55</f>
        <v>0</v>
      </c>
      <c r="N55" s="35">
        <f>+F55+M55</f>
        <v>100000000</v>
      </c>
      <c r="O55" s="14"/>
      <c r="P55" s="15" t="s">
        <v>182</v>
      </c>
      <c r="Q55" s="16">
        <v>1</v>
      </c>
      <c r="R55" s="14"/>
    </row>
    <row r="56" spans="1:18" ht="60" x14ac:dyDescent="0.2">
      <c r="B56" s="25" t="s">
        <v>184</v>
      </c>
      <c r="C56" s="33">
        <v>100000000</v>
      </c>
      <c r="D56" s="12">
        <v>0</v>
      </c>
      <c r="E56" s="12">
        <v>0</v>
      </c>
      <c r="F56" s="32">
        <f>+C56+D56+E56</f>
        <v>100000000</v>
      </c>
      <c r="G56" s="12">
        <v>0</v>
      </c>
      <c r="H56" s="12"/>
      <c r="I56" s="12">
        <v>0</v>
      </c>
      <c r="J56" s="12"/>
      <c r="K56" s="12">
        <v>0</v>
      </c>
      <c r="L56" s="12"/>
      <c r="M56" s="12">
        <f>+G56+I56+K56</f>
        <v>0</v>
      </c>
      <c r="N56" s="35">
        <f>+F56+M56</f>
        <v>100000000</v>
      </c>
      <c r="O56" s="14"/>
      <c r="P56" s="15" t="s">
        <v>182</v>
      </c>
      <c r="Q56" s="16">
        <v>1</v>
      </c>
      <c r="R56" s="14"/>
    </row>
    <row r="57" spans="1:18" ht="15.75" x14ac:dyDescent="0.2">
      <c r="B57" s="17" t="s">
        <v>6</v>
      </c>
      <c r="C57" s="18">
        <f>SUM(C54:C56)</f>
        <v>700000000</v>
      </c>
      <c r="D57" s="18">
        <f>SUM(D54:D56)</f>
        <v>0</v>
      </c>
      <c r="E57" s="18">
        <f>SUM(E54:E56)</f>
        <v>0</v>
      </c>
      <c r="F57" s="18">
        <f>SUM(F54:F56)</f>
        <v>700000000</v>
      </c>
      <c r="G57" s="18">
        <f>SUM(G54:G56)</f>
        <v>0</v>
      </c>
      <c r="I57" s="18">
        <f>SUM(I54:I56)</f>
        <v>0</v>
      </c>
      <c r="K57" s="18">
        <f>SUM(K54:K56)</f>
        <v>0</v>
      </c>
      <c r="M57" s="36">
        <f>SUM(M54:M56)</f>
        <v>0</v>
      </c>
      <c r="N57" s="36">
        <f>SUM(N54:N56)</f>
        <v>700000000</v>
      </c>
      <c r="O57" s="19"/>
      <c r="Q57" s="34">
        <f>SUM(Q54:Q56)</f>
        <v>3</v>
      </c>
      <c r="R57" s="19"/>
    </row>
    <row r="59" spans="1:18" ht="15.75" x14ac:dyDescent="0.2">
      <c r="B59" s="17" t="s">
        <v>12</v>
      </c>
      <c r="C59" s="20">
        <f>F57</f>
        <v>700000000</v>
      </c>
      <c r="D59" s="26"/>
    </row>
    <row r="60" spans="1:18" ht="15.75" x14ac:dyDescent="0.2">
      <c r="B60" s="17" t="s">
        <v>7</v>
      </c>
      <c r="C60" s="20">
        <f>+M57</f>
        <v>0</v>
      </c>
      <c r="D60" s="26"/>
    </row>
    <row r="61" spans="1:18" ht="15.75" x14ac:dyDescent="0.25">
      <c r="B61" s="17" t="s">
        <v>3</v>
      </c>
      <c r="C61" s="22">
        <f>+C59+C60</f>
        <v>700000000</v>
      </c>
      <c r="D61" s="27"/>
    </row>
    <row r="63" spans="1:18" x14ac:dyDescent="0.2">
      <c r="A63" s="29"/>
      <c r="B63" s="29"/>
      <c r="C63" s="29"/>
      <c r="D63" s="29"/>
      <c r="E63" s="29"/>
      <c r="F63" s="29"/>
      <c r="G63" s="29"/>
      <c r="H63" s="29"/>
      <c r="I63" s="29"/>
      <c r="J63" s="29"/>
      <c r="K63" s="29"/>
      <c r="L63" s="29"/>
      <c r="M63" s="29"/>
      <c r="N63" s="29"/>
      <c r="O63" s="30"/>
      <c r="P63" s="29"/>
      <c r="Q63" s="29"/>
    </row>
  </sheetData>
  <mergeCells count="25">
    <mergeCell ref="C2:N2"/>
    <mergeCell ref="C4:N4"/>
    <mergeCell ref="B6:B7"/>
    <mergeCell ref="C6:F6"/>
    <mergeCell ref="G6:M6"/>
    <mergeCell ref="N6:N7"/>
    <mergeCell ref="P6:Q6"/>
    <mergeCell ref="C21:N21"/>
    <mergeCell ref="B23:B24"/>
    <mergeCell ref="C23:F23"/>
    <mergeCell ref="G23:M23"/>
    <mergeCell ref="N23:N24"/>
    <mergeCell ref="P23:Q23"/>
    <mergeCell ref="P52:Q52"/>
    <mergeCell ref="C35:N35"/>
    <mergeCell ref="B37:B38"/>
    <mergeCell ref="C37:F37"/>
    <mergeCell ref="G37:M37"/>
    <mergeCell ref="N37:N38"/>
    <mergeCell ref="P37:Q37"/>
    <mergeCell ref="C50:N50"/>
    <mergeCell ref="B52:B53"/>
    <mergeCell ref="C52:F52"/>
    <mergeCell ref="G52:M52"/>
    <mergeCell ref="N52:N5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A2:R87"/>
  <sheetViews>
    <sheetView topLeftCell="A82" workbookViewId="0">
      <pane xSplit="2" topLeftCell="C1" activePane="topRight" state="frozen"/>
      <selection pane="topRight" activeCell="C96" sqref="C96"/>
    </sheetView>
  </sheetViews>
  <sheetFormatPr baseColWidth="10" defaultColWidth="11.42578125" defaultRowHeight="14.25" x14ac:dyDescent="0.2"/>
  <cols>
    <col min="1" max="1" width="3.140625" style="4" customWidth="1"/>
    <col min="2" max="2" width="42.710937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7" t="s">
        <v>186</v>
      </c>
      <c r="C2" s="68" t="s">
        <v>185</v>
      </c>
      <c r="D2" s="68"/>
      <c r="E2" s="68"/>
      <c r="F2" s="68"/>
      <c r="G2" s="68"/>
      <c r="H2" s="68"/>
      <c r="I2" s="68"/>
      <c r="J2" s="68"/>
      <c r="K2" s="68"/>
      <c r="L2" s="68"/>
      <c r="M2" s="68"/>
      <c r="N2" s="68"/>
      <c r="O2" s="3"/>
      <c r="R2" s="3"/>
    </row>
    <row r="3" spans="2:18" x14ac:dyDescent="0.2">
      <c r="C3" s="5"/>
      <c r="D3" s="5"/>
      <c r="E3" s="5"/>
      <c r="F3" s="5"/>
      <c r="G3" s="5"/>
      <c r="H3" s="5"/>
      <c r="I3" s="5"/>
      <c r="J3" s="5"/>
      <c r="K3" s="5"/>
      <c r="L3" s="5"/>
      <c r="M3" s="5"/>
      <c r="N3" s="5"/>
      <c r="O3" s="6"/>
      <c r="R3" s="6"/>
    </row>
    <row r="4" spans="2:18" ht="29.25" customHeight="1" x14ac:dyDescent="0.2">
      <c r="B4" s="47" t="s">
        <v>187</v>
      </c>
      <c r="C4" s="68" t="s">
        <v>188</v>
      </c>
      <c r="D4" s="68"/>
      <c r="E4" s="68"/>
      <c r="F4" s="68"/>
      <c r="G4" s="68"/>
      <c r="H4" s="68"/>
      <c r="I4" s="68"/>
      <c r="J4" s="68"/>
      <c r="K4" s="68"/>
      <c r="L4" s="68"/>
      <c r="M4" s="68"/>
      <c r="N4" s="68"/>
      <c r="O4" s="3"/>
      <c r="R4" s="3"/>
    </row>
    <row r="5" spans="2:18" ht="15" customHeight="1" x14ac:dyDescent="0.2">
      <c r="B5" s="7"/>
      <c r="C5" s="8"/>
      <c r="D5" s="8"/>
      <c r="E5" s="8"/>
      <c r="F5" s="8"/>
      <c r="G5" s="8"/>
      <c r="H5" s="8"/>
      <c r="I5" s="8"/>
      <c r="J5" s="8"/>
      <c r="K5" s="8"/>
      <c r="L5" s="8"/>
      <c r="M5" s="8"/>
      <c r="N5" s="8"/>
      <c r="O5" s="8"/>
      <c r="R5" s="8"/>
    </row>
    <row r="6" spans="2:18" ht="16.5" customHeight="1" x14ac:dyDescent="0.2">
      <c r="B6" s="69" t="s">
        <v>0</v>
      </c>
      <c r="C6" s="60" t="s">
        <v>13</v>
      </c>
      <c r="D6" s="61"/>
      <c r="E6" s="61"/>
      <c r="F6" s="62"/>
      <c r="G6" s="60" t="s">
        <v>2</v>
      </c>
      <c r="H6" s="61"/>
      <c r="I6" s="61"/>
      <c r="J6" s="61"/>
      <c r="K6" s="61"/>
      <c r="L6" s="61"/>
      <c r="M6" s="62"/>
      <c r="N6" s="63" t="s">
        <v>3</v>
      </c>
      <c r="O6" s="10"/>
      <c r="P6" s="67" t="s">
        <v>11</v>
      </c>
      <c r="Q6" s="67"/>
      <c r="R6" s="10"/>
    </row>
    <row r="7" spans="2:18" ht="31.5" customHeight="1" x14ac:dyDescent="0.2">
      <c r="B7" s="69"/>
      <c r="C7" s="24" t="s">
        <v>9</v>
      </c>
      <c r="D7" s="24" t="s">
        <v>10</v>
      </c>
      <c r="E7" s="24" t="s">
        <v>1</v>
      </c>
      <c r="F7" s="24" t="s">
        <v>16</v>
      </c>
      <c r="G7" s="24" t="s">
        <v>14</v>
      </c>
      <c r="H7" s="28" t="s">
        <v>15</v>
      </c>
      <c r="I7" s="24" t="s">
        <v>18</v>
      </c>
      <c r="J7" s="28" t="s">
        <v>17</v>
      </c>
      <c r="K7" s="24" t="s">
        <v>19</v>
      </c>
      <c r="L7" s="28" t="s">
        <v>20</v>
      </c>
      <c r="M7" s="24" t="s">
        <v>4</v>
      </c>
      <c r="N7" s="63"/>
      <c r="O7" s="10"/>
      <c r="P7" s="46" t="s">
        <v>26</v>
      </c>
      <c r="Q7" s="46" t="s">
        <v>5</v>
      </c>
      <c r="R7" s="10"/>
    </row>
    <row r="8" spans="2:18" ht="30" x14ac:dyDescent="0.2">
      <c r="B8" s="25" t="s">
        <v>189</v>
      </c>
      <c r="C8" s="12">
        <v>0</v>
      </c>
      <c r="D8" s="12">
        <v>0</v>
      </c>
      <c r="E8" s="12">
        <v>0</v>
      </c>
      <c r="F8" s="32">
        <f>+C8+D8+E8</f>
        <v>0</v>
      </c>
      <c r="G8" s="12">
        <v>0</v>
      </c>
      <c r="H8" s="12"/>
      <c r="I8" s="12">
        <v>0</v>
      </c>
      <c r="J8" s="12"/>
      <c r="K8" s="12">
        <v>0</v>
      </c>
      <c r="L8" s="12"/>
      <c r="M8" s="12">
        <f>+G8+I8+K8</f>
        <v>0</v>
      </c>
      <c r="N8" s="35">
        <f>+F8+M8</f>
        <v>0</v>
      </c>
      <c r="O8" s="14"/>
      <c r="P8" s="15"/>
      <c r="Q8" s="16"/>
      <c r="R8" s="14"/>
    </row>
    <row r="9" spans="2:18" ht="60" x14ac:dyDescent="0.2">
      <c r="B9" s="25" t="s">
        <v>190</v>
      </c>
      <c r="C9" s="12">
        <v>0</v>
      </c>
      <c r="D9" s="12">
        <v>0</v>
      </c>
      <c r="E9" s="12">
        <v>0</v>
      </c>
      <c r="F9" s="32">
        <f>+C9+D9+E9</f>
        <v>0</v>
      </c>
      <c r="G9" s="12">
        <v>0</v>
      </c>
      <c r="H9" s="12"/>
      <c r="I9" s="12">
        <v>0</v>
      </c>
      <c r="J9" s="12"/>
      <c r="K9" s="12">
        <v>0</v>
      </c>
      <c r="L9" s="12"/>
      <c r="M9" s="12">
        <f>+G9+I9+K9</f>
        <v>0</v>
      </c>
      <c r="N9" s="35">
        <f>+F9+M9</f>
        <v>0</v>
      </c>
      <c r="O9" s="14"/>
      <c r="P9" s="15"/>
      <c r="Q9" s="16"/>
      <c r="R9" s="14"/>
    </row>
    <row r="10" spans="2:18" ht="15" x14ac:dyDescent="0.2">
      <c r="B10" s="25" t="s">
        <v>191</v>
      </c>
      <c r="C10" s="12">
        <v>0</v>
      </c>
      <c r="D10" s="12">
        <v>0</v>
      </c>
      <c r="E10" s="12">
        <v>0</v>
      </c>
      <c r="F10" s="32">
        <f>+C10+D10+E10</f>
        <v>0</v>
      </c>
      <c r="G10" s="12">
        <v>0</v>
      </c>
      <c r="H10" s="12"/>
      <c r="I10" s="12">
        <v>0</v>
      </c>
      <c r="J10" s="12"/>
      <c r="K10" s="12">
        <v>0</v>
      </c>
      <c r="L10" s="12"/>
      <c r="M10" s="12">
        <f>+G10+I10+K10</f>
        <v>0</v>
      </c>
      <c r="N10" s="35">
        <f>+F10+M10</f>
        <v>0</v>
      </c>
      <c r="O10" s="14"/>
      <c r="P10" s="15"/>
      <c r="Q10" s="16"/>
      <c r="R10" s="14"/>
    </row>
    <row r="11" spans="2:18" ht="15.75" x14ac:dyDescent="0.2">
      <c r="B11" s="17" t="s">
        <v>6</v>
      </c>
      <c r="C11" s="18">
        <f>SUM(C8:C10)</f>
        <v>0</v>
      </c>
      <c r="D11" s="18">
        <f>SUM(D8:D10)</f>
        <v>0</v>
      </c>
      <c r="E11" s="18">
        <f>SUM(E8:E10)</f>
        <v>0</v>
      </c>
      <c r="F11" s="18">
        <f>SUM(F8:F10)</f>
        <v>0</v>
      </c>
      <c r="G11" s="18">
        <f>SUM(G8:G10)</f>
        <v>0</v>
      </c>
      <c r="I11" s="18">
        <f>SUM(I8:I10)</f>
        <v>0</v>
      </c>
      <c r="K11" s="18">
        <f>SUM(K8:K10)</f>
        <v>0</v>
      </c>
      <c r="M11" s="36">
        <f>SUM(M8:M10)</f>
        <v>0</v>
      </c>
      <c r="N11" s="36">
        <f>SUM(N8:N10)</f>
        <v>0</v>
      </c>
      <c r="O11" s="19"/>
      <c r="Q11" s="34">
        <f>SUM(Q8:Q10)</f>
        <v>0</v>
      </c>
      <c r="R11" s="19"/>
    </row>
    <row r="13" spans="2:18" ht="15.75" x14ac:dyDescent="0.2">
      <c r="B13" s="17" t="s">
        <v>12</v>
      </c>
      <c r="C13" s="20">
        <f>F11</f>
        <v>0</v>
      </c>
      <c r="D13" s="26"/>
    </row>
    <row r="14" spans="2:18" ht="15.75" x14ac:dyDescent="0.2">
      <c r="B14" s="17" t="s">
        <v>7</v>
      </c>
      <c r="C14" s="20">
        <f>+M11</f>
        <v>0</v>
      </c>
      <c r="D14" s="26"/>
    </row>
    <row r="15" spans="2:18" ht="15.75" x14ac:dyDescent="0.25">
      <c r="B15" s="17" t="s">
        <v>3</v>
      </c>
      <c r="C15" s="22">
        <f>+C13+C14</f>
        <v>0</v>
      </c>
      <c r="D15" s="27"/>
    </row>
    <row r="17" spans="1:18" x14ac:dyDescent="0.2">
      <c r="A17" s="29"/>
      <c r="B17" s="29"/>
      <c r="C17" s="29"/>
      <c r="D17" s="29"/>
      <c r="E17" s="29"/>
      <c r="F17" s="29"/>
      <c r="G17" s="29"/>
      <c r="H17" s="29"/>
      <c r="I17" s="29"/>
      <c r="J17" s="29"/>
      <c r="K17" s="29"/>
      <c r="L17" s="29"/>
      <c r="M17" s="29"/>
      <c r="N17" s="29"/>
      <c r="O17" s="30"/>
      <c r="P17" s="29"/>
      <c r="Q17" s="29"/>
    </row>
    <row r="19" spans="1:18" ht="29.25" customHeight="1" x14ac:dyDescent="0.2">
      <c r="B19" s="47" t="s">
        <v>192</v>
      </c>
      <c r="C19" s="68" t="s">
        <v>193</v>
      </c>
      <c r="D19" s="68"/>
      <c r="E19" s="68"/>
      <c r="F19" s="68"/>
      <c r="G19" s="68"/>
      <c r="H19" s="68"/>
      <c r="I19" s="68"/>
      <c r="J19" s="68"/>
      <c r="K19" s="68"/>
      <c r="L19" s="68"/>
      <c r="M19" s="68"/>
      <c r="N19" s="68"/>
      <c r="O19" s="3"/>
      <c r="R19" s="3"/>
    </row>
    <row r="20" spans="1:18" ht="15" customHeight="1" x14ac:dyDescent="0.2">
      <c r="B20" s="7"/>
      <c r="C20" s="8"/>
      <c r="D20" s="8"/>
      <c r="E20" s="8"/>
      <c r="F20" s="8"/>
      <c r="G20" s="8"/>
      <c r="H20" s="8"/>
      <c r="I20" s="8"/>
      <c r="J20" s="8"/>
      <c r="K20" s="8"/>
      <c r="L20" s="8"/>
      <c r="M20" s="8"/>
      <c r="N20" s="8"/>
      <c r="O20" s="8"/>
      <c r="R20" s="8"/>
    </row>
    <row r="21" spans="1:18" ht="16.5" customHeight="1" x14ac:dyDescent="0.2">
      <c r="B21" s="69" t="s">
        <v>0</v>
      </c>
      <c r="C21" s="60" t="s">
        <v>13</v>
      </c>
      <c r="D21" s="61"/>
      <c r="E21" s="61"/>
      <c r="F21" s="62"/>
      <c r="G21" s="60" t="s">
        <v>2</v>
      </c>
      <c r="H21" s="61"/>
      <c r="I21" s="61"/>
      <c r="J21" s="61"/>
      <c r="K21" s="61"/>
      <c r="L21" s="61"/>
      <c r="M21" s="62"/>
      <c r="N21" s="63" t="s">
        <v>3</v>
      </c>
      <c r="O21" s="10"/>
      <c r="P21" s="67" t="s">
        <v>11</v>
      </c>
      <c r="Q21" s="67"/>
      <c r="R21" s="10"/>
    </row>
    <row r="22" spans="1:18" ht="31.5" customHeight="1" x14ac:dyDescent="0.2">
      <c r="B22" s="69"/>
      <c r="C22" s="24" t="s">
        <v>9</v>
      </c>
      <c r="D22" s="24" t="s">
        <v>10</v>
      </c>
      <c r="E22" s="24" t="s">
        <v>1</v>
      </c>
      <c r="F22" s="24" t="s">
        <v>16</v>
      </c>
      <c r="G22" s="24" t="s">
        <v>14</v>
      </c>
      <c r="H22" s="28" t="s">
        <v>15</v>
      </c>
      <c r="I22" s="24" t="s">
        <v>18</v>
      </c>
      <c r="J22" s="28" t="s">
        <v>17</v>
      </c>
      <c r="K22" s="24" t="s">
        <v>19</v>
      </c>
      <c r="L22" s="28" t="s">
        <v>20</v>
      </c>
      <c r="M22" s="24" t="s">
        <v>4</v>
      </c>
      <c r="N22" s="63"/>
      <c r="O22" s="10"/>
      <c r="P22" s="46" t="s">
        <v>26</v>
      </c>
      <c r="Q22" s="46" t="s">
        <v>5</v>
      </c>
      <c r="R22" s="10"/>
    </row>
    <row r="23" spans="1:18" ht="45" x14ac:dyDescent="0.2">
      <c r="B23" s="25" t="s">
        <v>194</v>
      </c>
      <c r="C23" s="12">
        <v>0</v>
      </c>
      <c r="D23" s="12">
        <v>0</v>
      </c>
      <c r="E23" s="12">
        <v>0</v>
      </c>
      <c r="F23" s="32">
        <f>+C23+D23+E23</f>
        <v>0</v>
      </c>
      <c r="G23" s="12">
        <v>0</v>
      </c>
      <c r="H23" s="12"/>
      <c r="I23" s="12">
        <v>0</v>
      </c>
      <c r="J23" s="12"/>
      <c r="K23" s="12">
        <v>0</v>
      </c>
      <c r="L23" s="12"/>
      <c r="M23" s="12">
        <f>+G23+I23+K23</f>
        <v>0</v>
      </c>
      <c r="N23" s="35">
        <f>+F23+M23</f>
        <v>0</v>
      </c>
      <c r="O23" s="14"/>
      <c r="P23" s="15"/>
      <c r="Q23" s="16"/>
      <c r="R23" s="14"/>
    </row>
    <row r="24" spans="1:18" ht="15.75" x14ac:dyDescent="0.2">
      <c r="B24" s="17" t="s">
        <v>6</v>
      </c>
      <c r="C24" s="18">
        <f>SUM(C23:C23)</f>
        <v>0</v>
      </c>
      <c r="D24" s="18">
        <f>SUM(D23:D23)</f>
        <v>0</v>
      </c>
      <c r="E24" s="18">
        <f>SUM(E23:E23)</f>
        <v>0</v>
      </c>
      <c r="F24" s="18">
        <f>SUM(F23:F23)</f>
        <v>0</v>
      </c>
      <c r="G24" s="18">
        <f>SUM(G23:G23)</f>
        <v>0</v>
      </c>
      <c r="I24" s="18">
        <f>SUM(I23:I23)</f>
        <v>0</v>
      </c>
      <c r="K24" s="18">
        <f>SUM(K23:K23)</f>
        <v>0</v>
      </c>
      <c r="M24" s="36">
        <f>SUM(M23:M23)</f>
        <v>0</v>
      </c>
      <c r="N24" s="36">
        <f>SUM(N23:N23)</f>
        <v>0</v>
      </c>
      <c r="O24" s="19"/>
      <c r="Q24" s="34">
        <f>SUM(Q23:Q23)</f>
        <v>0</v>
      </c>
      <c r="R24" s="19"/>
    </row>
    <row r="26" spans="1:18" ht="15.75" x14ac:dyDescent="0.2">
      <c r="B26" s="17" t="s">
        <v>12</v>
      </c>
      <c r="C26" s="20">
        <f>F24</f>
        <v>0</v>
      </c>
      <c r="D26" s="26"/>
    </row>
    <row r="27" spans="1:18" ht="15.75" x14ac:dyDescent="0.2">
      <c r="B27" s="17" t="s">
        <v>7</v>
      </c>
      <c r="C27" s="20">
        <f>+M24</f>
        <v>0</v>
      </c>
      <c r="D27" s="26"/>
    </row>
    <row r="28" spans="1:18" ht="15.75" x14ac:dyDescent="0.25">
      <c r="B28" s="17" t="s">
        <v>3</v>
      </c>
      <c r="C28" s="22">
        <f>+C26+C27</f>
        <v>0</v>
      </c>
      <c r="D28" s="27"/>
    </row>
    <row r="30" spans="1:18" x14ac:dyDescent="0.2">
      <c r="A30" s="29"/>
      <c r="B30" s="29"/>
      <c r="C30" s="29"/>
      <c r="D30" s="29"/>
      <c r="E30" s="29"/>
      <c r="F30" s="29"/>
      <c r="G30" s="29"/>
      <c r="H30" s="29"/>
      <c r="I30" s="29"/>
      <c r="J30" s="29"/>
      <c r="K30" s="29"/>
      <c r="L30" s="29"/>
      <c r="M30" s="29"/>
      <c r="N30" s="29"/>
      <c r="O30" s="30"/>
      <c r="P30" s="29"/>
      <c r="Q30" s="29"/>
    </row>
    <row r="32" spans="1:18" ht="29.25" customHeight="1" x14ac:dyDescent="0.2">
      <c r="B32" s="47" t="s">
        <v>195</v>
      </c>
      <c r="C32" s="68" t="s">
        <v>196</v>
      </c>
      <c r="D32" s="68"/>
      <c r="E32" s="68"/>
      <c r="F32" s="68"/>
      <c r="G32" s="68"/>
      <c r="H32" s="68"/>
      <c r="I32" s="68"/>
      <c r="J32" s="68"/>
      <c r="K32" s="68"/>
      <c r="L32" s="68"/>
      <c r="M32" s="68"/>
      <c r="N32" s="68"/>
      <c r="O32" s="3"/>
      <c r="R32" s="3"/>
    </row>
    <row r="33" spans="1:18" ht="15" customHeight="1" x14ac:dyDescent="0.2">
      <c r="B33" s="7"/>
      <c r="C33" s="8"/>
      <c r="D33" s="8"/>
      <c r="E33" s="8"/>
      <c r="F33" s="8"/>
      <c r="G33" s="8"/>
      <c r="H33" s="8"/>
      <c r="I33" s="8"/>
      <c r="J33" s="8"/>
      <c r="K33" s="8"/>
      <c r="L33" s="8"/>
      <c r="M33" s="8"/>
      <c r="N33" s="8"/>
      <c r="O33" s="8"/>
      <c r="R33" s="8"/>
    </row>
    <row r="34" spans="1:18" ht="16.5" customHeight="1" x14ac:dyDescent="0.2">
      <c r="B34" s="69" t="s">
        <v>0</v>
      </c>
      <c r="C34" s="60" t="s">
        <v>13</v>
      </c>
      <c r="D34" s="61"/>
      <c r="E34" s="61"/>
      <c r="F34" s="62"/>
      <c r="G34" s="60" t="s">
        <v>2</v>
      </c>
      <c r="H34" s="61"/>
      <c r="I34" s="61"/>
      <c r="J34" s="61"/>
      <c r="K34" s="61"/>
      <c r="L34" s="61"/>
      <c r="M34" s="62"/>
      <c r="N34" s="63" t="s">
        <v>3</v>
      </c>
      <c r="O34" s="10"/>
      <c r="P34" s="67" t="s">
        <v>11</v>
      </c>
      <c r="Q34" s="67"/>
      <c r="R34" s="10"/>
    </row>
    <row r="35" spans="1:18" ht="31.5" customHeight="1" x14ac:dyDescent="0.2">
      <c r="B35" s="69"/>
      <c r="C35" s="24" t="s">
        <v>9</v>
      </c>
      <c r="D35" s="24" t="s">
        <v>10</v>
      </c>
      <c r="E35" s="24" t="s">
        <v>1</v>
      </c>
      <c r="F35" s="24" t="s">
        <v>16</v>
      </c>
      <c r="G35" s="24" t="s">
        <v>14</v>
      </c>
      <c r="H35" s="28" t="s">
        <v>15</v>
      </c>
      <c r="I35" s="24" t="s">
        <v>18</v>
      </c>
      <c r="J35" s="28" t="s">
        <v>17</v>
      </c>
      <c r="K35" s="24" t="s">
        <v>19</v>
      </c>
      <c r="L35" s="28" t="s">
        <v>20</v>
      </c>
      <c r="M35" s="24" t="s">
        <v>4</v>
      </c>
      <c r="N35" s="63"/>
      <c r="O35" s="10"/>
      <c r="P35" s="46" t="s">
        <v>26</v>
      </c>
      <c r="Q35" s="46" t="s">
        <v>5</v>
      </c>
      <c r="R35" s="10"/>
    </row>
    <row r="36" spans="1:18" ht="30" x14ac:dyDescent="0.2">
      <c r="B36" s="25" t="s">
        <v>189</v>
      </c>
      <c r="C36" s="12">
        <v>0</v>
      </c>
      <c r="D36" s="12">
        <v>0</v>
      </c>
      <c r="E36" s="12">
        <v>0</v>
      </c>
      <c r="F36" s="32">
        <f>+C36+D36+E36</f>
        <v>0</v>
      </c>
      <c r="G36" s="12">
        <v>0</v>
      </c>
      <c r="H36" s="12"/>
      <c r="I36" s="12">
        <v>0</v>
      </c>
      <c r="J36" s="12"/>
      <c r="K36" s="12">
        <v>0</v>
      </c>
      <c r="L36" s="12"/>
      <c r="M36" s="12">
        <f>+G36+I36+K36</f>
        <v>0</v>
      </c>
      <c r="N36" s="35">
        <f>+F36+M36</f>
        <v>0</v>
      </c>
      <c r="O36" s="14"/>
      <c r="P36" s="15"/>
      <c r="Q36" s="16"/>
      <c r="R36" s="14"/>
    </row>
    <row r="37" spans="1:18" ht="60" x14ac:dyDescent="0.2">
      <c r="B37" s="25" t="s">
        <v>190</v>
      </c>
      <c r="C37" s="12">
        <v>0</v>
      </c>
      <c r="D37" s="12">
        <v>0</v>
      </c>
      <c r="E37" s="12">
        <v>0</v>
      </c>
      <c r="F37" s="32">
        <f>+C37+D37+E37</f>
        <v>0</v>
      </c>
      <c r="G37" s="12">
        <v>0</v>
      </c>
      <c r="H37" s="12"/>
      <c r="I37" s="12">
        <v>0</v>
      </c>
      <c r="J37" s="12"/>
      <c r="K37" s="12">
        <v>0</v>
      </c>
      <c r="L37" s="12"/>
      <c r="M37" s="12">
        <f>+G37+I37+K37</f>
        <v>0</v>
      </c>
      <c r="N37" s="35">
        <f>+F37+M37</f>
        <v>0</v>
      </c>
      <c r="O37" s="14"/>
      <c r="P37" s="15"/>
      <c r="Q37" s="16"/>
      <c r="R37" s="14"/>
    </row>
    <row r="38" spans="1:18" ht="15" x14ac:dyDescent="0.2">
      <c r="B38" s="25" t="s">
        <v>191</v>
      </c>
      <c r="C38" s="12">
        <v>0</v>
      </c>
      <c r="D38" s="12">
        <v>0</v>
      </c>
      <c r="E38" s="12">
        <v>0</v>
      </c>
      <c r="F38" s="32">
        <f>+C38+D38+E38</f>
        <v>0</v>
      </c>
      <c r="G38" s="12">
        <v>0</v>
      </c>
      <c r="H38" s="12"/>
      <c r="I38" s="12">
        <v>0</v>
      </c>
      <c r="J38" s="12"/>
      <c r="K38" s="12">
        <v>0</v>
      </c>
      <c r="L38" s="12"/>
      <c r="M38" s="12">
        <f>+G38+I38+K38</f>
        <v>0</v>
      </c>
      <c r="N38" s="35">
        <f>+F38+M38</f>
        <v>0</v>
      </c>
      <c r="O38" s="14"/>
      <c r="P38" s="15"/>
      <c r="Q38" s="16"/>
      <c r="R38" s="14"/>
    </row>
    <row r="39" spans="1:18" ht="15.75" x14ac:dyDescent="0.2">
      <c r="B39" s="17" t="s">
        <v>6</v>
      </c>
      <c r="C39" s="18">
        <f>SUM(C36:C38)</f>
        <v>0</v>
      </c>
      <c r="D39" s="18">
        <f>SUM(D36:D38)</f>
        <v>0</v>
      </c>
      <c r="E39" s="18">
        <f>SUM(E36:E38)</f>
        <v>0</v>
      </c>
      <c r="F39" s="18">
        <f>SUM(F36:F38)</f>
        <v>0</v>
      </c>
      <c r="G39" s="18">
        <f>SUM(G36:G38)</f>
        <v>0</v>
      </c>
      <c r="I39" s="18">
        <f>SUM(I36:I38)</f>
        <v>0</v>
      </c>
      <c r="K39" s="18">
        <f>SUM(K36:K38)</f>
        <v>0</v>
      </c>
      <c r="M39" s="36">
        <f>SUM(M36:M38)</f>
        <v>0</v>
      </c>
      <c r="N39" s="36">
        <f>SUM(N36:N38)</f>
        <v>0</v>
      </c>
      <c r="O39" s="19"/>
      <c r="Q39" s="34">
        <f>SUM(Q36:Q38)</f>
        <v>0</v>
      </c>
      <c r="R39" s="19"/>
    </row>
    <row r="41" spans="1:18" ht="15.75" x14ac:dyDescent="0.2">
      <c r="B41" s="17" t="s">
        <v>12</v>
      </c>
      <c r="C41" s="20">
        <f>F39</f>
        <v>0</v>
      </c>
      <c r="D41" s="26"/>
    </row>
    <row r="42" spans="1:18" ht="15.75" x14ac:dyDescent="0.2">
      <c r="B42" s="17" t="s">
        <v>7</v>
      </c>
      <c r="C42" s="20">
        <f>+M39</f>
        <v>0</v>
      </c>
      <c r="D42" s="26"/>
    </row>
    <row r="43" spans="1:18" ht="15.75" x14ac:dyDescent="0.25">
      <c r="B43" s="17" t="s">
        <v>3</v>
      </c>
      <c r="C43" s="22">
        <f>+C41+C42</f>
        <v>0</v>
      </c>
      <c r="D43" s="27"/>
    </row>
    <row r="45" spans="1:18" x14ac:dyDescent="0.2">
      <c r="A45" s="29"/>
      <c r="B45" s="29"/>
      <c r="C45" s="29"/>
      <c r="D45" s="29"/>
      <c r="E45" s="29"/>
      <c r="F45" s="29"/>
      <c r="G45" s="29"/>
      <c r="H45" s="29"/>
      <c r="I45" s="29"/>
      <c r="J45" s="29"/>
      <c r="K45" s="29"/>
      <c r="L45" s="29"/>
      <c r="M45" s="29"/>
      <c r="N45" s="29"/>
      <c r="O45" s="30"/>
      <c r="P45" s="29"/>
      <c r="Q45" s="29"/>
    </row>
    <row r="47" spans="1:18" ht="29.25" customHeight="1" x14ac:dyDescent="0.2">
      <c r="B47" s="47" t="s">
        <v>198</v>
      </c>
      <c r="C47" s="68" t="s">
        <v>197</v>
      </c>
      <c r="D47" s="68"/>
      <c r="E47" s="68"/>
      <c r="F47" s="68"/>
      <c r="G47" s="68"/>
      <c r="H47" s="68"/>
      <c r="I47" s="68"/>
      <c r="J47" s="68"/>
      <c r="K47" s="68"/>
      <c r="L47" s="68"/>
      <c r="M47" s="68"/>
      <c r="N47" s="68"/>
      <c r="O47" s="3"/>
      <c r="R47" s="3"/>
    </row>
    <row r="48" spans="1:18" ht="15" customHeight="1" x14ac:dyDescent="0.2">
      <c r="B48" s="7"/>
      <c r="C48" s="8"/>
      <c r="D48" s="8"/>
      <c r="E48" s="8"/>
      <c r="F48" s="8"/>
      <c r="G48" s="8"/>
      <c r="H48" s="8"/>
      <c r="I48" s="8"/>
      <c r="J48" s="8"/>
      <c r="K48" s="8"/>
      <c r="L48" s="8"/>
      <c r="M48" s="8"/>
      <c r="N48" s="8"/>
      <c r="O48" s="8"/>
      <c r="R48" s="8"/>
    </row>
    <row r="49" spans="1:18" ht="16.5" customHeight="1" x14ac:dyDescent="0.2">
      <c r="B49" s="69" t="s">
        <v>0</v>
      </c>
      <c r="C49" s="60" t="s">
        <v>13</v>
      </c>
      <c r="D49" s="61"/>
      <c r="E49" s="61"/>
      <c r="F49" s="62"/>
      <c r="G49" s="60" t="s">
        <v>2</v>
      </c>
      <c r="H49" s="61"/>
      <c r="I49" s="61"/>
      <c r="J49" s="61"/>
      <c r="K49" s="61"/>
      <c r="L49" s="61"/>
      <c r="M49" s="62"/>
      <c r="N49" s="63" t="s">
        <v>3</v>
      </c>
      <c r="O49" s="10"/>
      <c r="P49" s="67" t="s">
        <v>11</v>
      </c>
      <c r="Q49" s="67"/>
      <c r="R49" s="10"/>
    </row>
    <row r="50" spans="1:18" ht="31.5" customHeight="1" x14ac:dyDescent="0.2">
      <c r="B50" s="69"/>
      <c r="C50" s="24" t="s">
        <v>9</v>
      </c>
      <c r="D50" s="24" t="s">
        <v>10</v>
      </c>
      <c r="E50" s="24" t="s">
        <v>1</v>
      </c>
      <c r="F50" s="24" t="s">
        <v>16</v>
      </c>
      <c r="G50" s="24" t="s">
        <v>14</v>
      </c>
      <c r="H50" s="28" t="s">
        <v>15</v>
      </c>
      <c r="I50" s="24" t="s">
        <v>18</v>
      </c>
      <c r="J50" s="28" t="s">
        <v>17</v>
      </c>
      <c r="K50" s="24" t="s">
        <v>19</v>
      </c>
      <c r="L50" s="28" t="s">
        <v>20</v>
      </c>
      <c r="M50" s="24" t="s">
        <v>4</v>
      </c>
      <c r="N50" s="63"/>
      <c r="O50" s="10"/>
      <c r="P50" s="46" t="s">
        <v>26</v>
      </c>
      <c r="Q50" s="46" t="s">
        <v>5</v>
      </c>
      <c r="R50" s="10"/>
    </row>
    <row r="51" spans="1:18" ht="15" x14ac:dyDescent="0.2">
      <c r="B51" s="25" t="s">
        <v>8</v>
      </c>
      <c r="C51" s="12">
        <v>0</v>
      </c>
      <c r="D51" s="12">
        <v>0</v>
      </c>
      <c r="E51" s="12">
        <v>0</v>
      </c>
      <c r="F51" s="32">
        <f>+C51+D51+E51</f>
        <v>0</v>
      </c>
      <c r="G51" s="12">
        <v>0</v>
      </c>
      <c r="H51" s="12"/>
      <c r="I51" s="12">
        <v>0</v>
      </c>
      <c r="J51" s="12"/>
      <c r="K51" s="12">
        <v>0</v>
      </c>
      <c r="L51" s="12"/>
      <c r="M51" s="12">
        <f>+G51+I51+K51</f>
        <v>0</v>
      </c>
      <c r="N51" s="35">
        <f>+F51+M51</f>
        <v>0</v>
      </c>
      <c r="O51" s="14"/>
      <c r="P51" s="15"/>
      <c r="Q51" s="16"/>
      <c r="R51" s="14"/>
    </row>
    <row r="52" spans="1:18" ht="15" x14ac:dyDescent="0.2">
      <c r="B52" s="25" t="s">
        <v>8</v>
      </c>
      <c r="C52" s="12">
        <v>0</v>
      </c>
      <c r="D52" s="12">
        <v>0</v>
      </c>
      <c r="E52" s="12">
        <v>0</v>
      </c>
      <c r="F52" s="32">
        <f>+C52+D52+E52</f>
        <v>0</v>
      </c>
      <c r="G52" s="12">
        <v>0</v>
      </c>
      <c r="H52" s="12"/>
      <c r="I52" s="12">
        <v>0</v>
      </c>
      <c r="J52" s="12"/>
      <c r="K52" s="12">
        <v>0</v>
      </c>
      <c r="L52" s="12"/>
      <c r="M52" s="12">
        <f>+G52+I52+K52</f>
        <v>0</v>
      </c>
      <c r="N52" s="35">
        <f>+F52+M52</f>
        <v>0</v>
      </c>
      <c r="O52" s="14"/>
      <c r="P52" s="15"/>
      <c r="Q52" s="16"/>
      <c r="R52" s="14"/>
    </row>
    <row r="53" spans="1:18" ht="15.75" x14ac:dyDescent="0.2">
      <c r="B53" s="17" t="s">
        <v>6</v>
      </c>
      <c r="C53" s="18">
        <f>SUM(C51:C52)</f>
        <v>0</v>
      </c>
      <c r="D53" s="18">
        <f>SUM(D51:D52)</f>
        <v>0</v>
      </c>
      <c r="E53" s="18">
        <f>SUM(E51:E52)</f>
        <v>0</v>
      </c>
      <c r="F53" s="18">
        <f>SUM(F51:F52)</f>
        <v>0</v>
      </c>
      <c r="G53" s="18">
        <f>SUM(G51:G52)</f>
        <v>0</v>
      </c>
      <c r="I53" s="18">
        <f>SUM(I51:I52)</f>
        <v>0</v>
      </c>
      <c r="K53" s="18">
        <f>SUM(K51:K52)</f>
        <v>0</v>
      </c>
      <c r="M53" s="36">
        <f>SUM(M51:M52)</f>
        <v>0</v>
      </c>
      <c r="N53" s="36">
        <f>SUM(N51:N52)</f>
        <v>0</v>
      </c>
      <c r="O53" s="19"/>
      <c r="Q53" s="34">
        <f>SUM(Q51:Q52)</f>
        <v>0</v>
      </c>
      <c r="R53" s="19"/>
    </row>
    <row r="55" spans="1:18" ht="15.75" x14ac:dyDescent="0.2">
      <c r="B55" s="17" t="s">
        <v>12</v>
      </c>
      <c r="C55" s="20">
        <f>F53</f>
        <v>0</v>
      </c>
      <c r="D55" s="26"/>
    </row>
    <row r="56" spans="1:18" ht="15.75" x14ac:dyDescent="0.2">
      <c r="B56" s="17" t="s">
        <v>7</v>
      </c>
      <c r="C56" s="20">
        <f>+M53</f>
        <v>0</v>
      </c>
      <c r="D56" s="26"/>
    </row>
    <row r="57" spans="1:18" ht="15.75" x14ac:dyDescent="0.25">
      <c r="B57" s="17" t="s">
        <v>3</v>
      </c>
      <c r="C57" s="22">
        <f>+C55+C56</f>
        <v>0</v>
      </c>
      <c r="D57" s="27"/>
    </row>
    <row r="59" spans="1:18" x14ac:dyDescent="0.2">
      <c r="A59" s="29"/>
      <c r="B59" s="29"/>
      <c r="C59" s="29"/>
      <c r="D59" s="29"/>
      <c r="E59" s="29"/>
      <c r="F59" s="29"/>
      <c r="G59" s="29"/>
      <c r="H59" s="29"/>
      <c r="I59" s="29"/>
      <c r="J59" s="29"/>
      <c r="K59" s="29"/>
      <c r="L59" s="29"/>
      <c r="M59" s="29"/>
      <c r="N59" s="29"/>
      <c r="O59" s="30"/>
      <c r="P59" s="29"/>
      <c r="Q59" s="29"/>
    </row>
    <row r="61" spans="1:18" ht="29.25" customHeight="1" x14ac:dyDescent="0.2">
      <c r="B61" s="47" t="s">
        <v>199</v>
      </c>
      <c r="C61" s="68" t="s">
        <v>201</v>
      </c>
      <c r="D61" s="68"/>
      <c r="E61" s="68"/>
      <c r="F61" s="68"/>
      <c r="G61" s="68"/>
      <c r="H61" s="68"/>
      <c r="I61" s="68"/>
      <c r="J61" s="68"/>
      <c r="K61" s="68"/>
      <c r="L61" s="68"/>
      <c r="M61" s="68"/>
      <c r="N61" s="68"/>
      <c r="O61" s="3"/>
      <c r="R61" s="3"/>
    </row>
    <row r="62" spans="1:18" ht="15" customHeight="1" x14ac:dyDescent="0.2">
      <c r="B62" s="7"/>
      <c r="C62" s="8"/>
      <c r="D62" s="8"/>
      <c r="E62" s="8"/>
      <c r="F62" s="8"/>
      <c r="G62" s="8"/>
      <c r="H62" s="8"/>
      <c r="I62" s="8"/>
      <c r="J62" s="8"/>
      <c r="K62" s="8"/>
      <c r="L62" s="8"/>
      <c r="M62" s="8"/>
      <c r="N62" s="8"/>
      <c r="O62" s="8"/>
      <c r="R62" s="8"/>
    </row>
    <row r="63" spans="1:18" ht="16.5" customHeight="1" x14ac:dyDescent="0.2">
      <c r="B63" s="69" t="s">
        <v>0</v>
      </c>
      <c r="C63" s="60" t="s">
        <v>13</v>
      </c>
      <c r="D63" s="61"/>
      <c r="E63" s="61"/>
      <c r="F63" s="62"/>
      <c r="G63" s="60" t="s">
        <v>2</v>
      </c>
      <c r="H63" s="61"/>
      <c r="I63" s="61"/>
      <c r="J63" s="61"/>
      <c r="K63" s="61"/>
      <c r="L63" s="61"/>
      <c r="M63" s="62"/>
      <c r="N63" s="63" t="s">
        <v>3</v>
      </c>
      <c r="O63" s="10"/>
      <c r="P63" s="67" t="s">
        <v>11</v>
      </c>
      <c r="Q63" s="67"/>
      <c r="R63" s="10"/>
    </row>
    <row r="64" spans="1:18" ht="31.5" customHeight="1" x14ac:dyDescent="0.2">
      <c r="B64" s="69"/>
      <c r="C64" s="24" t="s">
        <v>9</v>
      </c>
      <c r="D64" s="24" t="s">
        <v>10</v>
      </c>
      <c r="E64" s="24" t="s">
        <v>1</v>
      </c>
      <c r="F64" s="24" t="s">
        <v>16</v>
      </c>
      <c r="G64" s="24" t="s">
        <v>14</v>
      </c>
      <c r="H64" s="28" t="s">
        <v>15</v>
      </c>
      <c r="I64" s="24" t="s">
        <v>18</v>
      </c>
      <c r="J64" s="28" t="s">
        <v>17</v>
      </c>
      <c r="K64" s="24" t="s">
        <v>19</v>
      </c>
      <c r="L64" s="28" t="s">
        <v>20</v>
      </c>
      <c r="M64" s="24" t="s">
        <v>4</v>
      </c>
      <c r="N64" s="63"/>
      <c r="O64" s="10"/>
      <c r="P64" s="46" t="s">
        <v>26</v>
      </c>
      <c r="Q64" s="46" t="s">
        <v>5</v>
      </c>
      <c r="R64" s="10"/>
    </row>
    <row r="65" spans="1:18" ht="15" x14ac:dyDescent="0.2">
      <c r="B65" s="25" t="s">
        <v>8</v>
      </c>
      <c r="C65" s="12">
        <v>0</v>
      </c>
      <c r="D65" s="12">
        <v>0</v>
      </c>
      <c r="E65" s="12">
        <v>0</v>
      </c>
      <c r="F65" s="32">
        <f>+C65+D65+E65</f>
        <v>0</v>
      </c>
      <c r="G65" s="12">
        <v>0</v>
      </c>
      <c r="H65" s="12"/>
      <c r="I65" s="12">
        <v>0</v>
      </c>
      <c r="J65" s="12"/>
      <c r="K65" s="12">
        <v>0</v>
      </c>
      <c r="L65" s="12"/>
      <c r="M65" s="12">
        <f>+G65+I65+K65</f>
        <v>0</v>
      </c>
      <c r="N65" s="35">
        <f>+F65+M65</f>
        <v>0</v>
      </c>
      <c r="O65" s="14"/>
      <c r="P65" s="15"/>
      <c r="Q65" s="16"/>
      <c r="R65" s="14"/>
    </row>
    <row r="66" spans="1:18" ht="15" x14ac:dyDescent="0.2">
      <c r="B66" s="25" t="s">
        <v>8</v>
      </c>
      <c r="C66" s="12">
        <v>0</v>
      </c>
      <c r="D66" s="12">
        <v>0</v>
      </c>
      <c r="E66" s="12">
        <v>0</v>
      </c>
      <c r="F66" s="32">
        <f>+C66+D66+E66</f>
        <v>0</v>
      </c>
      <c r="G66" s="12">
        <v>0</v>
      </c>
      <c r="H66" s="12"/>
      <c r="I66" s="12">
        <v>0</v>
      </c>
      <c r="J66" s="12"/>
      <c r="K66" s="12">
        <v>0</v>
      </c>
      <c r="L66" s="12"/>
      <c r="M66" s="12">
        <f>+G66+I66+K66</f>
        <v>0</v>
      </c>
      <c r="N66" s="35">
        <f>+F66+M66</f>
        <v>0</v>
      </c>
      <c r="O66" s="14"/>
      <c r="P66" s="15"/>
      <c r="Q66" s="16"/>
      <c r="R66" s="14"/>
    </row>
    <row r="67" spans="1:18" ht="15.75" x14ac:dyDescent="0.2">
      <c r="B67" s="17" t="s">
        <v>6</v>
      </c>
      <c r="C67" s="18">
        <f>SUM(C65:C66)</f>
        <v>0</v>
      </c>
      <c r="D67" s="18">
        <f>SUM(D65:D66)</f>
        <v>0</v>
      </c>
      <c r="E67" s="18">
        <f>SUM(E65:E66)</f>
        <v>0</v>
      </c>
      <c r="F67" s="18">
        <f>SUM(F65:F66)</f>
        <v>0</v>
      </c>
      <c r="G67" s="18">
        <f>SUM(G65:G66)</f>
        <v>0</v>
      </c>
      <c r="I67" s="18">
        <f>SUM(I65:I66)</f>
        <v>0</v>
      </c>
      <c r="K67" s="18">
        <f>SUM(K65:K66)</f>
        <v>0</v>
      </c>
      <c r="M67" s="36">
        <f>SUM(M65:M66)</f>
        <v>0</v>
      </c>
      <c r="N67" s="36">
        <f>SUM(N65:N66)</f>
        <v>0</v>
      </c>
      <c r="O67" s="19"/>
      <c r="Q67" s="34">
        <f>SUM(Q65:Q66)</f>
        <v>0</v>
      </c>
      <c r="R67" s="19"/>
    </row>
    <row r="69" spans="1:18" ht="15.75" x14ac:dyDescent="0.2">
      <c r="B69" s="17" t="s">
        <v>12</v>
      </c>
      <c r="C69" s="20">
        <f>F67</f>
        <v>0</v>
      </c>
      <c r="D69" s="26"/>
    </row>
    <row r="70" spans="1:18" ht="15.75" x14ac:dyDescent="0.2">
      <c r="B70" s="17" t="s">
        <v>7</v>
      </c>
      <c r="C70" s="20">
        <f>+M67</f>
        <v>0</v>
      </c>
      <c r="D70" s="26"/>
    </row>
    <row r="71" spans="1:18" ht="15.75" x14ac:dyDescent="0.25">
      <c r="B71" s="17" t="s">
        <v>3</v>
      </c>
      <c r="C71" s="22">
        <f>+C69+C70</f>
        <v>0</v>
      </c>
      <c r="D71" s="27"/>
    </row>
    <row r="73" spans="1:18" x14ac:dyDescent="0.2">
      <c r="A73" s="29"/>
      <c r="B73" s="29"/>
      <c r="C73" s="29"/>
      <c r="D73" s="29"/>
      <c r="E73" s="29"/>
      <c r="F73" s="29"/>
      <c r="G73" s="29"/>
      <c r="H73" s="29"/>
      <c r="I73" s="29"/>
      <c r="J73" s="29"/>
      <c r="K73" s="29"/>
      <c r="L73" s="29"/>
      <c r="M73" s="29"/>
      <c r="N73" s="29"/>
      <c r="O73" s="30"/>
      <c r="P73" s="29"/>
      <c r="Q73" s="29"/>
    </row>
    <row r="75" spans="1:18" ht="29.25" customHeight="1" x14ac:dyDescent="0.2">
      <c r="B75" s="47" t="s">
        <v>200</v>
      </c>
      <c r="C75" s="68" t="s">
        <v>202</v>
      </c>
      <c r="D75" s="68"/>
      <c r="E75" s="68"/>
      <c r="F75" s="68"/>
      <c r="G75" s="68"/>
      <c r="H75" s="68"/>
      <c r="I75" s="68"/>
      <c r="J75" s="68"/>
      <c r="K75" s="68"/>
      <c r="L75" s="68"/>
      <c r="M75" s="68"/>
      <c r="N75" s="68"/>
      <c r="O75" s="3"/>
      <c r="R75" s="3"/>
    </row>
    <row r="76" spans="1:18" ht="15" customHeight="1" x14ac:dyDescent="0.2">
      <c r="B76" s="7"/>
      <c r="C76" s="8"/>
      <c r="D76" s="8"/>
      <c r="E76" s="8"/>
      <c r="F76" s="8"/>
      <c r="G76" s="8"/>
      <c r="H76" s="8"/>
      <c r="I76" s="8"/>
      <c r="J76" s="8"/>
      <c r="K76" s="8"/>
      <c r="L76" s="8"/>
      <c r="M76" s="8"/>
      <c r="N76" s="8"/>
      <c r="O76" s="8"/>
      <c r="R76" s="8"/>
    </row>
    <row r="77" spans="1:18" ht="16.5" customHeight="1" x14ac:dyDescent="0.2">
      <c r="B77" s="69" t="s">
        <v>0</v>
      </c>
      <c r="C77" s="60" t="s">
        <v>13</v>
      </c>
      <c r="D77" s="61"/>
      <c r="E77" s="61"/>
      <c r="F77" s="62"/>
      <c r="G77" s="60" t="s">
        <v>2</v>
      </c>
      <c r="H77" s="61"/>
      <c r="I77" s="61"/>
      <c r="J77" s="61"/>
      <c r="K77" s="61"/>
      <c r="L77" s="61"/>
      <c r="M77" s="62"/>
      <c r="N77" s="63" t="s">
        <v>3</v>
      </c>
      <c r="O77" s="10"/>
      <c r="P77" s="67" t="s">
        <v>11</v>
      </c>
      <c r="Q77" s="67"/>
      <c r="R77" s="10"/>
    </row>
    <row r="78" spans="1:18" ht="31.5" customHeight="1" x14ac:dyDescent="0.2">
      <c r="B78" s="69"/>
      <c r="C78" s="24" t="s">
        <v>9</v>
      </c>
      <c r="D78" s="24" t="s">
        <v>10</v>
      </c>
      <c r="E78" s="24" t="s">
        <v>1</v>
      </c>
      <c r="F78" s="24" t="s">
        <v>16</v>
      </c>
      <c r="G78" s="24" t="s">
        <v>14</v>
      </c>
      <c r="H78" s="28" t="s">
        <v>15</v>
      </c>
      <c r="I78" s="24" t="s">
        <v>18</v>
      </c>
      <c r="J78" s="28" t="s">
        <v>17</v>
      </c>
      <c r="K78" s="24" t="s">
        <v>19</v>
      </c>
      <c r="L78" s="28" t="s">
        <v>20</v>
      </c>
      <c r="M78" s="24" t="s">
        <v>4</v>
      </c>
      <c r="N78" s="63"/>
      <c r="O78" s="10"/>
      <c r="P78" s="46" t="s">
        <v>26</v>
      </c>
      <c r="Q78" s="46" t="s">
        <v>5</v>
      </c>
      <c r="R78" s="10"/>
    </row>
    <row r="79" spans="1:18" ht="45" x14ac:dyDescent="0.2">
      <c r="B79" s="25" t="s">
        <v>203</v>
      </c>
      <c r="C79" s="12">
        <v>0</v>
      </c>
      <c r="D79" s="12">
        <v>0</v>
      </c>
      <c r="E79" s="12">
        <v>0</v>
      </c>
      <c r="F79" s="32">
        <f>+C79+D79+E79</f>
        <v>0</v>
      </c>
      <c r="G79" s="12">
        <v>0</v>
      </c>
      <c r="H79" s="12"/>
      <c r="I79" s="12">
        <v>0</v>
      </c>
      <c r="J79" s="12"/>
      <c r="K79" s="12">
        <v>0</v>
      </c>
      <c r="L79" s="12"/>
      <c r="M79" s="12">
        <f>+G79+I79+K79</f>
        <v>0</v>
      </c>
      <c r="N79" s="35">
        <f>+F79+M79</f>
        <v>0</v>
      </c>
      <c r="O79" s="14"/>
      <c r="P79" s="15"/>
      <c r="Q79" s="16"/>
      <c r="R79" s="14"/>
    </row>
    <row r="80" spans="1:18" ht="45" x14ac:dyDescent="0.2">
      <c r="B80" s="25" t="s">
        <v>204</v>
      </c>
      <c r="C80" s="12">
        <v>0</v>
      </c>
      <c r="D80" s="12">
        <v>0</v>
      </c>
      <c r="E80" s="12">
        <v>0</v>
      </c>
      <c r="F80" s="32">
        <f>+C80+D80+E80</f>
        <v>0</v>
      </c>
      <c r="G80" s="12">
        <v>0</v>
      </c>
      <c r="H80" s="12"/>
      <c r="I80" s="12">
        <v>0</v>
      </c>
      <c r="J80" s="12"/>
      <c r="K80" s="12">
        <v>0</v>
      </c>
      <c r="L80" s="12"/>
      <c r="M80" s="12">
        <f>+G80+I80+K80</f>
        <v>0</v>
      </c>
      <c r="N80" s="35">
        <f>+F80+M80</f>
        <v>0</v>
      </c>
      <c r="O80" s="14"/>
      <c r="P80" s="15"/>
      <c r="Q80" s="16"/>
      <c r="R80" s="14"/>
    </row>
    <row r="81" spans="1:18" ht="15.75" x14ac:dyDescent="0.2">
      <c r="B81" s="17" t="s">
        <v>6</v>
      </c>
      <c r="C81" s="18">
        <f>SUM(C79:C80)</f>
        <v>0</v>
      </c>
      <c r="D81" s="18">
        <f>SUM(D79:D80)</f>
        <v>0</v>
      </c>
      <c r="E81" s="18">
        <f>SUM(E79:E80)</f>
        <v>0</v>
      </c>
      <c r="F81" s="18">
        <f>SUM(F79:F80)</f>
        <v>0</v>
      </c>
      <c r="G81" s="18">
        <f>SUM(G79:G80)</f>
        <v>0</v>
      </c>
      <c r="I81" s="18">
        <f>SUM(I79:I80)</f>
        <v>0</v>
      </c>
      <c r="K81" s="18">
        <f>SUM(K79:K80)</f>
        <v>0</v>
      </c>
      <c r="M81" s="36">
        <f>SUM(M79:M80)</f>
        <v>0</v>
      </c>
      <c r="N81" s="36">
        <f>SUM(N79:N80)</f>
        <v>0</v>
      </c>
      <c r="O81" s="19"/>
      <c r="Q81" s="34">
        <f>SUM(Q79:Q80)</f>
        <v>0</v>
      </c>
      <c r="R81" s="19"/>
    </row>
    <row r="83" spans="1:18" ht="15.75" x14ac:dyDescent="0.2">
      <c r="B83" s="17" t="s">
        <v>12</v>
      </c>
      <c r="C83" s="20">
        <f>F81</f>
        <v>0</v>
      </c>
      <c r="D83" s="26"/>
    </row>
    <row r="84" spans="1:18" ht="15.75" x14ac:dyDescent="0.2">
      <c r="B84" s="17" t="s">
        <v>7</v>
      </c>
      <c r="C84" s="20">
        <f>+M81</f>
        <v>0</v>
      </c>
      <c r="D84" s="26"/>
    </row>
    <row r="85" spans="1:18" ht="15.75" x14ac:dyDescent="0.25">
      <c r="B85" s="17" t="s">
        <v>3</v>
      </c>
      <c r="C85" s="22">
        <f>+C83+C84</f>
        <v>0</v>
      </c>
      <c r="D85" s="27"/>
    </row>
    <row r="87" spans="1:18" x14ac:dyDescent="0.2">
      <c r="A87" s="29"/>
      <c r="B87" s="29"/>
      <c r="C87" s="29"/>
      <c r="D87" s="29"/>
      <c r="E87" s="29"/>
      <c r="F87" s="29"/>
      <c r="G87" s="29"/>
      <c r="H87" s="29"/>
      <c r="I87" s="29"/>
      <c r="J87" s="29"/>
      <c r="K87" s="29"/>
      <c r="L87" s="29"/>
      <c r="M87" s="29"/>
      <c r="N87" s="29"/>
      <c r="O87" s="30"/>
      <c r="P87" s="29"/>
      <c r="Q87" s="29"/>
    </row>
  </sheetData>
  <mergeCells count="37">
    <mergeCell ref="C2:N2"/>
    <mergeCell ref="C4:N4"/>
    <mergeCell ref="B6:B7"/>
    <mergeCell ref="C6:F6"/>
    <mergeCell ref="G6:M6"/>
    <mergeCell ref="N6:N7"/>
    <mergeCell ref="P6:Q6"/>
    <mergeCell ref="C19:N19"/>
    <mergeCell ref="B21:B22"/>
    <mergeCell ref="C21:F21"/>
    <mergeCell ref="G21:M21"/>
    <mergeCell ref="N21:N22"/>
    <mergeCell ref="P21:Q21"/>
    <mergeCell ref="P49:Q49"/>
    <mergeCell ref="C32:N32"/>
    <mergeCell ref="B34:B35"/>
    <mergeCell ref="C34:F34"/>
    <mergeCell ref="G34:M34"/>
    <mergeCell ref="N34:N35"/>
    <mergeCell ref="P34:Q34"/>
    <mergeCell ref="C47:N47"/>
    <mergeCell ref="B49:B50"/>
    <mergeCell ref="C49:F49"/>
    <mergeCell ref="G49:M49"/>
    <mergeCell ref="N49:N50"/>
    <mergeCell ref="P77:Q77"/>
    <mergeCell ref="C61:N61"/>
    <mergeCell ref="B63:B64"/>
    <mergeCell ref="C63:F63"/>
    <mergeCell ref="G63:M63"/>
    <mergeCell ref="N63:N64"/>
    <mergeCell ref="P63:Q63"/>
    <mergeCell ref="C75:N75"/>
    <mergeCell ref="B77:B78"/>
    <mergeCell ref="C77:F77"/>
    <mergeCell ref="G77:M77"/>
    <mergeCell ref="N77:N7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dimension ref="A2:R63"/>
  <sheetViews>
    <sheetView topLeftCell="A54" zoomScale="90" zoomScaleNormal="90" workbookViewId="0">
      <pane xSplit="2" topLeftCell="C1" activePane="topRight" state="frozen"/>
      <selection pane="topRight" activeCell="D58" sqref="D58"/>
    </sheetView>
  </sheetViews>
  <sheetFormatPr baseColWidth="10" defaultColWidth="11.42578125" defaultRowHeight="14.25" x14ac:dyDescent="0.2"/>
  <cols>
    <col min="1" max="1" width="3.140625" style="4" customWidth="1"/>
    <col min="2" max="2" width="42.710937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7" t="s">
        <v>206</v>
      </c>
      <c r="C2" s="68" t="s">
        <v>205</v>
      </c>
      <c r="D2" s="68"/>
      <c r="E2" s="68"/>
      <c r="F2" s="68"/>
      <c r="G2" s="68"/>
      <c r="H2" s="68"/>
      <c r="I2" s="68"/>
      <c r="J2" s="68"/>
      <c r="K2" s="68"/>
      <c r="L2" s="68"/>
      <c r="M2" s="68"/>
      <c r="N2" s="68"/>
      <c r="O2" s="3"/>
      <c r="R2" s="3"/>
    </row>
    <row r="3" spans="2:18" x14ac:dyDescent="0.2">
      <c r="C3" s="5"/>
      <c r="D3" s="5"/>
      <c r="E3" s="5"/>
      <c r="F3" s="5"/>
      <c r="G3" s="5"/>
      <c r="H3" s="5"/>
      <c r="I3" s="5"/>
      <c r="J3" s="5"/>
      <c r="K3" s="5"/>
      <c r="L3" s="5"/>
      <c r="M3" s="5"/>
      <c r="N3" s="5"/>
      <c r="O3" s="6"/>
      <c r="R3" s="6"/>
    </row>
    <row r="4" spans="2:18" ht="29.25" customHeight="1" x14ac:dyDescent="0.2">
      <c r="B4" s="47" t="s">
        <v>207</v>
      </c>
      <c r="C4" s="68" t="s">
        <v>209</v>
      </c>
      <c r="D4" s="68"/>
      <c r="E4" s="68"/>
      <c r="F4" s="68"/>
      <c r="G4" s="68"/>
      <c r="H4" s="68"/>
      <c r="I4" s="68"/>
      <c r="J4" s="68"/>
      <c r="K4" s="68"/>
      <c r="L4" s="68"/>
      <c r="M4" s="68"/>
      <c r="N4" s="68"/>
      <c r="O4" s="3"/>
      <c r="R4" s="3"/>
    </row>
    <row r="5" spans="2:18" ht="15" customHeight="1" x14ac:dyDescent="0.2">
      <c r="B5" s="7"/>
      <c r="C5" s="8"/>
      <c r="D5" s="8"/>
      <c r="E5" s="8"/>
      <c r="F5" s="8"/>
      <c r="G5" s="8"/>
      <c r="H5" s="8"/>
      <c r="I5" s="8"/>
      <c r="J5" s="8"/>
      <c r="K5" s="8"/>
      <c r="L5" s="8"/>
      <c r="M5" s="8"/>
      <c r="N5" s="8"/>
      <c r="O5" s="8"/>
      <c r="R5" s="8"/>
    </row>
    <row r="6" spans="2:18" ht="16.5" customHeight="1" x14ac:dyDescent="0.2">
      <c r="B6" s="69" t="s">
        <v>0</v>
      </c>
      <c r="C6" s="60" t="s">
        <v>13</v>
      </c>
      <c r="D6" s="61"/>
      <c r="E6" s="61"/>
      <c r="F6" s="62"/>
      <c r="G6" s="60" t="s">
        <v>2</v>
      </c>
      <c r="H6" s="61"/>
      <c r="I6" s="61"/>
      <c r="J6" s="61"/>
      <c r="K6" s="61"/>
      <c r="L6" s="61"/>
      <c r="M6" s="62"/>
      <c r="N6" s="63" t="s">
        <v>3</v>
      </c>
      <c r="O6" s="10"/>
      <c r="P6" s="67" t="s">
        <v>11</v>
      </c>
      <c r="Q6" s="67"/>
      <c r="R6" s="10"/>
    </row>
    <row r="7" spans="2:18" ht="31.5" customHeight="1" x14ac:dyDescent="0.2">
      <c r="B7" s="69"/>
      <c r="C7" s="24" t="s">
        <v>9</v>
      </c>
      <c r="D7" s="24" t="s">
        <v>10</v>
      </c>
      <c r="E7" s="24" t="s">
        <v>1</v>
      </c>
      <c r="F7" s="24" t="s">
        <v>16</v>
      </c>
      <c r="G7" s="24" t="s">
        <v>14</v>
      </c>
      <c r="H7" s="28" t="s">
        <v>15</v>
      </c>
      <c r="I7" s="24" t="s">
        <v>18</v>
      </c>
      <c r="J7" s="28" t="s">
        <v>17</v>
      </c>
      <c r="K7" s="24" t="s">
        <v>19</v>
      </c>
      <c r="L7" s="28" t="s">
        <v>20</v>
      </c>
      <c r="M7" s="24" t="s">
        <v>4</v>
      </c>
      <c r="N7" s="63"/>
      <c r="O7" s="10"/>
      <c r="P7" s="46" t="s">
        <v>26</v>
      </c>
      <c r="Q7" s="46" t="s">
        <v>5</v>
      </c>
      <c r="R7" s="10"/>
    </row>
    <row r="8" spans="2:18" ht="15" x14ac:dyDescent="0.2">
      <c r="B8" s="25" t="s">
        <v>208</v>
      </c>
      <c r="C8" s="33">
        <v>200000000</v>
      </c>
      <c r="D8" s="12">
        <v>0</v>
      </c>
      <c r="E8" s="12">
        <v>0</v>
      </c>
      <c r="F8" s="32">
        <f>+C8+D8+E8</f>
        <v>200000000</v>
      </c>
      <c r="G8" s="12">
        <v>0</v>
      </c>
      <c r="H8" s="12"/>
      <c r="I8" s="12">
        <v>0</v>
      </c>
      <c r="J8" s="12"/>
      <c r="K8" s="12">
        <v>0</v>
      </c>
      <c r="L8" s="12"/>
      <c r="M8" s="12">
        <f>+G8+I8+K8</f>
        <v>0</v>
      </c>
      <c r="N8" s="35">
        <f>+F8+M8</f>
        <v>200000000</v>
      </c>
      <c r="O8" s="14"/>
      <c r="P8" s="15"/>
      <c r="Q8" s="16"/>
      <c r="R8" s="14"/>
    </row>
    <row r="9" spans="2:18" ht="45" x14ac:dyDescent="0.2">
      <c r="B9" s="25" t="s">
        <v>210</v>
      </c>
      <c r="C9" s="33">
        <v>55000000</v>
      </c>
      <c r="D9" s="12">
        <v>0</v>
      </c>
      <c r="E9" s="12">
        <v>0</v>
      </c>
      <c r="F9" s="32">
        <f>+C9+D9+E9</f>
        <v>55000000</v>
      </c>
      <c r="G9" s="12">
        <v>0</v>
      </c>
      <c r="H9" s="12"/>
      <c r="I9" s="12">
        <v>0</v>
      </c>
      <c r="J9" s="12"/>
      <c r="K9" s="12">
        <v>0</v>
      </c>
      <c r="L9" s="12"/>
      <c r="M9" s="12">
        <f>+G9+I9+K9</f>
        <v>0</v>
      </c>
      <c r="N9" s="35">
        <f>+F9+M9</f>
        <v>55000000</v>
      </c>
      <c r="O9" s="14"/>
      <c r="P9" s="15" t="s">
        <v>211</v>
      </c>
      <c r="Q9" s="16">
        <v>1</v>
      </c>
      <c r="R9" s="14"/>
    </row>
    <row r="10" spans="2:18" ht="30" x14ac:dyDescent="0.2">
      <c r="B10" s="25" t="s">
        <v>212</v>
      </c>
      <c r="C10" s="33">
        <v>200000000</v>
      </c>
      <c r="D10" s="12">
        <v>0</v>
      </c>
      <c r="E10" s="12">
        <v>0</v>
      </c>
      <c r="F10" s="32">
        <f>+C10+D10+E10</f>
        <v>200000000</v>
      </c>
      <c r="G10" s="12">
        <v>0</v>
      </c>
      <c r="H10" s="12"/>
      <c r="I10" s="12">
        <v>0</v>
      </c>
      <c r="J10" s="12"/>
      <c r="K10" s="12">
        <v>0</v>
      </c>
      <c r="L10" s="12"/>
      <c r="M10" s="12">
        <f>+G10+I10+K10</f>
        <v>0</v>
      </c>
      <c r="N10" s="35">
        <f>+F10+M10</f>
        <v>200000000</v>
      </c>
      <c r="O10" s="14"/>
      <c r="P10" s="15"/>
      <c r="Q10" s="16"/>
      <c r="R10" s="14"/>
    </row>
    <row r="11" spans="2:18" ht="45" x14ac:dyDescent="0.2">
      <c r="B11" s="25" t="s">
        <v>213</v>
      </c>
      <c r="C11" s="33">
        <v>40000000</v>
      </c>
      <c r="D11" s="12">
        <v>0</v>
      </c>
      <c r="E11" s="12">
        <v>0</v>
      </c>
      <c r="F11" s="32">
        <f>+C11+D11+E11</f>
        <v>40000000</v>
      </c>
      <c r="G11" s="12">
        <v>0</v>
      </c>
      <c r="H11" s="12"/>
      <c r="I11" s="12">
        <v>0</v>
      </c>
      <c r="J11" s="12"/>
      <c r="K11" s="12">
        <v>0</v>
      </c>
      <c r="L11" s="12"/>
      <c r="M11" s="12">
        <f>+G11+I11+K11</f>
        <v>0</v>
      </c>
      <c r="N11" s="35">
        <f>+F11+M11</f>
        <v>40000000</v>
      </c>
      <c r="O11" s="14"/>
      <c r="P11" s="15"/>
      <c r="Q11" s="16"/>
      <c r="R11" s="14"/>
    </row>
    <row r="12" spans="2:18" ht="15.75" x14ac:dyDescent="0.2">
      <c r="B12" s="17" t="s">
        <v>6</v>
      </c>
      <c r="C12" s="18">
        <f>SUM(C8:C11)</f>
        <v>495000000</v>
      </c>
      <c r="D12" s="18">
        <f>SUM(D8:D11)</f>
        <v>0</v>
      </c>
      <c r="E12" s="18">
        <f>SUM(E8:E11)</f>
        <v>0</v>
      </c>
      <c r="F12" s="18">
        <f>SUM(F8:F11)</f>
        <v>495000000</v>
      </c>
      <c r="G12" s="18">
        <f>SUM(G8:G11)</f>
        <v>0</v>
      </c>
      <c r="I12" s="18">
        <f>SUM(I8:I11)</f>
        <v>0</v>
      </c>
      <c r="K12" s="18">
        <f>SUM(K8:K11)</f>
        <v>0</v>
      </c>
      <c r="M12" s="36">
        <f>SUM(M8:M11)</f>
        <v>0</v>
      </c>
      <c r="N12" s="36">
        <f>SUM(N8:N11)</f>
        <v>495000000</v>
      </c>
      <c r="O12" s="19"/>
      <c r="Q12" s="34">
        <f>SUM(Q8:Q11)</f>
        <v>1</v>
      </c>
      <c r="R12" s="19"/>
    </row>
    <row r="14" spans="2:18" ht="15.75" x14ac:dyDescent="0.2">
      <c r="B14" s="17" t="s">
        <v>12</v>
      </c>
      <c r="C14" s="20">
        <f>F12</f>
        <v>495000000</v>
      </c>
      <c r="D14" s="26"/>
    </row>
    <row r="15" spans="2:18" ht="15.75" x14ac:dyDescent="0.2">
      <c r="B15" s="17" t="s">
        <v>7</v>
      </c>
      <c r="C15" s="20">
        <f>+M12</f>
        <v>0</v>
      </c>
      <c r="D15" s="26"/>
    </row>
    <row r="16" spans="2:18" ht="15.75" x14ac:dyDescent="0.25">
      <c r="B16" s="17" t="s">
        <v>3</v>
      </c>
      <c r="C16" s="22">
        <f>+C14+C15</f>
        <v>495000000</v>
      </c>
      <c r="D16" s="27"/>
    </row>
    <row r="18" spans="1:18" x14ac:dyDescent="0.2">
      <c r="A18" s="29"/>
      <c r="B18" s="29"/>
      <c r="C18" s="29"/>
      <c r="D18" s="29"/>
      <c r="E18" s="29"/>
      <c r="F18" s="29"/>
      <c r="G18" s="29"/>
      <c r="H18" s="29"/>
      <c r="I18" s="29"/>
      <c r="J18" s="29"/>
      <c r="K18" s="29"/>
      <c r="L18" s="29"/>
      <c r="M18" s="29"/>
      <c r="N18" s="29"/>
      <c r="O18" s="30"/>
      <c r="P18" s="29"/>
      <c r="Q18" s="29"/>
    </row>
    <row r="20" spans="1:18" ht="29.25" customHeight="1" x14ac:dyDescent="0.2">
      <c r="B20" s="47" t="s">
        <v>215</v>
      </c>
      <c r="C20" s="68" t="s">
        <v>214</v>
      </c>
      <c r="D20" s="68"/>
      <c r="E20" s="68"/>
      <c r="F20" s="68"/>
      <c r="G20" s="68"/>
      <c r="H20" s="68"/>
      <c r="I20" s="68"/>
      <c r="J20" s="68"/>
      <c r="K20" s="68"/>
      <c r="L20" s="68"/>
      <c r="M20" s="68"/>
      <c r="N20" s="68"/>
      <c r="O20" s="3"/>
      <c r="R20" s="3"/>
    </row>
    <row r="21" spans="1:18" ht="15" customHeight="1" x14ac:dyDescent="0.2">
      <c r="B21" s="7"/>
      <c r="C21" s="8"/>
      <c r="D21" s="8"/>
      <c r="E21" s="8"/>
      <c r="F21" s="8"/>
      <c r="G21" s="8"/>
      <c r="H21" s="8"/>
      <c r="I21" s="8"/>
      <c r="J21" s="8"/>
      <c r="K21" s="8"/>
      <c r="L21" s="8"/>
      <c r="M21" s="8"/>
      <c r="N21" s="8"/>
      <c r="O21" s="8"/>
      <c r="R21" s="8"/>
    </row>
    <row r="22" spans="1:18" ht="16.5" customHeight="1" x14ac:dyDescent="0.2">
      <c r="B22" s="69" t="s">
        <v>0</v>
      </c>
      <c r="C22" s="60" t="s">
        <v>13</v>
      </c>
      <c r="D22" s="61"/>
      <c r="E22" s="61"/>
      <c r="F22" s="62"/>
      <c r="G22" s="60" t="s">
        <v>2</v>
      </c>
      <c r="H22" s="61"/>
      <c r="I22" s="61"/>
      <c r="J22" s="61"/>
      <c r="K22" s="61"/>
      <c r="L22" s="61"/>
      <c r="M22" s="62"/>
      <c r="N22" s="63" t="s">
        <v>3</v>
      </c>
      <c r="O22" s="10"/>
      <c r="P22" s="67" t="s">
        <v>11</v>
      </c>
      <c r="Q22" s="67"/>
      <c r="R22" s="10"/>
    </row>
    <row r="23" spans="1:18" ht="31.5" customHeight="1" x14ac:dyDescent="0.2">
      <c r="B23" s="69"/>
      <c r="C23" s="24" t="s">
        <v>9</v>
      </c>
      <c r="D23" s="24" t="s">
        <v>10</v>
      </c>
      <c r="E23" s="24" t="s">
        <v>1</v>
      </c>
      <c r="F23" s="24" t="s">
        <v>16</v>
      </c>
      <c r="G23" s="24" t="s">
        <v>14</v>
      </c>
      <c r="H23" s="28" t="s">
        <v>15</v>
      </c>
      <c r="I23" s="24" t="s">
        <v>18</v>
      </c>
      <c r="J23" s="28" t="s">
        <v>17</v>
      </c>
      <c r="K23" s="24" t="s">
        <v>19</v>
      </c>
      <c r="L23" s="28" t="s">
        <v>20</v>
      </c>
      <c r="M23" s="24" t="s">
        <v>4</v>
      </c>
      <c r="N23" s="63"/>
      <c r="O23" s="10"/>
      <c r="P23" s="46" t="s">
        <v>26</v>
      </c>
      <c r="Q23" s="46" t="s">
        <v>5</v>
      </c>
      <c r="R23" s="10"/>
    </row>
    <row r="24" spans="1:18" ht="45" x14ac:dyDescent="0.2">
      <c r="B24" s="25" t="s">
        <v>218</v>
      </c>
      <c r="C24" s="12">
        <v>0</v>
      </c>
      <c r="D24" s="12">
        <v>0</v>
      </c>
      <c r="E24" s="12">
        <v>0</v>
      </c>
      <c r="F24" s="32">
        <f>+C24+D24+E24</f>
        <v>0</v>
      </c>
      <c r="G24" s="12">
        <v>0</v>
      </c>
      <c r="H24" s="12"/>
      <c r="I24" s="12">
        <v>0</v>
      </c>
      <c r="J24" s="12"/>
      <c r="K24" s="12">
        <v>0</v>
      </c>
      <c r="L24" s="12"/>
      <c r="M24" s="12">
        <f>+G24+I24+K24</f>
        <v>0</v>
      </c>
      <c r="N24" s="35">
        <f>+F24+M24</f>
        <v>0</v>
      </c>
      <c r="O24" s="14"/>
      <c r="P24" s="15"/>
      <c r="Q24" s="16"/>
      <c r="R24" s="14"/>
    </row>
    <row r="25" spans="1:18" ht="28.5" x14ac:dyDescent="0.2">
      <c r="B25" s="25" t="s">
        <v>219</v>
      </c>
      <c r="C25" s="33">
        <v>450000000</v>
      </c>
      <c r="D25" s="12">
        <v>0</v>
      </c>
      <c r="E25" s="12">
        <v>0</v>
      </c>
      <c r="F25" s="32">
        <f>+C25+D25+E25</f>
        <v>450000000</v>
      </c>
      <c r="G25" s="12">
        <v>0</v>
      </c>
      <c r="H25" s="12"/>
      <c r="I25" s="12">
        <v>0</v>
      </c>
      <c r="J25" s="12"/>
      <c r="K25" s="12">
        <v>0</v>
      </c>
      <c r="L25" s="12"/>
      <c r="M25" s="12">
        <f>+G25+I25+K25</f>
        <v>0</v>
      </c>
      <c r="N25" s="35">
        <f>+F25+M25</f>
        <v>450000000</v>
      </c>
      <c r="O25" s="14"/>
      <c r="P25" s="15" t="s">
        <v>62</v>
      </c>
      <c r="Q25" s="16">
        <v>4</v>
      </c>
      <c r="R25" s="14"/>
    </row>
    <row r="26" spans="1:18" ht="28.5" x14ac:dyDescent="0.2">
      <c r="B26" s="25" t="s">
        <v>220</v>
      </c>
      <c r="C26" s="33">
        <v>150000000</v>
      </c>
      <c r="D26" s="12">
        <v>0</v>
      </c>
      <c r="E26" s="12">
        <v>0</v>
      </c>
      <c r="F26" s="32">
        <f>+C26+D26+E26</f>
        <v>150000000</v>
      </c>
      <c r="G26" s="12">
        <v>0</v>
      </c>
      <c r="H26" s="12"/>
      <c r="I26" s="12">
        <v>0</v>
      </c>
      <c r="J26" s="12"/>
      <c r="K26" s="12">
        <v>0</v>
      </c>
      <c r="L26" s="12"/>
      <c r="M26" s="12">
        <f>+G26+I26+K26</f>
        <v>0</v>
      </c>
      <c r="N26" s="35">
        <f>+F26+M26</f>
        <v>150000000</v>
      </c>
      <c r="O26" s="14"/>
      <c r="P26" s="15" t="s">
        <v>221</v>
      </c>
      <c r="Q26" s="16">
        <v>7</v>
      </c>
      <c r="R26" s="14"/>
    </row>
    <row r="27" spans="1:18" ht="28.5" x14ac:dyDescent="0.2">
      <c r="B27" s="25" t="s">
        <v>222</v>
      </c>
      <c r="C27" s="33">
        <v>768424665</v>
      </c>
      <c r="D27" s="12">
        <v>0</v>
      </c>
      <c r="E27" s="12">
        <v>0</v>
      </c>
      <c r="F27" s="32">
        <f>+C27+D27+E27</f>
        <v>768424665</v>
      </c>
      <c r="G27" s="33">
        <v>51575345</v>
      </c>
      <c r="H27" s="33"/>
      <c r="I27" s="12">
        <v>0</v>
      </c>
      <c r="J27" s="12"/>
      <c r="K27" s="12">
        <v>0</v>
      </c>
      <c r="L27" s="12"/>
      <c r="M27" s="12">
        <f>+G27+I27+K27</f>
        <v>51575345</v>
      </c>
      <c r="N27" s="35">
        <f>+F27+M27</f>
        <v>820000010</v>
      </c>
      <c r="O27" s="14"/>
      <c r="P27" s="15" t="s">
        <v>221</v>
      </c>
      <c r="Q27" s="16">
        <v>180</v>
      </c>
      <c r="R27" s="14"/>
    </row>
    <row r="28" spans="1:18" ht="30" x14ac:dyDescent="0.2">
      <c r="B28" s="17" t="s">
        <v>6</v>
      </c>
      <c r="C28" s="18">
        <f>SUM(C24:C27)</f>
        <v>1368424665</v>
      </c>
      <c r="D28" s="18">
        <f>SUM(D24:D27)</f>
        <v>0</v>
      </c>
      <c r="E28" s="18">
        <f>SUM(E24:E27)</f>
        <v>0</v>
      </c>
      <c r="F28" s="18">
        <f>SUM(F24:F27)</f>
        <v>1368424665</v>
      </c>
      <c r="G28" s="18">
        <f>SUM(G24:G27)</f>
        <v>51575345</v>
      </c>
      <c r="I28" s="18">
        <f>SUM(I24:I27)</f>
        <v>0</v>
      </c>
      <c r="K28" s="18">
        <f>SUM(K24:K27)</f>
        <v>0</v>
      </c>
      <c r="M28" s="36">
        <f>SUM(M24:M27)</f>
        <v>51575345</v>
      </c>
      <c r="N28" s="36">
        <f>SUM(N24:N27)</f>
        <v>1420000010</v>
      </c>
      <c r="O28" s="19"/>
      <c r="P28" s="52" t="s">
        <v>62</v>
      </c>
      <c r="Q28" s="34">
        <f>+Q25</f>
        <v>4</v>
      </c>
      <c r="R28" s="19"/>
    </row>
    <row r="29" spans="1:18" ht="30" x14ac:dyDescent="0.2">
      <c r="P29" s="52" t="s">
        <v>221</v>
      </c>
      <c r="Q29" s="34">
        <f>+Q26+Q27</f>
        <v>187</v>
      </c>
    </row>
    <row r="30" spans="1:18" ht="15.75" x14ac:dyDescent="0.2">
      <c r="B30" s="17" t="s">
        <v>12</v>
      </c>
      <c r="C30" s="20">
        <f>F28</f>
        <v>1368424665</v>
      </c>
      <c r="D30" s="26"/>
    </row>
    <row r="31" spans="1:18" ht="15.75" x14ac:dyDescent="0.2">
      <c r="B31" s="17" t="s">
        <v>7</v>
      </c>
      <c r="C31" s="20">
        <f>+M28</f>
        <v>51575345</v>
      </c>
      <c r="D31" s="26"/>
    </row>
    <row r="32" spans="1:18" ht="15.75" x14ac:dyDescent="0.25">
      <c r="B32" s="17" t="s">
        <v>3</v>
      </c>
      <c r="C32" s="22">
        <f>+C30+C31</f>
        <v>1420000010</v>
      </c>
      <c r="D32" s="27"/>
    </row>
    <row r="34" spans="1:18" x14ac:dyDescent="0.2">
      <c r="A34" s="29"/>
      <c r="B34" s="29"/>
      <c r="C34" s="29"/>
      <c r="D34" s="29"/>
      <c r="E34" s="29"/>
      <c r="F34" s="29"/>
      <c r="G34" s="29"/>
      <c r="H34" s="29"/>
      <c r="I34" s="29"/>
      <c r="J34" s="29"/>
      <c r="K34" s="29"/>
      <c r="L34" s="29"/>
      <c r="M34" s="29"/>
      <c r="N34" s="29"/>
      <c r="O34" s="30"/>
      <c r="P34" s="29"/>
      <c r="Q34" s="29"/>
    </row>
    <row r="36" spans="1:18" ht="29.25" customHeight="1" x14ac:dyDescent="0.2">
      <c r="B36" s="47" t="s">
        <v>216</v>
      </c>
      <c r="C36" s="68" t="s">
        <v>223</v>
      </c>
      <c r="D36" s="68"/>
      <c r="E36" s="68"/>
      <c r="F36" s="68"/>
      <c r="G36" s="68"/>
      <c r="H36" s="68"/>
      <c r="I36" s="68"/>
      <c r="J36" s="68"/>
      <c r="K36" s="68"/>
      <c r="L36" s="68"/>
      <c r="M36" s="68"/>
      <c r="N36" s="68"/>
      <c r="O36" s="3"/>
      <c r="R36" s="3"/>
    </row>
    <row r="37" spans="1:18" ht="15" customHeight="1" x14ac:dyDescent="0.2">
      <c r="B37" s="7"/>
      <c r="C37" s="8"/>
      <c r="D37" s="8"/>
      <c r="E37" s="8"/>
      <c r="F37" s="8"/>
      <c r="G37" s="8"/>
      <c r="H37" s="8"/>
      <c r="I37" s="8"/>
      <c r="J37" s="8"/>
      <c r="K37" s="8"/>
      <c r="L37" s="8"/>
      <c r="M37" s="8"/>
      <c r="N37" s="8"/>
      <c r="O37" s="8"/>
      <c r="R37" s="8"/>
    </row>
    <row r="38" spans="1:18" ht="16.5" customHeight="1" x14ac:dyDescent="0.2">
      <c r="B38" s="69" t="s">
        <v>0</v>
      </c>
      <c r="C38" s="60" t="s">
        <v>13</v>
      </c>
      <c r="D38" s="61"/>
      <c r="E38" s="61"/>
      <c r="F38" s="62"/>
      <c r="G38" s="60" t="s">
        <v>2</v>
      </c>
      <c r="H38" s="61"/>
      <c r="I38" s="61"/>
      <c r="J38" s="61"/>
      <c r="K38" s="61"/>
      <c r="L38" s="61"/>
      <c r="M38" s="62"/>
      <c r="N38" s="63" t="s">
        <v>3</v>
      </c>
      <c r="O38" s="10"/>
      <c r="P38" s="67" t="s">
        <v>11</v>
      </c>
      <c r="Q38" s="67"/>
      <c r="R38" s="10"/>
    </row>
    <row r="39" spans="1:18" ht="31.5" customHeight="1" x14ac:dyDescent="0.2">
      <c r="B39" s="69"/>
      <c r="C39" s="24" t="s">
        <v>9</v>
      </c>
      <c r="D39" s="24" t="s">
        <v>10</v>
      </c>
      <c r="E39" s="24" t="s">
        <v>1</v>
      </c>
      <c r="F39" s="24" t="s">
        <v>16</v>
      </c>
      <c r="G39" s="24" t="s">
        <v>14</v>
      </c>
      <c r="H39" s="28" t="s">
        <v>15</v>
      </c>
      <c r="I39" s="24" t="s">
        <v>18</v>
      </c>
      <c r="J39" s="28" t="s">
        <v>17</v>
      </c>
      <c r="K39" s="24" t="s">
        <v>19</v>
      </c>
      <c r="L39" s="28" t="s">
        <v>20</v>
      </c>
      <c r="M39" s="24" t="s">
        <v>4</v>
      </c>
      <c r="N39" s="63"/>
      <c r="O39" s="10"/>
      <c r="P39" s="46" t="s">
        <v>26</v>
      </c>
      <c r="Q39" s="46" t="s">
        <v>5</v>
      </c>
      <c r="R39" s="10"/>
    </row>
    <row r="40" spans="1:18" ht="42.75" x14ac:dyDescent="0.2">
      <c r="B40" s="25" t="s">
        <v>224</v>
      </c>
      <c r="C40" s="12">
        <v>0</v>
      </c>
      <c r="D40" s="12">
        <v>0</v>
      </c>
      <c r="E40" s="12">
        <v>0</v>
      </c>
      <c r="F40" s="32">
        <f>+C40+D40+E40</f>
        <v>0</v>
      </c>
      <c r="G40" s="12">
        <v>0</v>
      </c>
      <c r="H40" s="12"/>
      <c r="I40" s="12">
        <v>0</v>
      </c>
      <c r="J40" s="12"/>
      <c r="K40" s="12">
        <v>0</v>
      </c>
      <c r="L40" s="12"/>
      <c r="M40" s="12">
        <f>+G40+I40+K40</f>
        <v>0</v>
      </c>
      <c r="N40" s="35">
        <f>+F40+M40</f>
        <v>0</v>
      </c>
      <c r="O40" s="14"/>
      <c r="P40" s="15" t="s">
        <v>211</v>
      </c>
      <c r="Q40" s="16">
        <v>1</v>
      </c>
      <c r="R40" s="14"/>
    </row>
    <row r="41" spans="1:18" ht="30" x14ac:dyDescent="0.2">
      <c r="B41" s="25" t="s">
        <v>225</v>
      </c>
      <c r="C41" s="12">
        <v>0</v>
      </c>
      <c r="D41" s="12">
        <v>0</v>
      </c>
      <c r="E41" s="12">
        <v>0</v>
      </c>
      <c r="F41" s="32">
        <f>+C41+D41+E41</f>
        <v>0</v>
      </c>
      <c r="G41" s="12">
        <v>0</v>
      </c>
      <c r="H41" s="12"/>
      <c r="I41" s="12">
        <v>0</v>
      </c>
      <c r="J41" s="12"/>
      <c r="K41" s="12">
        <v>0</v>
      </c>
      <c r="L41" s="12"/>
      <c r="M41" s="12">
        <f>+G41+I41+K41</f>
        <v>0</v>
      </c>
      <c r="N41" s="35">
        <f>+F41+M41</f>
        <v>0</v>
      </c>
      <c r="O41" s="14"/>
      <c r="P41" s="15"/>
      <c r="Q41" s="16"/>
      <c r="R41" s="14"/>
    </row>
    <row r="42" spans="1:18" ht="15.75" x14ac:dyDescent="0.2">
      <c r="B42" s="17" t="s">
        <v>6</v>
      </c>
      <c r="C42" s="18">
        <f>SUM(C40:C41)</f>
        <v>0</v>
      </c>
      <c r="D42" s="18">
        <f>SUM(D40:D41)</f>
        <v>0</v>
      </c>
      <c r="E42" s="18">
        <f>SUM(E40:E41)</f>
        <v>0</v>
      </c>
      <c r="F42" s="18">
        <f>SUM(F40:F41)</f>
        <v>0</v>
      </c>
      <c r="G42" s="18">
        <f>SUM(G40:G41)</f>
        <v>0</v>
      </c>
      <c r="I42" s="18">
        <f>SUM(I40:I41)</f>
        <v>0</v>
      </c>
      <c r="K42" s="18">
        <f>SUM(K40:K41)</f>
        <v>0</v>
      </c>
      <c r="M42" s="36">
        <f>SUM(M40:M41)</f>
        <v>0</v>
      </c>
      <c r="N42" s="36">
        <f>SUM(N40:N41)</f>
        <v>0</v>
      </c>
      <c r="O42" s="19"/>
      <c r="Q42" s="34">
        <f>SUM(Q40:Q41)</f>
        <v>1</v>
      </c>
      <c r="R42" s="19"/>
    </row>
    <row r="44" spans="1:18" ht="15.75" x14ac:dyDescent="0.2">
      <c r="B44" s="17" t="s">
        <v>12</v>
      </c>
      <c r="C44" s="20">
        <f>F42</f>
        <v>0</v>
      </c>
      <c r="D44" s="26"/>
    </row>
    <row r="45" spans="1:18" ht="15.75" x14ac:dyDescent="0.2">
      <c r="B45" s="17" t="s">
        <v>7</v>
      </c>
      <c r="C45" s="20">
        <f>+M42</f>
        <v>0</v>
      </c>
      <c r="D45" s="26"/>
    </row>
    <row r="46" spans="1:18" ht="15.75" x14ac:dyDescent="0.25">
      <c r="B46" s="17" t="s">
        <v>3</v>
      </c>
      <c r="C46" s="22">
        <f>+C44+C45</f>
        <v>0</v>
      </c>
      <c r="D46" s="27"/>
    </row>
    <row r="48" spans="1:18" x14ac:dyDescent="0.2">
      <c r="A48" s="29"/>
      <c r="B48" s="29"/>
      <c r="C48" s="29"/>
      <c r="D48" s="29"/>
      <c r="E48" s="29"/>
      <c r="F48" s="29"/>
      <c r="G48" s="29"/>
      <c r="H48" s="29"/>
      <c r="I48" s="29"/>
      <c r="J48" s="29"/>
      <c r="K48" s="29"/>
      <c r="L48" s="29"/>
      <c r="M48" s="29"/>
      <c r="N48" s="29"/>
      <c r="O48" s="30"/>
      <c r="P48" s="29"/>
      <c r="Q48" s="29"/>
    </row>
    <row r="50" spans="1:18" ht="29.25" customHeight="1" x14ac:dyDescent="0.2">
      <c r="B50" s="47" t="s">
        <v>217</v>
      </c>
      <c r="C50" s="68" t="s">
        <v>226</v>
      </c>
      <c r="D50" s="68"/>
      <c r="E50" s="68"/>
      <c r="F50" s="68"/>
      <c r="G50" s="68"/>
      <c r="H50" s="68"/>
      <c r="I50" s="68"/>
      <c r="J50" s="68"/>
      <c r="K50" s="68"/>
      <c r="L50" s="68"/>
      <c r="M50" s="68"/>
      <c r="N50" s="68"/>
      <c r="O50" s="3"/>
      <c r="R50" s="3"/>
    </row>
    <row r="51" spans="1:18" ht="15" customHeight="1" x14ac:dyDescent="0.2">
      <c r="B51" s="7"/>
      <c r="C51" s="8"/>
      <c r="D51" s="8"/>
      <c r="E51" s="8"/>
      <c r="F51" s="8"/>
      <c r="G51" s="8"/>
      <c r="H51" s="8"/>
      <c r="I51" s="8"/>
      <c r="J51" s="8"/>
      <c r="K51" s="8"/>
      <c r="L51" s="8"/>
      <c r="M51" s="8"/>
      <c r="N51" s="8"/>
      <c r="O51" s="8"/>
      <c r="R51" s="8"/>
    </row>
    <row r="52" spans="1:18" ht="16.5" customHeight="1" x14ac:dyDescent="0.2">
      <c r="B52" s="69" t="s">
        <v>0</v>
      </c>
      <c r="C52" s="60" t="s">
        <v>13</v>
      </c>
      <c r="D52" s="61"/>
      <c r="E52" s="61"/>
      <c r="F52" s="62"/>
      <c r="G52" s="60" t="s">
        <v>2</v>
      </c>
      <c r="H52" s="61"/>
      <c r="I52" s="61"/>
      <c r="J52" s="61"/>
      <c r="K52" s="61"/>
      <c r="L52" s="61"/>
      <c r="M52" s="62"/>
      <c r="N52" s="63" t="s">
        <v>3</v>
      </c>
      <c r="O52" s="10"/>
      <c r="P52" s="67" t="s">
        <v>11</v>
      </c>
      <c r="Q52" s="67"/>
      <c r="R52" s="10"/>
    </row>
    <row r="53" spans="1:18" ht="31.5" customHeight="1" x14ac:dyDescent="0.2">
      <c r="B53" s="69"/>
      <c r="C53" s="24" t="s">
        <v>9</v>
      </c>
      <c r="D53" s="24" t="s">
        <v>10</v>
      </c>
      <c r="E53" s="24" t="s">
        <v>1</v>
      </c>
      <c r="F53" s="24" t="s">
        <v>16</v>
      </c>
      <c r="G53" s="24" t="s">
        <v>14</v>
      </c>
      <c r="H53" s="28" t="s">
        <v>15</v>
      </c>
      <c r="I53" s="24" t="s">
        <v>18</v>
      </c>
      <c r="J53" s="28" t="s">
        <v>17</v>
      </c>
      <c r="K53" s="24" t="s">
        <v>19</v>
      </c>
      <c r="L53" s="28" t="s">
        <v>20</v>
      </c>
      <c r="M53" s="24" t="s">
        <v>4</v>
      </c>
      <c r="N53" s="63"/>
      <c r="O53" s="10"/>
      <c r="P53" s="46" t="s">
        <v>26</v>
      </c>
      <c r="Q53" s="46" t="s">
        <v>5</v>
      </c>
      <c r="R53" s="10"/>
    </row>
    <row r="54" spans="1:18" ht="30" x14ac:dyDescent="0.2">
      <c r="B54" s="25" t="s">
        <v>227</v>
      </c>
      <c r="C54" s="12">
        <v>0</v>
      </c>
      <c r="D54" s="12">
        <v>0</v>
      </c>
      <c r="E54" s="12">
        <v>0</v>
      </c>
      <c r="F54" s="32">
        <f>+C54+D54+E54</f>
        <v>0</v>
      </c>
      <c r="G54" s="12">
        <v>20000000</v>
      </c>
      <c r="H54" s="48" t="s">
        <v>230</v>
      </c>
      <c r="I54" s="12">
        <v>0</v>
      </c>
      <c r="J54" s="12"/>
      <c r="K54" s="12">
        <v>0</v>
      </c>
      <c r="L54" s="12"/>
      <c r="M54" s="12">
        <f>+G54+I54+K54</f>
        <v>20000000</v>
      </c>
      <c r="N54" s="35">
        <f>+F54+M54</f>
        <v>20000000</v>
      </c>
      <c r="O54" s="14"/>
      <c r="P54" s="15" t="s">
        <v>229</v>
      </c>
      <c r="Q54" s="16">
        <v>200</v>
      </c>
      <c r="R54" s="14"/>
    </row>
    <row r="55" spans="1:18" ht="90" x14ac:dyDescent="0.2">
      <c r="B55" s="25" t="s">
        <v>228</v>
      </c>
      <c r="C55" s="12">
        <v>0</v>
      </c>
      <c r="D55" s="12">
        <v>0</v>
      </c>
      <c r="E55" s="12">
        <v>0</v>
      </c>
      <c r="F55" s="32">
        <f>+C55+D55+E55</f>
        <v>0</v>
      </c>
      <c r="G55" s="33">
        <v>272000000</v>
      </c>
      <c r="H55" s="33"/>
      <c r="I55" s="12">
        <v>0</v>
      </c>
      <c r="J55" s="12"/>
      <c r="K55" s="12">
        <v>0</v>
      </c>
      <c r="L55" s="12"/>
      <c r="M55" s="12">
        <f>+G55+I55+K55</f>
        <v>272000000</v>
      </c>
      <c r="N55" s="35">
        <f>+F55+M55</f>
        <v>272000000</v>
      </c>
      <c r="O55" s="14"/>
      <c r="P55" s="15" t="s">
        <v>221</v>
      </c>
      <c r="Q55" s="16">
        <v>26</v>
      </c>
      <c r="R55" s="14"/>
    </row>
    <row r="56" spans="1:18" ht="30" x14ac:dyDescent="0.2">
      <c r="B56" s="25" t="s">
        <v>231</v>
      </c>
      <c r="C56" s="12">
        <v>0</v>
      </c>
      <c r="D56" s="12">
        <v>0</v>
      </c>
      <c r="E56" s="12">
        <v>0</v>
      </c>
      <c r="F56" s="32">
        <f>+C56+D56+E56</f>
        <v>0</v>
      </c>
      <c r="G56" s="12">
        <v>0</v>
      </c>
      <c r="H56" s="12"/>
      <c r="I56" s="12">
        <v>0</v>
      </c>
      <c r="J56" s="12"/>
      <c r="K56" s="12">
        <v>0</v>
      </c>
      <c r="L56" s="12"/>
      <c r="M56" s="12">
        <f>+G56+I56+K56</f>
        <v>0</v>
      </c>
      <c r="N56" s="35">
        <f>+F56+M56</f>
        <v>0</v>
      </c>
      <c r="O56" s="14"/>
      <c r="P56" s="15"/>
      <c r="Q56" s="16"/>
      <c r="R56" s="14"/>
    </row>
    <row r="57" spans="1:18" ht="15.75" x14ac:dyDescent="0.2">
      <c r="B57" s="17" t="s">
        <v>6</v>
      </c>
      <c r="C57" s="18">
        <f>SUM(C54:C56)</f>
        <v>0</v>
      </c>
      <c r="D57" s="18">
        <f>SUM(D54:D56)</f>
        <v>0</v>
      </c>
      <c r="E57" s="18">
        <f>SUM(E54:E56)</f>
        <v>0</v>
      </c>
      <c r="F57" s="18">
        <f>SUM(F54:F56)</f>
        <v>0</v>
      </c>
      <c r="G57" s="18">
        <f>SUM(G54:G56)</f>
        <v>292000000</v>
      </c>
      <c r="I57" s="18">
        <f>SUM(I54:I56)</f>
        <v>0</v>
      </c>
      <c r="K57" s="18">
        <f>SUM(K54:K56)</f>
        <v>0</v>
      </c>
      <c r="M57" s="36">
        <f>SUM(M54:M56)</f>
        <v>292000000</v>
      </c>
      <c r="N57" s="36">
        <f>SUM(N54:N56)</f>
        <v>292000000</v>
      </c>
      <c r="O57" s="19"/>
      <c r="Q57" s="34">
        <f>SUM(Q54:Q56)</f>
        <v>226</v>
      </c>
      <c r="R57" s="19"/>
    </row>
    <row r="59" spans="1:18" ht="15.75" x14ac:dyDescent="0.2">
      <c r="B59" s="17" t="s">
        <v>12</v>
      </c>
      <c r="C59" s="20">
        <f>F57</f>
        <v>0</v>
      </c>
      <c r="D59" s="26"/>
    </row>
    <row r="60" spans="1:18" ht="15.75" x14ac:dyDescent="0.2">
      <c r="B60" s="17" t="s">
        <v>7</v>
      </c>
      <c r="C60" s="20">
        <f>+M57</f>
        <v>292000000</v>
      </c>
      <c r="D60" s="26"/>
    </row>
    <row r="61" spans="1:18" ht="15.75" x14ac:dyDescent="0.25">
      <c r="B61" s="17" t="s">
        <v>3</v>
      </c>
      <c r="C61" s="22">
        <f>+C59+C60</f>
        <v>292000000</v>
      </c>
      <c r="D61" s="27"/>
    </row>
    <row r="63" spans="1:18" x14ac:dyDescent="0.2">
      <c r="A63" s="29"/>
      <c r="B63" s="29"/>
      <c r="C63" s="29"/>
      <c r="D63" s="29"/>
      <c r="E63" s="29"/>
      <c r="F63" s="29"/>
      <c r="G63" s="29"/>
      <c r="H63" s="29"/>
      <c r="I63" s="29"/>
      <c r="J63" s="29"/>
      <c r="K63" s="29"/>
      <c r="L63" s="29"/>
      <c r="M63" s="29"/>
      <c r="N63" s="29"/>
      <c r="O63" s="30"/>
      <c r="P63" s="29"/>
      <c r="Q63" s="29"/>
    </row>
  </sheetData>
  <mergeCells count="25">
    <mergeCell ref="C2:N2"/>
    <mergeCell ref="C4:N4"/>
    <mergeCell ref="B6:B7"/>
    <mergeCell ref="C6:F6"/>
    <mergeCell ref="G6:M6"/>
    <mergeCell ref="N6:N7"/>
    <mergeCell ref="P6:Q6"/>
    <mergeCell ref="C20:N20"/>
    <mergeCell ref="B22:B23"/>
    <mergeCell ref="C22:F22"/>
    <mergeCell ref="G22:M22"/>
    <mergeCell ref="N22:N23"/>
    <mergeCell ref="P22:Q22"/>
    <mergeCell ref="P52:Q52"/>
    <mergeCell ref="C36:N36"/>
    <mergeCell ref="B38:B39"/>
    <mergeCell ref="C38:F38"/>
    <mergeCell ref="G38:M38"/>
    <mergeCell ref="N38:N39"/>
    <mergeCell ref="P38:Q38"/>
    <mergeCell ref="C50:N50"/>
    <mergeCell ref="B52:B53"/>
    <mergeCell ref="C52:F52"/>
    <mergeCell ref="G52:M52"/>
    <mergeCell ref="N52:N5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9"/>
  <dimension ref="A2:R192"/>
  <sheetViews>
    <sheetView topLeftCell="A176" zoomScale="80" zoomScaleNormal="80" workbookViewId="0">
      <pane xSplit="2" topLeftCell="C1" activePane="topRight" state="frozen"/>
      <selection pane="topRight" activeCell="C188" sqref="C188"/>
    </sheetView>
  </sheetViews>
  <sheetFormatPr baseColWidth="10" defaultColWidth="11.42578125" defaultRowHeight="14.25" x14ac:dyDescent="0.2"/>
  <cols>
    <col min="1" max="1" width="9.28515625" style="4" customWidth="1"/>
    <col min="2" max="2" width="44.8554687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7" t="s">
        <v>243</v>
      </c>
      <c r="C2" s="68" t="s">
        <v>245</v>
      </c>
      <c r="D2" s="68"/>
      <c r="E2" s="68"/>
      <c r="F2" s="68"/>
      <c r="G2" s="68"/>
      <c r="H2" s="68"/>
      <c r="I2" s="68"/>
      <c r="J2" s="68"/>
      <c r="K2" s="68"/>
      <c r="L2" s="68"/>
      <c r="M2" s="68"/>
      <c r="N2" s="68"/>
      <c r="O2" s="3"/>
      <c r="R2" s="3"/>
    </row>
    <row r="3" spans="2:18" x14ac:dyDescent="0.2">
      <c r="C3" s="5"/>
      <c r="D3" s="5"/>
      <c r="E3" s="5"/>
      <c r="F3" s="5"/>
      <c r="G3" s="5"/>
      <c r="H3" s="5"/>
      <c r="I3" s="5"/>
      <c r="J3" s="5"/>
      <c r="K3" s="5"/>
      <c r="L3" s="5"/>
      <c r="M3" s="5"/>
      <c r="N3" s="5"/>
      <c r="O3" s="6"/>
      <c r="R3" s="6"/>
    </row>
    <row r="4" spans="2:18" ht="29.25" customHeight="1" x14ac:dyDescent="0.2">
      <c r="B4" s="47" t="s">
        <v>244</v>
      </c>
      <c r="C4" s="68" t="s">
        <v>232</v>
      </c>
      <c r="D4" s="68"/>
      <c r="E4" s="68"/>
      <c r="F4" s="68"/>
      <c r="G4" s="68"/>
      <c r="H4" s="68"/>
      <c r="I4" s="68"/>
      <c r="J4" s="68"/>
      <c r="K4" s="68"/>
      <c r="L4" s="68"/>
      <c r="M4" s="68"/>
      <c r="N4" s="68"/>
      <c r="O4" s="3"/>
      <c r="R4" s="3"/>
    </row>
    <row r="5" spans="2:18" ht="15" customHeight="1" x14ac:dyDescent="0.2">
      <c r="B5" s="7"/>
      <c r="C5" s="8"/>
      <c r="D5" s="8"/>
      <c r="E5" s="8"/>
      <c r="F5" s="8"/>
      <c r="G5" s="8"/>
      <c r="H5" s="8"/>
      <c r="I5" s="8"/>
      <c r="J5" s="8"/>
      <c r="K5" s="8"/>
      <c r="L5" s="8"/>
      <c r="M5" s="8"/>
      <c r="N5" s="8"/>
      <c r="O5" s="8"/>
      <c r="R5" s="8"/>
    </row>
    <row r="6" spans="2:18" ht="16.5" customHeight="1" x14ac:dyDescent="0.2">
      <c r="B6" s="69" t="s">
        <v>0</v>
      </c>
      <c r="C6" s="60" t="s">
        <v>13</v>
      </c>
      <c r="D6" s="61"/>
      <c r="E6" s="61"/>
      <c r="F6" s="62"/>
      <c r="G6" s="60" t="s">
        <v>2</v>
      </c>
      <c r="H6" s="61"/>
      <c r="I6" s="61"/>
      <c r="J6" s="61"/>
      <c r="K6" s="61"/>
      <c r="L6" s="61"/>
      <c r="M6" s="62"/>
      <c r="N6" s="63" t="s">
        <v>3</v>
      </c>
      <c r="O6" s="10"/>
      <c r="P6" s="67" t="s">
        <v>11</v>
      </c>
      <c r="Q6" s="67"/>
      <c r="R6" s="10"/>
    </row>
    <row r="7" spans="2:18" ht="31.5" customHeight="1" x14ac:dyDescent="0.2">
      <c r="B7" s="69"/>
      <c r="C7" s="24" t="s">
        <v>9</v>
      </c>
      <c r="D7" s="24" t="s">
        <v>10</v>
      </c>
      <c r="E7" s="24" t="s">
        <v>1</v>
      </c>
      <c r="F7" s="24" t="s">
        <v>16</v>
      </c>
      <c r="G7" s="24" t="s">
        <v>14</v>
      </c>
      <c r="H7" s="28" t="s">
        <v>15</v>
      </c>
      <c r="I7" s="24" t="s">
        <v>18</v>
      </c>
      <c r="J7" s="28" t="s">
        <v>17</v>
      </c>
      <c r="K7" s="24" t="s">
        <v>19</v>
      </c>
      <c r="L7" s="28" t="s">
        <v>20</v>
      </c>
      <c r="M7" s="24" t="s">
        <v>4</v>
      </c>
      <c r="N7" s="63"/>
      <c r="O7" s="10"/>
      <c r="P7" s="46" t="s">
        <v>26</v>
      </c>
      <c r="Q7" s="46" t="s">
        <v>5</v>
      </c>
      <c r="R7" s="10"/>
    </row>
    <row r="8" spans="2:18" ht="30" x14ac:dyDescent="0.2">
      <c r="B8" s="25" t="s">
        <v>233</v>
      </c>
      <c r="C8" s="12">
        <v>0</v>
      </c>
      <c r="D8" s="12">
        <v>0</v>
      </c>
      <c r="E8" s="12">
        <v>0</v>
      </c>
      <c r="F8" s="32">
        <f t="shared" ref="F8:F13" si="0">+C8+D8+E8</f>
        <v>0</v>
      </c>
      <c r="G8" s="12">
        <v>0</v>
      </c>
      <c r="H8" s="12"/>
      <c r="I8" s="12">
        <v>0</v>
      </c>
      <c r="J8" s="12"/>
      <c r="K8" s="12">
        <v>0</v>
      </c>
      <c r="L8" s="12"/>
      <c r="M8" s="12">
        <f t="shared" ref="M8:M13" si="1">+G8+I8+K8</f>
        <v>0</v>
      </c>
      <c r="N8" s="35">
        <f t="shared" ref="N8:N13" si="2">+F8+M8</f>
        <v>0</v>
      </c>
      <c r="O8" s="14"/>
      <c r="P8" s="15" t="s">
        <v>234</v>
      </c>
      <c r="Q8" s="37">
        <v>0.8</v>
      </c>
      <c r="R8" s="14"/>
    </row>
    <row r="9" spans="2:18" ht="30" x14ac:dyDescent="0.2">
      <c r="B9" s="25" t="s">
        <v>235</v>
      </c>
      <c r="C9" s="12">
        <v>0</v>
      </c>
      <c r="D9" s="12">
        <v>0</v>
      </c>
      <c r="E9" s="12">
        <v>0</v>
      </c>
      <c r="F9" s="32">
        <f t="shared" si="0"/>
        <v>0</v>
      </c>
      <c r="G9" s="12">
        <v>0</v>
      </c>
      <c r="H9" s="12"/>
      <c r="I9" s="12">
        <v>0</v>
      </c>
      <c r="J9" s="12"/>
      <c r="K9" s="12">
        <v>0</v>
      </c>
      <c r="L9" s="12"/>
      <c r="M9" s="12">
        <f t="shared" si="1"/>
        <v>0</v>
      </c>
      <c r="N9" s="35">
        <f t="shared" si="2"/>
        <v>0</v>
      </c>
      <c r="O9" s="14"/>
      <c r="P9" s="15"/>
      <c r="Q9" s="16"/>
      <c r="R9" s="14"/>
    </row>
    <row r="10" spans="2:18" ht="45" x14ac:dyDescent="0.2">
      <c r="B10" s="25" t="s">
        <v>236</v>
      </c>
      <c r="C10" s="12">
        <v>0</v>
      </c>
      <c r="D10" s="12">
        <v>0</v>
      </c>
      <c r="E10" s="12">
        <v>0</v>
      </c>
      <c r="F10" s="32">
        <f t="shared" si="0"/>
        <v>0</v>
      </c>
      <c r="G10" s="12">
        <v>0</v>
      </c>
      <c r="H10" s="12"/>
      <c r="I10" s="12">
        <v>0</v>
      </c>
      <c r="J10" s="12"/>
      <c r="K10" s="12">
        <v>0</v>
      </c>
      <c r="L10" s="12"/>
      <c r="M10" s="12">
        <f t="shared" si="1"/>
        <v>0</v>
      </c>
      <c r="N10" s="35">
        <f t="shared" si="2"/>
        <v>0</v>
      </c>
      <c r="O10" s="14"/>
      <c r="P10" s="15"/>
      <c r="Q10" s="16"/>
      <c r="R10" s="14"/>
    </row>
    <row r="11" spans="2:18" ht="15" x14ac:dyDescent="0.2">
      <c r="B11" s="25" t="s">
        <v>237</v>
      </c>
      <c r="C11" s="12">
        <v>0</v>
      </c>
      <c r="D11" s="12">
        <v>0</v>
      </c>
      <c r="E11" s="12">
        <v>0</v>
      </c>
      <c r="F11" s="32">
        <f t="shared" si="0"/>
        <v>0</v>
      </c>
      <c r="G11" s="12">
        <v>0</v>
      </c>
      <c r="H11" s="12"/>
      <c r="I11" s="12">
        <v>0</v>
      </c>
      <c r="J11" s="12"/>
      <c r="K11" s="12">
        <v>0</v>
      </c>
      <c r="L11" s="12"/>
      <c r="M11" s="12">
        <f t="shared" si="1"/>
        <v>0</v>
      </c>
      <c r="N11" s="35">
        <f t="shared" si="2"/>
        <v>0</v>
      </c>
      <c r="O11" s="14"/>
      <c r="P11" s="15"/>
      <c r="Q11" s="16"/>
      <c r="R11" s="14"/>
    </row>
    <row r="12" spans="2:18" ht="42.75" x14ac:dyDescent="0.2">
      <c r="B12" s="25" t="s">
        <v>238</v>
      </c>
      <c r="C12" s="12">
        <v>0</v>
      </c>
      <c r="D12" s="12">
        <v>0</v>
      </c>
      <c r="E12" s="12">
        <v>0</v>
      </c>
      <c r="F12" s="32">
        <f t="shared" si="0"/>
        <v>0</v>
      </c>
      <c r="G12" s="12">
        <v>0</v>
      </c>
      <c r="H12" s="12"/>
      <c r="I12" s="12">
        <v>0</v>
      </c>
      <c r="J12" s="12"/>
      <c r="K12" s="12">
        <v>0</v>
      </c>
      <c r="L12" s="12"/>
      <c r="M12" s="12">
        <f t="shared" si="1"/>
        <v>0</v>
      </c>
      <c r="N12" s="35">
        <f t="shared" si="2"/>
        <v>0</v>
      </c>
      <c r="O12" s="14"/>
      <c r="P12" s="15" t="s">
        <v>239</v>
      </c>
      <c r="Q12" s="23" t="s">
        <v>240</v>
      </c>
      <c r="R12" s="14"/>
    </row>
    <row r="13" spans="2:18" ht="42.75" x14ac:dyDescent="0.2">
      <c r="B13" s="25" t="s">
        <v>241</v>
      </c>
      <c r="C13" s="12">
        <v>0</v>
      </c>
      <c r="D13" s="12">
        <v>0</v>
      </c>
      <c r="E13" s="12">
        <v>0</v>
      </c>
      <c r="F13" s="32">
        <f t="shared" si="0"/>
        <v>0</v>
      </c>
      <c r="G13" s="12">
        <v>0</v>
      </c>
      <c r="H13" s="12"/>
      <c r="I13" s="12">
        <v>0</v>
      </c>
      <c r="J13" s="12"/>
      <c r="K13" s="12">
        <v>0</v>
      </c>
      <c r="L13" s="12"/>
      <c r="M13" s="12">
        <f t="shared" si="1"/>
        <v>0</v>
      </c>
      <c r="N13" s="35">
        <f t="shared" si="2"/>
        <v>0</v>
      </c>
      <c r="O13" s="14"/>
      <c r="P13" s="15" t="s">
        <v>242</v>
      </c>
      <c r="Q13" s="23" t="s">
        <v>240</v>
      </c>
      <c r="R13" s="14"/>
    </row>
    <row r="14" spans="2:18" ht="15.75" x14ac:dyDescent="0.2">
      <c r="B14" s="17" t="s">
        <v>6</v>
      </c>
      <c r="C14" s="18">
        <f>SUM(C8:C13)</f>
        <v>0</v>
      </c>
      <c r="D14" s="18">
        <f>SUM(D8:D13)</f>
        <v>0</v>
      </c>
      <c r="E14" s="18">
        <f>SUM(E8:E13)</f>
        <v>0</v>
      </c>
      <c r="F14" s="18">
        <f>SUM(F8:F13)</f>
        <v>0</v>
      </c>
      <c r="G14" s="18">
        <f>SUM(G8:G13)</f>
        <v>0</v>
      </c>
      <c r="I14" s="18">
        <f>SUM(I8:I13)</f>
        <v>0</v>
      </c>
      <c r="K14" s="18">
        <f>SUM(K8:K13)</f>
        <v>0</v>
      </c>
      <c r="M14" s="36">
        <f>SUM(M8:M13)</f>
        <v>0</v>
      </c>
      <c r="N14" s="36">
        <f>SUM(N8:N13)</f>
        <v>0</v>
      </c>
      <c r="O14" s="19"/>
      <c r="Q14" s="34"/>
      <c r="R14" s="19"/>
    </row>
    <row r="16" spans="2:18" ht="15.75" x14ac:dyDescent="0.2">
      <c r="B16" s="17" t="s">
        <v>12</v>
      </c>
      <c r="C16" s="20">
        <f>F14</f>
        <v>0</v>
      </c>
      <c r="D16" s="26"/>
    </row>
    <row r="17" spans="1:18" ht="15.75" x14ac:dyDescent="0.2">
      <c r="B17" s="17" t="s">
        <v>7</v>
      </c>
      <c r="C17" s="20">
        <f>+M14</f>
        <v>0</v>
      </c>
      <c r="D17" s="26"/>
    </row>
    <row r="18" spans="1:18" ht="15.75" x14ac:dyDescent="0.25">
      <c r="B18" s="17" t="s">
        <v>3</v>
      </c>
      <c r="C18" s="22">
        <f>+C16+C17</f>
        <v>0</v>
      </c>
      <c r="D18" s="27"/>
    </row>
    <row r="20" spans="1:18" x14ac:dyDescent="0.2">
      <c r="A20" s="29"/>
      <c r="B20" s="29"/>
      <c r="C20" s="29"/>
      <c r="D20" s="29"/>
      <c r="E20" s="29"/>
      <c r="F20" s="29"/>
      <c r="G20" s="29"/>
      <c r="H20" s="29"/>
      <c r="I20" s="29"/>
      <c r="J20" s="29"/>
      <c r="K20" s="29"/>
      <c r="L20" s="29"/>
      <c r="M20" s="29"/>
      <c r="N20" s="29"/>
      <c r="O20" s="30"/>
      <c r="P20" s="29"/>
      <c r="Q20" s="29"/>
    </row>
    <row r="22" spans="1:18" ht="29.25" customHeight="1" x14ac:dyDescent="0.2">
      <c r="B22" s="47" t="s">
        <v>246</v>
      </c>
      <c r="C22" s="68" t="s">
        <v>267</v>
      </c>
      <c r="D22" s="68"/>
      <c r="E22" s="68"/>
      <c r="F22" s="68"/>
      <c r="G22" s="68"/>
      <c r="H22" s="68"/>
      <c r="I22" s="68"/>
      <c r="J22" s="68"/>
      <c r="K22" s="68"/>
      <c r="L22" s="68"/>
      <c r="M22" s="68"/>
      <c r="N22" s="68"/>
      <c r="O22" s="3"/>
      <c r="R22" s="3"/>
    </row>
    <row r="23" spans="1:18" ht="15" customHeight="1" x14ac:dyDescent="0.2">
      <c r="B23" s="7"/>
      <c r="C23" s="8"/>
      <c r="D23" s="8"/>
      <c r="E23" s="8"/>
      <c r="F23" s="8"/>
      <c r="G23" s="8"/>
      <c r="H23" s="8"/>
      <c r="I23" s="8"/>
      <c r="J23" s="8"/>
      <c r="K23" s="8"/>
      <c r="L23" s="8"/>
      <c r="M23" s="8"/>
      <c r="N23" s="8"/>
      <c r="O23" s="8"/>
      <c r="R23" s="8"/>
    </row>
    <row r="24" spans="1:18" ht="16.5" customHeight="1" x14ac:dyDescent="0.2">
      <c r="B24" s="69" t="s">
        <v>0</v>
      </c>
      <c r="C24" s="60" t="s">
        <v>13</v>
      </c>
      <c r="D24" s="61"/>
      <c r="E24" s="61"/>
      <c r="F24" s="62"/>
      <c r="G24" s="60" t="s">
        <v>2</v>
      </c>
      <c r="H24" s="61"/>
      <c r="I24" s="61"/>
      <c r="J24" s="61"/>
      <c r="K24" s="61"/>
      <c r="L24" s="61"/>
      <c r="M24" s="62"/>
      <c r="N24" s="63" t="s">
        <v>3</v>
      </c>
      <c r="O24" s="10"/>
      <c r="P24" s="67" t="s">
        <v>11</v>
      </c>
      <c r="Q24" s="67"/>
      <c r="R24" s="10"/>
    </row>
    <row r="25" spans="1:18" ht="31.5" customHeight="1" x14ac:dyDescent="0.2">
      <c r="B25" s="69"/>
      <c r="C25" s="24" t="s">
        <v>9</v>
      </c>
      <c r="D25" s="24" t="s">
        <v>10</v>
      </c>
      <c r="E25" s="24" t="s">
        <v>1</v>
      </c>
      <c r="F25" s="24" t="s">
        <v>16</v>
      </c>
      <c r="G25" s="24" t="s">
        <v>14</v>
      </c>
      <c r="H25" s="28" t="s">
        <v>15</v>
      </c>
      <c r="I25" s="24" t="s">
        <v>18</v>
      </c>
      <c r="J25" s="28" t="s">
        <v>17</v>
      </c>
      <c r="K25" s="24" t="s">
        <v>19</v>
      </c>
      <c r="L25" s="28" t="s">
        <v>20</v>
      </c>
      <c r="M25" s="24" t="s">
        <v>4</v>
      </c>
      <c r="N25" s="63"/>
      <c r="O25" s="10"/>
      <c r="P25" s="46" t="s">
        <v>26</v>
      </c>
      <c r="Q25" s="46" t="s">
        <v>5</v>
      </c>
      <c r="R25" s="10"/>
    </row>
    <row r="26" spans="1:18" ht="28.5" x14ac:dyDescent="0.2">
      <c r="B26" s="25" t="s">
        <v>266</v>
      </c>
      <c r="C26" s="12">
        <v>0</v>
      </c>
      <c r="D26" s="53">
        <v>150000000</v>
      </c>
      <c r="E26" s="12">
        <v>0</v>
      </c>
      <c r="F26" s="32">
        <f>+C26+D26+E26</f>
        <v>150000000</v>
      </c>
      <c r="G26" s="12">
        <v>0</v>
      </c>
      <c r="H26" s="12"/>
      <c r="I26" s="12">
        <v>0</v>
      </c>
      <c r="J26" s="12"/>
      <c r="K26" s="12">
        <v>0</v>
      </c>
      <c r="L26" s="12"/>
      <c r="M26" s="12">
        <f>+G26+I26+K26</f>
        <v>0</v>
      </c>
      <c r="N26" s="35">
        <f>+F26+M26</f>
        <v>150000000</v>
      </c>
      <c r="O26" s="14"/>
      <c r="P26" s="15" t="s">
        <v>268</v>
      </c>
      <c r="Q26" s="37">
        <v>0.7</v>
      </c>
      <c r="R26" s="14"/>
    </row>
    <row r="27" spans="1:18" ht="15" x14ac:dyDescent="0.2">
      <c r="B27" s="25" t="s">
        <v>269</v>
      </c>
      <c r="C27" s="12">
        <v>0</v>
      </c>
      <c r="D27" s="53">
        <v>350000000</v>
      </c>
      <c r="E27" s="12">
        <v>0</v>
      </c>
      <c r="F27" s="32">
        <f t="shared" ref="F27:F32" si="3">+C27+D27+E27</f>
        <v>350000000</v>
      </c>
      <c r="G27" s="12">
        <v>0</v>
      </c>
      <c r="H27" s="12"/>
      <c r="I27" s="12">
        <v>0</v>
      </c>
      <c r="J27" s="12"/>
      <c r="K27" s="12">
        <v>0</v>
      </c>
      <c r="L27" s="12"/>
      <c r="M27" s="12">
        <f t="shared" ref="M27:M32" si="4">+G27+I27+K27</f>
        <v>0</v>
      </c>
      <c r="N27" s="35">
        <f t="shared" ref="N27:N32" si="5">+F27+M27</f>
        <v>350000000</v>
      </c>
      <c r="O27" s="14"/>
      <c r="P27" s="15"/>
      <c r="Q27" s="16"/>
      <c r="R27" s="14"/>
    </row>
    <row r="28" spans="1:18" ht="45" x14ac:dyDescent="0.2">
      <c r="B28" s="25" t="s">
        <v>270</v>
      </c>
      <c r="C28" s="12">
        <v>0</v>
      </c>
      <c r="D28" s="12">
        <v>0</v>
      </c>
      <c r="E28" s="12">
        <v>0</v>
      </c>
      <c r="F28" s="32">
        <f t="shared" si="3"/>
        <v>0</v>
      </c>
      <c r="G28" s="12">
        <v>0</v>
      </c>
      <c r="H28" s="12"/>
      <c r="I28" s="12">
        <v>0</v>
      </c>
      <c r="J28" s="12"/>
      <c r="K28" s="12">
        <v>0</v>
      </c>
      <c r="L28" s="12"/>
      <c r="M28" s="12">
        <f t="shared" si="4"/>
        <v>0</v>
      </c>
      <c r="N28" s="35">
        <f t="shared" si="5"/>
        <v>0</v>
      </c>
      <c r="O28" s="14"/>
      <c r="P28" s="15"/>
      <c r="Q28" s="16"/>
      <c r="R28" s="14"/>
    </row>
    <row r="29" spans="1:18" ht="28.5" x14ac:dyDescent="0.2">
      <c r="B29" s="25" t="s">
        <v>271</v>
      </c>
      <c r="C29" s="12">
        <v>0</v>
      </c>
      <c r="D29" s="12">
        <v>0</v>
      </c>
      <c r="E29" s="12">
        <v>0</v>
      </c>
      <c r="F29" s="32">
        <f t="shared" si="3"/>
        <v>0</v>
      </c>
      <c r="G29" s="12">
        <v>0</v>
      </c>
      <c r="H29" s="12"/>
      <c r="I29" s="12">
        <v>0</v>
      </c>
      <c r="J29" s="12"/>
      <c r="K29" s="12">
        <v>0</v>
      </c>
      <c r="L29" s="12"/>
      <c r="M29" s="12">
        <f t="shared" si="4"/>
        <v>0</v>
      </c>
      <c r="N29" s="35">
        <f t="shared" si="5"/>
        <v>0</v>
      </c>
      <c r="O29" s="14"/>
      <c r="P29" s="15" t="s">
        <v>272</v>
      </c>
      <c r="Q29" s="37">
        <v>0.3</v>
      </c>
      <c r="R29" s="14"/>
    </row>
    <row r="30" spans="1:18" ht="15" x14ac:dyDescent="0.2">
      <c r="B30" s="25" t="s">
        <v>273</v>
      </c>
      <c r="C30" s="12">
        <v>0</v>
      </c>
      <c r="D30" s="12">
        <v>0</v>
      </c>
      <c r="E30" s="12">
        <v>0</v>
      </c>
      <c r="F30" s="32">
        <f t="shared" si="3"/>
        <v>0</v>
      </c>
      <c r="G30" s="12">
        <v>0</v>
      </c>
      <c r="H30" s="12"/>
      <c r="I30" s="12">
        <v>0</v>
      </c>
      <c r="J30" s="12"/>
      <c r="K30" s="12">
        <v>0</v>
      </c>
      <c r="L30" s="12"/>
      <c r="M30" s="12">
        <f t="shared" si="4"/>
        <v>0</v>
      </c>
      <c r="N30" s="35">
        <f t="shared" si="5"/>
        <v>0</v>
      </c>
      <c r="O30" s="14"/>
      <c r="P30" s="15"/>
      <c r="Q30" s="16"/>
      <c r="R30" s="14"/>
    </row>
    <row r="31" spans="1:18" ht="30" x14ac:dyDescent="0.2">
      <c r="B31" s="25" t="s">
        <v>274</v>
      </c>
      <c r="C31" s="12">
        <v>0</v>
      </c>
      <c r="D31" s="12">
        <v>0</v>
      </c>
      <c r="E31" s="12">
        <v>0</v>
      </c>
      <c r="F31" s="32">
        <f t="shared" si="3"/>
        <v>0</v>
      </c>
      <c r="G31" s="12">
        <v>0</v>
      </c>
      <c r="H31" s="12"/>
      <c r="I31" s="12">
        <v>0</v>
      </c>
      <c r="J31" s="12"/>
      <c r="K31" s="12">
        <v>0</v>
      </c>
      <c r="L31" s="12"/>
      <c r="M31" s="12">
        <f t="shared" si="4"/>
        <v>0</v>
      </c>
      <c r="N31" s="35">
        <f t="shared" si="5"/>
        <v>0</v>
      </c>
      <c r="O31" s="14"/>
      <c r="P31" s="15"/>
      <c r="Q31" s="16"/>
      <c r="R31" s="14"/>
    </row>
    <row r="32" spans="1:18" ht="42.75" x14ac:dyDescent="0.2">
      <c r="B32" s="25" t="s">
        <v>254</v>
      </c>
      <c r="C32" s="12">
        <v>0</v>
      </c>
      <c r="D32" s="12">
        <v>0</v>
      </c>
      <c r="E32" s="12">
        <v>0</v>
      </c>
      <c r="F32" s="32">
        <f t="shared" si="3"/>
        <v>0</v>
      </c>
      <c r="G32" s="12">
        <v>0</v>
      </c>
      <c r="H32" s="12"/>
      <c r="I32" s="12">
        <v>0</v>
      </c>
      <c r="J32" s="12"/>
      <c r="K32" s="12">
        <v>0</v>
      </c>
      <c r="L32" s="12"/>
      <c r="M32" s="12">
        <f t="shared" si="4"/>
        <v>0</v>
      </c>
      <c r="N32" s="35">
        <f t="shared" si="5"/>
        <v>0</v>
      </c>
      <c r="O32" s="14"/>
      <c r="P32" s="15" t="s">
        <v>239</v>
      </c>
      <c r="Q32" s="37">
        <v>1</v>
      </c>
      <c r="R32" s="14"/>
    </row>
    <row r="33" spans="1:18" ht="15.75" x14ac:dyDescent="0.2">
      <c r="B33" s="17" t="s">
        <v>6</v>
      </c>
      <c r="C33" s="18">
        <f>SUM(C26:C32)</f>
        <v>0</v>
      </c>
      <c r="D33" s="18">
        <f>SUM(D26:D32)</f>
        <v>500000000</v>
      </c>
      <c r="E33" s="18">
        <f>SUM(E26:E32)</f>
        <v>0</v>
      </c>
      <c r="F33" s="18">
        <f>SUM(F26:F32)</f>
        <v>500000000</v>
      </c>
      <c r="G33" s="18">
        <f>SUM(G26:G32)</f>
        <v>0</v>
      </c>
      <c r="I33" s="18">
        <f>SUM(I26:I32)</f>
        <v>0</v>
      </c>
      <c r="K33" s="18">
        <f>SUM(K26:K32)</f>
        <v>0</v>
      </c>
      <c r="M33" s="36">
        <f>SUM(M26:M32)</f>
        <v>0</v>
      </c>
      <c r="N33" s="36">
        <f>SUM(N26:N32)</f>
        <v>500000000</v>
      </c>
      <c r="O33" s="19"/>
      <c r="Q33" s="34"/>
      <c r="R33" s="19"/>
    </row>
    <row r="35" spans="1:18" ht="15.75" x14ac:dyDescent="0.2">
      <c r="B35" s="17" t="s">
        <v>12</v>
      </c>
      <c r="C35" s="20">
        <f>F33</f>
        <v>500000000</v>
      </c>
      <c r="D35" s="26"/>
    </row>
    <row r="36" spans="1:18" ht="15.75" x14ac:dyDescent="0.2">
      <c r="B36" s="17" t="s">
        <v>7</v>
      </c>
      <c r="C36" s="20">
        <f>+M33</f>
        <v>0</v>
      </c>
      <c r="D36" s="26"/>
    </row>
    <row r="37" spans="1:18" ht="15.75" x14ac:dyDescent="0.25">
      <c r="B37" s="17" t="s">
        <v>3</v>
      </c>
      <c r="C37" s="22">
        <f>+C35+C36</f>
        <v>500000000</v>
      </c>
      <c r="D37" s="27"/>
    </row>
    <row r="39" spans="1:18" x14ac:dyDescent="0.2">
      <c r="A39" s="29"/>
      <c r="B39" s="29"/>
      <c r="C39" s="29"/>
      <c r="D39" s="29"/>
      <c r="E39" s="29"/>
      <c r="F39" s="29"/>
      <c r="G39" s="29"/>
      <c r="H39" s="29"/>
      <c r="I39" s="29"/>
      <c r="J39" s="29"/>
      <c r="K39" s="29"/>
      <c r="L39" s="29"/>
      <c r="M39" s="29"/>
      <c r="N39" s="29"/>
      <c r="O39" s="30"/>
      <c r="P39" s="29"/>
      <c r="Q39" s="29"/>
    </row>
    <row r="41" spans="1:18" ht="29.25" customHeight="1" x14ac:dyDescent="0.2">
      <c r="B41" s="47" t="s">
        <v>247</v>
      </c>
      <c r="C41" s="68" t="s">
        <v>248</v>
      </c>
      <c r="D41" s="68"/>
      <c r="E41" s="68"/>
      <c r="F41" s="68"/>
      <c r="G41" s="68"/>
      <c r="H41" s="68"/>
      <c r="I41" s="68"/>
      <c r="J41" s="68"/>
      <c r="K41" s="68"/>
      <c r="L41" s="68"/>
      <c r="M41" s="68"/>
      <c r="N41" s="68"/>
      <c r="O41" s="3"/>
      <c r="R41" s="3"/>
    </row>
    <row r="42" spans="1:18" ht="15" customHeight="1" x14ac:dyDescent="0.2">
      <c r="B42" s="7"/>
      <c r="C42" s="8"/>
      <c r="D42" s="8"/>
      <c r="E42" s="8"/>
      <c r="F42" s="8"/>
      <c r="G42" s="8"/>
      <c r="H42" s="8"/>
      <c r="I42" s="8"/>
      <c r="J42" s="8"/>
      <c r="K42" s="8"/>
      <c r="L42" s="8"/>
      <c r="M42" s="8"/>
      <c r="N42" s="8"/>
      <c r="O42" s="8"/>
      <c r="R42" s="8"/>
    </row>
    <row r="43" spans="1:18" ht="16.5" customHeight="1" x14ac:dyDescent="0.2">
      <c r="B43" s="69" t="s">
        <v>0</v>
      </c>
      <c r="C43" s="60" t="s">
        <v>13</v>
      </c>
      <c r="D43" s="61"/>
      <c r="E43" s="61"/>
      <c r="F43" s="62"/>
      <c r="G43" s="60" t="s">
        <v>2</v>
      </c>
      <c r="H43" s="61"/>
      <c r="I43" s="61"/>
      <c r="J43" s="61"/>
      <c r="K43" s="61"/>
      <c r="L43" s="61"/>
      <c r="M43" s="62"/>
      <c r="N43" s="63" t="s">
        <v>3</v>
      </c>
      <c r="O43" s="10"/>
      <c r="P43" s="67" t="s">
        <v>11</v>
      </c>
      <c r="Q43" s="67"/>
      <c r="R43" s="10"/>
    </row>
    <row r="44" spans="1:18" ht="31.5" customHeight="1" x14ac:dyDescent="0.2">
      <c r="B44" s="69"/>
      <c r="C44" s="24" t="s">
        <v>9</v>
      </c>
      <c r="D44" s="24" t="s">
        <v>10</v>
      </c>
      <c r="E44" s="24" t="s">
        <v>1</v>
      </c>
      <c r="F44" s="24" t="s">
        <v>16</v>
      </c>
      <c r="G44" s="24" t="s">
        <v>14</v>
      </c>
      <c r="H44" s="28" t="s">
        <v>15</v>
      </c>
      <c r="I44" s="24" t="s">
        <v>18</v>
      </c>
      <c r="J44" s="28" t="s">
        <v>17</v>
      </c>
      <c r="K44" s="24" t="s">
        <v>19</v>
      </c>
      <c r="L44" s="28" t="s">
        <v>20</v>
      </c>
      <c r="M44" s="24" t="s">
        <v>4</v>
      </c>
      <c r="N44" s="63"/>
      <c r="O44" s="10"/>
      <c r="P44" s="46" t="s">
        <v>26</v>
      </c>
      <c r="Q44" s="46" t="s">
        <v>5</v>
      </c>
      <c r="R44" s="10"/>
    </row>
    <row r="45" spans="1:18" ht="45" x14ac:dyDescent="0.2">
      <c r="B45" s="25" t="s">
        <v>249</v>
      </c>
      <c r="C45" s="12">
        <v>0</v>
      </c>
      <c r="D45" s="33">
        <v>80000000</v>
      </c>
      <c r="E45" s="12">
        <v>0</v>
      </c>
      <c r="F45" s="32">
        <f>+C45+D45+E45</f>
        <v>80000000</v>
      </c>
      <c r="G45" s="12">
        <v>0</v>
      </c>
      <c r="H45" s="12"/>
      <c r="I45" s="12">
        <v>0</v>
      </c>
      <c r="J45" s="12"/>
      <c r="K45" s="12">
        <v>0</v>
      </c>
      <c r="L45" s="12"/>
      <c r="M45" s="12">
        <f>+G45+I45+K45</f>
        <v>0</v>
      </c>
      <c r="N45" s="35">
        <f>+F45+M45</f>
        <v>80000000</v>
      </c>
      <c r="O45" s="14"/>
      <c r="P45" s="15" t="s">
        <v>250</v>
      </c>
      <c r="Q45" s="16">
        <v>0.8</v>
      </c>
      <c r="R45" s="14"/>
    </row>
    <row r="46" spans="1:18" ht="75" x14ac:dyDescent="0.2">
      <c r="B46" s="25" t="s">
        <v>251</v>
      </c>
      <c r="C46" s="12">
        <v>0</v>
      </c>
      <c r="D46" s="33">
        <v>277000000</v>
      </c>
      <c r="E46" s="12">
        <v>0</v>
      </c>
      <c r="F46" s="32">
        <f>+C46+D46+E46</f>
        <v>277000000</v>
      </c>
      <c r="G46" s="12">
        <v>0</v>
      </c>
      <c r="H46" s="12"/>
      <c r="I46" s="12">
        <v>0</v>
      </c>
      <c r="J46" s="12"/>
      <c r="K46" s="12">
        <v>0</v>
      </c>
      <c r="L46" s="12"/>
      <c r="M46" s="12">
        <f>+G46+I46+K46</f>
        <v>0</v>
      </c>
      <c r="N46" s="35">
        <f>+F46+M46</f>
        <v>277000000</v>
      </c>
      <c r="O46" s="14"/>
      <c r="P46" s="15"/>
      <c r="Q46" s="16"/>
      <c r="R46" s="14"/>
    </row>
    <row r="47" spans="1:18" ht="30" x14ac:dyDescent="0.2">
      <c r="B47" s="25" t="s">
        <v>252</v>
      </c>
      <c r="C47" s="12">
        <v>0</v>
      </c>
      <c r="D47" s="33">
        <v>48000000</v>
      </c>
      <c r="E47" s="12">
        <v>0</v>
      </c>
      <c r="F47" s="32">
        <f>+C47+D47+E47</f>
        <v>48000000</v>
      </c>
      <c r="G47" s="12">
        <v>0</v>
      </c>
      <c r="H47" s="12"/>
      <c r="I47" s="12">
        <v>0</v>
      </c>
      <c r="J47" s="12"/>
      <c r="K47" s="12">
        <v>0</v>
      </c>
      <c r="L47" s="12"/>
      <c r="M47" s="12">
        <f>+G47+I47+K47</f>
        <v>0</v>
      </c>
      <c r="N47" s="35">
        <f>+F47+M47</f>
        <v>48000000</v>
      </c>
      <c r="O47" s="14"/>
      <c r="P47" s="15"/>
      <c r="Q47" s="16"/>
      <c r="R47" s="14"/>
    </row>
    <row r="48" spans="1:18" ht="15" x14ac:dyDescent="0.2">
      <c r="B48" s="25" t="s">
        <v>253</v>
      </c>
      <c r="C48" s="12">
        <v>0</v>
      </c>
      <c r="D48" s="12">
        <v>0</v>
      </c>
      <c r="E48" s="12">
        <v>0</v>
      </c>
      <c r="F48" s="32">
        <f>+C48+D48+E48</f>
        <v>0</v>
      </c>
      <c r="G48" s="12">
        <v>0</v>
      </c>
      <c r="H48" s="12"/>
      <c r="I48" s="12">
        <v>0</v>
      </c>
      <c r="J48" s="12"/>
      <c r="K48" s="12">
        <v>0</v>
      </c>
      <c r="L48" s="12"/>
      <c r="M48" s="12">
        <f>+G48+I48+K48</f>
        <v>0</v>
      </c>
      <c r="N48" s="35">
        <f>+F48+M48</f>
        <v>0</v>
      </c>
      <c r="O48" s="14"/>
      <c r="P48" s="15"/>
      <c r="Q48" s="16"/>
      <c r="R48" s="14"/>
    </row>
    <row r="49" spans="1:18" ht="42.75" x14ac:dyDescent="0.2">
      <c r="B49" s="25" t="s">
        <v>254</v>
      </c>
      <c r="C49" s="12">
        <v>0</v>
      </c>
      <c r="D49" s="12">
        <v>0</v>
      </c>
      <c r="E49" s="12">
        <v>0</v>
      </c>
      <c r="F49" s="32">
        <f>+C49+D49+E49</f>
        <v>0</v>
      </c>
      <c r="G49" s="12">
        <v>0</v>
      </c>
      <c r="H49" s="12"/>
      <c r="I49" s="12">
        <v>0</v>
      </c>
      <c r="J49" s="12"/>
      <c r="K49" s="12">
        <v>0</v>
      </c>
      <c r="L49" s="12"/>
      <c r="M49" s="12">
        <f>+G49+I49+K49</f>
        <v>0</v>
      </c>
      <c r="N49" s="35">
        <f>+F49+M49</f>
        <v>0</v>
      </c>
      <c r="O49" s="14"/>
      <c r="P49" s="15" t="s">
        <v>239</v>
      </c>
      <c r="Q49" s="23" t="s">
        <v>240</v>
      </c>
      <c r="R49" s="14"/>
    </row>
    <row r="50" spans="1:18" ht="15.75" x14ac:dyDescent="0.2">
      <c r="B50" s="17" t="s">
        <v>6</v>
      </c>
      <c r="C50" s="18">
        <f>SUM(C45:C49)</f>
        <v>0</v>
      </c>
      <c r="D50" s="18">
        <f>SUM(D45:D49)</f>
        <v>405000000</v>
      </c>
      <c r="E50" s="18">
        <f>SUM(E45:E49)</f>
        <v>0</v>
      </c>
      <c r="F50" s="18">
        <f>SUM(F45:F49)</f>
        <v>405000000</v>
      </c>
      <c r="G50" s="18">
        <f>SUM(G45:G49)</f>
        <v>0</v>
      </c>
      <c r="I50" s="18">
        <f>SUM(I45:I49)</f>
        <v>0</v>
      </c>
      <c r="K50" s="18">
        <f>SUM(K45:K49)</f>
        <v>0</v>
      </c>
      <c r="M50" s="36">
        <f>SUM(M45:M49)</f>
        <v>0</v>
      </c>
      <c r="N50" s="36">
        <f>SUM(N45:N49)</f>
        <v>405000000</v>
      </c>
      <c r="O50" s="19"/>
      <c r="Q50" s="34"/>
      <c r="R50" s="19"/>
    </row>
    <row r="52" spans="1:18" ht="15.75" x14ac:dyDescent="0.2">
      <c r="B52" s="17" t="s">
        <v>12</v>
      </c>
      <c r="C52" s="20">
        <f>F50</f>
        <v>405000000</v>
      </c>
      <c r="D52" s="26"/>
    </row>
    <row r="53" spans="1:18" ht="15.75" x14ac:dyDescent="0.2">
      <c r="B53" s="17" t="s">
        <v>7</v>
      </c>
      <c r="C53" s="20">
        <f>+M50</f>
        <v>0</v>
      </c>
      <c r="D53" s="26"/>
    </row>
    <row r="54" spans="1:18" ht="15.75" x14ac:dyDescent="0.25">
      <c r="B54" s="17" t="s">
        <v>3</v>
      </c>
      <c r="C54" s="22">
        <f>+C52+C53</f>
        <v>405000000</v>
      </c>
      <c r="D54" s="27"/>
    </row>
    <row r="56" spans="1:18" x14ac:dyDescent="0.2">
      <c r="A56" s="29"/>
      <c r="B56" s="29"/>
      <c r="C56" s="29"/>
      <c r="D56" s="29"/>
      <c r="E56" s="29"/>
      <c r="F56" s="29"/>
      <c r="G56" s="29"/>
      <c r="H56" s="29"/>
      <c r="I56" s="29"/>
      <c r="J56" s="29"/>
      <c r="K56" s="29"/>
      <c r="L56" s="29"/>
      <c r="M56" s="29"/>
      <c r="N56" s="29"/>
      <c r="O56" s="30"/>
      <c r="P56" s="29"/>
      <c r="Q56" s="29"/>
    </row>
    <row r="58" spans="1:18" ht="29.25" customHeight="1" x14ac:dyDescent="0.2">
      <c r="B58" s="47" t="s">
        <v>255</v>
      </c>
      <c r="C58" s="68" t="s">
        <v>256</v>
      </c>
      <c r="D58" s="68"/>
      <c r="E58" s="68"/>
      <c r="F58" s="68"/>
      <c r="G58" s="68"/>
      <c r="H58" s="68"/>
      <c r="I58" s="68"/>
      <c r="J58" s="68"/>
      <c r="K58" s="68"/>
      <c r="L58" s="68"/>
      <c r="M58" s="68"/>
      <c r="N58" s="68"/>
      <c r="O58" s="3"/>
      <c r="R58" s="3"/>
    </row>
    <row r="59" spans="1:18" ht="15" customHeight="1" x14ac:dyDescent="0.2">
      <c r="B59" s="7"/>
      <c r="C59" s="8"/>
      <c r="D59" s="8"/>
      <c r="E59" s="8"/>
      <c r="F59" s="8"/>
      <c r="G59" s="8"/>
      <c r="H59" s="8"/>
      <c r="I59" s="8"/>
      <c r="J59" s="8"/>
      <c r="K59" s="8"/>
      <c r="L59" s="8"/>
      <c r="M59" s="8"/>
      <c r="N59" s="8"/>
      <c r="O59" s="8"/>
      <c r="R59" s="8"/>
    </row>
    <row r="60" spans="1:18" ht="16.5" customHeight="1" x14ac:dyDescent="0.2">
      <c r="B60" s="69" t="s">
        <v>0</v>
      </c>
      <c r="C60" s="60" t="s">
        <v>13</v>
      </c>
      <c r="D60" s="61"/>
      <c r="E60" s="61"/>
      <c r="F60" s="62"/>
      <c r="G60" s="60" t="s">
        <v>2</v>
      </c>
      <c r="H60" s="61"/>
      <c r="I60" s="61"/>
      <c r="J60" s="61"/>
      <c r="K60" s="61"/>
      <c r="L60" s="61"/>
      <c r="M60" s="62"/>
      <c r="N60" s="63" t="s">
        <v>3</v>
      </c>
      <c r="O60" s="10"/>
      <c r="P60" s="67" t="s">
        <v>11</v>
      </c>
      <c r="Q60" s="67"/>
      <c r="R60" s="10"/>
    </row>
    <row r="61" spans="1:18" ht="31.5" customHeight="1" x14ac:dyDescent="0.2">
      <c r="B61" s="69"/>
      <c r="C61" s="24" t="s">
        <v>9</v>
      </c>
      <c r="D61" s="24" t="s">
        <v>10</v>
      </c>
      <c r="E61" s="24" t="s">
        <v>1</v>
      </c>
      <c r="F61" s="24" t="s">
        <v>16</v>
      </c>
      <c r="G61" s="24" t="s">
        <v>14</v>
      </c>
      <c r="H61" s="28" t="s">
        <v>15</v>
      </c>
      <c r="I61" s="24" t="s">
        <v>18</v>
      </c>
      <c r="J61" s="28" t="s">
        <v>17</v>
      </c>
      <c r="K61" s="24" t="s">
        <v>19</v>
      </c>
      <c r="L61" s="28" t="s">
        <v>20</v>
      </c>
      <c r="M61" s="24" t="s">
        <v>4</v>
      </c>
      <c r="N61" s="63"/>
      <c r="O61" s="10"/>
      <c r="P61" s="46" t="s">
        <v>26</v>
      </c>
      <c r="Q61" s="46" t="s">
        <v>5</v>
      </c>
      <c r="R61" s="10"/>
    </row>
    <row r="62" spans="1:18" ht="85.5" x14ac:dyDescent="0.2">
      <c r="A62" s="85" t="s">
        <v>292</v>
      </c>
      <c r="B62" s="25" t="s">
        <v>275</v>
      </c>
      <c r="C62" s="12">
        <v>0</v>
      </c>
      <c r="D62" s="12">
        <v>0</v>
      </c>
      <c r="E62" s="12">
        <v>0</v>
      </c>
      <c r="F62" s="32">
        <f>+C62+D62+E62</f>
        <v>0</v>
      </c>
      <c r="G62" s="12">
        <v>0</v>
      </c>
      <c r="H62" s="12"/>
      <c r="I62" s="12">
        <v>0</v>
      </c>
      <c r="J62" s="12"/>
      <c r="K62" s="12">
        <v>0</v>
      </c>
      <c r="L62" s="12"/>
      <c r="M62" s="12">
        <f>+G62+I62+K62</f>
        <v>0</v>
      </c>
      <c r="N62" s="35">
        <f>+F62+M62</f>
        <v>0</v>
      </c>
      <c r="O62" s="14"/>
      <c r="P62" s="15" t="s">
        <v>276</v>
      </c>
      <c r="Q62" s="37">
        <v>1</v>
      </c>
      <c r="R62" s="14"/>
    </row>
    <row r="63" spans="1:18" ht="15" x14ac:dyDescent="0.2">
      <c r="A63" s="85"/>
      <c r="B63" s="25" t="s">
        <v>277</v>
      </c>
      <c r="C63" s="12">
        <v>0</v>
      </c>
      <c r="D63" s="12">
        <v>0</v>
      </c>
      <c r="E63" s="12">
        <v>0</v>
      </c>
      <c r="F63" s="32">
        <f>+C63+D63+E63</f>
        <v>0</v>
      </c>
      <c r="G63" s="12">
        <v>0</v>
      </c>
      <c r="H63" s="12"/>
      <c r="I63" s="12">
        <v>0</v>
      </c>
      <c r="J63" s="12"/>
      <c r="K63" s="12">
        <v>0</v>
      </c>
      <c r="L63" s="12"/>
      <c r="M63" s="12">
        <f>+G63+I63+K63</f>
        <v>0</v>
      </c>
      <c r="N63" s="35">
        <f>+F63+M63</f>
        <v>0</v>
      </c>
      <c r="O63" s="14"/>
      <c r="P63" s="15"/>
      <c r="Q63" s="16"/>
      <c r="R63" s="14"/>
    </row>
    <row r="64" spans="1:18" ht="15" x14ac:dyDescent="0.2">
      <c r="A64" s="85"/>
      <c r="B64" s="25" t="s">
        <v>278</v>
      </c>
      <c r="C64" s="12">
        <v>0</v>
      </c>
      <c r="D64" s="12">
        <v>0</v>
      </c>
      <c r="E64" s="12">
        <v>0</v>
      </c>
      <c r="F64" s="32">
        <f>+C64+D64+E64</f>
        <v>0</v>
      </c>
      <c r="G64" s="12">
        <v>0</v>
      </c>
      <c r="H64" s="12"/>
      <c r="I64" s="12">
        <v>0</v>
      </c>
      <c r="J64" s="12"/>
      <c r="K64" s="12">
        <v>0</v>
      </c>
      <c r="L64" s="12"/>
      <c r="M64" s="12">
        <f>+G64+I64+K64</f>
        <v>0</v>
      </c>
      <c r="N64" s="35">
        <f>+F64+M64</f>
        <v>0</v>
      </c>
      <c r="O64" s="14"/>
      <c r="P64" s="15"/>
      <c r="Q64" s="16"/>
      <c r="R64" s="14"/>
    </row>
    <row r="65" spans="1:18" ht="15" x14ac:dyDescent="0.2">
      <c r="A65" s="85"/>
      <c r="B65" s="25" t="s">
        <v>279</v>
      </c>
      <c r="C65" s="12">
        <v>0</v>
      </c>
      <c r="D65" s="12">
        <v>0</v>
      </c>
      <c r="E65" s="12">
        <v>0</v>
      </c>
      <c r="F65" s="32">
        <f>+C65+D65+E65</f>
        <v>0</v>
      </c>
      <c r="G65" s="12">
        <v>0</v>
      </c>
      <c r="H65" s="12"/>
      <c r="I65" s="12">
        <v>0</v>
      </c>
      <c r="J65" s="12"/>
      <c r="K65" s="12">
        <v>0</v>
      </c>
      <c r="L65" s="12"/>
      <c r="M65" s="12">
        <f>+G65+I65+K65</f>
        <v>0</v>
      </c>
      <c r="N65" s="35">
        <f>+F65+M65</f>
        <v>0</v>
      </c>
      <c r="O65" s="14"/>
      <c r="P65" s="15"/>
      <c r="Q65" s="16"/>
      <c r="R65" s="14"/>
    </row>
    <row r="66" spans="1:18" ht="30" x14ac:dyDescent="0.2">
      <c r="A66" s="85"/>
      <c r="B66" s="25" t="s">
        <v>280</v>
      </c>
      <c r="C66" s="12">
        <v>0</v>
      </c>
      <c r="D66" s="12">
        <v>0</v>
      </c>
      <c r="E66" s="12">
        <v>0</v>
      </c>
      <c r="F66" s="32">
        <f>+C66+D66+E66</f>
        <v>0</v>
      </c>
      <c r="G66" s="12">
        <v>0</v>
      </c>
      <c r="H66" s="12"/>
      <c r="I66" s="12">
        <v>0</v>
      </c>
      <c r="J66" s="12"/>
      <c r="K66" s="12">
        <v>0</v>
      </c>
      <c r="L66" s="12"/>
      <c r="M66" s="12">
        <f>+G66+I66+K66</f>
        <v>0</v>
      </c>
      <c r="N66" s="35">
        <f>+F66+M66</f>
        <v>0</v>
      </c>
      <c r="O66" s="14"/>
      <c r="P66" s="15"/>
      <c r="Q66" s="16"/>
      <c r="R66" s="14"/>
    </row>
    <row r="67" spans="1:18" ht="30" x14ac:dyDescent="0.2">
      <c r="A67" s="85"/>
      <c r="B67" s="25" t="s">
        <v>281</v>
      </c>
      <c r="C67" s="33">
        <v>570000000</v>
      </c>
      <c r="D67" s="12">
        <v>0</v>
      </c>
      <c r="E67" s="12">
        <v>0</v>
      </c>
      <c r="F67" s="32">
        <f t="shared" ref="F67:F75" si="6">+C67+D67+E67</f>
        <v>570000000</v>
      </c>
      <c r="G67" s="12">
        <v>0</v>
      </c>
      <c r="H67" s="12"/>
      <c r="I67" s="12">
        <v>0</v>
      </c>
      <c r="J67" s="12"/>
      <c r="K67" s="12">
        <v>0</v>
      </c>
      <c r="L67" s="12"/>
      <c r="M67" s="12">
        <f t="shared" ref="M67:M75" si="7">+G67+I67+K67</f>
        <v>0</v>
      </c>
      <c r="N67" s="35">
        <f t="shared" ref="N67:N75" si="8">+F67+M67</f>
        <v>570000000</v>
      </c>
      <c r="O67" s="14"/>
      <c r="P67" s="15"/>
      <c r="Q67" s="16"/>
      <c r="R67" s="14"/>
    </row>
    <row r="68" spans="1:18" ht="42.75" x14ac:dyDescent="0.2">
      <c r="A68" s="85"/>
      <c r="B68" s="25" t="s">
        <v>293</v>
      </c>
      <c r="C68" s="12">
        <v>0</v>
      </c>
      <c r="D68" s="12">
        <v>0</v>
      </c>
      <c r="E68" s="12">
        <v>0</v>
      </c>
      <c r="F68" s="32">
        <f t="shared" si="6"/>
        <v>0</v>
      </c>
      <c r="G68" s="12">
        <v>0</v>
      </c>
      <c r="H68" s="12"/>
      <c r="I68" s="12">
        <v>0</v>
      </c>
      <c r="J68" s="12"/>
      <c r="K68" s="12">
        <v>0</v>
      </c>
      <c r="L68" s="12"/>
      <c r="M68" s="12">
        <f t="shared" si="7"/>
        <v>0</v>
      </c>
      <c r="N68" s="35">
        <f t="shared" si="8"/>
        <v>0</v>
      </c>
      <c r="O68" s="14"/>
      <c r="P68" s="15" t="s">
        <v>302</v>
      </c>
      <c r="Q68" s="37">
        <v>1</v>
      </c>
      <c r="R68" s="14"/>
    </row>
    <row r="69" spans="1:18" ht="42.75" x14ac:dyDescent="0.2">
      <c r="A69" s="85"/>
      <c r="B69" s="25" t="s">
        <v>294</v>
      </c>
      <c r="C69" s="12">
        <v>0</v>
      </c>
      <c r="D69" s="12">
        <v>0</v>
      </c>
      <c r="E69" s="12">
        <v>0</v>
      </c>
      <c r="F69" s="32">
        <f t="shared" si="6"/>
        <v>0</v>
      </c>
      <c r="G69" s="12">
        <v>0</v>
      </c>
      <c r="H69" s="12"/>
      <c r="I69" s="12">
        <v>0</v>
      </c>
      <c r="J69" s="12"/>
      <c r="K69" s="12">
        <v>0</v>
      </c>
      <c r="L69" s="12"/>
      <c r="M69" s="12">
        <f t="shared" si="7"/>
        <v>0</v>
      </c>
      <c r="N69" s="35">
        <f t="shared" si="8"/>
        <v>0</v>
      </c>
      <c r="O69" s="14"/>
      <c r="P69" s="15" t="s">
        <v>303</v>
      </c>
      <c r="Q69" s="37">
        <v>1</v>
      </c>
      <c r="R69" s="14"/>
    </row>
    <row r="70" spans="1:18" ht="30" x14ac:dyDescent="0.2">
      <c r="A70" s="54" t="s">
        <v>296</v>
      </c>
      <c r="B70" s="45" t="s">
        <v>295</v>
      </c>
      <c r="C70" s="12">
        <v>0</v>
      </c>
      <c r="D70" s="33">
        <v>0</v>
      </c>
      <c r="E70" s="12">
        <v>0</v>
      </c>
      <c r="F70" s="32">
        <f t="shared" si="6"/>
        <v>0</v>
      </c>
      <c r="G70" s="12">
        <v>0</v>
      </c>
      <c r="H70" s="12"/>
      <c r="I70" s="12">
        <v>0</v>
      </c>
      <c r="J70" s="12"/>
      <c r="K70" s="12">
        <v>0</v>
      </c>
      <c r="L70" s="12"/>
      <c r="M70" s="12">
        <f t="shared" si="7"/>
        <v>0</v>
      </c>
      <c r="N70" s="35">
        <f t="shared" si="8"/>
        <v>0</v>
      </c>
      <c r="O70" s="14"/>
      <c r="P70" s="15"/>
      <c r="Q70" s="16"/>
      <c r="R70" s="14"/>
    </row>
    <row r="71" spans="1:18" ht="42.75" x14ac:dyDescent="0.2">
      <c r="A71" s="86" t="s">
        <v>305</v>
      </c>
      <c r="B71" s="25" t="s">
        <v>297</v>
      </c>
      <c r="C71" s="12">
        <v>0</v>
      </c>
      <c r="D71" s="12">
        <v>0</v>
      </c>
      <c r="E71" s="12">
        <v>0</v>
      </c>
      <c r="F71" s="32">
        <f t="shared" si="6"/>
        <v>0</v>
      </c>
      <c r="G71" s="12">
        <v>0</v>
      </c>
      <c r="H71" s="12"/>
      <c r="I71" s="12">
        <v>0</v>
      </c>
      <c r="J71" s="12"/>
      <c r="K71" s="12">
        <v>0</v>
      </c>
      <c r="L71" s="12"/>
      <c r="M71" s="12">
        <f t="shared" si="7"/>
        <v>0</v>
      </c>
      <c r="N71" s="35">
        <f t="shared" si="8"/>
        <v>0</v>
      </c>
      <c r="O71" s="14"/>
      <c r="P71" s="15" t="s">
        <v>304</v>
      </c>
      <c r="Q71" s="37">
        <v>1</v>
      </c>
      <c r="R71" s="14"/>
    </row>
    <row r="72" spans="1:18" ht="30" x14ac:dyDescent="0.2">
      <c r="A72" s="86"/>
      <c r="B72" s="25" t="s">
        <v>298</v>
      </c>
      <c r="C72" s="12">
        <v>0</v>
      </c>
      <c r="D72" s="33">
        <v>30000000</v>
      </c>
      <c r="E72" s="12">
        <v>0</v>
      </c>
      <c r="F72" s="32">
        <f>+C72+D72+E72</f>
        <v>30000000</v>
      </c>
      <c r="G72" s="12">
        <v>0</v>
      </c>
      <c r="H72" s="12"/>
      <c r="I72" s="12">
        <v>0</v>
      </c>
      <c r="J72" s="12"/>
      <c r="K72" s="12">
        <v>0</v>
      </c>
      <c r="L72" s="12"/>
      <c r="M72" s="12">
        <f>+G72+I72+K72</f>
        <v>0</v>
      </c>
      <c r="N72" s="35">
        <f>+F72+M72</f>
        <v>30000000</v>
      </c>
      <c r="O72" s="14"/>
      <c r="P72" s="15"/>
      <c r="Q72" s="16"/>
      <c r="R72" s="14"/>
    </row>
    <row r="73" spans="1:18" ht="30" x14ac:dyDescent="0.2">
      <c r="A73" s="86"/>
      <c r="B73" s="25" t="s">
        <v>299</v>
      </c>
      <c r="C73" s="12">
        <v>0</v>
      </c>
      <c r="D73" s="33">
        <v>30000000</v>
      </c>
      <c r="E73" s="12">
        <v>0</v>
      </c>
      <c r="F73" s="32">
        <f>+C73+D73+E73</f>
        <v>30000000</v>
      </c>
      <c r="G73" s="12">
        <v>0</v>
      </c>
      <c r="H73" s="12"/>
      <c r="I73" s="12">
        <v>0</v>
      </c>
      <c r="J73" s="12"/>
      <c r="K73" s="12">
        <v>0</v>
      </c>
      <c r="L73" s="12"/>
      <c r="M73" s="12">
        <f>+G73+I73+K73</f>
        <v>0</v>
      </c>
      <c r="N73" s="35">
        <f>+F73+M73</f>
        <v>30000000</v>
      </c>
      <c r="O73" s="14"/>
      <c r="P73" s="15"/>
      <c r="Q73" s="16"/>
      <c r="R73" s="14"/>
    </row>
    <row r="74" spans="1:18" ht="15" x14ac:dyDescent="0.2">
      <c r="A74" s="86"/>
      <c r="B74" s="25" t="s">
        <v>300</v>
      </c>
      <c r="C74" s="12">
        <v>0</v>
      </c>
      <c r="D74" s="12">
        <v>0</v>
      </c>
      <c r="E74" s="12">
        <v>0</v>
      </c>
      <c r="F74" s="32">
        <f>+C74+D74+E74</f>
        <v>0</v>
      </c>
      <c r="G74" s="12">
        <v>0</v>
      </c>
      <c r="H74" s="12"/>
      <c r="I74" s="12">
        <v>0</v>
      </c>
      <c r="J74" s="12"/>
      <c r="K74" s="12">
        <v>0</v>
      </c>
      <c r="L74" s="12"/>
      <c r="M74" s="12">
        <f>+G74+I74+K74</f>
        <v>0</v>
      </c>
      <c r="N74" s="35">
        <f>+F74+M74</f>
        <v>0</v>
      </c>
      <c r="O74" s="14"/>
      <c r="P74" s="15"/>
      <c r="Q74" s="16"/>
      <c r="R74" s="14"/>
    </row>
    <row r="75" spans="1:18" ht="15" x14ac:dyDescent="0.2">
      <c r="A75" s="86"/>
      <c r="B75" s="25" t="s">
        <v>301</v>
      </c>
      <c r="C75" s="12">
        <v>0</v>
      </c>
      <c r="D75" s="33">
        <v>10000000</v>
      </c>
      <c r="E75" s="12">
        <v>0</v>
      </c>
      <c r="F75" s="32">
        <f t="shared" si="6"/>
        <v>10000000</v>
      </c>
      <c r="G75" s="12">
        <v>0</v>
      </c>
      <c r="H75" s="12"/>
      <c r="I75" s="12">
        <v>0</v>
      </c>
      <c r="J75" s="12"/>
      <c r="K75" s="12">
        <v>0</v>
      </c>
      <c r="L75" s="12"/>
      <c r="M75" s="12">
        <f t="shared" si="7"/>
        <v>0</v>
      </c>
      <c r="N75" s="35">
        <f t="shared" si="8"/>
        <v>10000000</v>
      </c>
      <c r="O75" s="14"/>
      <c r="P75" s="15"/>
      <c r="Q75" s="16"/>
      <c r="R75" s="14"/>
    </row>
    <row r="76" spans="1:18" ht="45" x14ac:dyDescent="0.2">
      <c r="A76" s="87" t="s">
        <v>306</v>
      </c>
      <c r="B76" s="25" t="s">
        <v>257</v>
      </c>
      <c r="C76" s="12">
        <v>0</v>
      </c>
      <c r="D76" s="12">
        <v>0</v>
      </c>
      <c r="E76" s="12">
        <v>0</v>
      </c>
      <c r="F76" s="32">
        <f>+C76+D76+E76</f>
        <v>0</v>
      </c>
      <c r="G76" s="12">
        <v>0</v>
      </c>
      <c r="H76" s="12"/>
      <c r="I76" s="12">
        <v>0</v>
      </c>
      <c r="J76" s="12"/>
      <c r="K76" s="12">
        <v>0</v>
      </c>
      <c r="L76" s="12"/>
      <c r="M76" s="12">
        <f>+G76+I76+K76</f>
        <v>0</v>
      </c>
      <c r="N76" s="35">
        <f>+F76+M76</f>
        <v>0</v>
      </c>
      <c r="O76" s="14"/>
      <c r="P76" s="15"/>
      <c r="Q76" s="16"/>
      <c r="R76" s="14"/>
    </row>
    <row r="77" spans="1:18" ht="60" x14ac:dyDescent="0.2">
      <c r="A77" s="87"/>
      <c r="B77" s="25" t="s">
        <v>258</v>
      </c>
      <c r="C77" s="12">
        <v>0</v>
      </c>
      <c r="D77" s="12">
        <v>0</v>
      </c>
      <c r="E77" s="12">
        <v>0</v>
      </c>
      <c r="F77" s="32">
        <f>+C77+D77+E77</f>
        <v>0</v>
      </c>
      <c r="G77" s="12">
        <v>0</v>
      </c>
      <c r="H77" s="12"/>
      <c r="I77" s="12">
        <v>0</v>
      </c>
      <c r="J77" s="12"/>
      <c r="K77" s="12">
        <v>0</v>
      </c>
      <c r="L77" s="12"/>
      <c r="M77" s="12">
        <f>+G77+I77+K77</f>
        <v>0</v>
      </c>
      <c r="N77" s="35">
        <f>+F77+M77</f>
        <v>0</v>
      </c>
      <c r="O77" s="14"/>
      <c r="P77" s="15"/>
      <c r="Q77" s="16"/>
      <c r="R77" s="14"/>
    </row>
    <row r="78" spans="1:18" ht="15.75" x14ac:dyDescent="0.2">
      <c r="B78" s="17" t="s">
        <v>6</v>
      </c>
      <c r="C78" s="18">
        <f>SUM(C62:C77)</f>
        <v>570000000</v>
      </c>
      <c r="D78" s="18">
        <f>SUM(D62:D77)</f>
        <v>70000000</v>
      </c>
      <c r="E78" s="18">
        <f>SUM(E62:E77)</f>
        <v>0</v>
      </c>
      <c r="F78" s="18">
        <f>SUM(F62:F77)</f>
        <v>640000000</v>
      </c>
      <c r="G78" s="18">
        <f>SUM(G62:G77)</f>
        <v>0</v>
      </c>
      <c r="I78" s="18">
        <f>SUM(I62:I77)</f>
        <v>0</v>
      </c>
      <c r="K78" s="18">
        <f>SUM(K62:K77)</f>
        <v>0</v>
      </c>
      <c r="M78" s="36">
        <f>SUM(M62:M77)</f>
        <v>0</v>
      </c>
      <c r="N78" s="36">
        <f>SUM(N62:N77)</f>
        <v>640000000</v>
      </c>
      <c r="O78" s="19"/>
      <c r="Q78" s="34"/>
      <c r="R78" s="19"/>
    </row>
    <row r="80" spans="1:18" ht="15.75" x14ac:dyDescent="0.2">
      <c r="B80" s="17" t="s">
        <v>12</v>
      </c>
      <c r="C80" s="20">
        <f>F78</f>
        <v>640000000</v>
      </c>
      <c r="D80" s="26"/>
    </row>
    <row r="81" spans="1:18" ht="15.75" x14ac:dyDescent="0.2">
      <c r="B81" s="17" t="s">
        <v>7</v>
      </c>
      <c r="C81" s="20">
        <f>+M78</f>
        <v>0</v>
      </c>
      <c r="D81" s="26"/>
    </row>
    <row r="82" spans="1:18" ht="15.75" x14ac:dyDescent="0.25">
      <c r="B82" s="17" t="s">
        <v>3</v>
      </c>
      <c r="C82" s="22">
        <f>+C80+C81</f>
        <v>640000000</v>
      </c>
      <c r="D82" s="27"/>
    </row>
    <row r="84" spans="1:18" x14ac:dyDescent="0.2">
      <c r="A84" s="29"/>
      <c r="B84" s="29"/>
      <c r="C84" s="29"/>
      <c r="D84" s="29"/>
      <c r="E84" s="29"/>
      <c r="F84" s="29"/>
      <c r="G84" s="29"/>
      <c r="H84" s="29"/>
      <c r="I84" s="29"/>
      <c r="J84" s="29"/>
      <c r="K84" s="29"/>
      <c r="L84" s="29"/>
      <c r="M84" s="29"/>
      <c r="N84" s="29"/>
      <c r="O84" s="30"/>
      <c r="P84" s="29"/>
      <c r="Q84" s="29"/>
    </row>
    <row r="86" spans="1:18" ht="29.25" customHeight="1" x14ac:dyDescent="0.2">
      <c r="B86" s="47" t="s">
        <v>259</v>
      </c>
      <c r="C86" s="68" t="s">
        <v>260</v>
      </c>
      <c r="D86" s="68"/>
      <c r="E86" s="68"/>
      <c r="F86" s="68"/>
      <c r="G86" s="68"/>
      <c r="H86" s="68"/>
      <c r="I86" s="68"/>
      <c r="J86" s="68"/>
      <c r="K86" s="68"/>
      <c r="L86" s="68"/>
      <c r="M86" s="68"/>
      <c r="N86" s="68"/>
      <c r="O86" s="3"/>
      <c r="R86" s="3"/>
    </row>
    <row r="87" spans="1:18" ht="15" customHeight="1" x14ac:dyDescent="0.2">
      <c r="B87" s="7"/>
      <c r="C87" s="8"/>
      <c r="D87" s="8"/>
      <c r="E87" s="8"/>
      <c r="F87" s="8"/>
      <c r="G87" s="8"/>
      <c r="H87" s="8"/>
      <c r="I87" s="8"/>
      <c r="J87" s="8"/>
      <c r="K87" s="8"/>
      <c r="L87" s="8"/>
      <c r="M87" s="8"/>
      <c r="N87" s="8"/>
      <c r="O87" s="8"/>
      <c r="R87" s="8"/>
    </row>
    <row r="88" spans="1:18" ht="16.5" customHeight="1" x14ac:dyDescent="0.2">
      <c r="B88" s="69" t="s">
        <v>0</v>
      </c>
      <c r="C88" s="60" t="s">
        <v>13</v>
      </c>
      <c r="D88" s="61"/>
      <c r="E88" s="61"/>
      <c r="F88" s="62"/>
      <c r="G88" s="60" t="s">
        <v>2</v>
      </c>
      <c r="H88" s="61"/>
      <c r="I88" s="61"/>
      <c r="J88" s="61"/>
      <c r="K88" s="61"/>
      <c r="L88" s="61"/>
      <c r="M88" s="62"/>
      <c r="N88" s="63" t="s">
        <v>3</v>
      </c>
      <c r="O88" s="10"/>
      <c r="P88" s="67" t="s">
        <v>11</v>
      </c>
      <c r="Q88" s="67"/>
      <c r="R88" s="10"/>
    </row>
    <row r="89" spans="1:18" ht="31.5" customHeight="1" x14ac:dyDescent="0.2">
      <c r="B89" s="69"/>
      <c r="C89" s="24" t="s">
        <v>9</v>
      </c>
      <c r="D89" s="24" t="s">
        <v>10</v>
      </c>
      <c r="E89" s="24" t="s">
        <v>1</v>
      </c>
      <c r="F89" s="24" t="s">
        <v>16</v>
      </c>
      <c r="G89" s="24" t="s">
        <v>14</v>
      </c>
      <c r="H89" s="28" t="s">
        <v>15</v>
      </c>
      <c r="I89" s="24" t="s">
        <v>18</v>
      </c>
      <c r="J89" s="28" t="s">
        <v>17</v>
      </c>
      <c r="K89" s="24" t="s">
        <v>19</v>
      </c>
      <c r="L89" s="28" t="s">
        <v>20</v>
      </c>
      <c r="M89" s="24" t="s">
        <v>4</v>
      </c>
      <c r="N89" s="63"/>
      <c r="O89" s="10"/>
      <c r="P89" s="46" t="s">
        <v>26</v>
      </c>
      <c r="Q89" s="46" t="s">
        <v>5</v>
      </c>
      <c r="R89" s="10"/>
    </row>
    <row r="90" spans="1:18" ht="47.25" customHeight="1" x14ac:dyDescent="0.2">
      <c r="B90" s="25" t="s">
        <v>282</v>
      </c>
      <c r="C90" s="12">
        <v>0</v>
      </c>
      <c r="D90" s="12">
        <v>0</v>
      </c>
      <c r="E90" s="12">
        <v>0</v>
      </c>
      <c r="F90" s="32">
        <f>+C90+D90+E90</f>
        <v>0</v>
      </c>
      <c r="G90" s="12">
        <v>0</v>
      </c>
      <c r="H90" s="12"/>
      <c r="I90" s="12">
        <v>0</v>
      </c>
      <c r="J90" s="12"/>
      <c r="K90" s="12">
        <v>0</v>
      </c>
      <c r="L90" s="12"/>
      <c r="M90" s="12">
        <f>+G90+I90+K90</f>
        <v>0</v>
      </c>
      <c r="N90" s="35">
        <f>+F90+M90</f>
        <v>0</v>
      </c>
      <c r="O90" s="14"/>
      <c r="P90" s="15" t="s">
        <v>283</v>
      </c>
      <c r="Q90" s="37">
        <v>0.5</v>
      </c>
      <c r="R90" s="14"/>
    </row>
    <row r="91" spans="1:18" ht="30" x14ac:dyDescent="0.2">
      <c r="B91" s="25" t="s">
        <v>284</v>
      </c>
      <c r="C91" s="12">
        <v>0</v>
      </c>
      <c r="D91" s="33">
        <v>25000000</v>
      </c>
      <c r="E91" s="12">
        <v>0</v>
      </c>
      <c r="F91" s="32">
        <f t="shared" ref="F91:F98" si="9">+C91+D91+E91</f>
        <v>25000000</v>
      </c>
      <c r="G91" s="12">
        <v>0</v>
      </c>
      <c r="H91" s="12"/>
      <c r="I91" s="12">
        <v>0</v>
      </c>
      <c r="J91" s="12"/>
      <c r="K91" s="12">
        <v>0</v>
      </c>
      <c r="L91" s="12"/>
      <c r="M91" s="12">
        <f t="shared" ref="M91:M98" si="10">+G91+I91+K91</f>
        <v>0</v>
      </c>
      <c r="N91" s="35">
        <f t="shared" ref="N91:N98" si="11">+F91+M91</f>
        <v>25000000</v>
      </c>
      <c r="O91" s="14"/>
      <c r="P91" s="15"/>
      <c r="Q91" s="16"/>
      <c r="R91" s="14"/>
    </row>
    <row r="92" spans="1:18" ht="15" x14ac:dyDescent="0.2">
      <c r="B92" s="25" t="s">
        <v>285</v>
      </c>
      <c r="C92" s="12">
        <v>0</v>
      </c>
      <c r="D92" s="12">
        <v>0</v>
      </c>
      <c r="E92" s="12">
        <v>0</v>
      </c>
      <c r="F92" s="32">
        <f t="shared" si="9"/>
        <v>0</v>
      </c>
      <c r="G92" s="12">
        <v>0</v>
      </c>
      <c r="H92" s="12"/>
      <c r="I92" s="12">
        <v>0</v>
      </c>
      <c r="J92" s="12"/>
      <c r="K92" s="12">
        <v>0</v>
      </c>
      <c r="L92" s="12"/>
      <c r="M92" s="12">
        <f t="shared" si="10"/>
        <v>0</v>
      </c>
      <c r="N92" s="35">
        <f t="shared" si="11"/>
        <v>0</v>
      </c>
      <c r="O92" s="14"/>
      <c r="P92" s="15"/>
      <c r="Q92" s="16"/>
      <c r="R92" s="14"/>
    </row>
    <row r="93" spans="1:18" ht="15" x14ac:dyDescent="0.2">
      <c r="B93" s="25" t="s">
        <v>286</v>
      </c>
      <c r="C93" s="12">
        <v>0</v>
      </c>
      <c r="D93" s="12">
        <v>0</v>
      </c>
      <c r="E93" s="12">
        <v>0</v>
      </c>
      <c r="F93" s="32">
        <f t="shared" si="9"/>
        <v>0</v>
      </c>
      <c r="G93" s="12">
        <v>0</v>
      </c>
      <c r="H93" s="12"/>
      <c r="I93" s="12">
        <v>0</v>
      </c>
      <c r="J93" s="12"/>
      <c r="K93" s="12">
        <v>0</v>
      </c>
      <c r="L93" s="12"/>
      <c r="M93" s="12">
        <f t="shared" si="10"/>
        <v>0</v>
      </c>
      <c r="N93" s="35">
        <f t="shared" si="11"/>
        <v>0</v>
      </c>
      <c r="O93" s="14"/>
      <c r="P93" s="15"/>
      <c r="Q93" s="16"/>
      <c r="R93" s="14"/>
    </row>
    <row r="94" spans="1:18" ht="15" x14ac:dyDescent="0.2">
      <c r="B94" s="25" t="s">
        <v>287</v>
      </c>
      <c r="C94" s="12">
        <v>0</v>
      </c>
      <c r="D94" s="33">
        <v>12000000</v>
      </c>
      <c r="E94" s="12">
        <v>0</v>
      </c>
      <c r="F94" s="32">
        <f t="shared" si="9"/>
        <v>12000000</v>
      </c>
      <c r="G94" s="12">
        <v>0</v>
      </c>
      <c r="H94" s="12"/>
      <c r="I94" s="12">
        <v>0</v>
      </c>
      <c r="J94" s="12"/>
      <c r="K94" s="12">
        <v>0</v>
      </c>
      <c r="L94" s="12"/>
      <c r="M94" s="12">
        <f t="shared" si="10"/>
        <v>0</v>
      </c>
      <c r="N94" s="35">
        <f t="shared" si="11"/>
        <v>12000000</v>
      </c>
      <c r="O94" s="14"/>
      <c r="P94" s="15"/>
      <c r="Q94" s="16"/>
      <c r="R94" s="14"/>
    </row>
    <row r="95" spans="1:18" ht="57" x14ac:dyDescent="0.2">
      <c r="B95" s="25" t="s">
        <v>288</v>
      </c>
      <c r="C95" s="12">
        <v>0</v>
      </c>
      <c r="D95" s="33">
        <v>570000000</v>
      </c>
      <c r="E95" s="12">
        <v>0</v>
      </c>
      <c r="F95" s="32">
        <f t="shared" si="9"/>
        <v>570000000</v>
      </c>
      <c r="G95" s="12">
        <v>0</v>
      </c>
      <c r="H95" s="12"/>
      <c r="I95" s="12">
        <v>0</v>
      </c>
      <c r="J95" s="12"/>
      <c r="K95" s="12">
        <v>0</v>
      </c>
      <c r="L95" s="12"/>
      <c r="M95" s="12">
        <f t="shared" si="10"/>
        <v>0</v>
      </c>
      <c r="N95" s="35">
        <f t="shared" si="11"/>
        <v>570000000</v>
      </c>
      <c r="O95" s="14"/>
      <c r="P95" s="15" t="s">
        <v>289</v>
      </c>
      <c r="Q95" s="37">
        <v>1</v>
      </c>
      <c r="R95" s="14"/>
    </row>
    <row r="96" spans="1:18" ht="28.5" x14ac:dyDescent="0.2">
      <c r="B96" s="25" t="s">
        <v>290</v>
      </c>
      <c r="C96" s="12">
        <v>0</v>
      </c>
      <c r="D96" s="12">
        <v>0</v>
      </c>
      <c r="E96" s="12">
        <v>0</v>
      </c>
      <c r="F96" s="32">
        <f t="shared" si="9"/>
        <v>0</v>
      </c>
      <c r="G96" s="12">
        <v>0</v>
      </c>
      <c r="H96" s="12"/>
      <c r="I96" s="12">
        <v>0</v>
      </c>
      <c r="J96" s="12"/>
      <c r="K96" s="12">
        <v>0</v>
      </c>
      <c r="L96" s="12"/>
      <c r="M96" s="12">
        <f t="shared" si="10"/>
        <v>0</v>
      </c>
      <c r="N96" s="35">
        <f t="shared" si="11"/>
        <v>0</v>
      </c>
      <c r="O96" s="14"/>
      <c r="P96" s="15" t="s">
        <v>291</v>
      </c>
      <c r="Q96" s="37">
        <v>1</v>
      </c>
      <c r="R96" s="14"/>
    </row>
    <row r="97" spans="1:18" ht="42.75" x14ac:dyDescent="0.2">
      <c r="B97" s="25" t="s">
        <v>238</v>
      </c>
      <c r="C97" s="12">
        <v>0</v>
      </c>
      <c r="D97" s="12">
        <v>0</v>
      </c>
      <c r="E97" s="12">
        <v>0</v>
      </c>
      <c r="F97" s="32">
        <f t="shared" si="9"/>
        <v>0</v>
      </c>
      <c r="G97" s="12">
        <v>0</v>
      </c>
      <c r="H97" s="12"/>
      <c r="I97" s="12">
        <v>0</v>
      </c>
      <c r="J97" s="12"/>
      <c r="K97" s="12">
        <v>0</v>
      </c>
      <c r="L97" s="12"/>
      <c r="M97" s="12">
        <f t="shared" si="10"/>
        <v>0</v>
      </c>
      <c r="N97" s="35">
        <f t="shared" si="11"/>
        <v>0</v>
      </c>
      <c r="O97" s="14"/>
      <c r="P97" s="15" t="s">
        <v>239</v>
      </c>
      <c r="Q97" s="37">
        <v>1</v>
      </c>
      <c r="R97" s="14"/>
    </row>
    <row r="98" spans="1:18" ht="42.75" x14ac:dyDescent="0.2">
      <c r="B98" s="25" t="s">
        <v>241</v>
      </c>
      <c r="C98" s="12">
        <v>0</v>
      </c>
      <c r="D98" s="12">
        <v>0</v>
      </c>
      <c r="E98" s="12">
        <v>0</v>
      </c>
      <c r="F98" s="32">
        <f t="shared" si="9"/>
        <v>0</v>
      </c>
      <c r="G98" s="12">
        <v>0</v>
      </c>
      <c r="H98" s="12"/>
      <c r="I98" s="12">
        <v>0</v>
      </c>
      <c r="J98" s="12"/>
      <c r="K98" s="12">
        <v>0</v>
      </c>
      <c r="L98" s="12"/>
      <c r="M98" s="12">
        <f t="shared" si="10"/>
        <v>0</v>
      </c>
      <c r="N98" s="35">
        <f t="shared" si="11"/>
        <v>0</v>
      </c>
      <c r="O98" s="14"/>
      <c r="P98" s="15" t="s">
        <v>242</v>
      </c>
      <c r="Q98" s="37">
        <v>0.78</v>
      </c>
      <c r="R98" s="14"/>
    </row>
    <row r="99" spans="1:18" ht="15.75" x14ac:dyDescent="0.2">
      <c r="B99" s="17" t="s">
        <v>6</v>
      </c>
      <c r="C99" s="18">
        <f>SUM(C90:C98)</f>
        <v>0</v>
      </c>
      <c r="D99" s="18">
        <f>SUM(D90:D98)</f>
        <v>607000000</v>
      </c>
      <c r="E99" s="18">
        <f>SUM(E90:E98)</f>
        <v>0</v>
      </c>
      <c r="F99" s="18">
        <f>SUM(F90:F98)</f>
        <v>607000000</v>
      </c>
      <c r="G99" s="18">
        <f>SUM(G90:G98)</f>
        <v>0</v>
      </c>
      <c r="I99" s="18">
        <f>SUM(I90:I98)</f>
        <v>0</v>
      </c>
      <c r="K99" s="18">
        <f>SUM(K90:K98)</f>
        <v>0</v>
      </c>
      <c r="M99" s="36">
        <f>SUM(M90:M98)</f>
        <v>0</v>
      </c>
      <c r="N99" s="36">
        <f>SUM(N90:N98)</f>
        <v>607000000</v>
      </c>
      <c r="O99" s="19"/>
      <c r="Q99" s="34"/>
      <c r="R99" s="19"/>
    </row>
    <row r="101" spans="1:18" ht="15.75" x14ac:dyDescent="0.2">
      <c r="B101" s="17" t="s">
        <v>12</v>
      </c>
      <c r="C101" s="20">
        <f>F99</f>
        <v>607000000</v>
      </c>
      <c r="D101" s="26"/>
    </row>
    <row r="102" spans="1:18" ht="15.75" x14ac:dyDescent="0.2">
      <c r="B102" s="17" t="s">
        <v>7</v>
      </c>
      <c r="C102" s="20">
        <f>+M99</f>
        <v>0</v>
      </c>
      <c r="D102" s="26"/>
    </row>
    <row r="103" spans="1:18" ht="15.75" x14ac:dyDescent="0.25">
      <c r="B103" s="17" t="s">
        <v>3</v>
      </c>
      <c r="C103" s="22">
        <f>+C101+C102</f>
        <v>607000000</v>
      </c>
      <c r="D103" s="27"/>
    </row>
    <row r="105" spans="1:18" x14ac:dyDescent="0.2">
      <c r="A105" s="29"/>
      <c r="B105" s="29"/>
      <c r="C105" s="29"/>
      <c r="D105" s="29"/>
      <c r="E105" s="29"/>
      <c r="F105" s="29"/>
      <c r="G105" s="29"/>
      <c r="H105" s="29"/>
      <c r="I105" s="29"/>
      <c r="J105" s="29"/>
      <c r="K105" s="29"/>
      <c r="L105" s="29"/>
      <c r="M105" s="29"/>
      <c r="N105" s="29"/>
      <c r="O105" s="30"/>
      <c r="P105" s="29"/>
      <c r="Q105" s="29"/>
    </row>
    <row r="107" spans="1:18" ht="29.25" customHeight="1" x14ac:dyDescent="0.2">
      <c r="B107" s="47" t="s">
        <v>261</v>
      </c>
      <c r="C107" s="68" t="s">
        <v>307</v>
      </c>
      <c r="D107" s="68"/>
      <c r="E107" s="68"/>
      <c r="F107" s="68"/>
      <c r="G107" s="68"/>
      <c r="H107" s="68"/>
      <c r="I107" s="68"/>
      <c r="J107" s="68"/>
      <c r="K107" s="68"/>
      <c r="L107" s="68"/>
      <c r="M107" s="68"/>
      <c r="N107" s="68"/>
      <c r="O107" s="3"/>
      <c r="R107" s="3"/>
    </row>
    <row r="108" spans="1:18" ht="15" customHeight="1" x14ac:dyDescent="0.2">
      <c r="B108" s="7"/>
      <c r="C108" s="8"/>
      <c r="D108" s="8"/>
      <c r="E108" s="8"/>
      <c r="F108" s="8"/>
      <c r="G108" s="8"/>
      <c r="H108" s="8"/>
      <c r="I108" s="8"/>
      <c r="J108" s="8"/>
      <c r="K108" s="8"/>
      <c r="L108" s="8"/>
      <c r="M108" s="8"/>
      <c r="N108" s="8"/>
      <c r="O108" s="8"/>
      <c r="R108" s="8"/>
    </row>
    <row r="109" spans="1:18" ht="16.5" customHeight="1" x14ac:dyDescent="0.2">
      <c r="B109" s="69" t="s">
        <v>0</v>
      </c>
      <c r="C109" s="60" t="s">
        <v>13</v>
      </c>
      <c r="D109" s="61"/>
      <c r="E109" s="61"/>
      <c r="F109" s="62"/>
      <c r="G109" s="60" t="s">
        <v>2</v>
      </c>
      <c r="H109" s="61"/>
      <c r="I109" s="61"/>
      <c r="J109" s="61"/>
      <c r="K109" s="61"/>
      <c r="L109" s="61"/>
      <c r="M109" s="62"/>
      <c r="N109" s="63" t="s">
        <v>3</v>
      </c>
      <c r="O109" s="10"/>
      <c r="P109" s="67" t="s">
        <v>11</v>
      </c>
      <c r="Q109" s="67"/>
      <c r="R109" s="10"/>
    </row>
    <row r="110" spans="1:18" ht="31.5" customHeight="1" x14ac:dyDescent="0.2">
      <c r="B110" s="69"/>
      <c r="C110" s="24" t="s">
        <v>9</v>
      </c>
      <c r="D110" s="24" t="s">
        <v>10</v>
      </c>
      <c r="E110" s="24" t="s">
        <v>1</v>
      </c>
      <c r="F110" s="24" t="s">
        <v>16</v>
      </c>
      <c r="G110" s="24" t="s">
        <v>14</v>
      </c>
      <c r="H110" s="28" t="s">
        <v>15</v>
      </c>
      <c r="I110" s="24" t="s">
        <v>18</v>
      </c>
      <c r="J110" s="28" t="s">
        <v>17</v>
      </c>
      <c r="K110" s="24" t="s">
        <v>19</v>
      </c>
      <c r="L110" s="28" t="s">
        <v>20</v>
      </c>
      <c r="M110" s="24" t="s">
        <v>4</v>
      </c>
      <c r="N110" s="63"/>
      <c r="O110" s="10"/>
      <c r="P110" s="46" t="s">
        <v>26</v>
      </c>
      <c r="Q110" s="46" t="s">
        <v>5</v>
      </c>
      <c r="R110" s="10"/>
    </row>
    <row r="111" spans="1:18" ht="42.75" x14ac:dyDescent="0.2">
      <c r="B111" s="25" t="s">
        <v>308</v>
      </c>
      <c r="C111" s="12">
        <v>0</v>
      </c>
      <c r="D111" s="33">
        <v>600000000</v>
      </c>
      <c r="E111" s="12">
        <v>0</v>
      </c>
      <c r="F111" s="32">
        <f>+C111+D111+E111</f>
        <v>600000000</v>
      </c>
      <c r="G111" s="12">
        <v>0</v>
      </c>
      <c r="H111" s="12"/>
      <c r="I111" s="12">
        <v>0</v>
      </c>
      <c r="J111" s="12"/>
      <c r="K111" s="12">
        <v>0</v>
      </c>
      <c r="L111" s="12"/>
      <c r="M111" s="12">
        <f>+G111+I111+K111</f>
        <v>0</v>
      </c>
      <c r="N111" s="35">
        <f>+F111+M111</f>
        <v>600000000</v>
      </c>
      <c r="O111" s="14"/>
      <c r="P111" s="15" t="s">
        <v>309</v>
      </c>
      <c r="Q111" s="37">
        <v>0.8</v>
      </c>
      <c r="R111" s="14"/>
    </row>
    <row r="112" spans="1:18" ht="15" x14ac:dyDescent="0.2">
      <c r="B112" s="25" t="s">
        <v>310</v>
      </c>
      <c r="C112" s="12">
        <v>0</v>
      </c>
      <c r="D112" s="12">
        <v>0</v>
      </c>
      <c r="E112" s="12">
        <v>0</v>
      </c>
      <c r="F112" s="32">
        <f>+C112+D112+E112</f>
        <v>0</v>
      </c>
      <c r="G112" s="12">
        <v>0</v>
      </c>
      <c r="H112" s="12"/>
      <c r="I112" s="12">
        <v>0</v>
      </c>
      <c r="J112" s="12"/>
      <c r="K112" s="12">
        <v>0</v>
      </c>
      <c r="L112" s="12"/>
      <c r="M112" s="12">
        <f>+G112+I112+K112</f>
        <v>0</v>
      </c>
      <c r="N112" s="35">
        <f>+F112+M112</f>
        <v>0</v>
      </c>
      <c r="O112" s="14"/>
      <c r="P112" s="15"/>
      <c r="Q112" s="16"/>
      <c r="R112" s="14"/>
    </row>
    <row r="113" spans="1:18" ht="30" x14ac:dyDescent="0.2">
      <c r="B113" s="25" t="s">
        <v>311</v>
      </c>
      <c r="C113" s="12">
        <v>0</v>
      </c>
      <c r="D113" s="33">
        <v>55000000</v>
      </c>
      <c r="E113" s="12">
        <v>0</v>
      </c>
      <c r="F113" s="32">
        <f>+C113+D113+E113</f>
        <v>55000000</v>
      </c>
      <c r="G113" s="12">
        <v>0</v>
      </c>
      <c r="H113" s="12"/>
      <c r="I113" s="12">
        <v>0</v>
      </c>
      <c r="J113" s="12"/>
      <c r="K113" s="12">
        <v>0</v>
      </c>
      <c r="L113" s="12"/>
      <c r="M113" s="12">
        <f>+G113+I113+K113</f>
        <v>0</v>
      </c>
      <c r="N113" s="35">
        <f>+F113+M113</f>
        <v>55000000</v>
      </c>
      <c r="O113" s="14"/>
      <c r="P113" s="15"/>
      <c r="Q113" s="16"/>
      <c r="R113" s="14"/>
    </row>
    <row r="114" spans="1:18" ht="42.75" x14ac:dyDescent="0.2">
      <c r="B114" s="25" t="s">
        <v>254</v>
      </c>
      <c r="C114" s="12">
        <v>0</v>
      </c>
      <c r="D114" s="12">
        <v>0</v>
      </c>
      <c r="E114" s="12">
        <v>0</v>
      </c>
      <c r="F114" s="32">
        <f>+C114+D114+E114</f>
        <v>0</v>
      </c>
      <c r="G114" s="12">
        <v>0</v>
      </c>
      <c r="H114" s="12"/>
      <c r="I114" s="12">
        <v>0</v>
      </c>
      <c r="J114" s="12"/>
      <c r="K114" s="12">
        <v>0</v>
      </c>
      <c r="L114" s="12"/>
      <c r="M114" s="12">
        <f>+G114+I114+K114</f>
        <v>0</v>
      </c>
      <c r="N114" s="35">
        <f>+F114+M114</f>
        <v>0</v>
      </c>
      <c r="O114" s="14"/>
      <c r="P114" s="15" t="s">
        <v>239</v>
      </c>
      <c r="Q114" s="37">
        <v>0.9</v>
      </c>
      <c r="R114" s="14"/>
    </row>
    <row r="115" spans="1:18" ht="15.75" x14ac:dyDescent="0.2">
      <c r="B115" s="17" t="s">
        <v>6</v>
      </c>
      <c r="C115" s="18">
        <f>SUM(C111:C114)</f>
        <v>0</v>
      </c>
      <c r="D115" s="18">
        <f>SUM(D111:D114)</f>
        <v>655000000</v>
      </c>
      <c r="E115" s="18">
        <f>SUM(E111:E114)</f>
        <v>0</v>
      </c>
      <c r="F115" s="18">
        <f>SUM(F111:F114)</f>
        <v>655000000</v>
      </c>
      <c r="G115" s="18">
        <f>SUM(G111:G114)</f>
        <v>0</v>
      </c>
      <c r="I115" s="18">
        <f>SUM(I111:I114)</f>
        <v>0</v>
      </c>
      <c r="K115" s="18">
        <f>SUM(K111:K114)</f>
        <v>0</v>
      </c>
      <c r="M115" s="36">
        <f>SUM(M111:M114)</f>
        <v>0</v>
      </c>
      <c r="N115" s="36">
        <f>SUM(N111:N114)</f>
        <v>655000000</v>
      </c>
      <c r="O115" s="19"/>
      <c r="Q115" s="34"/>
      <c r="R115" s="19"/>
    </row>
    <row r="117" spans="1:18" ht="15.75" x14ac:dyDescent="0.2">
      <c r="B117" s="17" t="s">
        <v>12</v>
      </c>
      <c r="C117" s="20">
        <f>F115</f>
        <v>655000000</v>
      </c>
      <c r="D117" s="26"/>
    </row>
    <row r="118" spans="1:18" ht="15.75" x14ac:dyDescent="0.2">
      <c r="B118" s="17" t="s">
        <v>7</v>
      </c>
      <c r="C118" s="20">
        <f>+M115</f>
        <v>0</v>
      </c>
      <c r="D118" s="26"/>
    </row>
    <row r="119" spans="1:18" ht="15.75" x14ac:dyDescent="0.25">
      <c r="B119" s="17" t="s">
        <v>3</v>
      </c>
      <c r="C119" s="22">
        <f>+C117+C118</f>
        <v>655000000</v>
      </c>
      <c r="D119" s="27"/>
    </row>
    <row r="121" spans="1:18" x14ac:dyDescent="0.2">
      <c r="A121" s="29"/>
      <c r="B121" s="29"/>
      <c r="C121" s="29"/>
      <c r="D121" s="29"/>
      <c r="E121" s="29"/>
      <c r="F121" s="29"/>
      <c r="G121" s="29"/>
      <c r="H121" s="29"/>
      <c r="I121" s="29"/>
      <c r="J121" s="29"/>
      <c r="K121" s="29"/>
      <c r="L121" s="29"/>
      <c r="M121" s="29"/>
      <c r="N121" s="29"/>
      <c r="O121" s="30"/>
      <c r="P121" s="29"/>
      <c r="Q121" s="29"/>
    </row>
    <row r="123" spans="1:18" ht="29.25" customHeight="1" x14ac:dyDescent="0.2">
      <c r="B123" s="47" t="s">
        <v>262</v>
      </c>
      <c r="C123" s="68" t="s">
        <v>312</v>
      </c>
      <c r="D123" s="68"/>
      <c r="E123" s="68"/>
      <c r="F123" s="68"/>
      <c r="G123" s="68"/>
      <c r="H123" s="68"/>
      <c r="I123" s="68"/>
      <c r="J123" s="68"/>
      <c r="K123" s="68"/>
      <c r="L123" s="68"/>
      <c r="M123" s="68"/>
      <c r="N123" s="68"/>
      <c r="O123" s="3"/>
      <c r="R123" s="3"/>
    </row>
    <row r="124" spans="1:18" ht="15" customHeight="1" x14ac:dyDescent="0.2">
      <c r="B124" s="7"/>
      <c r="C124" s="8"/>
      <c r="D124" s="8"/>
      <c r="E124" s="8"/>
      <c r="F124" s="8"/>
      <c r="G124" s="8"/>
      <c r="H124" s="8"/>
      <c r="I124" s="8"/>
      <c r="J124" s="8"/>
      <c r="K124" s="8"/>
      <c r="L124" s="8"/>
      <c r="M124" s="8"/>
      <c r="N124" s="8"/>
      <c r="O124" s="8"/>
      <c r="R124" s="8"/>
    </row>
    <row r="125" spans="1:18" ht="16.5" customHeight="1" x14ac:dyDescent="0.2">
      <c r="B125" s="69" t="s">
        <v>0</v>
      </c>
      <c r="C125" s="60" t="s">
        <v>13</v>
      </c>
      <c r="D125" s="61"/>
      <c r="E125" s="61"/>
      <c r="F125" s="62"/>
      <c r="G125" s="60" t="s">
        <v>2</v>
      </c>
      <c r="H125" s="61"/>
      <c r="I125" s="61"/>
      <c r="J125" s="61"/>
      <c r="K125" s="61"/>
      <c r="L125" s="61"/>
      <c r="M125" s="62"/>
      <c r="N125" s="63" t="s">
        <v>3</v>
      </c>
      <c r="O125" s="10"/>
      <c r="P125" s="67" t="s">
        <v>11</v>
      </c>
      <c r="Q125" s="67"/>
      <c r="R125" s="10"/>
    </row>
    <row r="126" spans="1:18" ht="31.5" customHeight="1" x14ac:dyDescent="0.2">
      <c r="B126" s="69"/>
      <c r="C126" s="24" t="s">
        <v>9</v>
      </c>
      <c r="D126" s="24" t="s">
        <v>10</v>
      </c>
      <c r="E126" s="24" t="s">
        <v>1</v>
      </c>
      <c r="F126" s="24" t="s">
        <v>16</v>
      </c>
      <c r="G126" s="24" t="s">
        <v>14</v>
      </c>
      <c r="H126" s="28" t="s">
        <v>15</v>
      </c>
      <c r="I126" s="24" t="s">
        <v>18</v>
      </c>
      <c r="J126" s="28" t="s">
        <v>17</v>
      </c>
      <c r="K126" s="24" t="s">
        <v>19</v>
      </c>
      <c r="L126" s="28" t="s">
        <v>20</v>
      </c>
      <c r="M126" s="24" t="s">
        <v>4</v>
      </c>
      <c r="N126" s="63"/>
      <c r="O126" s="10"/>
      <c r="P126" s="46" t="s">
        <v>26</v>
      </c>
      <c r="Q126" s="46" t="s">
        <v>5</v>
      </c>
      <c r="R126" s="10"/>
    </row>
    <row r="127" spans="1:18" ht="45" x14ac:dyDescent="0.2">
      <c r="B127" s="25" t="s">
        <v>313</v>
      </c>
      <c r="C127" s="12">
        <v>0</v>
      </c>
      <c r="D127" s="12">
        <v>0</v>
      </c>
      <c r="E127" s="12">
        <v>0</v>
      </c>
      <c r="F127" s="32">
        <f t="shared" ref="F127:F132" si="12">+C127+D127+E127</f>
        <v>0</v>
      </c>
      <c r="G127" s="12">
        <v>0</v>
      </c>
      <c r="H127" s="12"/>
      <c r="I127" s="12">
        <v>0</v>
      </c>
      <c r="J127" s="12"/>
      <c r="K127" s="12">
        <v>0</v>
      </c>
      <c r="L127" s="12"/>
      <c r="M127" s="12">
        <f t="shared" ref="M127:M132" si="13">+G127+I127+K127</f>
        <v>0</v>
      </c>
      <c r="N127" s="35">
        <f t="shared" ref="N127:N132" si="14">+F127+M127</f>
        <v>0</v>
      </c>
      <c r="O127" s="14"/>
      <c r="P127" s="15"/>
      <c r="Q127" s="16"/>
      <c r="R127" s="14"/>
    </row>
    <row r="128" spans="1:18" ht="75" x14ac:dyDescent="0.2">
      <c r="B128" s="25" t="s">
        <v>314</v>
      </c>
      <c r="C128" s="12">
        <v>0</v>
      </c>
      <c r="D128" s="33">
        <v>35000000</v>
      </c>
      <c r="E128" s="12">
        <v>0</v>
      </c>
      <c r="F128" s="32">
        <f t="shared" si="12"/>
        <v>35000000</v>
      </c>
      <c r="G128" s="12">
        <v>0</v>
      </c>
      <c r="H128" s="12"/>
      <c r="I128" s="12">
        <v>0</v>
      </c>
      <c r="J128" s="12"/>
      <c r="K128" s="12">
        <v>0</v>
      </c>
      <c r="L128" s="12"/>
      <c r="M128" s="12">
        <f t="shared" si="13"/>
        <v>0</v>
      </c>
      <c r="N128" s="35">
        <f t="shared" si="14"/>
        <v>35000000</v>
      </c>
      <c r="O128" s="14"/>
      <c r="P128" s="15"/>
      <c r="Q128" s="16"/>
      <c r="R128" s="14"/>
    </row>
    <row r="129" spans="1:18" ht="60" x14ac:dyDescent="0.2">
      <c r="B129" s="25" t="s">
        <v>315</v>
      </c>
      <c r="C129" s="12">
        <v>0</v>
      </c>
      <c r="D129" s="12">
        <v>0</v>
      </c>
      <c r="E129" s="12">
        <v>0</v>
      </c>
      <c r="F129" s="32">
        <f t="shared" si="12"/>
        <v>0</v>
      </c>
      <c r="G129" s="12">
        <v>0</v>
      </c>
      <c r="H129" s="12"/>
      <c r="I129" s="12">
        <v>0</v>
      </c>
      <c r="J129" s="12"/>
      <c r="K129" s="12">
        <v>0</v>
      </c>
      <c r="L129" s="12"/>
      <c r="M129" s="12">
        <f t="shared" si="13"/>
        <v>0</v>
      </c>
      <c r="N129" s="35">
        <f t="shared" si="14"/>
        <v>0</v>
      </c>
      <c r="O129" s="14"/>
      <c r="P129" s="15"/>
      <c r="Q129" s="16"/>
      <c r="R129" s="14"/>
    </row>
    <row r="130" spans="1:18" ht="15" x14ac:dyDescent="0.2">
      <c r="B130" s="25" t="s">
        <v>316</v>
      </c>
      <c r="C130" s="12">
        <v>0</v>
      </c>
      <c r="D130" s="12">
        <v>0</v>
      </c>
      <c r="E130" s="12">
        <v>0</v>
      </c>
      <c r="F130" s="32">
        <f t="shared" si="12"/>
        <v>0</v>
      </c>
      <c r="G130" s="12">
        <v>0</v>
      </c>
      <c r="H130" s="12"/>
      <c r="I130" s="12">
        <v>0</v>
      </c>
      <c r="J130" s="12"/>
      <c r="K130" s="12">
        <v>0</v>
      </c>
      <c r="L130" s="12"/>
      <c r="M130" s="12">
        <f t="shared" si="13"/>
        <v>0</v>
      </c>
      <c r="N130" s="35">
        <f t="shared" si="14"/>
        <v>0</v>
      </c>
      <c r="O130" s="14"/>
      <c r="P130" s="15"/>
      <c r="Q130" s="16"/>
      <c r="R130" s="14"/>
    </row>
    <row r="131" spans="1:18" ht="15" x14ac:dyDescent="0.2">
      <c r="B131" s="25" t="s">
        <v>317</v>
      </c>
      <c r="C131" s="12">
        <v>0</v>
      </c>
      <c r="D131" s="33">
        <v>50000000</v>
      </c>
      <c r="E131" s="12">
        <v>0</v>
      </c>
      <c r="F131" s="32">
        <f t="shared" si="12"/>
        <v>50000000</v>
      </c>
      <c r="G131" s="12">
        <v>0</v>
      </c>
      <c r="H131" s="12"/>
      <c r="I131" s="12">
        <v>0</v>
      </c>
      <c r="J131" s="12"/>
      <c r="K131" s="12">
        <v>0</v>
      </c>
      <c r="L131" s="12"/>
      <c r="M131" s="12">
        <f t="shared" si="13"/>
        <v>0</v>
      </c>
      <c r="N131" s="35">
        <f t="shared" si="14"/>
        <v>50000000</v>
      </c>
      <c r="O131" s="14"/>
      <c r="P131" s="15"/>
      <c r="Q131" s="16"/>
      <c r="R131" s="14"/>
    </row>
    <row r="132" spans="1:18" ht="42.75" x14ac:dyDescent="0.2">
      <c r="B132" s="25" t="s">
        <v>254</v>
      </c>
      <c r="C132" s="12">
        <v>0</v>
      </c>
      <c r="D132" s="12">
        <v>0</v>
      </c>
      <c r="E132" s="12">
        <v>0</v>
      </c>
      <c r="F132" s="32">
        <f t="shared" si="12"/>
        <v>0</v>
      </c>
      <c r="G132" s="12">
        <v>0</v>
      </c>
      <c r="H132" s="12"/>
      <c r="I132" s="12">
        <v>0</v>
      </c>
      <c r="J132" s="12"/>
      <c r="K132" s="12">
        <v>0</v>
      </c>
      <c r="L132" s="12"/>
      <c r="M132" s="12">
        <f t="shared" si="13"/>
        <v>0</v>
      </c>
      <c r="N132" s="35">
        <f t="shared" si="14"/>
        <v>0</v>
      </c>
      <c r="O132" s="14"/>
      <c r="P132" s="15" t="s">
        <v>239</v>
      </c>
      <c r="Q132" s="37">
        <v>1</v>
      </c>
      <c r="R132" s="14"/>
    </row>
    <row r="133" spans="1:18" ht="15.75" x14ac:dyDescent="0.2">
      <c r="B133" s="17" t="s">
        <v>6</v>
      </c>
      <c r="C133" s="18">
        <f>SUM(C127:C132)</f>
        <v>0</v>
      </c>
      <c r="D133" s="18">
        <f>SUM(D127:D132)</f>
        <v>85000000</v>
      </c>
      <c r="E133" s="18">
        <f>SUM(E127:E132)</f>
        <v>0</v>
      </c>
      <c r="F133" s="18">
        <f>SUM(F127:F132)</f>
        <v>85000000</v>
      </c>
      <c r="G133" s="18">
        <f>SUM(G127:G132)</f>
        <v>0</v>
      </c>
      <c r="I133" s="18">
        <f>SUM(I127:I132)</f>
        <v>0</v>
      </c>
      <c r="K133" s="18">
        <f>SUM(K127:K132)</f>
        <v>0</v>
      </c>
      <c r="M133" s="36">
        <f>SUM(M127:M132)</f>
        <v>0</v>
      </c>
      <c r="N133" s="36">
        <f>SUM(N127:N132)</f>
        <v>85000000</v>
      </c>
      <c r="O133" s="19"/>
      <c r="Q133" s="34">
        <f>SUM(Q127:Q132)</f>
        <v>1</v>
      </c>
      <c r="R133" s="19"/>
    </row>
    <row r="135" spans="1:18" ht="15.75" x14ac:dyDescent="0.2">
      <c r="B135" s="17" t="s">
        <v>12</v>
      </c>
      <c r="C135" s="20">
        <f>F133</f>
        <v>85000000</v>
      </c>
      <c r="D135" s="26"/>
    </row>
    <row r="136" spans="1:18" ht="15.75" x14ac:dyDescent="0.2">
      <c r="B136" s="17" t="s">
        <v>7</v>
      </c>
      <c r="C136" s="20">
        <f>+M133</f>
        <v>0</v>
      </c>
      <c r="D136" s="26"/>
    </row>
    <row r="137" spans="1:18" ht="15.75" x14ac:dyDescent="0.25">
      <c r="B137" s="17" t="s">
        <v>3</v>
      </c>
      <c r="C137" s="22">
        <f>+C135+C136</f>
        <v>85000000</v>
      </c>
      <c r="D137" s="27"/>
    </row>
    <row r="139" spans="1:18" x14ac:dyDescent="0.2">
      <c r="A139" s="29"/>
      <c r="B139" s="29"/>
      <c r="C139" s="29"/>
      <c r="D139" s="29"/>
      <c r="E139" s="29"/>
      <c r="F139" s="29"/>
      <c r="G139" s="29"/>
      <c r="H139" s="29"/>
      <c r="I139" s="29"/>
      <c r="J139" s="29"/>
      <c r="K139" s="29"/>
      <c r="L139" s="29"/>
      <c r="M139" s="29"/>
      <c r="N139" s="29"/>
      <c r="O139" s="30"/>
      <c r="P139" s="29"/>
      <c r="Q139" s="29"/>
    </row>
    <row r="141" spans="1:18" ht="29.25" customHeight="1" x14ac:dyDescent="0.2">
      <c r="B141" s="47" t="s">
        <v>263</v>
      </c>
      <c r="C141" s="68" t="s">
        <v>318</v>
      </c>
      <c r="D141" s="68"/>
      <c r="E141" s="68"/>
      <c r="F141" s="68"/>
      <c r="G141" s="68"/>
      <c r="H141" s="68"/>
      <c r="I141" s="68"/>
      <c r="J141" s="68"/>
      <c r="K141" s="68"/>
      <c r="L141" s="68"/>
      <c r="M141" s="68"/>
      <c r="N141" s="68"/>
      <c r="O141" s="3"/>
      <c r="R141" s="3"/>
    </row>
    <row r="142" spans="1:18" ht="15" customHeight="1" x14ac:dyDescent="0.2">
      <c r="B142" s="7"/>
      <c r="C142" s="8"/>
      <c r="D142" s="8"/>
      <c r="E142" s="8"/>
      <c r="F142" s="8"/>
      <c r="G142" s="8"/>
      <c r="H142" s="8"/>
      <c r="I142" s="8"/>
      <c r="J142" s="8"/>
      <c r="K142" s="8"/>
      <c r="L142" s="8"/>
      <c r="M142" s="8"/>
      <c r="N142" s="8"/>
      <c r="O142" s="8"/>
      <c r="R142" s="8"/>
    </row>
    <row r="143" spans="1:18" ht="16.5" customHeight="1" x14ac:dyDescent="0.2">
      <c r="B143" s="69" t="s">
        <v>0</v>
      </c>
      <c r="C143" s="60" t="s">
        <v>13</v>
      </c>
      <c r="D143" s="61"/>
      <c r="E143" s="61"/>
      <c r="F143" s="62"/>
      <c r="G143" s="60" t="s">
        <v>2</v>
      </c>
      <c r="H143" s="61"/>
      <c r="I143" s="61"/>
      <c r="J143" s="61"/>
      <c r="K143" s="61"/>
      <c r="L143" s="61"/>
      <c r="M143" s="62"/>
      <c r="N143" s="63" t="s">
        <v>3</v>
      </c>
      <c r="O143" s="10"/>
      <c r="P143" s="67" t="s">
        <v>11</v>
      </c>
      <c r="Q143" s="67"/>
      <c r="R143" s="10"/>
    </row>
    <row r="144" spans="1:18" ht="31.5" customHeight="1" x14ac:dyDescent="0.2">
      <c r="B144" s="69"/>
      <c r="C144" s="24" t="s">
        <v>9</v>
      </c>
      <c r="D144" s="24" t="s">
        <v>10</v>
      </c>
      <c r="E144" s="24" t="s">
        <v>1</v>
      </c>
      <c r="F144" s="24" t="s">
        <v>16</v>
      </c>
      <c r="G144" s="24" t="s">
        <v>14</v>
      </c>
      <c r="H144" s="28" t="s">
        <v>15</v>
      </c>
      <c r="I144" s="24" t="s">
        <v>18</v>
      </c>
      <c r="J144" s="28" t="s">
        <v>17</v>
      </c>
      <c r="K144" s="24" t="s">
        <v>19</v>
      </c>
      <c r="L144" s="28" t="s">
        <v>20</v>
      </c>
      <c r="M144" s="24" t="s">
        <v>4</v>
      </c>
      <c r="N144" s="63"/>
      <c r="O144" s="10"/>
      <c r="P144" s="46" t="s">
        <v>26</v>
      </c>
      <c r="Q144" s="46" t="s">
        <v>5</v>
      </c>
      <c r="R144" s="10"/>
    </row>
    <row r="145" spans="1:18" ht="30" x14ac:dyDescent="0.2">
      <c r="B145" s="25" t="s">
        <v>319</v>
      </c>
      <c r="C145" s="12">
        <v>0</v>
      </c>
      <c r="D145" s="12">
        <v>0</v>
      </c>
      <c r="E145" s="12">
        <v>0</v>
      </c>
      <c r="F145" s="32">
        <f>+C145+D145+E145</f>
        <v>0</v>
      </c>
      <c r="G145" s="12">
        <v>0</v>
      </c>
      <c r="H145" s="12"/>
      <c r="I145" s="12">
        <v>0</v>
      </c>
      <c r="J145" s="12"/>
      <c r="K145" s="12">
        <v>0</v>
      </c>
      <c r="L145" s="12"/>
      <c r="M145" s="12">
        <f>+G145+I145+K145</f>
        <v>0</v>
      </c>
      <c r="N145" s="35">
        <f>+F145+M145</f>
        <v>0</v>
      </c>
      <c r="O145" s="14"/>
      <c r="P145" s="15"/>
      <c r="Q145" s="16"/>
      <c r="R145" s="14"/>
    </row>
    <row r="146" spans="1:18" ht="30" x14ac:dyDescent="0.2">
      <c r="B146" s="25" t="s">
        <v>320</v>
      </c>
      <c r="C146" s="12">
        <v>0</v>
      </c>
      <c r="D146" s="12">
        <v>0</v>
      </c>
      <c r="E146" s="12">
        <v>0</v>
      </c>
      <c r="F146" s="32">
        <f>+C146+D146+E146</f>
        <v>0</v>
      </c>
      <c r="G146" s="12">
        <v>0</v>
      </c>
      <c r="H146" s="12"/>
      <c r="I146" s="12">
        <v>0</v>
      </c>
      <c r="J146" s="12"/>
      <c r="K146" s="12">
        <v>0</v>
      </c>
      <c r="L146" s="12"/>
      <c r="M146" s="12">
        <f>+G146+I146+K146</f>
        <v>0</v>
      </c>
      <c r="N146" s="35">
        <f>+F146+M146</f>
        <v>0</v>
      </c>
      <c r="O146" s="14"/>
      <c r="P146" s="15"/>
      <c r="Q146" s="16"/>
      <c r="R146" s="14"/>
    </row>
    <row r="147" spans="1:18" ht="30" x14ac:dyDescent="0.2">
      <c r="B147" s="25" t="s">
        <v>321</v>
      </c>
      <c r="C147" s="12">
        <v>0</v>
      </c>
      <c r="D147" s="12">
        <v>0</v>
      </c>
      <c r="E147" s="12">
        <v>0</v>
      </c>
      <c r="F147" s="32">
        <f>+C147+D147+E147</f>
        <v>0</v>
      </c>
      <c r="G147" s="12">
        <v>0</v>
      </c>
      <c r="H147" s="12"/>
      <c r="I147" s="12">
        <v>0</v>
      </c>
      <c r="J147" s="12"/>
      <c r="K147" s="12">
        <v>0</v>
      </c>
      <c r="L147" s="12"/>
      <c r="M147" s="12">
        <f>+G147+I147+K147</f>
        <v>0</v>
      </c>
      <c r="N147" s="35">
        <f>+F147+M147</f>
        <v>0</v>
      </c>
      <c r="O147" s="14"/>
      <c r="P147" s="15"/>
      <c r="Q147" s="16"/>
      <c r="R147" s="14"/>
    </row>
    <row r="148" spans="1:18" ht="45" x14ac:dyDescent="0.2">
      <c r="B148" s="25" t="s">
        <v>322</v>
      </c>
      <c r="C148" s="12">
        <v>0</v>
      </c>
      <c r="D148" s="12">
        <v>0</v>
      </c>
      <c r="E148" s="12">
        <v>0</v>
      </c>
      <c r="F148" s="32">
        <f>+C148+D148+E148</f>
        <v>0</v>
      </c>
      <c r="G148" s="12">
        <v>0</v>
      </c>
      <c r="H148" s="12"/>
      <c r="I148" s="12">
        <v>0</v>
      </c>
      <c r="J148" s="12"/>
      <c r="K148" s="12">
        <v>0</v>
      </c>
      <c r="L148" s="12"/>
      <c r="M148" s="12">
        <f>+G148+I148+K148</f>
        <v>0</v>
      </c>
      <c r="N148" s="35">
        <f>+F148+M148</f>
        <v>0</v>
      </c>
      <c r="O148" s="14"/>
      <c r="P148" s="15"/>
      <c r="Q148" s="16"/>
      <c r="R148" s="14"/>
    </row>
    <row r="149" spans="1:18" ht="30" x14ac:dyDescent="0.2">
      <c r="B149" s="25" t="s">
        <v>323</v>
      </c>
      <c r="C149" s="12">
        <v>0</v>
      </c>
      <c r="D149" s="12">
        <v>0</v>
      </c>
      <c r="E149" s="12">
        <v>0</v>
      </c>
      <c r="F149" s="32">
        <f>+C149+D149+E149</f>
        <v>0</v>
      </c>
      <c r="G149" s="12">
        <v>0</v>
      </c>
      <c r="H149" s="12"/>
      <c r="I149" s="12">
        <v>0</v>
      </c>
      <c r="J149" s="12"/>
      <c r="K149" s="12">
        <v>0</v>
      </c>
      <c r="L149" s="12"/>
      <c r="M149" s="12">
        <f>+G149+I149+K149</f>
        <v>0</v>
      </c>
      <c r="N149" s="35">
        <f>+F149+M149</f>
        <v>0</v>
      </c>
      <c r="O149" s="14"/>
      <c r="P149" s="15"/>
      <c r="Q149" s="16"/>
      <c r="R149" s="14"/>
    </row>
    <row r="150" spans="1:18" ht="15.75" x14ac:dyDescent="0.2">
      <c r="B150" s="17" t="s">
        <v>6</v>
      </c>
      <c r="C150" s="18">
        <f>SUM(C145:C149)</f>
        <v>0</v>
      </c>
      <c r="D150" s="18">
        <f>SUM(D145:D149)</f>
        <v>0</v>
      </c>
      <c r="E150" s="18">
        <f>SUM(E145:E149)</f>
        <v>0</v>
      </c>
      <c r="F150" s="18">
        <f>SUM(F145:F149)</f>
        <v>0</v>
      </c>
      <c r="G150" s="18">
        <f>SUM(G145:G149)</f>
        <v>0</v>
      </c>
      <c r="I150" s="18">
        <f>SUM(I145:I149)</f>
        <v>0</v>
      </c>
      <c r="K150" s="18">
        <f>SUM(K145:K149)</f>
        <v>0</v>
      </c>
      <c r="M150" s="36">
        <f>SUM(M145:M149)</f>
        <v>0</v>
      </c>
      <c r="N150" s="36">
        <f>SUM(N145:N149)</f>
        <v>0</v>
      </c>
      <c r="O150" s="19"/>
      <c r="Q150" s="34">
        <f>SUM(Q145:Q149)</f>
        <v>0</v>
      </c>
      <c r="R150" s="19"/>
    </row>
    <row r="152" spans="1:18" ht="15.75" x14ac:dyDescent="0.2">
      <c r="B152" s="17" t="s">
        <v>12</v>
      </c>
      <c r="C152" s="20">
        <f>F150</f>
        <v>0</v>
      </c>
      <c r="D152" s="26"/>
    </row>
    <row r="153" spans="1:18" ht="15.75" x14ac:dyDescent="0.2">
      <c r="B153" s="17" t="s">
        <v>7</v>
      </c>
      <c r="C153" s="20">
        <f>+M150</f>
        <v>0</v>
      </c>
      <c r="D153" s="26"/>
    </row>
    <row r="154" spans="1:18" ht="15.75" x14ac:dyDescent="0.25">
      <c r="B154" s="17" t="s">
        <v>3</v>
      </c>
      <c r="C154" s="22">
        <f>+C152+C153</f>
        <v>0</v>
      </c>
      <c r="D154" s="27"/>
    </row>
    <row r="156" spans="1:18" x14ac:dyDescent="0.2">
      <c r="A156" s="29"/>
      <c r="B156" s="29"/>
      <c r="C156" s="29"/>
      <c r="D156" s="29"/>
      <c r="E156" s="29"/>
      <c r="F156" s="29"/>
      <c r="G156" s="29"/>
      <c r="H156" s="29"/>
      <c r="I156" s="29"/>
      <c r="J156" s="29"/>
      <c r="K156" s="29"/>
      <c r="L156" s="29"/>
      <c r="M156" s="29"/>
      <c r="N156" s="29"/>
      <c r="O156" s="30"/>
      <c r="P156" s="29"/>
      <c r="Q156" s="29"/>
    </row>
    <row r="158" spans="1:18" ht="29.25" customHeight="1" x14ac:dyDescent="0.2">
      <c r="B158" s="47" t="s">
        <v>265</v>
      </c>
      <c r="C158" s="68" t="s">
        <v>324</v>
      </c>
      <c r="D158" s="68"/>
      <c r="E158" s="68"/>
      <c r="F158" s="68"/>
      <c r="G158" s="68"/>
      <c r="H158" s="68"/>
      <c r="I158" s="68"/>
      <c r="J158" s="68"/>
      <c r="K158" s="68"/>
      <c r="L158" s="68"/>
      <c r="M158" s="68"/>
      <c r="N158" s="68"/>
      <c r="O158" s="3"/>
      <c r="R158" s="3"/>
    </row>
    <row r="159" spans="1:18" ht="15" customHeight="1" x14ac:dyDescent="0.2">
      <c r="B159" s="7"/>
      <c r="C159" s="8"/>
      <c r="D159" s="8"/>
      <c r="E159" s="8"/>
      <c r="F159" s="8"/>
      <c r="G159" s="8"/>
      <c r="H159" s="8"/>
      <c r="I159" s="8"/>
      <c r="J159" s="8"/>
      <c r="K159" s="8"/>
      <c r="L159" s="8"/>
      <c r="M159" s="8"/>
      <c r="N159" s="8"/>
      <c r="O159" s="8"/>
      <c r="R159" s="8"/>
    </row>
    <row r="160" spans="1:18" ht="16.5" customHeight="1" x14ac:dyDescent="0.2">
      <c r="B160" s="69" t="s">
        <v>0</v>
      </c>
      <c r="C160" s="60" t="s">
        <v>13</v>
      </c>
      <c r="D160" s="61"/>
      <c r="E160" s="61"/>
      <c r="F160" s="62"/>
      <c r="G160" s="60" t="s">
        <v>2</v>
      </c>
      <c r="H160" s="61"/>
      <c r="I160" s="61"/>
      <c r="J160" s="61"/>
      <c r="K160" s="61"/>
      <c r="L160" s="61"/>
      <c r="M160" s="62"/>
      <c r="N160" s="63" t="s">
        <v>3</v>
      </c>
      <c r="O160" s="10"/>
      <c r="P160" s="67" t="s">
        <v>11</v>
      </c>
      <c r="Q160" s="67"/>
      <c r="R160" s="10"/>
    </row>
    <row r="161" spans="1:18" ht="31.5" customHeight="1" x14ac:dyDescent="0.2">
      <c r="B161" s="69"/>
      <c r="C161" s="24" t="s">
        <v>9</v>
      </c>
      <c r="D161" s="24" t="s">
        <v>10</v>
      </c>
      <c r="E161" s="24" t="s">
        <v>1</v>
      </c>
      <c r="F161" s="24" t="s">
        <v>16</v>
      </c>
      <c r="G161" s="24" t="s">
        <v>14</v>
      </c>
      <c r="H161" s="28" t="s">
        <v>15</v>
      </c>
      <c r="I161" s="24" t="s">
        <v>18</v>
      </c>
      <c r="J161" s="28" t="s">
        <v>17</v>
      </c>
      <c r="K161" s="24" t="s">
        <v>19</v>
      </c>
      <c r="L161" s="28" t="s">
        <v>20</v>
      </c>
      <c r="M161" s="24" t="s">
        <v>4</v>
      </c>
      <c r="N161" s="63"/>
      <c r="O161" s="10"/>
      <c r="P161" s="46" t="s">
        <v>26</v>
      </c>
      <c r="Q161" s="46" t="s">
        <v>5</v>
      </c>
      <c r="R161" s="10"/>
    </row>
    <row r="162" spans="1:18" ht="45" x14ac:dyDescent="0.2">
      <c r="B162" s="25" t="s">
        <v>325</v>
      </c>
      <c r="C162" s="12">
        <v>0</v>
      </c>
      <c r="D162" s="12">
        <v>0</v>
      </c>
      <c r="E162" s="12">
        <v>0</v>
      </c>
      <c r="F162" s="32">
        <f t="shared" ref="F162:F167" si="15">+C162+D162+E162</f>
        <v>0</v>
      </c>
      <c r="G162" s="12">
        <v>0</v>
      </c>
      <c r="H162" s="12"/>
      <c r="I162" s="12">
        <v>0</v>
      </c>
      <c r="J162" s="12"/>
      <c r="K162" s="12">
        <v>0</v>
      </c>
      <c r="L162" s="12"/>
      <c r="M162" s="12">
        <f t="shared" ref="M162:M167" si="16">+G162+I162+K162</f>
        <v>0</v>
      </c>
      <c r="N162" s="35">
        <f t="shared" ref="N162:N167" si="17">+F162+M162</f>
        <v>0</v>
      </c>
      <c r="O162" s="14"/>
      <c r="P162" s="15"/>
      <c r="Q162" s="16"/>
      <c r="R162" s="14"/>
    </row>
    <row r="163" spans="1:18" ht="45" x14ac:dyDescent="0.2">
      <c r="B163" s="25" t="s">
        <v>326</v>
      </c>
      <c r="C163" s="12">
        <v>0</v>
      </c>
      <c r="D163" s="12">
        <v>0</v>
      </c>
      <c r="E163" s="12">
        <v>0</v>
      </c>
      <c r="F163" s="32">
        <f t="shared" si="15"/>
        <v>0</v>
      </c>
      <c r="G163" s="12">
        <v>0</v>
      </c>
      <c r="H163" s="12"/>
      <c r="I163" s="12">
        <v>0</v>
      </c>
      <c r="J163" s="12"/>
      <c r="K163" s="12">
        <v>0</v>
      </c>
      <c r="L163" s="12"/>
      <c r="M163" s="12">
        <f t="shared" si="16"/>
        <v>0</v>
      </c>
      <c r="N163" s="35">
        <f t="shared" si="17"/>
        <v>0</v>
      </c>
      <c r="O163" s="14"/>
      <c r="P163" s="15"/>
      <c r="Q163" s="16"/>
      <c r="R163" s="14"/>
    </row>
    <row r="164" spans="1:18" ht="60" x14ac:dyDescent="0.2">
      <c r="B164" s="25" t="s">
        <v>327</v>
      </c>
      <c r="C164" s="12">
        <v>0</v>
      </c>
      <c r="D164" s="12">
        <v>0</v>
      </c>
      <c r="E164" s="12">
        <v>0</v>
      </c>
      <c r="F164" s="32">
        <f t="shared" si="15"/>
        <v>0</v>
      </c>
      <c r="G164" s="12">
        <v>0</v>
      </c>
      <c r="H164" s="12"/>
      <c r="I164" s="12">
        <v>0</v>
      </c>
      <c r="J164" s="12"/>
      <c r="K164" s="12">
        <v>0</v>
      </c>
      <c r="L164" s="12"/>
      <c r="M164" s="12">
        <f t="shared" si="16"/>
        <v>0</v>
      </c>
      <c r="N164" s="35">
        <f t="shared" si="17"/>
        <v>0</v>
      </c>
      <c r="O164" s="14"/>
      <c r="P164" s="15"/>
      <c r="Q164" s="16"/>
      <c r="R164" s="14"/>
    </row>
    <row r="165" spans="1:18" ht="15" x14ac:dyDescent="0.2">
      <c r="B165" s="25" t="s">
        <v>328</v>
      </c>
      <c r="C165" s="12">
        <v>0</v>
      </c>
      <c r="D165" s="12">
        <v>0</v>
      </c>
      <c r="E165" s="12">
        <v>0</v>
      </c>
      <c r="F165" s="32">
        <f t="shared" si="15"/>
        <v>0</v>
      </c>
      <c r="G165" s="12">
        <v>0</v>
      </c>
      <c r="H165" s="12"/>
      <c r="I165" s="12">
        <v>0</v>
      </c>
      <c r="J165" s="12"/>
      <c r="K165" s="12">
        <v>0</v>
      </c>
      <c r="L165" s="12"/>
      <c r="M165" s="12">
        <f t="shared" si="16"/>
        <v>0</v>
      </c>
      <c r="N165" s="35">
        <f t="shared" si="17"/>
        <v>0</v>
      </c>
      <c r="O165" s="14"/>
      <c r="P165" s="15"/>
      <c r="Q165" s="16"/>
      <c r="R165" s="14"/>
    </row>
    <row r="166" spans="1:18" ht="45" x14ac:dyDescent="0.2">
      <c r="B166" s="25" t="s">
        <v>329</v>
      </c>
      <c r="C166" s="12">
        <v>0</v>
      </c>
      <c r="D166" s="12">
        <v>0</v>
      </c>
      <c r="E166" s="12">
        <v>0</v>
      </c>
      <c r="F166" s="32">
        <f t="shared" si="15"/>
        <v>0</v>
      </c>
      <c r="G166" s="12">
        <v>0</v>
      </c>
      <c r="H166" s="12"/>
      <c r="I166" s="12">
        <v>0</v>
      </c>
      <c r="J166" s="12"/>
      <c r="K166" s="12">
        <v>0</v>
      </c>
      <c r="L166" s="12"/>
      <c r="M166" s="12">
        <f t="shared" si="16"/>
        <v>0</v>
      </c>
      <c r="N166" s="35">
        <f t="shared" si="17"/>
        <v>0</v>
      </c>
      <c r="O166" s="14"/>
      <c r="P166" s="15"/>
      <c r="Q166" s="16"/>
      <c r="R166" s="14"/>
    </row>
    <row r="167" spans="1:18" ht="42.75" x14ac:dyDescent="0.2">
      <c r="B167" s="25" t="s">
        <v>241</v>
      </c>
      <c r="C167" s="12">
        <v>0</v>
      </c>
      <c r="D167" s="12">
        <v>0</v>
      </c>
      <c r="E167" s="12">
        <v>0</v>
      </c>
      <c r="F167" s="32">
        <f t="shared" si="15"/>
        <v>0</v>
      </c>
      <c r="G167" s="12">
        <v>0</v>
      </c>
      <c r="H167" s="12"/>
      <c r="I167" s="12">
        <v>0</v>
      </c>
      <c r="J167" s="12"/>
      <c r="K167" s="12">
        <v>0</v>
      </c>
      <c r="L167" s="12"/>
      <c r="M167" s="12">
        <f t="shared" si="16"/>
        <v>0</v>
      </c>
      <c r="N167" s="35">
        <f t="shared" si="17"/>
        <v>0</v>
      </c>
      <c r="O167" s="14"/>
      <c r="P167" s="15" t="s">
        <v>242</v>
      </c>
      <c r="Q167" s="37">
        <v>1</v>
      </c>
      <c r="R167" s="14"/>
    </row>
    <row r="168" spans="1:18" ht="15.75" x14ac:dyDescent="0.2">
      <c r="B168" s="17" t="s">
        <v>6</v>
      </c>
      <c r="C168" s="18">
        <f>SUM(C162:C167)</f>
        <v>0</v>
      </c>
      <c r="D168" s="18">
        <f>SUM(D162:D167)</f>
        <v>0</v>
      </c>
      <c r="E168" s="18">
        <f>SUM(E162:E167)</f>
        <v>0</v>
      </c>
      <c r="F168" s="18">
        <f>SUM(F162:F167)</f>
        <v>0</v>
      </c>
      <c r="G168" s="18">
        <f>SUM(G162:G167)</f>
        <v>0</v>
      </c>
      <c r="I168" s="18">
        <f>SUM(I162:I167)</f>
        <v>0</v>
      </c>
      <c r="K168" s="18">
        <f>SUM(K162:K167)</f>
        <v>0</v>
      </c>
      <c r="M168" s="36">
        <f>SUM(M162:M167)</f>
        <v>0</v>
      </c>
      <c r="N168" s="36">
        <f>SUM(N162:N167)</f>
        <v>0</v>
      </c>
      <c r="O168" s="19"/>
      <c r="Q168" s="34"/>
      <c r="R168" s="19"/>
    </row>
    <row r="170" spans="1:18" ht="15.75" x14ac:dyDescent="0.2">
      <c r="B170" s="17" t="s">
        <v>12</v>
      </c>
      <c r="C170" s="20">
        <f>F168</f>
        <v>0</v>
      </c>
      <c r="D170" s="26"/>
    </row>
    <row r="171" spans="1:18" ht="15.75" x14ac:dyDescent="0.2">
      <c r="B171" s="17" t="s">
        <v>7</v>
      </c>
      <c r="C171" s="20">
        <f>+M168</f>
        <v>0</v>
      </c>
      <c r="D171" s="26"/>
    </row>
    <row r="172" spans="1:18" ht="15.75" x14ac:dyDescent="0.25">
      <c r="B172" s="17" t="s">
        <v>3</v>
      </c>
      <c r="C172" s="22">
        <f>+C170+C171</f>
        <v>0</v>
      </c>
      <c r="D172" s="27"/>
    </row>
    <row r="174" spans="1:18" x14ac:dyDescent="0.2">
      <c r="A174" s="29"/>
      <c r="B174" s="29"/>
      <c r="C174" s="29"/>
      <c r="D174" s="29"/>
      <c r="E174" s="29"/>
      <c r="F174" s="29"/>
      <c r="G174" s="29"/>
      <c r="H174" s="29"/>
      <c r="I174" s="29"/>
      <c r="J174" s="29"/>
      <c r="K174" s="29"/>
      <c r="L174" s="29"/>
      <c r="M174" s="29"/>
      <c r="N174" s="29"/>
      <c r="O174" s="30"/>
      <c r="P174" s="29"/>
      <c r="Q174" s="29"/>
    </row>
    <row r="176" spans="1:18" ht="29.25" customHeight="1" x14ac:dyDescent="0.2">
      <c r="B176" s="47" t="s">
        <v>264</v>
      </c>
      <c r="C176" s="68" t="s">
        <v>330</v>
      </c>
      <c r="D176" s="68"/>
      <c r="E176" s="68"/>
      <c r="F176" s="68"/>
      <c r="G176" s="68"/>
      <c r="H176" s="68"/>
      <c r="I176" s="68"/>
      <c r="J176" s="68"/>
      <c r="K176" s="68"/>
      <c r="L176" s="68"/>
      <c r="M176" s="68"/>
      <c r="N176" s="68"/>
      <c r="O176" s="3"/>
      <c r="R176" s="3"/>
    </row>
    <row r="177" spans="1:18" ht="15" customHeight="1" x14ac:dyDescent="0.2">
      <c r="B177" s="7"/>
      <c r="C177" s="8"/>
      <c r="D177" s="8"/>
      <c r="E177" s="8"/>
      <c r="F177" s="8"/>
      <c r="G177" s="8"/>
      <c r="H177" s="8"/>
      <c r="I177" s="8"/>
      <c r="J177" s="8"/>
      <c r="K177" s="8"/>
      <c r="L177" s="8"/>
      <c r="M177" s="8"/>
      <c r="N177" s="8"/>
      <c r="O177" s="8"/>
      <c r="R177" s="8"/>
    </row>
    <row r="178" spans="1:18" ht="16.5" customHeight="1" x14ac:dyDescent="0.2">
      <c r="B178" s="69" t="s">
        <v>0</v>
      </c>
      <c r="C178" s="60" t="s">
        <v>13</v>
      </c>
      <c r="D178" s="61"/>
      <c r="E178" s="61"/>
      <c r="F178" s="62"/>
      <c r="G178" s="60" t="s">
        <v>2</v>
      </c>
      <c r="H178" s="61"/>
      <c r="I178" s="61"/>
      <c r="J178" s="61"/>
      <c r="K178" s="61"/>
      <c r="L178" s="61"/>
      <c r="M178" s="62"/>
      <c r="N178" s="63" t="s">
        <v>3</v>
      </c>
      <c r="O178" s="10"/>
      <c r="P178" s="67" t="s">
        <v>11</v>
      </c>
      <c r="Q178" s="67"/>
      <c r="R178" s="10"/>
    </row>
    <row r="179" spans="1:18" ht="31.5" customHeight="1" x14ac:dyDescent="0.2">
      <c r="B179" s="69"/>
      <c r="C179" s="24" t="s">
        <v>9</v>
      </c>
      <c r="D179" s="24" t="s">
        <v>10</v>
      </c>
      <c r="E179" s="24" t="s">
        <v>1</v>
      </c>
      <c r="F179" s="24" t="s">
        <v>16</v>
      </c>
      <c r="G179" s="24" t="s">
        <v>14</v>
      </c>
      <c r="H179" s="28" t="s">
        <v>15</v>
      </c>
      <c r="I179" s="24" t="s">
        <v>18</v>
      </c>
      <c r="J179" s="28" t="s">
        <v>17</v>
      </c>
      <c r="K179" s="24" t="s">
        <v>19</v>
      </c>
      <c r="L179" s="28" t="s">
        <v>20</v>
      </c>
      <c r="M179" s="24" t="s">
        <v>4</v>
      </c>
      <c r="N179" s="63"/>
      <c r="O179" s="10"/>
      <c r="P179" s="46" t="s">
        <v>26</v>
      </c>
      <c r="Q179" s="46" t="s">
        <v>5</v>
      </c>
      <c r="R179" s="10"/>
    </row>
    <row r="180" spans="1:18" ht="45" x14ac:dyDescent="0.2">
      <c r="B180" s="25" t="s">
        <v>331</v>
      </c>
      <c r="C180" s="12">
        <v>0</v>
      </c>
      <c r="D180" s="33">
        <v>2324744497</v>
      </c>
      <c r="E180" s="12">
        <v>0</v>
      </c>
      <c r="F180" s="32">
        <f t="shared" ref="F180:F185" si="18">+C180+D180+E180</f>
        <v>2324744497</v>
      </c>
      <c r="G180" s="12">
        <v>0</v>
      </c>
      <c r="H180" s="12"/>
      <c r="I180" s="12">
        <v>0</v>
      </c>
      <c r="J180" s="12"/>
      <c r="K180" s="12">
        <v>0</v>
      </c>
      <c r="L180" s="12"/>
      <c r="M180" s="12">
        <f t="shared" ref="M180:M185" si="19">+G180+I180+K180</f>
        <v>0</v>
      </c>
      <c r="N180" s="35">
        <f t="shared" ref="N180:N185" si="20">+F180+M180</f>
        <v>2324744497</v>
      </c>
      <c r="O180" s="14"/>
      <c r="P180" s="15" t="s">
        <v>332</v>
      </c>
      <c r="Q180" s="37">
        <v>1</v>
      </c>
      <c r="R180" s="14"/>
    </row>
    <row r="181" spans="1:18" ht="15" x14ac:dyDescent="0.2">
      <c r="B181" s="25" t="s">
        <v>333</v>
      </c>
      <c r="C181" s="12">
        <v>0</v>
      </c>
      <c r="D181" s="33">
        <v>2646075911</v>
      </c>
      <c r="E181" s="12">
        <v>0</v>
      </c>
      <c r="F181" s="32">
        <f t="shared" si="18"/>
        <v>2646075911</v>
      </c>
      <c r="G181" s="12">
        <v>0</v>
      </c>
      <c r="H181" s="12"/>
      <c r="I181" s="12">
        <v>0</v>
      </c>
      <c r="J181" s="12"/>
      <c r="K181" s="12">
        <v>0</v>
      </c>
      <c r="L181" s="12"/>
      <c r="M181" s="12">
        <f t="shared" si="19"/>
        <v>0</v>
      </c>
      <c r="N181" s="35">
        <f t="shared" si="20"/>
        <v>2646075911</v>
      </c>
      <c r="O181" s="14"/>
      <c r="P181" s="15"/>
      <c r="Q181" s="16"/>
      <c r="R181" s="14"/>
    </row>
    <row r="182" spans="1:18" ht="30" x14ac:dyDescent="0.2">
      <c r="B182" s="25" t="s">
        <v>334</v>
      </c>
      <c r="C182" s="12">
        <v>0</v>
      </c>
      <c r="D182" s="33">
        <v>420000000</v>
      </c>
      <c r="E182" s="12">
        <v>0</v>
      </c>
      <c r="F182" s="32">
        <f t="shared" si="18"/>
        <v>420000000</v>
      </c>
      <c r="G182" s="12">
        <v>0</v>
      </c>
      <c r="H182" s="12"/>
      <c r="I182" s="12">
        <v>0</v>
      </c>
      <c r="J182" s="12"/>
      <c r="K182" s="12">
        <v>0</v>
      </c>
      <c r="L182" s="12"/>
      <c r="M182" s="12">
        <f t="shared" si="19"/>
        <v>0</v>
      </c>
      <c r="N182" s="35">
        <f t="shared" si="20"/>
        <v>420000000</v>
      </c>
      <c r="O182" s="14"/>
      <c r="P182" s="15"/>
      <c r="Q182" s="16"/>
      <c r="R182" s="14"/>
    </row>
    <row r="183" spans="1:18" ht="30" x14ac:dyDescent="0.2">
      <c r="B183" s="25" t="s">
        <v>335</v>
      </c>
      <c r="C183" s="12">
        <v>0</v>
      </c>
      <c r="D183" s="33">
        <v>440434800</v>
      </c>
      <c r="E183" s="12">
        <v>0</v>
      </c>
      <c r="F183" s="32">
        <f t="shared" si="18"/>
        <v>440434800</v>
      </c>
      <c r="G183" s="12">
        <v>0</v>
      </c>
      <c r="H183" s="12"/>
      <c r="I183" s="12">
        <v>0</v>
      </c>
      <c r="J183" s="12"/>
      <c r="K183" s="12">
        <v>0</v>
      </c>
      <c r="L183" s="12"/>
      <c r="M183" s="12">
        <f t="shared" si="19"/>
        <v>0</v>
      </c>
      <c r="N183" s="35">
        <f t="shared" si="20"/>
        <v>440434800</v>
      </c>
      <c r="O183" s="14"/>
      <c r="P183" s="15"/>
      <c r="Q183" s="16"/>
      <c r="R183" s="14"/>
    </row>
    <row r="184" spans="1:18" ht="42.75" x14ac:dyDescent="0.2">
      <c r="B184" s="25" t="s">
        <v>238</v>
      </c>
      <c r="C184" s="12">
        <v>0</v>
      </c>
      <c r="D184" s="12">
        <v>0</v>
      </c>
      <c r="E184" s="12">
        <v>0</v>
      </c>
      <c r="F184" s="32">
        <f t="shared" si="18"/>
        <v>0</v>
      </c>
      <c r="G184" s="12">
        <v>0</v>
      </c>
      <c r="H184" s="12"/>
      <c r="I184" s="12">
        <v>0</v>
      </c>
      <c r="J184" s="12"/>
      <c r="K184" s="12">
        <v>0</v>
      </c>
      <c r="L184" s="12"/>
      <c r="M184" s="12">
        <f t="shared" si="19"/>
        <v>0</v>
      </c>
      <c r="N184" s="35">
        <f t="shared" si="20"/>
        <v>0</v>
      </c>
      <c r="O184" s="14"/>
      <c r="P184" s="15" t="s">
        <v>239</v>
      </c>
      <c r="Q184" s="37">
        <v>1</v>
      </c>
      <c r="R184" s="14"/>
    </row>
    <row r="185" spans="1:18" ht="42.75" x14ac:dyDescent="0.2">
      <c r="B185" s="25" t="s">
        <v>241</v>
      </c>
      <c r="C185" s="12">
        <v>0</v>
      </c>
      <c r="D185" s="33">
        <v>600000000</v>
      </c>
      <c r="E185" s="12">
        <v>0</v>
      </c>
      <c r="F185" s="32">
        <f t="shared" si="18"/>
        <v>600000000</v>
      </c>
      <c r="G185" s="12">
        <v>0</v>
      </c>
      <c r="H185" s="12"/>
      <c r="I185" s="12">
        <v>0</v>
      </c>
      <c r="J185" s="12"/>
      <c r="K185" s="12">
        <v>0</v>
      </c>
      <c r="L185" s="12"/>
      <c r="M185" s="12">
        <f t="shared" si="19"/>
        <v>0</v>
      </c>
      <c r="N185" s="35">
        <f t="shared" si="20"/>
        <v>600000000</v>
      </c>
      <c r="O185" s="14"/>
      <c r="P185" s="15" t="s">
        <v>242</v>
      </c>
      <c r="Q185" s="37">
        <v>0.8</v>
      </c>
      <c r="R185" s="14"/>
    </row>
    <row r="186" spans="1:18" ht="15.75" x14ac:dyDescent="0.2">
      <c r="B186" s="17" t="s">
        <v>6</v>
      </c>
      <c r="C186" s="18">
        <f>SUM(C180:C185)</f>
        <v>0</v>
      </c>
      <c r="D186" s="18">
        <f>SUM(D180:D185)</f>
        <v>6431255208</v>
      </c>
      <c r="E186" s="18">
        <f>SUM(E180:E185)</f>
        <v>0</v>
      </c>
      <c r="F186" s="18">
        <f>SUM(F180:F185)</f>
        <v>6431255208</v>
      </c>
      <c r="G186" s="18">
        <f>SUM(G180:G185)</f>
        <v>0</v>
      </c>
      <c r="I186" s="18">
        <f>SUM(I180:I185)</f>
        <v>0</v>
      </c>
      <c r="K186" s="18">
        <f>SUM(K180:K185)</f>
        <v>0</v>
      </c>
      <c r="M186" s="36">
        <f>SUM(M180:M185)</f>
        <v>0</v>
      </c>
      <c r="N186" s="36">
        <f>SUM(N180:N185)</f>
        <v>6431255208</v>
      </c>
      <c r="O186" s="19"/>
      <c r="Q186" s="34"/>
      <c r="R186" s="19"/>
    </row>
    <row r="188" spans="1:18" ht="15.75" x14ac:dyDescent="0.2">
      <c r="B188" s="17" t="s">
        <v>12</v>
      </c>
      <c r="C188" s="20">
        <f>F186</f>
        <v>6431255208</v>
      </c>
      <c r="D188" s="26"/>
    </row>
    <row r="189" spans="1:18" ht="15.75" x14ac:dyDescent="0.2">
      <c r="B189" s="17" t="s">
        <v>7</v>
      </c>
      <c r="C189" s="20">
        <f>+M186</f>
        <v>0</v>
      </c>
      <c r="D189" s="26"/>
    </row>
    <row r="190" spans="1:18" ht="15.75" x14ac:dyDescent="0.25">
      <c r="B190" s="17" t="s">
        <v>3</v>
      </c>
      <c r="C190" s="22">
        <f>+C188+C189</f>
        <v>6431255208</v>
      </c>
      <c r="D190" s="27"/>
    </row>
    <row r="192" spans="1:18" x14ac:dyDescent="0.2">
      <c r="A192" s="29"/>
      <c r="B192" s="29"/>
      <c r="C192" s="29"/>
      <c r="D192" s="29"/>
      <c r="E192" s="29"/>
      <c r="F192" s="29"/>
      <c r="G192" s="29"/>
      <c r="H192" s="29"/>
      <c r="I192" s="29"/>
      <c r="J192" s="29"/>
      <c r="K192" s="29"/>
      <c r="L192" s="29"/>
      <c r="M192" s="29"/>
      <c r="N192" s="29"/>
      <c r="O192" s="30"/>
      <c r="P192" s="29"/>
      <c r="Q192" s="29"/>
    </row>
  </sheetData>
  <mergeCells count="64">
    <mergeCell ref="C2:N2"/>
    <mergeCell ref="C4:N4"/>
    <mergeCell ref="B6:B7"/>
    <mergeCell ref="C6:F6"/>
    <mergeCell ref="G6:M6"/>
    <mergeCell ref="N6:N7"/>
    <mergeCell ref="P6:Q6"/>
    <mergeCell ref="C22:N22"/>
    <mergeCell ref="B24:B25"/>
    <mergeCell ref="C24:F24"/>
    <mergeCell ref="G24:M24"/>
    <mergeCell ref="N24:N25"/>
    <mergeCell ref="P24:Q24"/>
    <mergeCell ref="P60:Q60"/>
    <mergeCell ref="C41:N41"/>
    <mergeCell ref="B43:B44"/>
    <mergeCell ref="C43:F43"/>
    <mergeCell ref="G43:M43"/>
    <mergeCell ref="N43:N44"/>
    <mergeCell ref="P43:Q43"/>
    <mergeCell ref="C58:N58"/>
    <mergeCell ref="B60:B61"/>
    <mergeCell ref="C60:F60"/>
    <mergeCell ref="G60:M60"/>
    <mergeCell ref="N60:N61"/>
    <mergeCell ref="G109:M109"/>
    <mergeCell ref="N109:N110"/>
    <mergeCell ref="P109:Q109"/>
    <mergeCell ref="C86:N86"/>
    <mergeCell ref="B88:B89"/>
    <mergeCell ref="C88:F88"/>
    <mergeCell ref="G88:M88"/>
    <mergeCell ref="N88:N89"/>
    <mergeCell ref="P88:Q88"/>
    <mergeCell ref="P143:Q143"/>
    <mergeCell ref="C123:N123"/>
    <mergeCell ref="B125:B126"/>
    <mergeCell ref="C125:F125"/>
    <mergeCell ref="G125:M125"/>
    <mergeCell ref="N125:N126"/>
    <mergeCell ref="P125:Q125"/>
    <mergeCell ref="P178:Q178"/>
    <mergeCell ref="C158:N158"/>
    <mergeCell ref="B160:B161"/>
    <mergeCell ref="C160:F160"/>
    <mergeCell ref="G160:M160"/>
    <mergeCell ref="N160:N161"/>
    <mergeCell ref="P160:Q160"/>
    <mergeCell ref="A62:A69"/>
    <mergeCell ref="A71:A75"/>
    <mergeCell ref="A76:A77"/>
    <mergeCell ref="C176:N176"/>
    <mergeCell ref="B178:B179"/>
    <mergeCell ref="C178:F178"/>
    <mergeCell ref="G178:M178"/>
    <mergeCell ref="N178:N179"/>
    <mergeCell ref="C141:N141"/>
    <mergeCell ref="B143:B144"/>
    <mergeCell ref="C143:F143"/>
    <mergeCell ref="G143:M143"/>
    <mergeCell ref="N143:N144"/>
    <mergeCell ref="C107:N107"/>
    <mergeCell ref="B109:B110"/>
    <mergeCell ref="C109:F10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dimension ref="A2:R22"/>
  <sheetViews>
    <sheetView topLeftCell="A15" zoomScale="80" zoomScaleNormal="80" workbookViewId="0">
      <pane xSplit="2" topLeftCell="C1" activePane="topRight" state="frozen"/>
      <selection pane="topRight" activeCell="C19" sqref="C19"/>
    </sheetView>
  </sheetViews>
  <sheetFormatPr baseColWidth="10" defaultColWidth="11.42578125" defaultRowHeight="14.25" x14ac:dyDescent="0.2"/>
  <cols>
    <col min="1" max="1" width="3.140625" style="4" customWidth="1"/>
    <col min="2" max="2" width="42.710937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7" t="s">
        <v>337</v>
      </c>
      <c r="C2" s="68" t="s">
        <v>336</v>
      </c>
      <c r="D2" s="68"/>
      <c r="E2" s="68"/>
      <c r="F2" s="68"/>
      <c r="G2" s="68"/>
      <c r="H2" s="68"/>
      <c r="I2" s="68"/>
      <c r="J2" s="68"/>
      <c r="K2" s="68"/>
      <c r="L2" s="68"/>
      <c r="M2" s="68"/>
      <c r="N2" s="68"/>
      <c r="O2" s="3"/>
      <c r="R2" s="3"/>
    </row>
    <row r="3" spans="2:18" x14ac:dyDescent="0.2">
      <c r="C3" s="5"/>
      <c r="D3" s="5"/>
      <c r="E3" s="5"/>
      <c r="F3" s="5"/>
      <c r="G3" s="5"/>
      <c r="H3" s="5"/>
      <c r="I3" s="5"/>
      <c r="J3" s="5"/>
      <c r="K3" s="5"/>
      <c r="L3" s="5"/>
      <c r="M3" s="5"/>
      <c r="N3" s="5"/>
      <c r="O3" s="6"/>
      <c r="R3" s="6"/>
    </row>
    <row r="4" spans="2:18" ht="29.25" customHeight="1" x14ac:dyDescent="0.2">
      <c r="B4" s="47" t="s">
        <v>338</v>
      </c>
      <c r="C4" s="68" t="s">
        <v>139</v>
      </c>
      <c r="D4" s="68"/>
      <c r="E4" s="68"/>
      <c r="F4" s="68"/>
      <c r="G4" s="68"/>
      <c r="H4" s="68"/>
      <c r="I4" s="68"/>
      <c r="J4" s="68"/>
      <c r="K4" s="68"/>
      <c r="L4" s="68"/>
      <c r="M4" s="68"/>
      <c r="N4" s="68"/>
      <c r="O4" s="3"/>
      <c r="R4" s="3"/>
    </row>
    <row r="5" spans="2:18" ht="15" customHeight="1" x14ac:dyDescent="0.2">
      <c r="B5" s="7"/>
      <c r="C5" s="8"/>
      <c r="D5" s="8"/>
      <c r="E5" s="8"/>
      <c r="F5" s="8"/>
      <c r="G5" s="8"/>
      <c r="H5" s="8"/>
      <c r="I5" s="8"/>
      <c r="J5" s="8"/>
      <c r="K5" s="8"/>
      <c r="L5" s="8"/>
      <c r="M5" s="8"/>
      <c r="N5" s="8"/>
      <c r="O5" s="8"/>
      <c r="R5" s="8"/>
    </row>
    <row r="6" spans="2:18" ht="16.5" customHeight="1" x14ac:dyDescent="0.2">
      <c r="B6" s="69" t="s">
        <v>0</v>
      </c>
      <c r="C6" s="60" t="s">
        <v>13</v>
      </c>
      <c r="D6" s="61"/>
      <c r="E6" s="61"/>
      <c r="F6" s="62"/>
      <c r="G6" s="60" t="s">
        <v>2</v>
      </c>
      <c r="H6" s="61"/>
      <c r="I6" s="61"/>
      <c r="J6" s="61"/>
      <c r="K6" s="61"/>
      <c r="L6" s="61"/>
      <c r="M6" s="62"/>
      <c r="N6" s="63" t="s">
        <v>3</v>
      </c>
      <c r="O6" s="10"/>
      <c r="P6" s="67" t="s">
        <v>11</v>
      </c>
      <c r="Q6" s="67"/>
      <c r="R6" s="10"/>
    </row>
    <row r="7" spans="2:18" ht="31.5" customHeight="1" x14ac:dyDescent="0.2">
      <c r="B7" s="69"/>
      <c r="C7" s="24" t="s">
        <v>9</v>
      </c>
      <c r="D7" s="24" t="s">
        <v>10</v>
      </c>
      <c r="E7" s="24" t="s">
        <v>1</v>
      </c>
      <c r="F7" s="24" t="s">
        <v>16</v>
      </c>
      <c r="G7" s="24" t="s">
        <v>14</v>
      </c>
      <c r="H7" s="28" t="s">
        <v>15</v>
      </c>
      <c r="I7" s="24" t="s">
        <v>18</v>
      </c>
      <c r="J7" s="28" t="s">
        <v>17</v>
      </c>
      <c r="K7" s="24" t="s">
        <v>19</v>
      </c>
      <c r="L7" s="28" t="s">
        <v>20</v>
      </c>
      <c r="M7" s="24" t="s">
        <v>4</v>
      </c>
      <c r="N7" s="63"/>
      <c r="O7" s="10"/>
      <c r="P7" s="46" t="s">
        <v>26</v>
      </c>
      <c r="Q7" s="46" t="s">
        <v>5</v>
      </c>
      <c r="R7" s="10"/>
    </row>
    <row r="8" spans="2:18" ht="57" x14ac:dyDescent="0.2">
      <c r="B8" s="73" t="s">
        <v>339</v>
      </c>
      <c r="C8" s="64">
        <v>1750000000</v>
      </c>
      <c r="D8" s="76">
        <v>0</v>
      </c>
      <c r="E8" s="76">
        <v>0</v>
      </c>
      <c r="F8" s="82">
        <f>+C8+D8+E8</f>
        <v>1750000000</v>
      </c>
      <c r="G8" s="64">
        <v>3150000000</v>
      </c>
      <c r="H8" s="64"/>
      <c r="I8" s="76">
        <v>0</v>
      </c>
      <c r="J8" s="76"/>
      <c r="K8" s="76">
        <v>5000000000</v>
      </c>
      <c r="L8" s="76" t="s">
        <v>30</v>
      </c>
      <c r="M8" s="76">
        <f>+G8+I8+K8</f>
        <v>8150000000</v>
      </c>
      <c r="N8" s="79">
        <f>+F8+M8</f>
        <v>9900000000</v>
      </c>
      <c r="O8" s="14"/>
      <c r="P8" s="15" t="s">
        <v>341</v>
      </c>
      <c r="Q8" s="39">
        <v>22000</v>
      </c>
      <c r="R8" s="14"/>
    </row>
    <row r="9" spans="2:18" ht="15" x14ac:dyDescent="0.2">
      <c r="B9" s="75"/>
      <c r="C9" s="66"/>
      <c r="D9" s="78"/>
      <c r="E9" s="78"/>
      <c r="F9" s="84"/>
      <c r="G9" s="66"/>
      <c r="H9" s="66"/>
      <c r="I9" s="78"/>
      <c r="J9" s="78"/>
      <c r="K9" s="78"/>
      <c r="L9" s="78"/>
      <c r="M9" s="78"/>
      <c r="N9" s="81"/>
      <c r="O9" s="14"/>
      <c r="P9" s="15" t="s">
        <v>340</v>
      </c>
      <c r="Q9" s="39">
        <v>11</v>
      </c>
      <c r="R9" s="14"/>
    </row>
    <row r="10" spans="2:18" ht="57" x14ac:dyDescent="0.2">
      <c r="B10" s="25" t="s">
        <v>342</v>
      </c>
      <c r="C10" s="33">
        <v>500000000</v>
      </c>
      <c r="D10" s="12">
        <v>0</v>
      </c>
      <c r="E10" s="12">
        <v>0</v>
      </c>
      <c r="F10" s="32">
        <f t="shared" ref="F10:F15" si="0">+C10+D10+E10</f>
        <v>500000000</v>
      </c>
      <c r="G10" s="33">
        <v>500000000</v>
      </c>
      <c r="H10" s="33"/>
      <c r="I10" s="12">
        <v>0</v>
      </c>
      <c r="J10" s="12"/>
      <c r="K10" s="12">
        <v>0</v>
      </c>
      <c r="L10" s="12"/>
      <c r="M10" s="12">
        <f t="shared" ref="M10:M15" si="1">+G10+I10+K10</f>
        <v>500000000</v>
      </c>
      <c r="N10" s="35">
        <f t="shared" ref="N10:N15" si="2">+F10+M10</f>
        <v>1000000000</v>
      </c>
      <c r="O10" s="14"/>
      <c r="P10" s="15" t="s">
        <v>341</v>
      </c>
      <c r="Q10" s="39">
        <v>460000</v>
      </c>
      <c r="R10" s="14"/>
    </row>
    <row r="11" spans="2:18" ht="15" x14ac:dyDescent="0.2">
      <c r="B11" s="25" t="s">
        <v>343</v>
      </c>
      <c r="C11" s="33">
        <v>700000000</v>
      </c>
      <c r="D11" s="12">
        <v>0</v>
      </c>
      <c r="E11" s="12">
        <v>0</v>
      </c>
      <c r="F11" s="32">
        <f t="shared" si="0"/>
        <v>700000000</v>
      </c>
      <c r="G11" s="33">
        <v>500000000</v>
      </c>
      <c r="H11" s="33"/>
      <c r="I11" s="12">
        <v>0</v>
      </c>
      <c r="J11" s="12"/>
      <c r="K11" s="12">
        <v>0</v>
      </c>
      <c r="L11" s="12"/>
      <c r="M11" s="12">
        <f t="shared" si="1"/>
        <v>500000000</v>
      </c>
      <c r="N11" s="35">
        <f t="shared" si="2"/>
        <v>1200000000</v>
      </c>
      <c r="O11" s="14"/>
      <c r="P11" s="15"/>
      <c r="Q11" s="39"/>
      <c r="R11" s="14"/>
    </row>
    <row r="12" spans="2:18" ht="15" x14ac:dyDescent="0.2">
      <c r="B12" s="25" t="s">
        <v>344</v>
      </c>
      <c r="C12" s="12">
        <v>0</v>
      </c>
      <c r="D12" s="12">
        <v>0</v>
      </c>
      <c r="E12" s="12">
        <v>0</v>
      </c>
      <c r="F12" s="32">
        <f t="shared" si="0"/>
        <v>0</v>
      </c>
      <c r="G12" s="33">
        <v>100000000</v>
      </c>
      <c r="H12" s="33" t="s">
        <v>345</v>
      </c>
      <c r="I12" s="12">
        <v>0</v>
      </c>
      <c r="J12" s="12"/>
      <c r="K12" s="12">
        <v>0</v>
      </c>
      <c r="L12" s="12"/>
      <c r="M12" s="12">
        <f t="shared" si="1"/>
        <v>100000000</v>
      </c>
      <c r="N12" s="35">
        <f t="shared" si="2"/>
        <v>100000000</v>
      </c>
      <c r="O12" s="14"/>
      <c r="P12" s="15"/>
      <c r="Q12" s="39"/>
      <c r="R12" s="14"/>
    </row>
    <row r="13" spans="2:18" ht="15" x14ac:dyDescent="0.2">
      <c r="B13" s="25" t="s">
        <v>346</v>
      </c>
      <c r="C13" s="12">
        <v>0</v>
      </c>
      <c r="D13" s="12">
        <v>0</v>
      </c>
      <c r="E13" s="12">
        <v>0</v>
      </c>
      <c r="F13" s="32">
        <f t="shared" si="0"/>
        <v>0</v>
      </c>
      <c r="G13" s="12">
        <v>0</v>
      </c>
      <c r="H13" s="12"/>
      <c r="I13" s="12">
        <v>0</v>
      </c>
      <c r="J13" s="12"/>
      <c r="K13" s="12">
        <v>4000000000</v>
      </c>
      <c r="L13" s="12" t="s">
        <v>30</v>
      </c>
      <c r="M13" s="12">
        <f t="shared" si="1"/>
        <v>4000000000</v>
      </c>
      <c r="N13" s="35">
        <f t="shared" si="2"/>
        <v>4000000000</v>
      </c>
      <c r="O13" s="14"/>
      <c r="P13" s="15"/>
      <c r="Q13" s="39"/>
      <c r="R13" s="14"/>
    </row>
    <row r="14" spans="2:18" ht="15" x14ac:dyDescent="0.2">
      <c r="B14" s="25" t="s">
        <v>347</v>
      </c>
      <c r="C14" s="12">
        <v>0</v>
      </c>
      <c r="D14" s="12">
        <v>0</v>
      </c>
      <c r="E14" s="12">
        <v>0</v>
      </c>
      <c r="F14" s="32">
        <f t="shared" si="0"/>
        <v>0</v>
      </c>
      <c r="G14" s="12">
        <v>0</v>
      </c>
      <c r="H14" s="12"/>
      <c r="I14" s="12">
        <v>0</v>
      </c>
      <c r="J14" s="12"/>
      <c r="K14" s="12">
        <v>28000000000</v>
      </c>
      <c r="L14" s="12" t="s">
        <v>30</v>
      </c>
      <c r="M14" s="12">
        <f t="shared" si="1"/>
        <v>28000000000</v>
      </c>
      <c r="N14" s="35">
        <f t="shared" si="2"/>
        <v>28000000000</v>
      </c>
      <c r="O14" s="14"/>
      <c r="P14" s="15"/>
      <c r="Q14" s="39"/>
      <c r="R14" s="14"/>
    </row>
    <row r="15" spans="2:18" ht="28.5" x14ac:dyDescent="0.2">
      <c r="B15" s="25" t="s">
        <v>348</v>
      </c>
      <c r="C15" s="12">
        <v>0</v>
      </c>
      <c r="D15" s="12">
        <v>0</v>
      </c>
      <c r="E15" s="12">
        <v>0</v>
      </c>
      <c r="F15" s="32">
        <f t="shared" si="0"/>
        <v>0</v>
      </c>
      <c r="G15" s="12">
        <v>0</v>
      </c>
      <c r="H15" s="12"/>
      <c r="I15" s="12">
        <v>0</v>
      </c>
      <c r="J15" s="12"/>
      <c r="K15" s="12">
        <v>4000000000</v>
      </c>
      <c r="L15" s="12" t="s">
        <v>30</v>
      </c>
      <c r="M15" s="12">
        <f t="shared" si="1"/>
        <v>4000000000</v>
      </c>
      <c r="N15" s="35">
        <f t="shared" si="2"/>
        <v>4000000000</v>
      </c>
      <c r="O15" s="14"/>
      <c r="P15" s="15" t="s">
        <v>62</v>
      </c>
      <c r="Q15" s="39">
        <v>15</v>
      </c>
      <c r="R15" s="14"/>
    </row>
    <row r="16" spans="2:18" ht="75" x14ac:dyDescent="0.2">
      <c r="B16" s="17" t="s">
        <v>6</v>
      </c>
      <c r="C16" s="18">
        <f>SUM(C8:C15)</f>
        <v>2950000000</v>
      </c>
      <c r="D16" s="18">
        <f>SUM(D8:D15)</f>
        <v>0</v>
      </c>
      <c r="E16" s="18">
        <f>SUM(E8:E15)</f>
        <v>0</v>
      </c>
      <c r="F16" s="18">
        <f>SUM(F8:F15)</f>
        <v>2950000000</v>
      </c>
      <c r="G16" s="18">
        <f>SUM(G8:G15)</f>
        <v>4250000000</v>
      </c>
      <c r="I16" s="18">
        <f>SUM(I8:I15)</f>
        <v>0</v>
      </c>
      <c r="K16" s="18">
        <f>SUM(K8:K15)</f>
        <v>41000000000</v>
      </c>
      <c r="M16" s="36">
        <f>SUM(M8:M15)</f>
        <v>45250000000</v>
      </c>
      <c r="N16" s="36">
        <f>SUM(N8:N15)</f>
        <v>48200000000</v>
      </c>
      <c r="O16" s="19"/>
      <c r="P16" s="52" t="s">
        <v>341</v>
      </c>
      <c r="Q16" s="49">
        <f>+Q8+Q10</f>
        <v>482000</v>
      </c>
      <c r="R16" s="19"/>
    </row>
    <row r="17" spans="1:17" ht="15" x14ac:dyDescent="0.2">
      <c r="P17" s="52" t="s">
        <v>340</v>
      </c>
      <c r="Q17" s="49">
        <f>+Q9</f>
        <v>11</v>
      </c>
    </row>
    <row r="18" spans="1:17" ht="30" x14ac:dyDescent="0.2">
      <c r="B18" s="17" t="s">
        <v>12</v>
      </c>
      <c r="C18" s="55">
        <f>F16</f>
        <v>2950000000</v>
      </c>
      <c r="D18" s="26"/>
      <c r="P18" s="52" t="s">
        <v>62</v>
      </c>
      <c r="Q18" s="49">
        <f>+Q15</f>
        <v>15</v>
      </c>
    </row>
    <row r="19" spans="1:17" ht="15.75" x14ac:dyDescent="0.2">
      <c r="B19" s="17" t="s">
        <v>7</v>
      </c>
      <c r="C19" s="20">
        <f>+M16</f>
        <v>45250000000</v>
      </c>
      <c r="D19" s="26"/>
    </row>
    <row r="20" spans="1:17" ht="15.75" x14ac:dyDescent="0.25">
      <c r="B20" s="17" t="s">
        <v>3</v>
      </c>
      <c r="C20" s="22">
        <f>+C18+C19</f>
        <v>48200000000</v>
      </c>
      <c r="D20" s="27"/>
    </row>
    <row r="22" spans="1:17" x14ac:dyDescent="0.2">
      <c r="A22" s="29"/>
      <c r="B22" s="29"/>
      <c r="C22" s="29"/>
      <c r="D22" s="29"/>
      <c r="E22" s="29"/>
      <c r="F22" s="29"/>
      <c r="G22" s="29"/>
      <c r="H22" s="29"/>
      <c r="I22" s="29"/>
      <c r="J22" s="29"/>
      <c r="K22" s="29"/>
      <c r="L22" s="29"/>
      <c r="M22" s="29"/>
      <c r="N22" s="29"/>
      <c r="O22" s="30"/>
      <c r="P22" s="29"/>
      <c r="Q22" s="29"/>
    </row>
  </sheetData>
  <mergeCells count="20">
    <mergeCell ref="P6:Q6"/>
    <mergeCell ref="C2:N2"/>
    <mergeCell ref="C4:N4"/>
    <mergeCell ref="K8:K9"/>
    <mergeCell ref="L8:L9"/>
    <mergeCell ref="M8:M9"/>
    <mergeCell ref="N8:N9"/>
    <mergeCell ref="B6:B7"/>
    <mergeCell ref="C6:F6"/>
    <mergeCell ref="G6:M6"/>
    <mergeCell ref="N6:N7"/>
    <mergeCell ref="G8:G9"/>
    <mergeCell ref="B8:B9"/>
    <mergeCell ref="C8:C9"/>
    <mergeCell ref="D8:D9"/>
    <mergeCell ref="E8:E9"/>
    <mergeCell ref="F8:F9"/>
    <mergeCell ref="H8:H9"/>
    <mergeCell ref="I8:I9"/>
    <mergeCell ref="J8:J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dimension ref="A1:Z98"/>
  <sheetViews>
    <sheetView showGridLines="0" tabSelected="1" view="pageBreakPreview" topLeftCell="Q1" zoomScale="80" zoomScaleNormal="70" zoomScaleSheetLayoutView="80" workbookViewId="0">
      <selection activeCell="X61" sqref="X61"/>
    </sheetView>
  </sheetViews>
  <sheetFormatPr baseColWidth="10" defaultColWidth="11.5703125" defaultRowHeight="14.25" x14ac:dyDescent="0.2"/>
  <cols>
    <col min="1" max="1" width="8.5703125" style="1" customWidth="1"/>
    <col min="2" max="2" width="28.28515625" style="1" customWidth="1"/>
    <col min="3" max="3" width="38" style="1" customWidth="1"/>
    <col min="4" max="4" width="16" style="57" customWidth="1"/>
    <col min="5" max="5" width="28.42578125" style="1" customWidth="1"/>
    <col min="6" max="6" width="24" style="57" customWidth="1"/>
    <col min="7" max="7" width="13.7109375" style="57" customWidth="1"/>
    <col min="8" max="8" width="14.85546875" style="57" customWidth="1"/>
    <col min="9" max="9" width="23.140625" style="57" customWidth="1"/>
    <col min="10" max="10" width="23" style="1" customWidth="1"/>
    <col min="11" max="11" width="25.28515625" style="1" customWidth="1"/>
    <col min="12" max="12" width="15.85546875" style="1" customWidth="1"/>
    <col min="13" max="13" width="35.42578125" style="1" customWidth="1"/>
    <col min="14" max="14" width="20.140625" style="1" customWidth="1"/>
    <col min="15" max="15" width="41.5703125" style="1" customWidth="1"/>
    <col min="16" max="16" width="33.140625" style="1" customWidth="1"/>
    <col min="17" max="17" width="21.7109375" style="1" customWidth="1"/>
    <col min="18" max="18" width="20.28515625" style="1" customWidth="1"/>
    <col min="19" max="19" width="22.140625" style="1" customWidth="1"/>
    <col min="20" max="20" width="17.28515625" style="1" customWidth="1"/>
    <col min="21" max="21" width="39.7109375" style="1" customWidth="1"/>
    <col min="22" max="22" width="35.5703125" style="1" customWidth="1"/>
    <col min="23" max="23" width="29.85546875" style="1" customWidth="1"/>
    <col min="24" max="24" width="47.85546875" style="1" customWidth="1"/>
    <col min="25" max="25" width="11.5703125" style="1"/>
    <col min="26" max="26" width="46" style="1" customWidth="1"/>
    <col min="27" max="16384" width="11.5703125" style="1"/>
  </cols>
  <sheetData>
    <row r="1" spans="1:26" ht="76.5" customHeight="1" thickBot="1" x14ac:dyDescent="0.25">
      <c r="A1" s="170" t="s">
        <v>510</v>
      </c>
      <c r="B1" s="171"/>
      <c r="C1" s="171"/>
      <c r="D1" s="171"/>
      <c r="E1" s="171"/>
      <c r="F1" s="171"/>
      <c r="G1" s="171"/>
      <c r="H1" s="171"/>
      <c r="I1" s="171"/>
      <c r="J1" s="171"/>
      <c r="K1" s="171"/>
      <c r="L1" s="171"/>
      <c r="M1" s="171"/>
      <c r="N1" s="171"/>
      <c r="O1" s="171"/>
      <c r="P1" s="171"/>
      <c r="Q1" s="171"/>
      <c r="R1" s="172" t="s">
        <v>505</v>
      </c>
      <c r="S1" s="172"/>
      <c r="T1" s="172"/>
      <c r="U1" s="172"/>
      <c r="V1" s="172"/>
      <c r="W1" s="172"/>
      <c r="X1" s="172"/>
      <c r="Y1" s="173"/>
      <c r="Z1" s="174"/>
    </row>
    <row r="2" spans="1:26" ht="35.25" customHeight="1" thickBot="1" x14ac:dyDescent="0.25">
      <c r="A2" s="175" t="s">
        <v>389</v>
      </c>
      <c r="B2" s="125" t="s">
        <v>393</v>
      </c>
      <c r="C2" s="123" t="s">
        <v>355</v>
      </c>
      <c r="D2" s="123" t="s">
        <v>381</v>
      </c>
      <c r="E2" s="123" t="s">
        <v>382</v>
      </c>
      <c r="F2" s="123" t="s">
        <v>362</v>
      </c>
      <c r="G2" s="123" t="s">
        <v>377</v>
      </c>
      <c r="H2" s="123" t="s">
        <v>356</v>
      </c>
      <c r="I2" s="123" t="s">
        <v>423</v>
      </c>
      <c r="J2" s="123" t="s">
        <v>364</v>
      </c>
      <c r="K2" s="123" t="s">
        <v>380</v>
      </c>
      <c r="L2" s="123" t="s">
        <v>436</v>
      </c>
      <c r="M2" s="123" t="s">
        <v>352</v>
      </c>
      <c r="N2" s="147" t="s">
        <v>372</v>
      </c>
      <c r="O2" s="147"/>
      <c r="P2" s="147" t="s">
        <v>349</v>
      </c>
      <c r="Q2" s="147" t="s">
        <v>350</v>
      </c>
      <c r="R2" s="146" t="s">
        <v>353</v>
      </c>
      <c r="S2" s="146"/>
      <c r="T2" s="150" t="s">
        <v>354</v>
      </c>
      <c r="U2" s="143" t="s">
        <v>507</v>
      </c>
      <c r="V2" s="144"/>
      <c r="W2" s="145"/>
      <c r="X2" s="139" t="s">
        <v>503</v>
      </c>
      <c r="Y2" s="141" t="s">
        <v>504</v>
      </c>
      <c r="Z2" s="176" t="s">
        <v>572</v>
      </c>
    </row>
    <row r="3" spans="1:26" ht="94.5" customHeight="1" thickBot="1" x14ac:dyDescent="0.25">
      <c r="A3" s="177" t="s">
        <v>355</v>
      </c>
      <c r="B3" s="126"/>
      <c r="C3" s="124" t="s">
        <v>355</v>
      </c>
      <c r="D3" s="124" t="s">
        <v>356</v>
      </c>
      <c r="E3" s="124" t="s">
        <v>355</v>
      </c>
      <c r="F3" s="124" t="s">
        <v>356</v>
      </c>
      <c r="G3" s="124" t="s">
        <v>356</v>
      </c>
      <c r="H3" s="124" t="s">
        <v>356</v>
      </c>
      <c r="I3" s="124" t="s">
        <v>357</v>
      </c>
      <c r="J3" s="124" t="s">
        <v>351</v>
      </c>
      <c r="K3" s="124" t="s">
        <v>358</v>
      </c>
      <c r="L3" s="124" t="s">
        <v>352</v>
      </c>
      <c r="M3" s="124" t="s">
        <v>352</v>
      </c>
      <c r="N3" s="149" t="s">
        <v>361</v>
      </c>
      <c r="O3" s="149" t="s">
        <v>360</v>
      </c>
      <c r="P3" s="148" t="s">
        <v>349</v>
      </c>
      <c r="Q3" s="148" t="s">
        <v>350</v>
      </c>
      <c r="R3" s="152" t="s">
        <v>359</v>
      </c>
      <c r="S3" s="153" t="s">
        <v>376</v>
      </c>
      <c r="T3" s="151"/>
      <c r="U3" s="155" t="s">
        <v>506</v>
      </c>
      <c r="V3" s="155" t="s">
        <v>508</v>
      </c>
      <c r="W3" s="155" t="s">
        <v>509</v>
      </c>
      <c r="X3" s="140"/>
      <c r="Y3" s="142"/>
      <c r="Z3" s="178"/>
    </row>
    <row r="4" spans="1:26" s="56" customFormat="1" ht="42" customHeight="1" x14ac:dyDescent="0.2">
      <c r="A4" s="179">
        <v>1</v>
      </c>
      <c r="B4" s="127" t="s">
        <v>394</v>
      </c>
      <c r="C4" s="137" t="s">
        <v>500</v>
      </c>
      <c r="D4" s="110" t="s">
        <v>383</v>
      </c>
      <c r="E4" s="130" t="s">
        <v>387</v>
      </c>
      <c r="F4" s="104" t="s">
        <v>369</v>
      </c>
      <c r="G4" s="104" t="s">
        <v>412</v>
      </c>
      <c r="H4" s="105">
        <v>44226</v>
      </c>
      <c r="I4" s="104" t="s">
        <v>390</v>
      </c>
      <c r="J4" s="104" t="s">
        <v>365</v>
      </c>
      <c r="K4" s="104" t="s">
        <v>366</v>
      </c>
      <c r="L4" s="106" t="s">
        <v>487</v>
      </c>
      <c r="M4" s="88" t="s">
        <v>439</v>
      </c>
      <c r="N4" s="104" t="s">
        <v>367</v>
      </c>
      <c r="O4" s="88" t="s">
        <v>437</v>
      </c>
      <c r="P4" s="88" t="s">
        <v>371</v>
      </c>
      <c r="Q4" s="88" t="s">
        <v>374</v>
      </c>
      <c r="R4" s="98">
        <v>0</v>
      </c>
      <c r="S4" s="98">
        <v>0</v>
      </c>
      <c r="T4" s="98">
        <v>0</v>
      </c>
      <c r="U4" s="154" t="s">
        <v>514</v>
      </c>
      <c r="V4" s="154" t="s">
        <v>515</v>
      </c>
      <c r="W4" s="154" t="s">
        <v>563</v>
      </c>
      <c r="X4" s="156" t="s">
        <v>548</v>
      </c>
      <c r="Y4" s="92">
        <f>AVERAGE(1,1)</f>
        <v>1</v>
      </c>
      <c r="Z4" s="180" t="s">
        <v>569</v>
      </c>
    </row>
    <row r="5" spans="1:26" s="56" customFormat="1" ht="42" customHeight="1" x14ac:dyDescent="0.2">
      <c r="A5" s="179"/>
      <c r="B5" s="128"/>
      <c r="C5" s="137"/>
      <c r="D5" s="110"/>
      <c r="E5" s="102"/>
      <c r="F5" s="104"/>
      <c r="G5" s="104" t="s">
        <v>368</v>
      </c>
      <c r="H5" s="104"/>
      <c r="I5" s="104" t="s">
        <v>363</v>
      </c>
      <c r="J5" s="104" t="s">
        <v>365</v>
      </c>
      <c r="K5" s="104" t="s">
        <v>366</v>
      </c>
      <c r="L5" s="106"/>
      <c r="M5" s="88"/>
      <c r="N5" s="104"/>
      <c r="O5" s="88" t="s">
        <v>370</v>
      </c>
      <c r="P5" s="88" t="s">
        <v>371</v>
      </c>
      <c r="Q5" s="88" t="s">
        <v>373</v>
      </c>
      <c r="R5" s="99"/>
      <c r="S5" s="99"/>
      <c r="T5" s="99"/>
      <c r="U5" s="154"/>
      <c r="V5" s="154"/>
      <c r="W5" s="154"/>
      <c r="X5" s="156"/>
      <c r="Y5" s="93"/>
      <c r="Z5" s="180"/>
    </row>
    <row r="6" spans="1:26" s="56" customFormat="1" ht="42" customHeight="1" x14ac:dyDescent="0.2">
      <c r="A6" s="179"/>
      <c r="B6" s="128"/>
      <c r="C6" s="137"/>
      <c r="D6" s="110"/>
      <c r="E6" s="102"/>
      <c r="F6" s="104"/>
      <c r="G6" s="104"/>
      <c r="H6" s="104"/>
      <c r="I6" s="104"/>
      <c r="J6" s="104"/>
      <c r="K6" s="104"/>
      <c r="L6" s="106"/>
      <c r="M6" s="88"/>
      <c r="N6" s="104"/>
      <c r="O6" s="88"/>
      <c r="P6" s="88"/>
      <c r="Q6" s="88"/>
      <c r="R6" s="99"/>
      <c r="S6" s="99"/>
      <c r="T6" s="99"/>
      <c r="U6" s="154"/>
      <c r="V6" s="154"/>
      <c r="W6" s="154"/>
      <c r="X6" s="156"/>
      <c r="Y6" s="93"/>
      <c r="Z6" s="180"/>
    </row>
    <row r="7" spans="1:26" s="56" customFormat="1" ht="33" customHeight="1" thickBot="1" x14ac:dyDescent="0.25">
      <c r="A7" s="179"/>
      <c r="B7" s="129"/>
      <c r="C7" s="137"/>
      <c r="D7" s="110"/>
      <c r="E7" s="103"/>
      <c r="F7" s="104"/>
      <c r="G7" s="104" t="s">
        <v>368</v>
      </c>
      <c r="H7" s="104"/>
      <c r="I7" s="104" t="s">
        <v>363</v>
      </c>
      <c r="J7" s="104" t="s">
        <v>365</v>
      </c>
      <c r="K7" s="104" t="s">
        <v>366</v>
      </c>
      <c r="L7" s="106"/>
      <c r="M7" s="88"/>
      <c r="N7" s="104"/>
      <c r="O7" s="88" t="s">
        <v>370</v>
      </c>
      <c r="P7" s="88" t="s">
        <v>371</v>
      </c>
      <c r="Q7" s="88" t="s">
        <v>373</v>
      </c>
      <c r="R7" s="100"/>
      <c r="S7" s="100"/>
      <c r="T7" s="100"/>
      <c r="U7" s="154"/>
      <c r="V7" s="154"/>
      <c r="W7" s="154"/>
      <c r="X7" s="156"/>
      <c r="Y7" s="94"/>
      <c r="Z7" s="180"/>
    </row>
    <row r="8" spans="1:26" s="56" customFormat="1" ht="40.5" customHeight="1" x14ac:dyDescent="0.2">
      <c r="A8" s="179">
        <v>2</v>
      </c>
      <c r="B8" s="127" t="s">
        <v>394</v>
      </c>
      <c r="C8" s="137" t="s">
        <v>438</v>
      </c>
      <c r="D8" s="110" t="s">
        <v>383</v>
      </c>
      <c r="E8" s="101" t="s">
        <v>387</v>
      </c>
      <c r="F8" s="104" t="s">
        <v>369</v>
      </c>
      <c r="G8" s="104" t="s">
        <v>412</v>
      </c>
      <c r="H8" s="105">
        <v>44226</v>
      </c>
      <c r="I8" s="104" t="s">
        <v>390</v>
      </c>
      <c r="J8" s="104" t="s">
        <v>365</v>
      </c>
      <c r="K8" s="104" t="s">
        <v>366</v>
      </c>
      <c r="L8" s="106" t="s">
        <v>487</v>
      </c>
      <c r="M8" s="88" t="s">
        <v>440</v>
      </c>
      <c r="N8" s="104" t="s">
        <v>367</v>
      </c>
      <c r="O8" s="88" t="s">
        <v>441</v>
      </c>
      <c r="P8" s="88" t="s">
        <v>371</v>
      </c>
      <c r="Q8" s="88" t="s">
        <v>374</v>
      </c>
      <c r="R8" s="98">
        <v>0</v>
      </c>
      <c r="S8" s="98">
        <v>0</v>
      </c>
      <c r="T8" s="98">
        <v>0</v>
      </c>
      <c r="U8" s="154" t="s">
        <v>514</v>
      </c>
      <c r="V8" s="154" t="s">
        <v>515</v>
      </c>
      <c r="W8" s="157" t="s">
        <v>563</v>
      </c>
      <c r="X8" s="156" t="s">
        <v>549</v>
      </c>
      <c r="Y8" s="92">
        <f>AVERAGE(1,1)</f>
        <v>1</v>
      </c>
      <c r="Z8" s="180" t="s">
        <v>569</v>
      </c>
    </row>
    <row r="9" spans="1:26" s="56" customFormat="1" ht="40.5" customHeight="1" x14ac:dyDescent="0.2">
      <c r="A9" s="179"/>
      <c r="B9" s="128"/>
      <c r="C9" s="137"/>
      <c r="D9" s="110"/>
      <c r="E9" s="102"/>
      <c r="F9" s="104"/>
      <c r="G9" s="104" t="s">
        <v>368</v>
      </c>
      <c r="H9" s="104"/>
      <c r="I9" s="104" t="s">
        <v>363</v>
      </c>
      <c r="J9" s="104" t="s">
        <v>365</v>
      </c>
      <c r="K9" s="104" t="s">
        <v>366</v>
      </c>
      <c r="L9" s="106"/>
      <c r="M9" s="88"/>
      <c r="N9" s="104"/>
      <c r="O9" s="88" t="s">
        <v>370</v>
      </c>
      <c r="P9" s="88" t="s">
        <v>371</v>
      </c>
      <c r="Q9" s="88" t="s">
        <v>373</v>
      </c>
      <c r="R9" s="99"/>
      <c r="S9" s="99"/>
      <c r="T9" s="99"/>
      <c r="U9" s="154"/>
      <c r="V9" s="154"/>
      <c r="W9" s="158"/>
      <c r="X9" s="156"/>
      <c r="Y9" s="93"/>
      <c r="Z9" s="180"/>
    </row>
    <row r="10" spans="1:26" s="56" customFormat="1" ht="40.5" customHeight="1" x14ac:dyDescent="0.2">
      <c r="A10" s="179"/>
      <c r="B10" s="128"/>
      <c r="C10" s="137"/>
      <c r="D10" s="110"/>
      <c r="E10" s="102"/>
      <c r="F10" s="104"/>
      <c r="G10" s="104"/>
      <c r="H10" s="104"/>
      <c r="I10" s="104"/>
      <c r="J10" s="104"/>
      <c r="K10" s="104"/>
      <c r="L10" s="106"/>
      <c r="M10" s="88"/>
      <c r="N10" s="104"/>
      <c r="O10" s="88"/>
      <c r="P10" s="88"/>
      <c r="Q10" s="88"/>
      <c r="R10" s="99"/>
      <c r="S10" s="99"/>
      <c r="T10" s="99"/>
      <c r="U10" s="154"/>
      <c r="V10" s="154"/>
      <c r="W10" s="158"/>
      <c r="X10" s="156"/>
      <c r="Y10" s="93"/>
      <c r="Z10" s="180"/>
    </row>
    <row r="11" spans="1:26" s="56" customFormat="1" ht="40.5" customHeight="1" thickBot="1" x14ac:dyDescent="0.25">
      <c r="A11" s="179"/>
      <c r="B11" s="129"/>
      <c r="C11" s="137"/>
      <c r="D11" s="110"/>
      <c r="E11" s="103"/>
      <c r="F11" s="104"/>
      <c r="G11" s="104" t="s">
        <v>368</v>
      </c>
      <c r="H11" s="104"/>
      <c r="I11" s="104" t="s">
        <v>363</v>
      </c>
      <c r="J11" s="104" t="s">
        <v>365</v>
      </c>
      <c r="K11" s="104" t="s">
        <v>366</v>
      </c>
      <c r="L11" s="106"/>
      <c r="M11" s="88"/>
      <c r="N11" s="104"/>
      <c r="O11" s="88" t="s">
        <v>370</v>
      </c>
      <c r="P11" s="88" t="s">
        <v>371</v>
      </c>
      <c r="Q11" s="88" t="s">
        <v>373</v>
      </c>
      <c r="R11" s="100"/>
      <c r="S11" s="100"/>
      <c r="T11" s="100"/>
      <c r="U11" s="154"/>
      <c r="V11" s="154"/>
      <c r="W11" s="159"/>
      <c r="X11" s="156"/>
      <c r="Y11" s="94"/>
      <c r="Z11" s="180"/>
    </row>
    <row r="12" spans="1:26" s="56" customFormat="1" ht="112.5" customHeight="1" x14ac:dyDescent="0.2">
      <c r="A12" s="179">
        <v>3</v>
      </c>
      <c r="B12" s="127" t="s">
        <v>395</v>
      </c>
      <c r="C12" s="137" t="s">
        <v>445</v>
      </c>
      <c r="D12" s="110" t="s">
        <v>431</v>
      </c>
      <c r="E12" s="110" t="s">
        <v>427</v>
      </c>
      <c r="F12" s="104" t="s">
        <v>428</v>
      </c>
      <c r="G12" s="104" t="s">
        <v>412</v>
      </c>
      <c r="H12" s="105">
        <v>44561</v>
      </c>
      <c r="I12" s="104" t="s">
        <v>390</v>
      </c>
      <c r="J12" s="111" t="s">
        <v>405</v>
      </c>
      <c r="K12" s="111" t="s">
        <v>406</v>
      </c>
      <c r="L12" s="106" t="s">
        <v>488</v>
      </c>
      <c r="M12" s="115" t="s">
        <v>429</v>
      </c>
      <c r="N12" s="104" t="s">
        <v>408</v>
      </c>
      <c r="O12" s="88" t="s">
        <v>409</v>
      </c>
      <c r="P12" s="88" t="s">
        <v>432</v>
      </c>
      <c r="Q12" s="88" t="s">
        <v>430</v>
      </c>
      <c r="R12" s="95">
        <v>0</v>
      </c>
      <c r="S12" s="95" t="s">
        <v>517</v>
      </c>
      <c r="T12" s="98">
        <v>0</v>
      </c>
      <c r="U12" s="154" t="s">
        <v>527</v>
      </c>
      <c r="V12" s="154" t="s">
        <v>528</v>
      </c>
      <c r="W12" s="157" t="s">
        <v>529</v>
      </c>
      <c r="X12" s="156" t="s">
        <v>530</v>
      </c>
      <c r="Y12" s="92">
        <f>AVERAGE(0,0.5,0.3)</f>
        <v>0.26666666666666666</v>
      </c>
      <c r="Z12" s="180" t="s">
        <v>571</v>
      </c>
    </row>
    <row r="13" spans="1:26" s="56" customFormat="1" ht="112.5" customHeight="1" x14ac:dyDescent="0.2">
      <c r="A13" s="179"/>
      <c r="B13" s="128"/>
      <c r="C13" s="137"/>
      <c r="D13" s="110"/>
      <c r="E13" s="110"/>
      <c r="F13" s="104"/>
      <c r="G13" s="104"/>
      <c r="H13" s="104"/>
      <c r="I13" s="104" t="s">
        <v>363</v>
      </c>
      <c r="J13" s="111"/>
      <c r="K13" s="111"/>
      <c r="L13" s="106"/>
      <c r="M13" s="115"/>
      <c r="N13" s="104"/>
      <c r="O13" s="88"/>
      <c r="P13" s="88"/>
      <c r="Q13" s="88"/>
      <c r="R13" s="96"/>
      <c r="S13" s="96"/>
      <c r="T13" s="99"/>
      <c r="U13" s="154"/>
      <c r="V13" s="154"/>
      <c r="W13" s="158"/>
      <c r="X13" s="156"/>
      <c r="Y13" s="93"/>
      <c r="Z13" s="180"/>
    </row>
    <row r="14" spans="1:26" s="56" customFormat="1" ht="112.5" customHeight="1" x14ac:dyDescent="0.2">
      <c r="A14" s="179"/>
      <c r="B14" s="128"/>
      <c r="C14" s="137"/>
      <c r="D14" s="110"/>
      <c r="E14" s="110"/>
      <c r="F14" s="104"/>
      <c r="G14" s="104"/>
      <c r="H14" s="104"/>
      <c r="I14" s="104"/>
      <c r="J14" s="111"/>
      <c r="K14" s="111"/>
      <c r="L14" s="106"/>
      <c r="M14" s="115"/>
      <c r="N14" s="104"/>
      <c r="O14" s="88"/>
      <c r="P14" s="88"/>
      <c r="Q14" s="88"/>
      <c r="R14" s="96"/>
      <c r="S14" s="96"/>
      <c r="T14" s="99"/>
      <c r="U14" s="154"/>
      <c r="V14" s="154"/>
      <c r="W14" s="158"/>
      <c r="X14" s="156"/>
      <c r="Y14" s="93"/>
      <c r="Z14" s="180"/>
    </row>
    <row r="15" spans="1:26" s="56" customFormat="1" ht="112.5" customHeight="1" thickBot="1" x14ac:dyDescent="0.25">
      <c r="A15" s="179"/>
      <c r="B15" s="129"/>
      <c r="C15" s="137"/>
      <c r="D15" s="110"/>
      <c r="E15" s="110"/>
      <c r="F15" s="104"/>
      <c r="G15" s="104"/>
      <c r="H15" s="104"/>
      <c r="I15" s="104" t="s">
        <v>363</v>
      </c>
      <c r="J15" s="111"/>
      <c r="K15" s="111"/>
      <c r="L15" s="106"/>
      <c r="M15" s="115"/>
      <c r="N15" s="104"/>
      <c r="O15" s="88"/>
      <c r="P15" s="88"/>
      <c r="Q15" s="88"/>
      <c r="R15" s="97"/>
      <c r="S15" s="97"/>
      <c r="T15" s="100"/>
      <c r="U15" s="154"/>
      <c r="V15" s="154"/>
      <c r="W15" s="159"/>
      <c r="X15" s="156"/>
      <c r="Y15" s="94"/>
      <c r="Z15" s="180"/>
    </row>
    <row r="16" spans="1:26" s="59" customFormat="1" ht="164.25" customHeight="1" x14ac:dyDescent="0.2">
      <c r="A16" s="179">
        <v>4</v>
      </c>
      <c r="B16" s="127" t="s">
        <v>446</v>
      </c>
      <c r="C16" s="131" t="s">
        <v>401</v>
      </c>
      <c r="D16" s="110" t="s">
        <v>383</v>
      </c>
      <c r="E16" s="110" t="s">
        <v>386</v>
      </c>
      <c r="F16" s="111" t="s">
        <v>402</v>
      </c>
      <c r="G16" s="111" t="s">
        <v>403</v>
      </c>
      <c r="H16" s="105">
        <v>44561</v>
      </c>
      <c r="I16" s="104" t="s">
        <v>404</v>
      </c>
      <c r="J16" s="111" t="s">
        <v>405</v>
      </c>
      <c r="K16" s="111" t="s">
        <v>406</v>
      </c>
      <c r="L16" s="119"/>
      <c r="M16" s="115" t="s">
        <v>407</v>
      </c>
      <c r="N16" s="111" t="s">
        <v>408</v>
      </c>
      <c r="O16" s="88" t="s">
        <v>409</v>
      </c>
      <c r="P16" s="88" t="s">
        <v>379</v>
      </c>
      <c r="Q16" s="88" t="s">
        <v>374</v>
      </c>
      <c r="R16" s="88" t="s">
        <v>531</v>
      </c>
      <c r="S16" s="88" t="s">
        <v>532</v>
      </c>
      <c r="T16" s="88" t="s">
        <v>516</v>
      </c>
      <c r="U16" s="154" t="s">
        <v>533</v>
      </c>
      <c r="V16" s="154" t="s">
        <v>534</v>
      </c>
      <c r="W16" s="157" t="s">
        <v>535</v>
      </c>
      <c r="X16" s="156" t="s">
        <v>550</v>
      </c>
      <c r="Y16" s="92">
        <f>AVERAGE(1,1,1,1,0.4,1)</f>
        <v>0.9</v>
      </c>
      <c r="Z16" s="180" t="s">
        <v>569</v>
      </c>
    </row>
    <row r="17" spans="1:26" s="59" customFormat="1" ht="164.25" customHeight="1" x14ac:dyDescent="0.2">
      <c r="A17" s="179"/>
      <c r="B17" s="128"/>
      <c r="C17" s="131"/>
      <c r="D17" s="110"/>
      <c r="E17" s="110"/>
      <c r="F17" s="111"/>
      <c r="G17" s="111"/>
      <c r="H17" s="104"/>
      <c r="I17" s="104"/>
      <c r="J17" s="111"/>
      <c r="K17" s="111"/>
      <c r="L17" s="119"/>
      <c r="M17" s="115"/>
      <c r="N17" s="111"/>
      <c r="O17" s="88"/>
      <c r="P17" s="88"/>
      <c r="Q17" s="88"/>
      <c r="R17" s="88"/>
      <c r="S17" s="88"/>
      <c r="T17" s="88"/>
      <c r="U17" s="154"/>
      <c r="V17" s="154"/>
      <c r="W17" s="158"/>
      <c r="X17" s="156"/>
      <c r="Y17" s="93"/>
      <c r="Z17" s="180"/>
    </row>
    <row r="18" spans="1:26" s="59" customFormat="1" ht="164.25" customHeight="1" x14ac:dyDescent="0.2">
      <c r="A18" s="179"/>
      <c r="B18" s="128"/>
      <c r="C18" s="131"/>
      <c r="D18" s="110"/>
      <c r="E18" s="110"/>
      <c r="F18" s="111"/>
      <c r="G18" s="111"/>
      <c r="H18" s="104"/>
      <c r="I18" s="104" t="s">
        <v>363</v>
      </c>
      <c r="J18" s="111"/>
      <c r="K18" s="111"/>
      <c r="L18" s="119"/>
      <c r="M18" s="115"/>
      <c r="N18" s="111"/>
      <c r="O18" s="88"/>
      <c r="P18" s="88"/>
      <c r="Q18" s="88"/>
      <c r="R18" s="88"/>
      <c r="S18" s="88"/>
      <c r="T18" s="88"/>
      <c r="U18" s="154"/>
      <c r="V18" s="154"/>
      <c r="W18" s="158"/>
      <c r="X18" s="156"/>
      <c r="Y18" s="93"/>
      <c r="Z18" s="180"/>
    </row>
    <row r="19" spans="1:26" s="59" customFormat="1" ht="164.25" customHeight="1" thickBot="1" x14ac:dyDescent="0.25">
      <c r="A19" s="179"/>
      <c r="B19" s="129"/>
      <c r="C19" s="131"/>
      <c r="D19" s="110"/>
      <c r="E19" s="110"/>
      <c r="F19" s="111"/>
      <c r="G19" s="111"/>
      <c r="H19" s="104"/>
      <c r="I19" s="104" t="s">
        <v>363</v>
      </c>
      <c r="J19" s="111"/>
      <c r="K19" s="111"/>
      <c r="L19" s="119"/>
      <c r="M19" s="115"/>
      <c r="N19" s="111"/>
      <c r="O19" s="88"/>
      <c r="P19" s="88"/>
      <c r="Q19" s="88"/>
      <c r="R19" s="88"/>
      <c r="S19" s="88"/>
      <c r="T19" s="88"/>
      <c r="U19" s="154"/>
      <c r="V19" s="154"/>
      <c r="W19" s="159"/>
      <c r="X19" s="156"/>
      <c r="Y19" s="94"/>
      <c r="Z19" s="180"/>
    </row>
    <row r="20" spans="1:26" s="59" customFormat="1" ht="201.75" customHeight="1" x14ac:dyDescent="0.2">
      <c r="A20" s="179">
        <v>5</v>
      </c>
      <c r="B20" s="127" t="s">
        <v>395</v>
      </c>
      <c r="C20" s="131" t="s">
        <v>433</v>
      </c>
      <c r="D20" s="110" t="s">
        <v>384</v>
      </c>
      <c r="E20" s="110" t="s">
        <v>385</v>
      </c>
      <c r="F20" s="111" t="s">
        <v>391</v>
      </c>
      <c r="G20" s="111" t="s">
        <v>392</v>
      </c>
      <c r="H20" s="105">
        <v>44561</v>
      </c>
      <c r="I20" s="104" t="s">
        <v>410</v>
      </c>
      <c r="J20" s="111" t="s">
        <v>489</v>
      </c>
      <c r="K20" s="111" t="s">
        <v>490</v>
      </c>
      <c r="L20" s="119" t="s">
        <v>488</v>
      </c>
      <c r="M20" s="115" t="s">
        <v>491</v>
      </c>
      <c r="N20" s="111" t="s">
        <v>408</v>
      </c>
      <c r="O20" s="88" t="s">
        <v>434</v>
      </c>
      <c r="P20" s="88" t="s">
        <v>379</v>
      </c>
      <c r="Q20" s="88" t="s">
        <v>374</v>
      </c>
      <c r="R20" s="98">
        <v>0</v>
      </c>
      <c r="S20" s="95" t="s">
        <v>517</v>
      </c>
      <c r="T20" s="95" t="s">
        <v>517</v>
      </c>
      <c r="U20" s="154" t="s">
        <v>536</v>
      </c>
      <c r="V20" s="154" t="s">
        <v>537</v>
      </c>
      <c r="W20" s="157" t="s">
        <v>538</v>
      </c>
      <c r="X20" s="156" t="s">
        <v>555</v>
      </c>
      <c r="Y20" s="92">
        <f>AVERAGE(1,1,0,1,0.5,0.3,0)</f>
        <v>0.54285714285714282</v>
      </c>
      <c r="Z20" s="180" t="s">
        <v>569</v>
      </c>
    </row>
    <row r="21" spans="1:26" s="59" customFormat="1" ht="201.75" customHeight="1" x14ac:dyDescent="0.2">
      <c r="A21" s="179"/>
      <c r="B21" s="128"/>
      <c r="C21" s="131"/>
      <c r="D21" s="110"/>
      <c r="E21" s="110"/>
      <c r="F21" s="111"/>
      <c r="G21" s="111"/>
      <c r="H21" s="104"/>
      <c r="I21" s="104" t="s">
        <v>363</v>
      </c>
      <c r="J21" s="111"/>
      <c r="K21" s="111"/>
      <c r="L21" s="119"/>
      <c r="M21" s="115"/>
      <c r="N21" s="111"/>
      <c r="O21" s="88"/>
      <c r="P21" s="88"/>
      <c r="Q21" s="88"/>
      <c r="R21" s="99"/>
      <c r="S21" s="96"/>
      <c r="T21" s="96"/>
      <c r="U21" s="154"/>
      <c r="V21" s="154"/>
      <c r="W21" s="158"/>
      <c r="X21" s="156"/>
      <c r="Y21" s="93"/>
      <c r="Z21" s="180"/>
    </row>
    <row r="22" spans="1:26" s="59" customFormat="1" ht="201.75" customHeight="1" x14ac:dyDescent="0.2">
      <c r="A22" s="179"/>
      <c r="B22" s="128"/>
      <c r="C22" s="131"/>
      <c r="D22" s="110"/>
      <c r="E22" s="110"/>
      <c r="F22" s="111"/>
      <c r="G22" s="111"/>
      <c r="H22" s="104"/>
      <c r="I22" s="104"/>
      <c r="J22" s="111"/>
      <c r="K22" s="111"/>
      <c r="L22" s="119"/>
      <c r="M22" s="115"/>
      <c r="N22" s="111"/>
      <c r="O22" s="88"/>
      <c r="P22" s="88"/>
      <c r="Q22" s="88"/>
      <c r="R22" s="99"/>
      <c r="S22" s="96"/>
      <c r="T22" s="96"/>
      <c r="U22" s="154"/>
      <c r="V22" s="154"/>
      <c r="W22" s="158"/>
      <c r="X22" s="156"/>
      <c r="Y22" s="93"/>
      <c r="Z22" s="180"/>
    </row>
    <row r="23" spans="1:26" s="59" customFormat="1" ht="201.75" customHeight="1" thickBot="1" x14ac:dyDescent="0.25">
      <c r="A23" s="179"/>
      <c r="B23" s="129"/>
      <c r="C23" s="131"/>
      <c r="D23" s="110"/>
      <c r="E23" s="110"/>
      <c r="F23" s="111"/>
      <c r="G23" s="111"/>
      <c r="H23" s="104"/>
      <c r="I23" s="104" t="s">
        <v>363</v>
      </c>
      <c r="J23" s="111"/>
      <c r="K23" s="111"/>
      <c r="L23" s="119"/>
      <c r="M23" s="115"/>
      <c r="N23" s="111"/>
      <c r="O23" s="88"/>
      <c r="P23" s="88"/>
      <c r="Q23" s="88"/>
      <c r="R23" s="100"/>
      <c r="S23" s="97"/>
      <c r="T23" s="97"/>
      <c r="U23" s="154"/>
      <c r="V23" s="154"/>
      <c r="W23" s="159"/>
      <c r="X23" s="156"/>
      <c r="Y23" s="94"/>
      <c r="Z23" s="180"/>
    </row>
    <row r="24" spans="1:26" s="59" customFormat="1" ht="83.25" customHeight="1" thickTop="1" x14ac:dyDescent="0.2">
      <c r="A24" s="179">
        <v>6</v>
      </c>
      <c r="B24" s="132" t="s">
        <v>396</v>
      </c>
      <c r="C24" s="120" t="s">
        <v>449</v>
      </c>
      <c r="D24" s="116" t="s">
        <v>450</v>
      </c>
      <c r="E24" s="116" t="s">
        <v>388</v>
      </c>
      <c r="F24" s="116" t="s">
        <v>469</v>
      </c>
      <c r="G24" s="116" t="s">
        <v>451</v>
      </c>
      <c r="H24" s="105">
        <v>44561</v>
      </c>
      <c r="I24" s="116" t="s">
        <v>452</v>
      </c>
      <c r="J24" s="121" t="s">
        <v>473</v>
      </c>
      <c r="K24" s="116" t="s">
        <v>457</v>
      </c>
      <c r="L24" s="116" t="s">
        <v>453</v>
      </c>
      <c r="M24" s="120" t="s">
        <v>458</v>
      </c>
      <c r="N24" s="116" t="s">
        <v>408</v>
      </c>
      <c r="O24" s="88" t="s">
        <v>454</v>
      </c>
      <c r="P24" s="88" t="s">
        <v>560</v>
      </c>
      <c r="Q24" s="88" t="s">
        <v>455</v>
      </c>
      <c r="R24" s="98" t="s">
        <v>456</v>
      </c>
      <c r="S24" s="95" t="s">
        <v>517</v>
      </c>
      <c r="T24" s="95" t="s">
        <v>517</v>
      </c>
      <c r="U24" s="154" t="s">
        <v>564</v>
      </c>
      <c r="V24" s="154" t="s">
        <v>564</v>
      </c>
      <c r="W24" s="157" t="s">
        <v>563</v>
      </c>
      <c r="X24" s="156" t="s">
        <v>577</v>
      </c>
      <c r="Y24" s="92">
        <f>AVERAGE(0,0)</f>
        <v>0</v>
      </c>
      <c r="Z24" s="180" t="s">
        <v>570</v>
      </c>
    </row>
    <row r="25" spans="1:26" s="59" customFormat="1" ht="83.25" customHeight="1" x14ac:dyDescent="0.2">
      <c r="A25" s="179"/>
      <c r="B25" s="133"/>
      <c r="C25" s="113"/>
      <c r="D25" s="108"/>
      <c r="E25" s="108"/>
      <c r="F25" s="108"/>
      <c r="G25" s="108"/>
      <c r="H25" s="104"/>
      <c r="I25" s="108"/>
      <c r="J25" s="117"/>
      <c r="K25" s="108"/>
      <c r="L25" s="108"/>
      <c r="M25" s="113"/>
      <c r="N25" s="108"/>
      <c r="O25" s="88"/>
      <c r="P25" s="88"/>
      <c r="Q25" s="88"/>
      <c r="R25" s="99"/>
      <c r="S25" s="96"/>
      <c r="T25" s="96"/>
      <c r="U25" s="154"/>
      <c r="V25" s="154"/>
      <c r="W25" s="158"/>
      <c r="X25" s="156"/>
      <c r="Y25" s="93"/>
      <c r="Z25" s="180"/>
    </row>
    <row r="26" spans="1:26" s="59" customFormat="1" ht="83.25" customHeight="1" x14ac:dyDescent="0.2">
      <c r="A26" s="179"/>
      <c r="B26" s="133"/>
      <c r="C26" s="113"/>
      <c r="D26" s="108"/>
      <c r="E26" s="108"/>
      <c r="F26" s="108"/>
      <c r="G26" s="108"/>
      <c r="H26" s="104"/>
      <c r="I26" s="108"/>
      <c r="J26" s="117"/>
      <c r="K26" s="108"/>
      <c r="L26" s="108"/>
      <c r="M26" s="113"/>
      <c r="N26" s="108"/>
      <c r="O26" s="88"/>
      <c r="P26" s="88"/>
      <c r="Q26" s="88"/>
      <c r="R26" s="99"/>
      <c r="S26" s="96"/>
      <c r="T26" s="96"/>
      <c r="U26" s="154"/>
      <c r="V26" s="154"/>
      <c r="W26" s="158"/>
      <c r="X26" s="156"/>
      <c r="Y26" s="93"/>
      <c r="Z26" s="180"/>
    </row>
    <row r="27" spans="1:26" s="59" customFormat="1" ht="83.25" customHeight="1" thickBot="1" x14ac:dyDescent="0.25">
      <c r="A27" s="179"/>
      <c r="B27" s="134"/>
      <c r="C27" s="114"/>
      <c r="D27" s="109"/>
      <c r="E27" s="109"/>
      <c r="F27" s="109"/>
      <c r="G27" s="109"/>
      <c r="H27" s="104"/>
      <c r="I27" s="109"/>
      <c r="J27" s="118"/>
      <c r="K27" s="109"/>
      <c r="L27" s="109"/>
      <c r="M27" s="114"/>
      <c r="N27" s="109"/>
      <c r="O27" s="88"/>
      <c r="P27" s="88"/>
      <c r="Q27" s="88"/>
      <c r="R27" s="100"/>
      <c r="S27" s="97"/>
      <c r="T27" s="97"/>
      <c r="U27" s="154"/>
      <c r="V27" s="154"/>
      <c r="W27" s="159"/>
      <c r="X27" s="156"/>
      <c r="Y27" s="94"/>
      <c r="Z27" s="180"/>
    </row>
    <row r="28" spans="1:26" s="59" customFormat="1" ht="136.5" customHeight="1" thickTop="1" x14ac:dyDescent="0.2">
      <c r="A28" s="179">
        <v>7</v>
      </c>
      <c r="B28" s="132" t="s">
        <v>396</v>
      </c>
      <c r="C28" s="112" t="s">
        <v>501</v>
      </c>
      <c r="D28" s="107" t="s">
        <v>431</v>
      </c>
      <c r="E28" s="107" t="s">
        <v>442</v>
      </c>
      <c r="F28" s="107" t="s">
        <v>460</v>
      </c>
      <c r="G28" s="107" t="s">
        <v>461</v>
      </c>
      <c r="H28" s="105">
        <v>44561</v>
      </c>
      <c r="I28" s="116" t="s">
        <v>470</v>
      </c>
      <c r="J28" s="107" t="s">
        <v>462</v>
      </c>
      <c r="K28" s="107" t="s">
        <v>463</v>
      </c>
      <c r="L28" s="107" t="s">
        <v>464</v>
      </c>
      <c r="M28" s="112" t="s">
        <v>484</v>
      </c>
      <c r="N28" s="107" t="s">
        <v>408</v>
      </c>
      <c r="O28" s="88" t="s">
        <v>443</v>
      </c>
      <c r="P28" s="88" t="s">
        <v>465</v>
      </c>
      <c r="Q28" s="88" t="s">
        <v>486</v>
      </c>
      <c r="R28" s="98" t="s">
        <v>456</v>
      </c>
      <c r="S28" s="95" t="s">
        <v>517</v>
      </c>
      <c r="T28" s="95" t="s">
        <v>517</v>
      </c>
      <c r="U28" s="154" t="s">
        <v>539</v>
      </c>
      <c r="V28" s="154" t="s">
        <v>540</v>
      </c>
      <c r="W28" s="157" t="s">
        <v>519</v>
      </c>
      <c r="X28" s="156" t="s">
        <v>578</v>
      </c>
      <c r="Y28" s="92">
        <f>AVERAGE(0.15,0.1,0.5,1,1,1)</f>
        <v>0.625</v>
      </c>
      <c r="Z28" s="180" t="s">
        <v>569</v>
      </c>
    </row>
    <row r="29" spans="1:26" s="59" customFormat="1" ht="136.5" customHeight="1" x14ac:dyDescent="0.2">
      <c r="A29" s="179"/>
      <c r="B29" s="133"/>
      <c r="C29" s="113"/>
      <c r="D29" s="108"/>
      <c r="E29" s="108"/>
      <c r="F29" s="108"/>
      <c r="G29" s="108"/>
      <c r="H29" s="104"/>
      <c r="I29" s="108"/>
      <c r="J29" s="108"/>
      <c r="K29" s="108"/>
      <c r="L29" s="108"/>
      <c r="M29" s="113"/>
      <c r="N29" s="108"/>
      <c r="O29" s="88"/>
      <c r="P29" s="88"/>
      <c r="Q29" s="88"/>
      <c r="R29" s="99"/>
      <c r="S29" s="96"/>
      <c r="T29" s="96"/>
      <c r="U29" s="154"/>
      <c r="V29" s="154"/>
      <c r="W29" s="158"/>
      <c r="X29" s="156"/>
      <c r="Y29" s="93"/>
      <c r="Z29" s="180"/>
    </row>
    <row r="30" spans="1:26" s="59" customFormat="1" ht="136.5" customHeight="1" x14ac:dyDescent="0.2">
      <c r="A30" s="179"/>
      <c r="B30" s="133"/>
      <c r="C30" s="113"/>
      <c r="D30" s="108"/>
      <c r="E30" s="108"/>
      <c r="F30" s="108"/>
      <c r="G30" s="108"/>
      <c r="H30" s="104"/>
      <c r="I30" s="108"/>
      <c r="J30" s="108"/>
      <c r="K30" s="108"/>
      <c r="L30" s="108"/>
      <c r="M30" s="113"/>
      <c r="N30" s="108"/>
      <c r="O30" s="88"/>
      <c r="P30" s="88"/>
      <c r="Q30" s="88"/>
      <c r="R30" s="99"/>
      <c r="S30" s="96"/>
      <c r="T30" s="96"/>
      <c r="U30" s="154"/>
      <c r="V30" s="154"/>
      <c r="W30" s="158"/>
      <c r="X30" s="156"/>
      <c r="Y30" s="93"/>
      <c r="Z30" s="180"/>
    </row>
    <row r="31" spans="1:26" s="59" customFormat="1" ht="136.5" customHeight="1" thickBot="1" x14ac:dyDescent="0.25">
      <c r="A31" s="179"/>
      <c r="B31" s="134"/>
      <c r="C31" s="114"/>
      <c r="D31" s="109"/>
      <c r="E31" s="109"/>
      <c r="F31" s="109"/>
      <c r="G31" s="109"/>
      <c r="H31" s="104"/>
      <c r="I31" s="109"/>
      <c r="J31" s="109"/>
      <c r="K31" s="109"/>
      <c r="L31" s="109"/>
      <c r="M31" s="114"/>
      <c r="N31" s="109"/>
      <c r="O31" s="88"/>
      <c r="P31" s="88"/>
      <c r="Q31" s="88"/>
      <c r="R31" s="100"/>
      <c r="S31" s="97"/>
      <c r="T31" s="97"/>
      <c r="U31" s="154"/>
      <c r="V31" s="154"/>
      <c r="W31" s="159"/>
      <c r="X31" s="156"/>
      <c r="Y31" s="94"/>
      <c r="Z31" s="180"/>
    </row>
    <row r="32" spans="1:26" s="59" customFormat="1" ht="166.5" customHeight="1" x14ac:dyDescent="0.2">
      <c r="A32" s="179">
        <v>8</v>
      </c>
      <c r="B32" s="132" t="s">
        <v>396</v>
      </c>
      <c r="C32" s="112" t="s">
        <v>511</v>
      </c>
      <c r="D32" s="107" t="s">
        <v>384</v>
      </c>
      <c r="E32" s="107" t="s">
        <v>442</v>
      </c>
      <c r="F32" s="107" t="s">
        <v>460</v>
      </c>
      <c r="G32" s="107" t="s">
        <v>461</v>
      </c>
      <c r="H32" s="105">
        <v>44561</v>
      </c>
      <c r="I32" s="107" t="s">
        <v>474</v>
      </c>
      <c r="J32" s="107" t="s">
        <v>475</v>
      </c>
      <c r="K32" s="107" t="s">
        <v>476</v>
      </c>
      <c r="L32" s="107" t="s">
        <v>471</v>
      </c>
      <c r="M32" s="112" t="s">
        <v>485</v>
      </c>
      <c r="N32" s="107" t="s">
        <v>408</v>
      </c>
      <c r="O32" s="88" t="s">
        <v>477</v>
      </c>
      <c r="P32" s="88" t="s">
        <v>472</v>
      </c>
      <c r="Q32" s="88" t="s">
        <v>478</v>
      </c>
      <c r="R32" s="154" t="s">
        <v>573</v>
      </c>
      <c r="S32" s="154" t="s">
        <v>574</v>
      </c>
      <c r="T32" s="95" t="s">
        <v>517</v>
      </c>
      <c r="U32" s="154" t="s">
        <v>520</v>
      </c>
      <c r="V32" s="154" t="s">
        <v>541</v>
      </c>
      <c r="W32" s="157" t="s">
        <v>521</v>
      </c>
      <c r="X32" s="156" t="s">
        <v>553</v>
      </c>
      <c r="Y32" s="92">
        <f>AVERAGE(0.6,1,0,1,1,1)</f>
        <v>0.76666666666666661</v>
      </c>
      <c r="Z32" s="180" t="s">
        <v>569</v>
      </c>
    </row>
    <row r="33" spans="1:26" s="59" customFormat="1" ht="169.5" customHeight="1" x14ac:dyDescent="0.2">
      <c r="A33" s="179"/>
      <c r="B33" s="133"/>
      <c r="C33" s="135"/>
      <c r="D33" s="108"/>
      <c r="E33" s="108"/>
      <c r="F33" s="108"/>
      <c r="G33" s="108"/>
      <c r="H33" s="104"/>
      <c r="I33" s="108"/>
      <c r="J33" s="108"/>
      <c r="K33" s="108"/>
      <c r="L33" s="117"/>
      <c r="M33" s="113"/>
      <c r="N33" s="108"/>
      <c r="O33" s="88"/>
      <c r="P33" s="88"/>
      <c r="Q33" s="88"/>
      <c r="R33" s="154"/>
      <c r="S33" s="154"/>
      <c r="T33" s="96"/>
      <c r="U33" s="154"/>
      <c r="V33" s="154"/>
      <c r="W33" s="158"/>
      <c r="X33" s="156"/>
      <c r="Y33" s="93"/>
      <c r="Z33" s="180"/>
    </row>
    <row r="34" spans="1:26" s="59" customFormat="1" ht="181.5" customHeight="1" x14ac:dyDescent="0.2">
      <c r="A34" s="179"/>
      <c r="B34" s="133"/>
      <c r="C34" s="135"/>
      <c r="D34" s="108"/>
      <c r="E34" s="108"/>
      <c r="F34" s="108"/>
      <c r="G34" s="108"/>
      <c r="H34" s="104"/>
      <c r="I34" s="108"/>
      <c r="J34" s="108"/>
      <c r="K34" s="108"/>
      <c r="L34" s="117"/>
      <c r="M34" s="113"/>
      <c r="N34" s="108"/>
      <c r="O34" s="88"/>
      <c r="P34" s="88"/>
      <c r="Q34" s="88"/>
      <c r="R34" s="154"/>
      <c r="S34" s="154"/>
      <c r="T34" s="96"/>
      <c r="U34" s="154"/>
      <c r="V34" s="154"/>
      <c r="W34" s="158"/>
      <c r="X34" s="156"/>
      <c r="Y34" s="93"/>
      <c r="Z34" s="180"/>
    </row>
    <row r="35" spans="1:26" s="59" customFormat="1" ht="211.5" customHeight="1" thickBot="1" x14ac:dyDescent="0.25">
      <c r="A35" s="179"/>
      <c r="B35" s="134"/>
      <c r="C35" s="136"/>
      <c r="D35" s="109"/>
      <c r="E35" s="109"/>
      <c r="F35" s="109"/>
      <c r="G35" s="109"/>
      <c r="H35" s="104"/>
      <c r="I35" s="109"/>
      <c r="J35" s="109"/>
      <c r="K35" s="109"/>
      <c r="L35" s="118"/>
      <c r="M35" s="114"/>
      <c r="N35" s="109"/>
      <c r="O35" s="88"/>
      <c r="P35" s="88"/>
      <c r="Q35" s="88"/>
      <c r="R35" s="154"/>
      <c r="S35" s="154"/>
      <c r="T35" s="97"/>
      <c r="U35" s="154"/>
      <c r="V35" s="154"/>
      <c r="W35" s="159"/>
      <c r="X35" s="156"/>
      <c r="Y35" s="94"/>
      <c r="Z35" s="180"/>
    </row>
    <row r="36" spans="1:26" s="59" customFormat="1" ht="112.5" customHeight="1" x14ac:dyDescent="0.2">
      <c r="A36" s="179">
        <v>9</v>
      </c>
      <c r="B36" s="132" t="s">
        <v>396</v>
      </c>
      <c r="C36" s="107" t="s">
        <v>459</v>
      </c>
      <c r="D36" s="107" t="s">
        <v>384</v>
      </c>
      <c r="E36" s="107" t="s">
        <v>444</v>
      </c>
      <c r="F36" s="107" t="s">
        <v>479</v>
      </c>
      <c r="G36" s="107" t="s">
        <v>480</v>
      </c>
      <c r="H36" s="105">
        <v>44561</v>
      </c>
      <c r="I36" s="107" t="s">
        <v>466</v>
      </c>
      <c r="J36" s="107" t="s">
        <v>462</v>
      </c>
      <c r="K36" s="107" t="s">
        <v>481</v>
      </c>
      <c r="L36" s="107" t="s">
        <v>467</v>
      </c>
      <c r="M36" s="112" t="s">
        <v>482</v>
      </c>
      <c r="N36" s="107" t="s">
        <v>367</v>
      </c>
      <c r="O36" s="88" t="s">
        <v>483</v>
      </c>
      <c r="P36" s="88" t="s">
        <v>575</v>
      </c>
      <c r="Q36" s="88" t="s">
        <v>468</v>
      </c>
      <c r="R36" s="98" t="s">
        <v>456</v>
      </c>
      <c r="S36" s="95" t="s">
        <v>517</v>
      </c>
      <c r="T36" s="95" t="s">
        <v>517</v>
      </c>
      <c r="U36" s="154" t="s">
        <v>518</v>
      </c>
      <c r="V36" s="154" t="s">
        <v>565</v>
      </c>
      <c r="W36" s="157" t="s">
        <v>566</v>
      </c>
      <c r="X36" s="156" t="s">
        <v>554</v>
      </c>
      <c r="Y36" s="92">
        <f>AVERAGE(0,0,0,0,1)</f>
        <v>0.2</v>
      </c>
      <c r="Z36" s="180" t="s">
        <v>571</v>
      </c>
    </row>
    <row r="37" spans="1:26" s="59" customFormat="1" ht="120" customHeight="1" x14ac:dyDescent="0.2">
      <c r="A37" s="179"/>
      <c r="B37" s="133"/>
      <c r="C37" s="108"/>
      <c r="D37" s="108"/>
      <c r="E37" s="108"/>
      <c r="F37" s="108"/>
      <c r="G37" s="108"/>
      <c r="H37" s="104"/>
      <c r="I37" s="108"/>
      <c r="J37" s="108"/>
      <c r="K37" s="108"/>
      <c r="L37" s="108"/>
      <c r="M37" s="113"/>
      <c r="N37" s="108"/>
      <c r="O37" s="88"/>
      <c r="P37" s="88"/>
      <c r="Q37" s="88"/>
      <c r="R37" s="99"/>
      <c r="S37" s="96"/>
      <c r="T37" s="96"/>
      <c r="U37" s="154"/>
      <c r="V37" s="154"/>
      <c r="W37" s="158"/>
      <c r="X37" s="156"/>
      <c r="Y37" s="93"/>
      <c r="Z37" s="180"/>
    </row>
    <row r="38" spans="1:26" s="59" customFormat="1" ht="132.75" customHeight="1" x14ac:dyDescent="0.2">
      <c r="A38" s="179"/>
      <c r="B38" s="133"/>
      <c r="C38" s="108"/>
      <c r="D38" s="108"/>
      <c r="E38" s="108"/>
      <c r="F38" s="108"/>
      <c r="G38" s="108"/>
      <c r="H38" s="104"/>
      <c r="I38" s="108"/>
      <c r="J38" s="108"/>
      <c r="K38" s="108"/>
      <c r="L38" s="108"/>
      <c r="M38" s="113"/>
      <c r="N38" s="108"/>
      <c r="O38" s="88"/>
      <c r="P38" s="88"/>
      <c r="Q38" s="88"/>
      <c r="R38" s="99"/>
      <c r="S38" s="96"/>
      <c r="T38" s="96"/>
      <c r="U38" s="154"/>
      <c r="V38" s="154"/>
      <c r="W38" s="158"/>
      <c r="X38" s="156"/>
      <c r="Y38" s="93"/>
      <c r="Z38" s="180"/>
    </row>
    <row r="39" spans="1:26" s="59" customFormat="1" ht="122.25" customHeight="1" thickBot="1" x14ac:dyDescent="0.25">
      <c r="A39" s="179"/>
      <c r="B39" s="134"/>
      <c r="C39" s="109"/>
      <c r="D39" s="109"/>
      <c r="E39" s="109"/>
      <c r="F39" s="109"/>
      <c r="G39" s="109"/>
      <c r="H39" s="104"/>
      <c r="I39" s="109"/>
      <c r="J39" s="109"/>
      <c r="K39" s="109"/>
      <c r="L39" s="109"/>
      <c r="M39" s="114"/>
      <c r="N39" s="109"/>
      <c r="O39" s="88"/>
      <c r="P39" s="88"/>
      <c r="Q39" s="88"/>
      <c r="R39" s="100"/>
      <c r="S39" s="97"/>
      <c r="T39" s="97"/>
      <c r="U39" s="154"/>
      <c r="V39" s="154"/>
      <c r="W39" s="159"/>
      <c r="X39" s="156"/>
      <c r="Y39" s="94"/>
      <c r="Z39" s="180"/>
    </row>
    <row r="40" spans="1:26" s="59" customFormat="1" ht="249" customHeight="1" x14ac:dyDescent="0.2">
      <c r="A40" s="179">
        <v>10</v>
      </c>
      <c r="B40" s="127" t="s">
        <v>395</v>
      </c>
      <c r="C40" s="131" t="s">
        <v>492</v>
      </c>
      <c r="D40" s="110" t="s">
        <v>384</v>
      </c>
      <c r="E40" s="110" t="s">
        <v>386</v>
      </c>
      <c r="F40" s="110" t="s">
        <v>425</v>
      </c>
      <c r="G40" s="110" t="s">
        <v>512</v>
      </c>
      <c r="H40" s="105">
        <v>44561</v>
      </c>
      <c r="I40" s="104" t="s">
        <v>447</v>
      </c>
      <c r="J40" s="110" t="s">
        <v>494</v>
      </c>
      <c r="K40" s="110" t="s">
        <v>496</v>
      </c>
      <c r="L40" s="122" t="s">
        <v>497</v>
      </c>
      <c r="M40" s="115" t="s">
        <v>499</v>
      </c>
      <c r="N40" s="110" t="s">
        <v>367</v>
      </c>
      <c r="O40" s="88" t="s">
        <v>576</v>
      </c>
      <c r="P40" s="88" t="s">
        <v>448</v>
      </c>
      <c r="Q40" s="88" t="s">
        <v>374</v>
      </c>
      <c r="R40" s="98">
        <v>0</v>
      </c>
      <c r="S40" s="95" t="s">
        <v>517</v>
      </c>
      <c r="T40" s="88" t="s">
        <v>543</v>
      </c>
      <c r="U40" s="154" t="s">
        <v>556</v>
      </c>
      <c r="V40" s="154" t="s">
        <v>544</v>
      </c>
      <c r="W40" s="160" t="s">
        <v>542</v>
      </c>
      <c r="X40" s="156" t="s">
        <v>557</v>
      </c>
      <c r="Y40" s="92">
        <f>AVERAGE(0.6,1,0.5,1,1,0.4,1,1)</f>
        <v>0.8125</v>
      </c>
      <c r="Z40" s="180" t="s">
        <v>569</v>
      </c>
    </row>
    <row r="41" spans="1:26" s="59" customFormat="1" ht="249" customHeight="1" x14ac:dyDescent="0.2">
      <c r="A41" s="179"/>
      <c r="B41" s="128"/>
      <c r="C41" s="131"/>
      <c r="D41" s="110"/>
      <c r="E41" s="110"/>
      <c r="F41" s="110"/>
      <c r="G41" s="110"/>
      <c r="H41" s="104"/>
      <c r="I41" s="104" t="s">
        <v>363</v>
      </c>
      <c r="J41" s="110"/>
      <c r="K41" s="110"/>
      <c r="L41" s="122"/>
      <c r="M41" s="115"/>
      <c r="N41" s="110"/>
      <c r="O41" s="88"/>
      <c r="P41" s="88"/>
      <c r="Q41" s="88"/>
      <c r="R41" s="99"/>
      <c r="S41" s="96"/>
      <c r="T41" s="88"/>
      <c r="U41" s="154"/>
      <c r="V41" s="154"/>
      <c r="W41" s="161"/>
      <c r="X41" s="156"/>
      <c r="Y41" s="93"/>
      <c r="Z41" s="180"/>
    </row>
    <row r="42" spans="1:26" s="59" customFormat="1" ht="249" customHeight="1" x14ac:dyDescent="0.2">
      <c r="A42" s="179"/>
      <c r="B42" s="128"/>
      <c r="C42" s="131"/>
      <c r="D42" s="110"/>
      <c r="E42" s="110"/>
      <c r="F42" s="110"/>
      <c r="G42" s="110"/>
      <c r="H42" s="104"/>
      <c r="I42" s="104"/>
      <c r="J42" s="110" t="s">
        <v>365</v>
      </c>
      <c r="K42" s="110"/>
      <c r="L42" s="122"/>
      <c r="M42" s="115"/>
      <c r="N42" s="110"/>
      <c r="O42" s="88"/>
      <c r="P42" s="88"/>
      <c r="Q42" s="88"/>
      <c r="R42" s="99"/>
      <c r="S42" s="96"/>
      <c r="T42" s="88"/>
      <c r="U42" s="154"/>
      <c r="V42" s="154"/>
      <c r="W42" s="161"/>
      <c r="X42" s="156"/>
      <c r="Y42" s="93"/>
      <c r="Z42" s="180"/>
    </row>
    <row r="43" spans="1:26" s="59" customFormat="1" ht="249" customHeight="1" thickBot="1" x14ac:dyDescent="0.25">
      <c r="A43" s="179"/>
      <c r="B43" s="129"/>
      <c r="C43" s="131"/>
      <c r="D43" s="110"/>
      <c r="E43" s="110"/>
      <c r="F43" s="110"/>
      <c r="G43" s="110"/>
      <c r="H43" s="104"/>
      <c r="I43" s="104" t="s">
        <v>363</v>
      </c>
      <c r="J43" s="110" t="s">
        <v>365</v>
      </c>
      <c r="K43" s="110"/>
      <c r="L43" s="122"/>
      <c r="M43" s="115"/>
      <c r="N43" s="110"/>
      <c r="O43" s="88"/>
      <c r="P43" s="88"/>
      <c r="Q43" s="88"/>
      <c r="R43" s="100"/>
      <c r="S43" s="97"/>
      <c r="T43" s="88"/>
      <c r="U43" s="154"/>
      <c r="V43" s="154"/>
      <c r="W43" s="162"/>
      <c r="X43" s="156"/>
      <c r="Y43" s="94"/>
      <c r="Z43" s="180"/>
    </row>
    <row r="44" spans="1:26" s="59" customFormat="1" ht="286.5" customHeight="1" x14ac:dyDescent="0.2">
      <c r="A44" s="179">
        <v>11</v>
      </c>
      <c r="B44" s="127" t="s">
        <v>395</v>
      </c>
      <c r="C44" s="131" t="s">
        <v>493</v>
      </c>
      <c r="D44" s="110" t="s">
        <v>384</v>
      </c>
      <c r="E44" s="110" t="s">
        <v>386</v>
      </c>
      <c r="F44" s="110" t="s">
        <v>513</v>
      </c>
      <c r="G44" s="111" t="s">
        <v>424</v>
      </c>
      <c r="H44" s="105">
        <v>44561</v>
      </c>
      <c r="I44" s="104" t="s">
        <v>422</v>
      </c>
      <c r="J44" s="111" t="s">
        <v>495</v>
      </c>
      <c r="K44" s="111" t="s">
        <v>496</v>
      </c>
      <c r="L44" s="119" t="s">
        <v>498</v>
      </c>
      <c r="M44" s="115" t="s">
        <v>499</v>
      </c>
      <c r="N44" s="110" t="s">
        <v>367</v>
      </c>
      <c r="O44" s="88" t="s">
        <v>435</v>
      </c>
      <c r="P44" s="88" t="s">
        <v>379</v>
      </c>
      <c r="Q44" s="88" t="s">
        <v>374</v>
      </c>
      <c r="R44" s="98">
        <v>0</v>
      </c>
      <c r="S44" s="95" t="s">
        <v>517</v>
      </c>
      <c r="T44" s="95" t="s">
        <v>517</v>
      </c>
      <c r="U44" s="154" t="s">
        <v>558</v>
      </c>
      <c r="V44" s="154" t="s">
        <v>545</v>
      </c>
      <c r="W44" s="157" t="s">
        <v>546</v>
      </c>
      <c r="X44" s="156" t="s">
        <v>559</v>
      </c>
      <c r="Y44" s="92">
        <f>AVERAGE(0,0.5,1,0,0.4,1)</f>
        <v>0.48333333333333334</v>
      </c>
      <c r="Z44" s="180" t="s">
        <v>569</v>
      </c>
    </row>
    <row r="45" spans="1:26" s="59" customFormat="1" ht="286.5" customHeight="1" x14ac:dyDescent="0.2">
      <c r="A45" s="179"/>
      <c r="B45" s="128"/>
      <c r="C45" s="131"/>
      <c r="D45" s="110"/>
      <c r="E45" s="110"/>
      <c r="F45" s="110"/>
      <c r="G45" s="111"/>
      <c r="H45" s="104"/>
      <c r="I45" s="104" t="s">
        <v>363</v>
      </c>
      <c r="J45" s="111"/>
      <c r="K45" s="111"/>
      <c r="L45" s="119"/>
      <c r="M45" s="115"/>
      <c r="N45" s="110"/>
      <c r="O45" s="88"/>
      <c r="P45" s="88"/>
      <c r="Q45" s="88"/>
      <c r="R45" s="99"/>
      <c r="S45" s="96"/>
      <c r="T45" s="96"/>
      <c r="U45" s="154"/>
      <c r="V45" s="154"/>
      <c r="W45" s="158"/>
      <c r="X45" s="156"/>
      <c r="Y45" s="93"/>
      <c r="Z45" s="180"/>
    </row>
    <row r="46" spans="1:26" s="59" customFormat="1" ht="286.5" customHeight="1" x14ac:dyDescent="0.2">
      <c r="A46" s="179"/>
      <c r="B46" s="128"/>
      <c r="C46" s="131"/>
      <c r="D46" s="110"/>
      <c r="E46" s="110"/>
      <c r="F46" s="110"/>
      <c r="G46" s="111"/>
      <c r="H46" s="104"/>
      <c r="I46" s="104"/>
      <c r="J46" s="111" t="s">
        <v>365</v>
      </c>
      <c r="K46" s="111"/>
      <c r="L46" s="119"/>
      <c r="M46" s="115"/>
      <c r="N46" s="110"/>
      <c r="O46" s="88"/>
      <c r="P46" s="88"/>
      <c r="Q46" s="88"/>
      <c r="R46" s="99"/>
      <c r="S46" s="96"/>
      <c r="T46" s="96"/>
      <c r="U46" s="154"/>
      <c r="V46" s="154"/>
      <c r="W46" s="158"/>
      <c r="X46" s="156"/>
      <c r="Y46" s="93"/>
      <c r="Z46" s="180"/>
    </row>
    <row r="47" spans="1:26" s="59" customFormat="1" ht="286.5" customHeight="1" thickBot="1" x14ac:dyDescent="0.25">
      <c r="A47" s="179"/>
      <c r="B47" s="129"/>
      <c r="C47" s="131"/>
      <c r="D47" s="110"/>
      <c r="E47" s="110"/>
      <c r="F47" s="110"/>
      <c r="G47" s="111"/>
      <c r="H47" s="104"/>
      <c r="I47" s="104" t="s">
        <v>363</v>
      </c>
      <c r="J47" s="111" t="s">
        <v>365</v>
      </c>
      <c r="K47" s="111"/>
      <c r="L47" s="119"/>
      <c r="M47" s="115"/>
      <c r="N47" s="110"/>
      <c r="O47" s="88"/>
      <c r="P47" s="88"/>
      <c r="Q47" s="88"/>
      <c r="R47" s="100"/>
      <c r="S47" s="97"/>
      <c r="T47" s="97"/>
      <c r="U47" s="154"/>
      <c r="V47" s="154"/>
      <c r="W47" s="159"/>
      <c r="X47" s="156"/>
      <c r="Y47" s="94"/>
      <c r="Z47" s="180"/>
    </row>
    <row r="48" spans="1:26" s="59" customFormat="1" ht="200.25" customHeight="1" x14ac:dyDescent="0.2">
      <c r="A48" s="179">
        <v>12</v>
      </c>
      <c r="B48" s="138" t="s">
        <v>397</v>
      </c>
      <c r="C48" s="131" t="s">
        <v>399</v>
      </c>
      <c r="D48" s="110" t="s">
        <v>384</v>
      </c>
      <c r="E48" s="110" t="s">
        <v>386</v>
      </c>
      <c r="F48" s="111" t="s">
        <v>398</v>
      </c>
      <c r="G48" s="111" t="s">
        <v>392</v>
      </c>
      <c r="H48" s="105">
        <v>44561</v>
      </c>
      <c r="I48" s="104" t="s">
        <v>390</v>
      </c>
      <c r="J48" s="111" t="s">
        <v>375</v>
      </c>
      <c r="K48" s="111" t="s">
        <v>416</v>
      </c>
      <c r="L48" s="119"/>
      <c r="M48" s="115" t="s">
        <v>417</v>
      </c>
      <c r="N48" s="111" t="s">
        <v>408</v>
      </c>
      <c r="O48" s="88" t="s">
        <v>418</v>
      </c>
      <c r="P48" s="88" t="s">
        <v>379</v>
      </c>
      <c r="Q48" s="88" t="s">
        <v>374</v>
      </c>
      <c r="R48" s="98">
        <v>0</v>
      </c>
      <c r="S48" s="95" t="s">
        <v>517</v>
      </c>
      <c r="T48" s="95" t="s">
        <v>517</v>
      </c>
      <c r="U48" s="154" t="s">
        <v>523</v>
      </c>
      <c r="V48" s="154" t="s">
        <v>522</v>
      </c>
      <c r="W48" s="157" t="s">
        <v>524</v>
      </c>
      <c r="X48" s="156" t="s">
        <v>547</v>
      </c>
      <c r="Y48" s="92">
        <f>AVERAGE(1,1,1,1,1,1)</f>
        <v>1</v>
      </c>
      <c r="Z48" s="180" t="s">
        <v>569</v>
      </c>
    </row>
    <row r="49" spans="1:26" s="59" customFormat="1" ht="200.25" customHeight="1" x14ac:dyDescent="0.2">
      <c r="A49" s="179"/>
      <c r="B49" s="128"/>
      <c r="C49" s="131"/>
      <c r="D49" s="110"/>
      <c r="E49" s="110"/>
      <c r="F49" s="111"/>
      <c r="G49" s="111"/>
      <c r="H49" s="104"/>
      <c r="I49" s="104" t="s">
        <v>363</v>
      </c>
      <c r="J49" s="111"/>
      <c r="K49" s="111"/>
      <c r="L49" s="119"/>
      <c r="M49" s="115"/>
      <c r="N49" s="111"/>
      <c r="O49" s="88"/>
      <c r="P49" s="88"/>
      <c r="Q49" s="88"/>
      <c r="R49" s="99"/>
      <c r="S49" s="96"/>
      <c r="T49" s="96"/>
      <c r="U49" s="154"/>
      <c r="V49" s="154"/>
      <c r="W49" s="158"/>
      <c r="X49" s="156"/>
      <c r="Y49" s="93"/>
      <c r="Z49" s="180"/>
    </row>
    <row r="50" spans="1:26" s="59" customFormat="1" ht="200.25" customHeight="1" x14ac:dyDescent="0.2">
      <c r="A50" s="179"/>
      <c r="B50" s="128"/>
      <c r="C50" s="131"/>
      <c r="D50" s="110"/>
      <c r="E50" s="110"/>
      <c r="F50" s="111"/>
      <c r="G50" s="111"/>
      <c r="H50" s="104"/>
      <c r="I50" s="104"/>
      <c r="J50" s="111" t="s">
        <v>365</v>
      </c>
      <c r="K50" s="111"/>
      <c r="L50" s="119"/>
      <c r="M50" s="115"/>
      <c r="N50" s="111"/>
      <c r="O50" s="88"/>
      <c r="P50" s="88"/>
      <c r="Q50" s="88"/>
      <c r="R50" s="99"/>
      <c r="S50" s="96"/>
      <c r="T50" s="96"/>
      <c r="U50" s="154"/>
      <c r="V50" s="154"/>
      <c r="W50" s="158"/>
      <c r="X50" s="156"/>
      <c r="Y50" s="93"/>
      <c r="Z50" s="180"/>
    </row>
    <row r="51" spans="1:26" s="59" customFormat="1" ht="200.25" customHeight="1" thickBot="1" x14ac:dyDescent="0.25">
      <c r="A51" s="179"/>
      <c r="B51" s="129"/>
      <c r="C51" s="131"/>
      <c r="D51" s="110"/>
      <c r="E51" s="110"/>
      <c r="F51" s="111"/>
      <c r="G51" s="111"/>
      <c r="H51" s="104"/>
      <c r="I51" s="104" t="s">
        <v>363</v>
      </c>
      <c r="J51" s="111" t="s">
        <v>365</v>
      </c>
      <c r="K51" s="111"/>
      <c r="L51" s="119"/>
      <c r="M51" s="115"/>
      <c r="N51" s="111"/>
      <c r="O51" s="88"/>
      <c r="P51" s="88"/>
      <c r="Q51" s="88"/>
      <c r="R51" s="100"/>
      <c r="S51" s="97"/>
      <c r="T51" s="97"/>
      <c r="U51" s="154"/>
      <c r="V51" s="154"/>
      <c r="W51" s="159"/>
      <c r="X51" s="156"/>
      <c r="Y51" s="94"/>
      <c r="Z51" s="180"/>
    </row>
    <row r="52" spans="1:26" s="59" customFormat="1" ht="87" customHeight="1" x14ac:dyDescent="0.2">
      <c r="A52" s="179">
        <v>13</v>
      </c>
      <c r="B52" s="138" t="s">
        <v>397</v>
      </c>
      <c r="C52" s="101" t="s">
        <v>400</v>
      </c>
      <c r="D52" s="101" t="s">
        <v>384</v>
      </c>
      <c r="E52" s="110" t="s">
        <v>386</v>
      </c>
      <c r="F52" s="111" t="s">
        <v>411</v>
      </c>
      <c r="G52" s="101" t="s">
        <v>413</v>
      </c>
      <c r="H52" s="105">
        <v>44561</v>
      </c>
      <c r="I52" s="104" t="s">
        <v>390</v>
      </c>
      <c r="J52" s="101" t="s">
        <v>378</v>
      </c>
      <c r="K52" s="101" t="s">
        <v>414</v>
      </c>
      <c r="L52" s="101"/>
      <c r="M52" s="101" t="s">
        <v>420</v>
      </c>
      <c r="N52" s="101" t="s">
        <v>408</v>
      </c>
      <c r="O52" s="154" t="s">
        <v>426</v>
      </c>
      <c r="P52" s="88" t="s">
        <v>561</v>
      </c>
      <c r="Q52" s="88" t="s">
        <v>517</v>
      </c>
      <c r="R52" s="98">
        <v>0</v>
      </c>
      <c r="S52" s="95" t="s">
        <v>517</v>
      </c>
      <c r="T52" s="95" t="s">
        <v>517</v>
      </c>
      <c r="U52" s="154" t="s">
        <v>525</v>
      </c>
      <c r="V52" s="154" t="s">
        <v>567</v>
      </c>
      <c r="W52" s="157" t="s">
        <v>568</v>
      </c>
      <c r="X52" s="156" t="s">
        <v>551</v>
      </c>
      <c r="Y52" s="89">
        <f>AVERAGE(0,0,0,0,0)</f>
        <v>0</v>
      </c>
      <c r="Z52" s="180" t="s">
        <v>570</v>
      </c>
    </row>
    <row r="53" spans="1:26" s="59" customFormat="1" ht="87" customHeight="1" x14ac:dyDescent="0.2">
      <c r="A53" s="179"/>
      <c r="B53" s="128"/>
      <c r="C53" s="102"/>
      <c r="D53" s="102"/>
      <c r="E53" s="110"/>
      <c r="F53" s="111"/>
      <c r="G53" s="102"/>
      <c r="H53" s="104"/>
      <c r="I53" s="104" t="s">
        <v>363</v>
      </c>
      <c r="J53" s="102"/>
      <c r="K53" s="102"/>
      <c r="L53" s="102"/>
      <c r="M53" s="102"/>
      <c r="N53" s="102"/>
      <c r="O53" s="154"/>
      <c r="P53" s="88"/>
      <c r="Q53" s="88"/>
      <c r="R53" s="99"/>
      <c r="S53" s="96"/>
      <c r="T53" s="96"/>
      <c r="U53" s="154"/>
      <c r="V53" s="154"/>
      <c r="W53" s="158"/>
      <c r="X53" s="156"/>
      <c r="Y53" s="90"/>
      <c r="Z53" s="180"/>
    </row>
    <row r="54" spans="1:26" s="59" customFormat="1" ht="87" customHeight="1" x14ac:dyDescent="0.2">
      <c r="A54" s="179"/>
      <c r="B54" s="128"/>
      <c r="C54" s="102"/>
      <c r="D54" s="102"/>
      <c r="E54" s="110"/>
      <c r="F54" s="111"/>
      <c r="G54" s="102"/>
      <c r="H54" s="104"/>
      <c r="I54" s="104"/>
      <c r="J54" s="102"/>
      <c r="K54" s="102"/>
      <c r="L54" s="102"/>
      <c r="M54" s="102"/>
      <c r="N54" s="102"/>
      <c r="O54" s="154"/>
      <c r="P54" s="88"/>
      <c r="Q54" s="88"/>
      <c r="R54" s="99"/>
      <c r="S54" s="96"/>
      <c r="T54" s="96"/>
      <c r="U54" s="154"/>
      <c r="V54" s="154"/>
      <c r="W54" s="158"/>
      <c r="X54" s="156"/>
      <c r="Y54" s="90"/>
      <c r="Z54" s="180"/>
    </row>
    <row r="55" spans="1:26" s="59" customFormat="1" ht="87" customHeight="1" thickBot="1" x14ac:dyDescent="0.25">
      <c r="A55" s="179"/>
      <c r="B55" s="129"/>
      <c r="C55" s="103"/>
      <c r="D55" s="103"/>
      <c r="E55" s="110"/>
      <c r="F55" s="111"/>
      <c r="G55" s="103"/>
      <c r="H55" s="104"/>
      <c r="I55" s="104" t="s">
        <v>363</v>
      </c>
      <c r="J55" s="103"/>
      <c r="K55" s="103"/>
      <c r="L55" s="103"/>
      <c r="M55" s="103"/>
      <c r="N55" s="103"/>
      <c r="O55" s="154"/>
      <c r="P55" s="88"/>
      <c r="Q55" s="88"/>
      <c r="R55" s="100"/>
      <c r="S55" s="97"/>
      <c r="T55" s="97"/>
      <c r="U55" s="154"/>
      <c r="V55" s="154"/>
      <c r="W55" s="159"/>
      <c r="X55" s="156"/>
      <c r="Y55" s="91"/>
      <c r="Z55" s="180"/>
    </row>
    <row r="56" spans="1:26" s="59" customFormat="1" ht="84" customHeight="1" x14ac:dyDescent="0.2">
      <c r="A56" s="179">
        <v>14</v>
      </c>
      <c r="B56" s="138" t="s">
        <v>397</v>
      </c>
      <c r="C56" s="101" t="s">
        <v>502</v>
      </c>
      <c r="D56" s="101" t="s">
        <v>384</v>
      </c>
      <c r="E56" s="110" t="s">
        <v>386</v>
      </c>
      <c r="F56" s="111" t="s">
        <v>411</v>
      </c>
      <c r="G56" s="101" t="s">
        <v>412</v>
      </c>
      <c r="H56" s="105">
        <v>44561</v>
      </c>
      <c r="I56" s="104" t="s">
        <v>390</v>
      </c>
      <c r="J56" s="101" t="s">
        <v>378</v>
      </c>
      <c r="K56" s="101" t="s">
        <v>415</v>
      </c>
      <c r="L56" s="101"/>
      <c r="M56" s="101" t="s">
        <v>419</v>
      </c>
      <c r="N56" s="101" t="s">
        <v>408</v>
      </c>
      <c r="O56" s="88" t="s">
        <v>421</v>
      </c>
      <c r="P56" s="88" t="s">
        <v>562</v>
      </c>
      <c r="Q56" s="88" t="s">
        <v>517</v>
      </c>
      <c r="R56" s="98">
        <v>0</v>
      </c>
      <c r="S56" s="95" t="s">
        <v>517</v>
      </c>
      <c r="T56" s="95" t="s">
        <v>517</v>
      </c>
      <c r="U56" s="154" t="s">
        <v>526</v>
      </c>
      <c r="V56" s="154" t="s">
        <v>567</v>
      </c>
      <c r="W56" s="157" t="s">
        <v>568</v>
      </c>
      <c r="X56" s="156" t="s">
        <v>552</v>
      </c>
      <c r="Y56" s="89">
        <f>AVERAGE(0,0,0,0,0.3)</f>
        <v>0.06</v>
      </c>
      <c r="Z56" s="180" t="s">
        <v>571</v>
      </c>
    </row>
    <row r="57" spans="1:26" s="59" customFormat="1" ht="84" customHeight="1" x14ac:dyDescent="0.2">
      <c r="A57" s="179"/>
      <c r="B57" s="128"/>
      <c r="C57" s="102"/>
      <c r="D57" s="102"/>
      <c r="E57" s="110"/>
      <c r="F57" s="111"/>
      <c r="G57" s="102"/>
      <c r="H57" s="104"/>
      <c r="I57" s="104" t="s">
        <v>363</v>
      </c>
      <c r="J57" s="102"/>
      <c r="K57" s="102"/>
      <c r="L57" s="102"/>
      <c r="M57" s="102"/>
      <c r="N57" s="102"/>
      <c r="O57" s="88"/>
      <c r="P57" s="88"/>
      <c r="Q57" s="88"/>
      <c r="R57" s="99"/>
      <c r="S57" s="96"/>
      <c r="T57" s="96"/>
      <c r="U57" s="154"/>
      <c r="V57" s="154"/>
      <c r="W57" s="158"/>
      <c r="X57" s="156"/>
      <c r="Y57" s="90"/>
      <c r="Z57" s="180"/>
    </row>
    <row r="58" spans="1:26" s="59" customFormat="1" ht="84" customHeight="1" x14ac:dyDescent="0.2">
      <c r="A58" s="179"/>
      <c r="B58" s="128"/>
      <c r="C58" s="102"/>
      <c r="D58" s="102"/>
      <c r="E58" s="110"/>
      <c r="F58" s="111"/>
      <c r="G58" s="102"/>
      <c r="H58" s="104"/>
      <c r="I58" s="104"/>
      <c r="J58" s="102"/>
      <c r="K58" s="102"/>
      <c r="L58" s="102"/>
      <c r="M58" s="102"/>
      <c r="N58" s="102"/>
      <c r="O58" s="88"/>
      <c r="P58" s="88"/>
      <c r="Q58" s="88"/>
      <c r="R58" s="99"/>
      <c r="S58" s="96"/>
      <c r="T58" s="96"/>
      <c r="U58" s="154"/>
      <c r="V58" s="154"/>
      <c r="W58" s="158"/>
      <c r="X58" s="156"/>
      <c r="Y58" s="90"/>
      <c r="Z58" s="180"/>
    </row>
    <row r="59" spans="1:26" s="59" customFormat="1" ht="84" customHeight="1" thickBot="1" x14ac:dyDescent="0.25">
      <c r="A59" s="181"/>
      <c r="B59" s="182"/>
      <c r="C59" s="183"/>
      <c r="D59" s="183"/>
      <c r="E59" s="184"/>
      <c r="F59" s="185"/>
      <c r="G59" s="183"/>
      <c r="H59" s="186"/>
      <c r="I59" s="186" t="s">
        <v>363</v>
      </c>
      <c r="J59" s="183"/>
      <c r="K59" s="183"/>
      <c r="L59" s="183"/>
      <c r="M59" s="183"/>
      <c r="N59" s="183"/>
      <c r="O59" s="187"/>
      <c r="P59" s="187"/>
      <c r="Q59" s="187"/>
      <c r="R59" s="188"/>
      <c r="S59" s="189"/>
      <c r="T59" s="189"/>
      <c r="U59" s="190"/>
      <c r="V59" s="190"/>
      <c r="W59" s="191"/>
      <c r="X59" s="192"/>
      <c r="Y59" s="193"/>
      <c r="Z59" s="194"/>
    </row>
    <row r="60" spans="1:26" ht="34.5" customHeight="1" thickBot="1" x14ac:dyDescent="0.25">
      <c r="S60" s="166" t="s">
        <v>579</v>
      </c>
      <c r="T60" s="167"/>
      <c r="U60" s="167"/>
      <c r="V60" s="167"/>
      <c r="W60" s="167"/>
      <c r="X60" s="168"/>
      <c r="Y60" s="169">
        <f>AVERAGE(Y4:Y51)</f>
        <v>0.63308531746031738</v>
      </c>
      <c r="Z60" s="165"/>
    </row>
    <row r="61" spans="1:26" x14ac:dyDescent="0.2">
      <c r="Z61" s="163"/>
    </row>
    <row r="62" spans="1:26" ht="24" customHeight="1" x14ac:dyDescent="0.2">
      <c r="Z62" s="164"/>
    </row>
    <row r="63" spans="1:26" x14ac:dyDescent="0.2">
      <c r="Z63" s="164"/>
    </row>
    <row r="64" spans="1:26" x14ac:dyDescent="0.2">
      <c r="Z64" s="164"/>
    </row>
    <row r="65" spans="26:26" x14ac:dyDescent="0.2">
      <c r="Z65" s="164"/>
    </row>
    <row r="66" spans="26:26" x14ac:dyDescent="0.2">
      <c r="Z66" s="164"/>
    </row>
    <row r="67" spans="26:26" x14ac:dyDescent="0.2">
      <c r="Z67" s="164"/>
    </row>
    <row r="68" spans="26:26" x14ac:dyDescent="0.2">
      <c r="Z68" s="164"/>
    </row>
    <row r="69" spans="26:26" ht="14.25" customHeight="1" x14ac:dyDescent="0.2">
      <c r="Z69" s="164"/>
    </row>
    <row r="70" spans="26:26" ht="63.75" customHeight="1" x14ac:dyDescent="0.2">
      <c r="Z70" s="164"/>
    </row>
    <row r="71" spans="26:26" x14ac:dyDescent="0.2">
      <c r="Z71" s="164"/>
    </row>
    <row r="72" spans="26:26" x14ac:dyDescent="0.2">
      <c r="Z72" s="164"/>
    </row>
    <row r="73" spans="26:26" x14ac:dyDescent="0.2">
      <c r="Z73" s="164"/>
    </row>
    <row r="74" spans="26:26" x14ac:dyDescent="0.2">
      <c r="Z74" s="164"/>
    </row>
    <row r="88" spans="7:9" x14ac:dyDescent="0.2">
      <c r="G88" s="58"/>
      <c r="H88" s="58"/>
      <c r="I88" s="58"/>
    </row>
    <row r="98" spans="7:9" x14ac:dyDescent="0.2">
      <c r="G98" s="58"/>
      <c r="H98" s="58"/>
      <c r="I98" s="58"/>
    </row>
  </sheetData>
  <mergeCells count="390">
    <mergeCell ref="Z61:Z74"/>
    <mergeCell ref="X2:X3"/>
    <mergeCell ref="Y2:Y3"/>
    <mergeCell ref="A1:Q1"/>
    <mergeCell ref="R1:Y1"/>
    <mergeCell ref="U2:W2"/>
    <mergeCell ref="S52:S55"/>
    <mergeCell ref="T52:T55"/>
    <mergeCell ref="S44:S47"/>
    <mergeCell ref="T44:T47"/>
    <mergeCell ref="R44:R47"/>
    <mergeCell ref="Q48:Q51"/>
    <mergeCell ref="S48:S51"/>
    <mergeCell ref="T48:T51"/>
    <mergeCell ref="P44:P47"/>
    <mergeCell ref="Q44:Q47"/>
    <mergeCell ref="A28:A31"/>
    <mergeCell ref="A36:A39"/>
    <mergeCell ref="A40:A43"/>
    <mergeCell ref="A44:A47"/>
    <mergeCell ref="B28:B31"/>
    <mergeCell ref="B36:B39"/>
    <mergeCell ref="B40:B43"/>
    <mergeCell ref="D28:D31"/>
    <mergeCell ref="D36:D39"/>
    <mergeCell ref="O56:O59"/>
    <mergeCell ref="P56:P59"/>
    <mergeCell ref="Q56:Q59"/>
    <mergeCell ref="R56:R59"/>
    <mergeCell ref="F52:F55"/>
    <mergeCell ref="G52:G55"/>
    <mergeCell ref="H52:H55"/>
    <mergeCell ref="I52:I55"/>
    <mergeCell ref="J52:J55"/>
    <mergeCell ref="K52:K55"/>
    <mergeCell ref="L52:L55"/>
    <mergeCell ref="M52:M55"/>
    <mergeCell ref="N52:N55"/>
    <mergeCell ref="O52:O55"/>
    <mergeCell ref="P52:P55"/>
    <mergeCell ref="Q52:Q55"/>
    <mergeCell ref="R52:R55"/>
    <mergeCell ref="F56:F59"/>
    <mergeCell ref="G56:G59"/>
    <mergeCell ref="H56:H59"/>
    <mergeCell ref="I56:I59"/>
    <mergeCell ref="J56:J59"/>
    <mergeCell ref="K56:K59"/>
    <mergeCell ref="L56:L59"/>
    <mergeCell ref="D40:D43"/>
    <mergeCell ref="B44:B47"/>
    <mergeCell ref="C44:C47"/>
    <mergeCell ref="C36:C39"/>
    <mergeCell ref="D44:D47"/>
    <mergeCell ref="A32:A35"/>
    <mergeCell ref="B48:B51"/>
    <mergeCell ref="A56:A59"/>
    <mergeCell ref="C56:C59"/>
    <mergeCell ref="D56:D59"/>
    <mergeCell ref="C48:C51"/>
    <mergeCell ref="D48:D51"/>
    <mergeCell ref="E56:E59"/>
    <mergeCell ref="B56:B59"/>
    <mergeCell ref="A52:A55"/>
    <mergeCell ref="B52:B55"/>
    <mergeCell ref="C52:C55"/>
    <mergeCell ref="D52:D55"/>
    <mergeCell ref="E52:E55"/>
    <mergeCell ref="A48:A51"/>
    <mergeCell ref="A4:A7"/>
    <mergeCell ref="C12:C15"/>
    <mergeCell ref="C28:C31"/>
    <mergeCell ref="C40:C43"/>
    <mergeCell ref="A24:A27"/>
    <mergeCell ref="D24:D27"/>
    <mergeCell ref="C4:C7"/>
    <mergeCell ref="C24:C27"/>
    <mergeCell ref="A16:A19"/>
    <mergeCell ref="B16:B19"/>
    <mergeCell ref="C16:C19"/>
    <mergeCell ref="D16:D19"/>
    <mergeCell ref="B24:B27"/>
    <mergeCell ref="D20:D23"/>
    <mergeCell ref="A12:A15"/>
    <mergeCell ref="A20:A23"/>
    <mergeCell ref="B12:B15"/>
    <mergeCell ref="A8:A11"/>
    <mergeCell ref="B20:B23"/>
    <mergeCell ref="D12:D15"/>
    <mergeCell ref="C20:C23"/>
    <mergeCell ref="B32:B35"/>
    <mergeCell ref="C32:C35"/>
    <mergeCell ref="D32:D35"/>
    <mergeCell ref="D2:D3"/>
    <mergeCell ref="D4:D7"/>
    <mergeCell ref="A2:A3"/>
    <mergeCell ref="B8:B11"/>
    <mergeCell ref="C8:C11"/>
    <mergeCell ref="D8:D11"/>
    <mergeCell ref="E12:E15"/>
    <mergeCell ref="E20:E23"/>
    <mergeCell ref="E16:E19"/>
    <mergeCell ref="E32:E35"/>
    <mergeCell ref="H16:H19"/>
    <mergeCell ref="K16:K19"/>
    <mergeCell ref="L16:L19"/>
    <mergeCell ref="H20:H23"/>
    <mergeCell ref="I20:I23"/>
    <mergeCell ref="J20:J23"/>
    <mergeCell ref="K20:K23"/>
    <mergeCell ref="L20:L23"/>
    <mergeCell ref="G16:G19"/>
    <mergeCell ref="F20:F23"/>
    <mergeCell ref="G20:G23"/>
    <mergeCell ref="G24:G27"/>
    <mergeCell ref="K24:K27"/>
    <mergeCell ref="L24:L27"/>
    <mergeCell ref="I16:I19"/>
    <mergeCell ref="J16:J19"/>
    <mergeCell ref="J28:J31"/>
    <mergeCell ref="K28:K31"/>
    <mergeCell ref="F28:F31"/>
    <mergeCell ref="G28:G31"/>
    <mergeCell ref="P2:P3"/>
    <mergeCell ref="Q2:Q3"/>
    <mergeCell ref="M2:M3"/>
    <mergeCell ref="B2:B3"/>
    <mergeCell ref="B4:B7"/>
    <mergeCell ref="C2:C3"/>
    <mergeCell ref="F2:F3"/>
    <mergeCell ref="E2:E3"/>
    <mergeCell ref="T4:T7"/>
    <mergeCell ref="E4:E7"/>
    <mergeCell ref="K2:K3"/>
    <mergeCell ref="N2:O2"/>
    <mergeCell ref="R2:S2"/>
    <mergeCell ref="T2:T3"/>
    <mergeCell ref="L2:L3"/>
    <mergeCell ref="O4:O7"/>
    <mergeCell ref="P4:P7"/>
    <mergeCell ref="Q4:Q7"/>
    <mergeCell ref="R4:R7"/>
    <mergeCell ref="S4:S7"/>
    <mergeCell ref="G2:G3"/>
    <mergeCell ref="J2:J3"/>
    <mergeCell ref="I2:I3"/>
    <mergeCell ref="H2:H3"/>
    <mergeCell ref="J4:J7"/>
    <mergeCell ref="F4:F7"/>
    <mergeCell ref="G4:G7"/>
    <mergeCell ref="H4:H7"/>
    <mergeCell ref="I4:I7"/>
    <mergeCell ref="K4:K7"/>
    <mergeCell ref="L4:L7"/>
    <mergeCell ref="M4:M7"/>
    <mergeCell ref="N20:N23"/>
    <mergeCell ref="N4:N7"/>
    <mergeCell ref="F12:F15"/>
    <mergeCell ref="G12:G15"/>
    <mergeCell ref="H12:H15"/>
    <mergeCell ref="I12:I15"/>
    <mergeCell ref="J12:J15"/>
    <mergeCell ref="K12:K15"/>
    <mergeCell ref="L12:L15"/>
    <mergeCell ref="F16:F19"/>
    <mergeCell ref="M20:M23"/>
    <mergeCell ref="P20:P23"/>
    <mergeCell ref="Q20:Q23"/>
    <mergeCell ref="M12:M15"/>
    <mergeCell ref="N12:N15"/>
    <mergeCell ref="O12:O15"/>
    <mergeCell ref="P12:P15"/>
    <mergeCell ref="Q12:Q15"/>
    <mergeCell ref="M16:M19"/>
    <mergeCell ref="N16:N19"/>
    <mergeCell ref="O16:O19"/>
    <mergeCell ref="P16:P19"/>
    <mergeCell ref="Q16:Q19"/>
    <mergeCell ref="N44:N47"/>
    <mergeCell ref="E40:E43"/>
    <mergeCell ref="F40:F43"/>
    <mergeCell ref="E24:E27"/>
    <mergeCell ref="E28:E31"/>
    <mergeCell ref="F24:F27"/>
    <mergeCell ref="H24:H27"/>
    <mergeCell ref="O24:O27"/>
    <mergeCell ref="N24:N27"/>
    <mergeCell ref="M24:M27"/>
    <mergeCell ref="I24:I27"/>
    <mergeCell ref="J24:J27"/>
    <mergeCell ref="O28:O31"/>
    <mergeCell ref="M28:M31"/>
    <mergeCell ref="N28:N31"/>
    <mergeCell ref="F32:F35"/>
    <mergeCell ref="E36:E39"/>
    <mergeCell ref="N40:N43"/>
    <mergeCell ref="G32:G35"/>
    <mergeCell ref="G40:G43"/>
    <mergeCell ref="I40:I43"/>
    <mergeCell ref="J40:J43"/>
    <mergeCell ref="K40:K43"/>
    <mergeCell ref="L40:L43"/>
    <mergeCell ref="I48:I51"/>
    <mergeCell ref="J48:J51"/>
    <mergeCell ref="K48:K51"/>
    <mergeCell ref="L48:L51"/>
    <mergeCell ref="E48:E51"/>
    <mergeCell ref="J44:J47"/>
    <mergeCell ref="K44:K47"/>
    <mergeCell ref="L44:L47"/>
    <mergeCell ref="M44:M47"/>
    <mergeCell ref="E44:E47"/>
    <mergeCell ref="G48:G51"/>
    <mergeCell ref="H48:H51"/>
    <mergeCell ref="M56:M59"/>
    <mergeCell ref="N56:N59"/>
    <mergeCell ref="S40:S43"/>
    <mergeCell ref="T40:T43"/>
    <mergeCell ref="L28:L31"/>
    <mergeCell ref="H28:H31"/>
    <mergeCell ref="I28:I31"/>
    <mergeCell ref="S28:S31"/>
    <mergeCell ref="T28:T31"/>
    <mergeCell ref="R40:R43"/>
    <mergeCell ref="Q40:Q43"/>
    <mergeCell ref="O40:O43"/>
    <mergeCell ref="P40:P43"/>
    <mergeCell ref="S36:S39"/>
    <mergeCell ref="T36:T39"/>
    <mergeCell ref="J32:J35"/>
    <mergeCell ref="K32:K35"/>
    <mergeCell ref="L32:L35"/>
    <mergeCell ref="M32:M35"/>
    <mergeCell ref="N32:N35"/>
    <mergeCell ref="H44:H47"/>
    <mergeCell ref="H32:H35"/>
    <mergeCell ref="I32:I35"/>
    <mergeCell ref="H40:H43"/>
    <mergeCell ref="G36:G39"/>
    <mergeCell ref="H36:H39"/>
    <mergeCell ref="P48:P51"/>
    <mergeCell ref="R48:R51"/>
    <mergeCell ref="F44:F47"/>
    <mergeCell ref="G44:G47"/>
    <mergeCell ref="N36:N39"/>
    <mergeCell ref="O36:O39"/>
    <mergeCell ref="P36:P39"/>
    <mergeCell ref="I36:I39"/>
    <mergeCell ref="J36:J39"/>
    <mergeCell ref="K36:K39"/>
    <mergeCell ref="L36:L39"/>
    <mergeCell ref="M36:M39"/>
    <mergeCell ref="O44:O47"/>
    <mergeCell ref="Q36:Q39"/>
    <mergeCell ref="R36:R39"/>
    <mergeCell ref="M40:M43"/>
    <mergeCell ref="I44:I47"/>
    <mergeCell ref="O48:O51"/>
    <mergeCell ref="M48:M51"/>
    <mergeCell ref="N48:N51"/>
    <mergeCell ref="F36:F39"/>
    <mergeCell ref="F48:F51"/>
    <mergeCell ref="E8:E11"/>
    <mergeCell ref="F8:F11"/>
    <mergeCell ref="G8:G11"/>
    <mergeCell ref="H8:H11"/>
    <mergeCell ref="I8:I11"/>
    <mergeCell ref="S8:S11"/>
    <mergeCell ref="J8:J11"/>
    <mergeCell ref="K8:K11"/>
    <mergeCell ref="L8:L11"/>
    <mergeCell ref="M8:M11"/>
    <mergeCell ref="N8:N11"/>
    <mergeCell ref="O8:O11"/>
    <mergeCell ref="P8:P11"/>
    <mergeCell ref="Q8:Q11"/>
    <mergeCell ref="R8:R11"/>
    <mergeCell ref="O32:O35"/>
    <mergeCell ref="P32:P35"/>
    <mergeCell ref="Q32:Q35"/>
    <mergeCell ref="R32:R35"/>
    <mergeCell ref="S32:S35"/>
    <mergeCell ref="T32:T35"/>
    <mergeCell ref="T8:T11"/>
    <mergeCell ref="S24:S27"/>
    <mergeCell ref="S12:S15"/>
    <mergeCell ref="T12:T15"/>
    <mergeCell ref="R20:R23"/>
    <mergeCell ref="T16:T19"/>
    <mergeCell ref="S20:S23"/>
    <mergeCell ref="T20:T23"/>
    <mergeCell ref="R12:R15"/>
    <mergeCell ref="R16:R19"/>
    <mergeCell ref="R24:R27"/>
    <mergeCell ref="P24:P27"/>
    <mergeCell ref="Q24:Q27"/>
    <mergeCell ref="P28:P31"/>
    <mergeCell ref="Q28:Q31"/>
    <mergeCell ref="R28:R31"/>
    <mergeCell ref="T24:T27"/>
    <mergeCell ref="O20:O23"/>
    <mergeCell ref="Y4:Y7"/>
    <mergeCell ref="U8:U11"/>
    <mergeCell ref="V8:V11"/>
    <mergeCell ref="W8:W11"/>
    <mergeCell ref="X8:X11"/>
    <mergeCell ref="Y8:Y11"/>
    <mergeCell ref="U12:U15"/>
    <mergeCell ref="V12:V15"/>
    <mergeCell ref="W12:W15"/>
    <mergeCell ref="X12:X15"/>
    <mergeCell ref="Y12:Y15"/>
    <mergeCell ref="U4:U7"/>
    <mergeCell ref="V4:V7"/>
    <mergeCell ref="W4:W7"/>
    <mergeCell ref="X4:X7"/>
    <mergeCell ref="U44:U47"/>
    <mergeCell ref="V44:V47"/>
    <mergeCell ref="Y16:Y19"/>
    <mergeCell ref="S16:S19"/>
    <mergeCell ref="U20:U23"/>
    <mergeCell ref="V20:V23"/>
    <mergeCell ref="W20:W23"/>
    <mergeCell ref="X20:X23"/>
    <mergeCell ref="Y20:Y23"/>
    <mergeCell ref="U24:U27"/>
    <mergeCell ref="V24:V27"/>
    <mergeCell ref="W24:W27"/>
    <mergeCell ref="X24:X27"/>
    <mergeCell ref="Y24:Y27"/>
    <mergeCell ref="U16:U19"/>
    <mergeCell ref="V16:V19"/>
    <mergeCell ref="W16:W19"/>
    <mergeCell ref="X16:X19"/>
    <mergeCell ref="S56:S59"/>
    <mergeCell ref="T56:T59"/>
    <mergeCell ref="U28:U31"/>
    <mergeCell ref="V28:V31"/>
    <mergeCell ref="W28:W31"/>
    <mergeCell ref="X28:X31"/>
    <mergeCell ref="Y28:Y31"/>
    <mergeCell ref="X44:X47"/>
    <mergeCell ref="Y44:Y47"/>
    <mergeCell ref="U32:U35"/>
    <mergeCell ref="V32:V35"/>
    <mergeCell ref="W32:W35"/>
    <mergeCell ref="X32:X35"/>
    <mergeCell ref="Y32:Y35"/>
    <mergeCell ref="U36:U39"/>
    <mergeCell ref="V36:V39"/>
    <mergeCell ref="W36:W39"/>
    <mergeCell ref="X36:X39"/>
    <mergeCell ref="Y36:Y39"/>
    <mergeCell ref="U40:U43"/>
    <mergeCell ref="V40:V43"/>
    <mergeCell ref="W40:W43"/>
    <mergeCell ref="X40:X43"/>
    <mergeCell ref="Y40:Y43"/>
    <mergeCell ref="Z40:Z43"/>
    <mergeCell ref="Z44:Z47"/>
    <mergeCell ref="Z48:Z51"/>
    <mergeCell ref="Z52:Z55"/>
    <mergeCell ref="Z56:Z59"/>
    <mergeCell ref="Z2:Z3"/>
    <mergeCell ref="S60:X60"/>
    <mergeCell ref="W44:W47"/>
    <mergeCell ref="U56:U59"/>
    <mergeCell ref="V56:V59"/>
    <mergeCell ref="W56:W59"/>
    <mergeCell ref="X56:X59"/>
    <mergeCell ref="Y56:Y59"/>
    <mergeCell ref="U48:U51"/>
    <mergeCell ref="V48:V51"/>
    <mergeCell ref="W48:W51"/>
    <mergeCell ref="X48:X51"/>
    <mergeCell ref="Y48:Y51"/>
    <mergeCell ref="U52:U55"/>
    <mergeCell ref="V52:V55"/>
    <mergeCell ref="W52:W55"/>
    <mergeCell ref="X52:X55"/>
    <mergeCell ref="Y52:Y55"/>
    <mergeCell ref="Z4:Z7"/>
    <mergeCell ref="Z8:Z11"/>
    <mergeCell ref="Z12:Z15"/>
    <mergeCell ref="Z16:Z19"/>
    <mergeCell ref="Z20:Z23"/>
    <mergeCell ref="Z24:Z27"/>
    <mergeCell ref="Z28:Z31"/>
    <mergeCell ref="Z32:Z35"/>
    <mergeCell ref="Z36:Z39"/>
  </mergeCells>
  <dataValidations xWindow="1372" yWindow="317" count="2">
    <dataValidation type="list" allowBlank="1" showInputMessage="1" showErrorMessage="1" sqref="N4 N12 N44 N48 N40 N16 N8 N20" xr:uid="{00000000-0002-0000-0800-000000000000}">
      <formula1>"Diagnóstico, Formulación, Implementación, Evaluación"</formula1>
    </dataValidation>
    <dataValidation type="list" allowBlank="1" showInputMessage="1" showErrorMessage="1" sqref="D40:D59 D4:D23" xr:uid="{00000000-0002-0000-0800-000001000000}">
      <formula1>"Política, Plan, Programa, Proyecto, Servicio (Convocatorias / Invitaciones / Ventanilla Abierta), Instrumento de CTeI, Informe de Gestión, Informe de Resultados,"</formula1>
    </dataValidation>
  </dataValidations>
  <printOptions horizontalCentered="1"/>
  <pageMargins left="0.19685039370078741" right="0.19685039370078741" top="0.39370078740157483" bottom="0.39370078740157483" header="0.31496062992125984" footer="0.19685039370078741"/>
  <pageSetup scale="29" orientation="landscape" r:id="rId1"/>
  <headerFooter>
    <oddFooter>&amp;CPág. &amp;P de &amp;N</oddFooter>
  </headerFooter>
  <rowBreaks count="5" manualBreakCount="5">
    <brk id="19" max="16383" man="1"/>
    <brk id="31" max="16383" man="1"/>
    <brk id="39" max="16383" man="1"/>
    <brk id="43" max="16383" man="1"/>
    <brk id="47"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Obj 1</vt:lpstr>
      <vt:lpstr>Obj 2</vt:lpstr>
      <vt:lpstr>Obj 3</vt:lpstr>
      <vt:lpstr>Obj 4</vt:lpstr>
      <vt:lpstr>Obj 5</vt:lpstr>
      <vt:lpstr>Obj 6</vt:lpstr>
      <vt:lpstr>Obj 7</vt:lpstr>
      <vt:lpstr>Obj 8</vt:lpstr>
      <vt:lpstr>Plan de Participación</vt:lpstr>
      <vt:lpstr>'Plan de Participación'!Área_de_impresión</vt:lpstr>
      <vt:lpstr>'Plan de Participación'!Títulos_a_imprimir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 PATRICIA PEDROZO MANTILLA</dc:creator>
  <cp:lastModifiedBy>GLADYS ESPITIA PENA</cp:lastModifiedBy>
  <cp:lastPrinted>2019-03-04T14:13:40Z</cp:lastPrinted>
  <dcterms:created xsi:type="dcterms:W3CDTF">2016-06-27T17:23:36Z</dcterms:created>
  <dcterms:modified xsi:type="dcterms:W3CDTF">2021-05-13T19:58:08Z</dcterms:modified>
</cp:coreProperties>
</file>