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Descargas\"/>
    </mc:Choice>
  </mc:AlternateContent>
  <bookViews>
    <workbookView xWindow="0" yWindow="0" windowWidth="27870" windowHeight="13020"/>
  </bookViews>
  <sheets>
    <sheet name="2. NACIONAL" sheetId="1" r:id="rId1"/>
  </sheets>
  <externalReferences>
    <externalReference r:id="rId2"/>
  </externalReferences>
  <definedNames>
    <definedName name="_xlnm._FilterDatabase" localSheetId="0" hidden="1">'2. NACIONAL'!$A$2:$BV$257</definedName>
    <definedName name="derly">'2. NACIONAL'!$D:$F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257" i="1" l="1"/>
  <c r="BF256" i="1"/>
  <c r="BF255" i="1"/>
  <c r="BF254" i="1"/>
  <c r="BF253" i="1"/>
  <c r="BF252" i="1"/>
  <c r="BF251" i="1"/>
  <c r="BF250" i="1"/>
  <c r="AJ250" i="1"/>
  <c r="BF249" i="1"/>
  <c r="BF248" i="1"/>
  <c r="AJ248" i="1"/>
  <c r="BF247" i="1"/>
  <c r="BF246" i="1"/>
  <c r="BF245" i="1"/>
  <c r="BF244" i="1"/>
  <c r="BF243" i="1"/>
  <c r="AJ243" i="1"/>
  <c r="BF242" i="1"/>
  <c r="AJ242" i="1"/>
  <c r="BF241" i="1"/>
  <c r="BF240" i="1"/>
  <c r="BF239" i="1"/>
  <c r="BF238" i="1"/>
  <c r="BF237" i="1"/>
  <c r="BF236" i="1"/>
  <c r="BF235" i="1"/>
  <c r="BF234" i="1"/>
  <c r="BF233" i="1"/>
  <c r="AJ233" i="1"/>
  <c r="R233" i="1" s="1"/>
  <c r="BF232" i="1"/>
  <c r="R232" i="1"/>
  <c r="BF231" i="1"/>
  <c r="R231" i="1"/>
  <c r="BF230" i="1"/>
  <c r="AJ230" i="1"/>
  <c r="R230" i="1" s="1"/>
  <c r="BF229" i="1"/>
  <c r="AJ229" i="1"/>
  <c r="R229" i="1"/>
  <c r="BF228" i="1"/>
  <c r="R228" i="1"/>
  <c r="BF227" i="1"/>
  <c r="AJ227" i="1"/>
  <c r="R227" i="1" s="1"/>
  <c r="BF226" i="1"/>
  <c r="AJ226" i="1"/>
  <c r="R226" i="1" s="1"/>
  <c r="BF225" i="1"/>
  <c r="AJ225" i="1"/>
  <c r="R225" i="1" s="1"/>
  <c r="BF224" i="1"/>
  <c r="AJ224" i="1"/>
  <c r="R224" i="1"/>
  <c r="BF223" i="1"/>
  <c r="AJ223" i="1"/>
  <c r="R223" i="1" s="1"/>
  <c r="BF222" i="1"/>
  <c r="AJ222" i="1"/>
  <c r="R222" i="1"/>
  <c r="BF221" i="1"/>
  <c r="AJ221" i="1"/>
  <c r="R221" i="1" s="1"/>
  <c r="BF220" i="1"/>
  <c r="R220" i="1"/>
  <c r="BF219" i="1"/>
  <c r="AJ219" i="1"/>
  <c r="R219" i="1"/>
  <c r="BF218" i="1"/>
  <c r="AJ218" i="1"/>
  <c r="R218" i="1" s="1"/>
  <c r="BF217" i="1"/>
  <c r="R217" i="1"/>
  <c r="BF216" i="1"/>
  <c r="R216" i="1"/>
  <c r="BF215" i="1"/>
  <c r="R215" i="1"/>
  <c r="BF214" i="1"/>
  <c r="R214" i="1"/>
  <c r="BF213" i="1"/>
  <c r="R213" i="1"/>
  <c r="BF212" i="1"/>
  <c r="R212" i="1"/>
  <c r="BF211" i="1"/>
  <c r="Y211" i="1"/>
  <c r="R211" i="1"/>
  <c r="BF210" i="1"/>
  <c r="Y210" i="1"/>
  <c r="R210" i="1"/>
  <c r="BF209" i="1"/>
  <c r="Y209" i="1"/>
  <c r="R209" i="1"/>
  <c r="BF208" i="1"/>
  <c r="Y208" i="1"/>
  <c r="R208" i="1"/>
  <c r="BF207" i="1"/>
  <c r="Y207" i="1"/>
  <c r="R207" i="1"/>
  <c r="BF206" i="1"/>
  <c r="Y206" i="1"/>
  <c r="R206" i="1"/>
  <c r="BF205" i="1"/>
  <c r="AJ205" i="1"/>
  <c r="R205" i="1" s="1"/>
  <c r="Y205" i="1"/>
  <c r="BF204" i="1"/>
  <c r="AJ204" i="1"/>
  <c r="R204" i="1" s="1"/>
  <c r="Y204" i="1"/>
  <c r="BF203" i="1"/>
  <c r="Y203" i="1"/>
  <c r="R203" i="1"/>
  <c r="BF202" i="1"/>
  <c r="AJ202" i="1"/>
  <c r="Y202" i="1"/>
  <c r="BF201" i="1"/>
  <c r="AJ201" i="1"/>
  <c r="R201" i="1" s="1"/>
  <c r="Y201" i="1"/>
  <c r="BF200" i="1"/>
  <c r="AJ200" i="1"/>
  <c r="R200" i="1" s="1"/>
  <c r="Y200" i="1"/>
  <c r="BF199" i="1"/>
  <c r="Y199" i="1"/>
  <c r="R199" i="1"/>
  <c r="BF198" i="1"/>
  <c r="AJ198" i="1"/>
  <c r="R198" i="1" s="1"/>
  <c r="Y198" i="1"/>
  <c r="BF197" i="1"/>
  <c r="AJ197" i="1"/>
  <c r="R197" i="1" s="1"/>
  <c r="Y197" i="1"/>
  <c r="BF196" i="1"/>
  <c r="AJ196" i="1"/>
  <c r="R196" i="1" s="1"/>
  <c r="Y196" i="1"/>
  <c r="BF195" i="1"/>
  <c r="Y195" i="1"/>
  <c r="R195" i="1"/>
  <c r="BF194" i="1"/>
  <c r="Y194" i="1"/>
  <c r="R194" i="1"/>
  <c r="BF193" i="1"/>
  <c r="AJ193" i="1"/>
  <c r="R193" i="1" s="1"/>
  <c r="Y193" i="1"/>
  <c r="BF192" i="1"/>
  <c r="Y192" i="1"/>
  <c r="R192" i="1"/>
  <c r="BF191" i="1"/>
  <c r="Y191" i="1"/>
  <c r="R191" i="1"/>
  <c r="BF190" i="1"/>
  <c r="Y190" i="1"/>
  <c r="R190" i="1"/>
  <c r="BF189" i="1"/>
  <c r="AJ189" i="1"/>
  <c r="R189" i="1" s="1"/>
  <c r="Y189" i="1"/>
  <c r="BF188" i="1"/>
  <c r="Y188" i="1"/>
  <c r="R188" i="1"/>
  <c r="BF187" i="1"/>
  <c r="Y187" i="1"/>
  <c r="R187" i="1"/>
  <c r="BF186" i="1"/>
  <c r="Y186" i="1"/>
  <c r="R186" i="1"/>
  <c r="BF185" i="1"/>
  <c r="Y185" i="1"/>
  <c r="R185" i="1"/>
  <c r="BF184" i="1"/>
  <c r="Y184" i="1"/>
  <c r="R184" i="1"/>
  <c r="BF183" i="1"/>
  <c r="Y183" i="1"/>
  <c r="R183" i="1"/>
  <c r="BF182" i="1"/>
  <c r="Y182" i="1"/>
  <c r="R182" i="1"/>
  <c r="BF181" i="1"/>
  <c r="Y181" i="1"/>
  <c r="R181" i="1"/>
  <c r="BF180" i="1"/>
  <c r="AJ180" i="1"/>
  <c r="R180" i="1" s="1"/>
  <c r="Y180" i="1"/>
  <c r="BF179" i="1"/>
  <c r="Y179" i="1"/>
  <c r="R179" i="1"/>
  <c r="BF178" i="1"/>
  <c r="Y178" i="1"/>
  <c r="R178" i="1"/>
  <c r="BF177" i="1"/>
  <c r="Y177" i="1"/>
  <c r="R177" i="1"/>
  <c r="BF176" i="1"/>
  <c r="Y176" i="1"/>
  <c r="R176" i="1"/>
  <c r="BF175" i="1"/>
  <c r="Y175" i="1"/>
  <c r="R175" i="1"/>
  <c r="BF174" i="1"/>
  <c r="Y174" i="1"/>
  <c r="R174" i="1"/>
  <c r="BF173" i="1"/>
  <c r="Y173" i="1"/>
  <c r="R173" i="1"/>
  <c r="BF172" i="1"/>
  <c r="AJ172" i="1"/>
  <c r="R172" i="1" s="1"/>
  <c r="Y172" i="1"/>
  <c r="BF171" i="1"/>
  <c r="Y171" i="1"/>
  <c r="R171" i="1"/>
  <c r="BF170" i="1"/>
  <c r="Y170" i="1"/>
  <c r="R170" i="1"/>
  <c r="BF169" i="1"/>
  <c r="Y169" i="1"/>
  <c r="R169" i="1"/>
  <c r="BF168" i="1"/>
  <c r="Y168" i="1"/>
  <c r="R168" i="1"/>
  <c r="BF167" i="1"/>
  <c r="Y167" i="1"/>
  <c r="R167" i="1"/>
  <c r="BF166" i="1"/>
  <c r="Y166" i="1"/>
  <c r="R166" i="1"/>
  <c r="BF165" i="1"/>
  <c r="Y165" i="1"/>
  <c r="R165" i="1"/>
  <c r="BF164" i="1"/>
  <c r="Y164" i="1"/>
  <c r="R164" i="1"/>
  <c r="BF163" i="1"/>
  <c r="Y163" i="1"/>
  <c r="R163" i="1"/>
  <c r="BF162" i="1"/>
  <c r="Y162" i="1"/>
  <c r="R162" i="1"/>
  <c r="BF161" i="1"/>
  <c r="Y161" i="1"/>
  <c r="R161" i="1"/>
  <c r="BF160" i="1"/>
  <c r="Y160" i="1"/>
  <c r="R160" i="1"/>
  <c r="BF159" i="1"/>
  <c r="Y159" i="1"/>
  <c r="R159" i="1"/>
  <c r="BF158" i="1"/>
  <c r="Y158" i="1"/>
  <c r="R158" i="1"/>
  <c r="BF157" i="1"/>
  <c r="Y157" i="1"/>
  <c r="R157" i="1"/>
  <c r="BF156" i="1"/>
  <c r="Y156" i="1"/>
  <c r="R156" i="1"/>
  <c r="BF155" i="1"/>
  <c r="Y155" i="1"/>
  <c r="R155" i="1"/>
  <c r="BF154" i="1"/>
  <c r="AJ154" i="1"/>
  <c r="R154" i="1" s="1"/>
  <c r="Y154" i="1"/>
  <c r="BF153" i="1"/>
  <c r="Y153" i="1"/>
  <c r="R153" i="1"/>
  <c r="BF152" i="1"/>
  <c r="Y152" i="1"/>
  <c r="R152" i="1"/>
  <c r="BF151" i="1"/>
  <c r="Y151" i="1"/>
  <c r="R151" i="1"/>
  <c r="BF150" i="1"/>
  <c r="Y150" i="1"/>
  <c r="R150" i="1"/>
  <c r="BF149" i="1"/>
  <c r="Y149" i="1"/>
  <c r="R149" i="1"/>
  <c r="BF148" i="1"/>
  <c r="Y148" i="1"/>
  <c r="R148" i="1"/>
  <c r="BF147" i="1"/>
  <c r="Y147" i="1"/>
  <c r="R147" i="1"/>
  <c r="BF146" i="1"/>
  <c r="Y146" i="1"/>
  <c r="R146" i="1"/>
  <c r="BF145" i="1"/>
  <c r="Y145" i="1"/>
  <c r="R145" i="1"/>
  <c r="BF144" i="1"/>
  <c r="Y144" i="1"/>
  <c r="R144" i="1"/>
  <c r="BF143" i="1"/>
  <c r="Y143" i="1"/>
  <c r="R143" i="1"/>
  <c r="BF142" i="1"/>
  <c r="Y142" i="1"/>
  <c r="R142" i="1"/>
  <c r="BF141" i="1"/>
  <c r="Y141" i="1"/>
  <c r="R141" i="1"/>
  <c r="BF140" i="1"/>
  <c r="Y140" i="1"/>
  <c r="R140" i="1"/>
  <c r="BF139" i="1"/>
  <c r="Y139" i="1"/>
  <c r="R139" i="1"/>
  <c r="BF138" i="1"/>
  <c r="Y138" i="1"/>
  <c r="R138" i="1"/>
  <c r="BF137" i="1"/>
  <c r="Y137" i="1"/>
  <c r="R137" i="1"/>
  <c r="BF136" i="1"/>
  <c r="Y136" i="1"/>
  <c r="R136" i="1"/>
  <c r="BF135" i="1"/>
  <c r="Y135" i="1"/>
  <c r="R135" i="1"/>
  <c r="BF134" i="1"/>
  <c r="Y134" i="1"/>
  <c r="R134" i="1"/>
  <c r="BF133" i="1"/>
  <c r="Y133" i="1"/>
  <c r="R133" i="1"/>
  <c r="BF132" i="1"/>
  <c r="Y132" i="1"/>
  <c r="R132" i="1"/>
  <c r="BF131" i="1"/>
  <c r="Y131" i="1"/>
  <c r="R131" i="1"/>
  <c r="BF130" i="1"/>
  <c r="Y130" i="1"/>
  <c r="R130" i="1"/>
  <c r="BF129" i="1"/>
  <c r="Y129" i="1"/>
  <c r="R129" i="1"/>
  <c r="BF128" i="1"/>
  <c r="Y128" i="1"/>
  <c r="R128" i="1"/>
  <c r="BF127" i="1"/>
  <c r="Y127" i="1"/>
  <c r="R127" i="1"/>
  <c r="BF126" i="1"/>
  <c r="Y126" i="1"/>
  <c r="R126" i="1"/>
  <c r="BF125" i="1"/>
  <c r="Y125" i="1"/>
  <c r="R125" i="1"/>
  <c r="BF124" i="1"/>
  <c r="Y124" i="1"/>
  <c r="R124" i="1"/>
  <c r="BF123" i="1"/>
  <c r="Y123" i="1"/>
  <c r="R123" i="1"/>
  <c r="BF122" i="1"/>
  <c r="Y122" i="1"/>
  <c r="R122" i="1"/>
  <c r="BF121" i="1"/>
  <c r="Y121" i="1"/>
  <c r="R121" i="1"/>
  <c r="BF120" i="1"/>
  <c r="Y120" i="1"/>
  <c r="R120" i="1"/>
  <c r="BF119" i="1"/>
  <c r="Y119" i="1"/>
  <c r="R119" i="1"/>
  <c r="BF118" i="1"/>
  <c r="Y118" i="1"/>
  <c r="R118" i="1"/>
  <c r="BF117" i="1"/>
  <c r="Y117" i="1"/>
  <c r="R117" i="1"/>
  <c r="BF116" i="1"/>
  <c r="Y116" i="1"/>
  <c r="R116" i="1"/>
  <c r="BF115" i="1"/>
  <c r="Y115" i="1"/>
  <c r="R115" i="1"/>
  <c r="BF114" i="1"/>
  <c r="Y114" i="1"/>
  <c r="R114" i="1"/>
  <c r="BF113" i="1"/>
  <c r="Y113" i="1"/>
  <c r="R113" i="1"/>
  <c r="BF112" i="1"/>
  <c r="Y112" i="1"/>
  <c r="R112" i="1"/>
  <c r="BF111" i="1"/>
  <c r="Y111" i="1"/>
  <c r="R111" i="1"/>
  <c r="BF110" i="1"/>
  <c r="Y110" i="1"/>
  <c r="R110" i="1"/>
  <c r="BF109" i="1"/>
  <c r="Y109" i="1"/>
  <c r="R109" i="1"/>
  <c r="BF108" i="1"/>
  <c r="Y108" i="1"/>
  <c r="R108" i="1"/>
  <c r="BF107" i="1"/>
  <c r="Y107" i="1"/>
  <c r="R107" i="1"/>
  <c r="BF106" i="1"/>
  <c r="Y106" i="1"/>
  <c r="R106" i="1"/>
  <c r="BF105" i="1"/>
  <c r="Y105" i="1"/>
  <c r="R105" i="1"/>
  <c r="BF104" i="1"/>
  <c r="Y104" i="1"/>
  <c r="R104" i="1"/>
  <c r="BF103" i="1"/>
  <c r="Y103" i="1"/>
  <c r="R103" i="1"/>
  <c r="BF102" i="1"/>
  <c r="Y102" i="1"/>
  <c r="R102" i="1"/>
  <c r="BF101" i="1"/>
  <c r="Y101" i="1"/>
  <c r="R101" i="1"/>
  <c r="BF100" i="1"/>
  <c r="Y100" i="1"/>
  <c r="R100" i="1"/>
  <c r="BF99" i="1"/>
  <c r="Y99" i="1"/>
  <c r="R99" i="1"/>
  <c r="BF98" i="1"/>
  <c r="Y98" i="1"/>
  <c r="R98" i="1"/>
  <c r="BF97" i="1"/>
  <c r="Y97" i="1"/>
  <c r="R97" i="1"/>
  <c r="BF96" i="1"/>
  <c r="Y96" i="1"/>
  <c r="R96" i="1"/>
  <c r="BF95" i="1"/>
  <c r="Y95" i="1"/>
  <c r="R95" i="1"/>
  <c r="BF94" i="1"/>
  <c r="Y94" i="1"/>
  <c r="R94" i="1"/>
  <c r="BF93" i="1"/>
  <c r="Y93" i="1"/>
  <c r="R93" i="1"/>
  <c r="BF92" i="1"/>
  <c r="Y92" i="1"/>
  <c r="R92" i="1"/>
  <c r="BF91" i="1"/>
  <c r="Y91" i="1"/>
  <c r="R91" i="1"/>
  <c r="BF90" i="1"/>
  <c r="Y90" i="1"/>
  <c r="R90" i="1"/>
  <c r="BF89" i="1"/>
  <c r="Y89" i="1"/>
  <c r="R89" i="1"/>
  <c r="BF88" i="1"/>
  <c r="Y88" i="1"/>
  <c r="R88" i="1"/>
  <c r="BF87" i="1"/>
  <c r="Y87" i="1"/>
  <c r="R87" i="1"/>
  <c r="BF86" i="1"/>
  <c r="Y86" i="1"/>
  <c r="R86" i="1"/>
  <c r="BF85" i="1"/>
  <c r="Y85" i="1"/>
  <c r="R85" i="1"/>
  <c r="BF84" i="1"/>
  <c r="Y84" i="1"/>
  <c r="R84" i="1"/>
  <c r="BF83" i="1"/>
  <c r="Y83" i="1"/>
  <c r="R83" i="1"/>
  <c r="BF82" i="1"/>
  <c r="Y82" i="1"/>
  <c r="R82" i="1"/>
  <c r="BF81" i="1"/>
  <c r="Y81" i="1"/>
  <c r="R81" i="1"/>
  <c r="BF80" i="1"/>
  <c r="Y80" i="1"/>
  <c r="R80" i="1"/>
  <c r="BF79" i="1"/>
  <c r="Y79" i="1"/>
  <c r="R79" i="1"/>
  <c r="BF78" i="1"/>
  <c r="Y78" i="1"/>
  <c r="R78" i="1"/>
  <c r="BF77" i="1"/>
  <c r="Y77" i="1"/>
  <c r="R77" i="1"/>
  <c r="BF76" i="1"/>
  <c r="Y76" i="1"/>
  <c r="R76" i="1"/>
  <c r="BF75" i="1"/>
  <c r="Y75" i="1"/>
  <c r="R75" i="1"/>
  <c r="BF74" i="1"/>
  <c r="Y74" i="1"/>
  <c r="R74" i="1"/>
  <c r="BF73" i="1"/>
  <c r="Y73" i="1"/>
  <c r="R73" i="1"/>
  <c r="BF72" i="1"/>
  <c r="Y72" i="1"/>
  <c r="R72" i="1"/>
  <c r="BF71" i="1"/>
  <c r="Y71" i="1"/>
  <c r="R71" i="1"/>
  <c r="BF70" i="1"/>
  <c r="Y70" i="1"/>
  <c r="R70" i="1"/>
  <c r="BF69" i="1"/>
  <c r="Y69" i="1"/>
  <c r="R69" i="1"/>
  <c r="BF68" i="1"/>
  <c r="Y68" i="1"/>
  <c r="R68" i="1"/>
  <c r="BF67" i="1"/>
  <c r="Y67" i="1"/>
  <c r="R67" i="1"/>
  <c r="BF66" i="1"/>
  <c r="Y66" i="1"/>
  <c r="R66" i="1"/>
  <c r="BF65" i="1"/>
  <c r="Y65" i="1"/>
  <c r="R65" i="1"/>
  <c r="BF64" i="1"/>
  <c r="Y64" i="1"/>
  <c r="R64" i="1"/>
  <c r="BF63" i="1"/>
  <c r="Y63" i="1"/>
  <c r="R63" i="1"/>
  <c r="BF62" i="1"/>
  <c r="Y62" i="1"/>
  <c r="R62" i="1"/>
  <c r="BF61" i="1"/>
  <c r="Y61" i="1"/>
  <c r="R61" i="1"/>
  <c r="BF60" i="1"/>
  <c r="Y60" i="1"/>
  <c r="R60" i="1"/>
  <c r="BF59" i="1"/>
  <c r="Y59" i="1"/>
  <c r="R59" i="1"/>
  <c r="BF58" i="1"/>
  <c r="Y58" i="1"/>
  <c r="R58" i="1"/>
  <c r="BF57" i="1"/>
  <c r="Y57" i="1"/>
  <c r="R57" i="1"/>
  <c r="BF56" i="1"/>
  <c r="Y56" i="1"/>
  <c r="R56" i="1"/>
  <c r="BF55" i="1"/>
  <c r="Y55" i="1"/>
  <c r="R55" i="1"/>
  <c r="BF54" i="1"/>
  <c r="Y54" i="1"/>
  <c r="R54" i="1"/>
  <c r="BF53" i="1"/>
  <c r="Y53" i="1"/>
  <c r="R53" i="1"/>
  <c r="BF52" i="1"/>
  <c r="Y52" i="1"/>
  <c r="R52" i="1"/>
  <c r="BF51" i="1"/>
  <c r="Y51" i="1"/>
  <c r="R51" i="1"/>
  <c r="BF50" i="1"/>
  <c r="Y50" i="1"/>
  <c r="R50" i="1"/>
  <c r="BF49" i="1"/>
  <c r="Y49" i="1"/>
  <c r="R49" i="1"/>
  <c r="BF48" i="1"/>
  <c r="Y48" i="1"/>
  <c r="R48" i="1"/>
  <c r="BF47" i="1"/>
  <c r="Y47" i="1"/>
  <c r="R47" i="1"/>
  <c r="BF46" i="1"/>
  <c r="Y46" i="1"/>
  <c r="R46" i="1"/>
  <c r="BF45" i="1"/>
  <c r="Y45" i="1"/>
  <c r="R45" i="1"/>
  <c r="BF44" i="1"/>
  <c r="Y44" i="1"/>
  <c r="R44" i="1"/>
  <c r="BF43" i="1"/>
  <c r="Y43" i="1"/>
  <c r="R43" i="1"/>
  <c r="BF42" i="1"/>
  <c r="Y42" i="1"/>
  <c r="R42" i="1"/>
  <c r="BF41" i="1"/>
  <c r="AJ41" i="1"/>
  <c r="Y41" i="1"/>
  <c r="R41" i="1"/>
  <c r="BF40" i="1"/>
  <c r="Y40" i="1"/>
  <c r="R40" i="1"/>
  <c r="BF39" i="1"/>
  <c r="Y39" i="1"/>
  <c r="R39" i="1"/>
  <c r="BF38" i="1"/>
  <c r="Y38" i="1"/>
  <c r="R38" i="1"/>
  <c r="BF37" i="1"/>
  <c r="Y37" i="1"/>
  <c r="R37" i="1"/>
  <c r="BF36" i="1"/>
  <c r="Y36" i="1"/>
  <c r="R36" i="1"/>
  <c r="BF35" i="1"/>
  <c r="Y35" i="1"/>
  <c r="R35" i="1"/>
  <c r="BF34" i="1"/>
  <c r="Y34" i="1"/>
  <c r="R34" i="1"/>
  <c r="BF33" i="1"/>
  <c r="Y33" i="1"/>
  <c r="R33" i="1"/>
  <c r="BF32" i="1"/>
  <c r="Y32" i="1"/>
  <c r="R32" i="1"/>
  <c r="BF31" i="1"/>
  <c r="Y31" i="1"/>
  <c r="R31" i="1"/>
  <c r="BF30" i="1"/>
  <c r="Y30" i="1"/>
  <c r="R30" i="1"/>
  <c r="BF29" i="1"/>
  <c r="Y29" i="1"/>
  <c r="R29" i="1"/>
  <c r="BF28" i="1"/>
  <c r="Y28" i="1"/>
  <c r="R28" i="1"/>
  <c r="BF27" i="1"/>
  <c r="Y27" i="1"/>
  <c r="R27" i="1"/>
  <c r="BF26" i="1"/>
  <c r="Y26" i="1"/>
  <c r="R26" i="1"/>
  <c r="BF25" i="1"/>
  <c r="Y25" i="1"/>
  <c r="R25" i="1"/>
  <c r="BF24" i="1"/>
  <c r="Y24" i="1"/>
  <c r="R24" i="1"/>
  <c r="BF23" i="1"/>
  <c r="Y23" i="1"/>
  <c r="R23" i="1"/>
  <c r="BF22" i="1"/>
  <c r="Y22" i="1"/>
  <c r="R22" i="1"/>
  <c r="BF21" i="1"/>
  <c r="Y21" i="1"/>
  <c r="R21" i="1"/>
  <c r="BF20" i="1"/>
  <c r="Y20" i="1"/>
  <c r="R20" i="1"/>
  <c r="BF19" i="1"/>
  <c r="Y19" i="1"/>
  <c r="R19" i="1"/>
  <c r="BF18" i="1"/>
  <c r="Y18" i="1"/>
  <c r="R18" i="1"/>
  <c r="BF17" i="1"/>
  <c r="Y17" i="1"/>
  <c r="R17" i="1"/>
  <c r="BF16" i="1"/>
  <c r="Y16" i="1"/>
  <c r="R16" i="1"/>
  <c r="BF15" i="1"/>
  <c r="Y15" i="1"/>
  <c r="R15" i="1"/>
  <c r="BF14" i="1"/>
  <c r="Y14" i="1"/>
  <c r="R14" i="1"/>
  <c r="BF13" i="1"/>
  <c r="Y13" i="1"/>
  <c r="R13" i="1"/>
  <c r="BF12" i="1"/>
  <c r="Y12" i="1"/>
  <c r="R12" i="1"/>
  <c r="BF11" i="1"/>
  <c r="Y11" i="1"/>
  <c r="R11" i="1"/>
  <c r="BF10" i="1"/>
  <c r="Y10" i="1"/>
  <c r="R10" i="1"/>
  <c r="BF9" i="1"/>
  <c r="R9" i="1"/>
  <c r="BF8" i="1"/>
  <c r="R8" i="1"/>
  <c r="BF7" i="1"/>
  <c r="R7" i="1"/>
  <c r="BF6" i="1"/>
  <c r="R6" i="1"/>
  <c r="BF5" i="1"/>
  <c r="R5" i="1"/>
  <c r="BF4" i="1"/>
  <c r="R4" i="1"/>
  <c r="BF3" i="1"/>
  <c r="R3" i="1"/>
</calcChain>
</file>

<file path=xl/comments1.xml><?xml version="1.0" encoding="utf-8"?>
<comments xmlns="http://schemas.openxmlformats.org/spreadsheetml/2006/main">
  <authors>
    <author/>
  </authors>
  <commentList>
    <comment ref="R8" authorId="0" shapeId="0">
      <text>
        <r>
          <rPr>
            <sz val="10"/>
            <color rgb="FF000000"/>
            <rFont val="Arial"/>
          </rPr>
          <t>PLAZO EP:345
	-Luz Yadira Castro Obando - GCO</t>
        </r>
      </text>
    </comment>
    <comment ref="R9" authorId="0" shapeId="0">
      <text>
        <r>
          <rPr>
            <sz val="10"/>
            <color rgb="FF000000"/>
            <rFont val="Arial"/>
          </rPr>
          <t>PLAZO EP:345
	-Luz Yadira Castro Obando - GCO</t>
        </r>
      </text>
    </comment>
    <comment ref="R12" authorId="0" shapeId="0">
      <text>
        <r>
          <rPr>
            <sz val="10"/>
            <color rgb="FF000000"/>
            <rFont val="Arial"/>
          </rPr>
          <t>PLAZO EP:345
	-Luz Yadira Castro Obando - GCO</t>
        </r>
      </text>
    </comment>
    <comment ref="Q18" authorId="0" shapeId="0">
      <text>
        <r>
          <rPr>
            <sz val="10"/>
            <color rgb="FF000000"/>
            <rFont val="Arial"/>
          </rPr>
          <t>rp por  53.853.856
	-Luz Yadira Castro Obando - GCO</t>
        </r>
      </text>
    </comment>
    <comment ref="R18" authorId="0" shapeId="0">
      <text>
        <r>
          <rPr>
            <sz val="10"/>
            <color rgb="FF000000"/>
            <rFont val="Arial"/>
          </rPr>
          <t>PLAZO EP:344
	-Luz Yadira Castro Obando - GCO</t>
        </r>
      </text>
    </comment>
    <comment ref="R19" authorId="0" shapeId="0">
      <text>
        <r>
          <rPr>
            <sz val="10"/>
            <color rgb="FF000000"/>
            <rFont val="Arial"/>
          </rPr>
          <t>PLAZO EP:344
	-Luz Yadira Castro Obando - GCO</t>
        </r>
      </text>
    </comment>
    <comment ref="AB21" authorId="0" shapeId="0">
      <text>
        <r>
          <rPr>
            <sz val="10"/>
            <color rgb="FF000000"/>
            <rFont val="Arial"/>
          </rPr>
          <t>REGITRADA COMO BANCARIA
	-Luz Yadira Castro Obando - GCO</t>
        </r>
      </text>
    </comment>
    <comment ref="R29" authorId="0" shapeId="0">
      <text>
        <r>
          <rPr>
            <sz val="10"/>
            <color rgb="FF000000"/>
            <rFont val="Arial"/>
          </rPr>
          <t>PLAZO EP:340
	-Luz Yadira Castro Obando - GCO</t>
        </r>
      </text>
    </comment>
    <comment ref="AB35" authorId="0" shapeId="0">
      <text>
        <r>
          <rPr>
            <sz val="10"/>
            <color rgb="FF000000"/>
            <rFont val="Arial"/>
          </rPr>
          <t>CARGADA COMO BANCARIA
	-Luz Yadira Castro Obando - GCO</t>
        </r>
      </text>
    </comment>
    <comment ref="AB62" authorId="0" shapeId="0">
      <text>
        <r>
          <rPr>
            <sz val="10"/>
            <color rgb="FF000000"/>
            <rFont val="Arial"/>
          </rPr>
          <t>REGISTRADA COMO BANCARIA
	-Luz Yadira Castro Obando - GCO</t>
        </r>
      </text>
    </comment>
    <comment ref="R123" authorId="0" shapeId="0">
      <text>
        <r>
          <rPr>
            <sz val="10"/>
            <color rgb="FF000000"/>
            <rFont val="Arial"/>
          </rPr>
          <t>PLAZO EP:330
	-Luz Yadira Castro Obando - GCO</t>
        </r>
      </text>
    </comment>
    <comment ref="R133" authorId="0" shapeId="0">
      <text>
        <r>
          <rPr>
            <sz val="10"/>
            <color rgb="FF000000"/>
            <rFont val="Arial"/>
          </rPr>
          <t>PLAZO EP:330
	-Luz Yadira Castro Obando - GCO</t>
        </r>
      </text>
    </comment>
    <comment ref="R163" authorId="0" shapeId="0">
      <text>
        <r>
          <rPr>
            <sz val="10"/>
            <color rgb="FF000000"/>
            <rFont val="Arial"/>
          </rPr>
          <t>PLAZO EP:323
	-Luz Yadira Castro Obando - GCO</t>
        </r>
      </text>
    </comment>
    <comment ref="AV164" authorId="0" shapeId="0">
      <text>
        <r>
          <rPr>
            <sz val="10"/>
            <color rgb="FF000000"/>
            <rFont val="Arial"/>
          </rPr>
          <t>PREGUNTAR PAR EL REPORTE DE SIRECI
	-Luz Yadira Castro Obando - GCO</t>
        </r>
      </text>
    </comment>
    <comment ref="AJ252" authorId="0" shapeId="0">
      <text>
        <r>
          <rPr>
            <sz val="10"/>
            <color rgb="FF000000"/>
            <rFont val="Arial"/>
          </rPr>
          <t>EN EL EP DICE 92 PERO LA FECHAS SON DE 90 DÍAS
	-Luz Yadira Castro Obando - GCO</t>
        </r>
      </text>
    </comment>
  </commentList>
</comments>
</file>

<file path=xl/sharedStrings.xml><?xml version="1.0" encoding="utf-8"?>
<sst xmlns="http://schemas.openxmlformats.org/spreadsheetml/2006/main" count="8426" uniqueCount="2141">
  <si>
    <t>13A</t>
  </si>
  <si>
    <t>ID</t>
  </si>
  <si>
    <t>FUENTE</t>
  </si>
  <si>
    <t>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</si>
  <si>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</si>
  <si>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</si>
  <si>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</si>
  <si>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</si>
  <si>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</si>
  <si>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</si>
  <si>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</si>
  <si>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</si>
  <si>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</si>
  <si>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</si>
  <si>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</si>
  <si>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</si>
  <si>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</si>
  <si>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</si>
  <si>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</si>
  <si>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</si>
  <si>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</si>
  <si>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</si>
  <si>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b/>
        <sz val="8"/>
        <color rgb="FF548135"/>
        <rFont val="Arial"/>
      </rPr>
      <t>CONTRATISTA :</t>
    </r>
    <r>
      <rPr>
        <b/>
        <sz val="10"/>
        <color rgb="FF2F5496"/>
        <rFont val="Arial"/>
      </rPr>
      <t xml:space="preserve"> NÚMERO DEL NIT</t>
    </r>
  </si>
  <si>
    <r>
      <rPr>
        <sz val="8"/>
        <color rgb="FF6AA84F"/>
        <rFont val="Arial"/>
      </rPr>
      <t>CONTRATISTA :</t>
    </r>
    <r>
      <rPr>
        <sz val="10"/>
        <color rgb="FF000000"/>
        <rFont val="Arial"/>
      </rPr>
      <t>DÍG DE VERIFICACIÓN(NIT o RUT)</t>
    </r>
  </si>
  <si>
    <r>
      <rPr>
        <sz val="8"/>
        <color rgb="FF548135"/>
        <rFont val="Arial"/>
      </rPr>
      <t>CONTRATISTA:</t>
    </r>
    <r>
      <rPr>
        <sz val="10"/>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</si>
  <si>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</si>
  <si>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</si>
  <si>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</si>
  <si>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</si>
  <si>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sz val="8"/>
        <color rgb="FFFF0000"/>
        <rFont val="Arial"/>
      </rPr>
      <t>GARANTÍAS :</t>
    </r>
    <r>
      <rPr>
        <sz val="10"/>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</si>
  <si>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</si>
  <si>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</si>
  <si>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</si>
  <si>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</si>
  <si>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</si>
  <si>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</si>
  <si>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</si>
  <si>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</si>
  <si>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</si>
  <si>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ADICIONESTIPO</t>
  </si>
  <si>
    <t>ADICIONES
(# DE ADICIONES)</t>
  </si>
  <si>
    <t>ADICIONES : VALOR TOTAL</t>
  </si>
  <si>
    <t>FECHA DE LA ADICIÓN
(aaaa/mm/dd)</t>
  </si>
  <si>
    <t>ADICIONES : NÚMERO DE DÍAS</t>
  </si>
  <si>
    <t>FECHA DE LA PRÓRROGA
(aaaa/mm/dd)</t>
  </si>
  <si>
    <t>FECHA INICIO CONTRATO
(aaaa/mm/dd)</t>
  </si>
  <si>
    <t>FECHA TERMINACIÓN CONTRATO
(aaaa/mm/dd) - SECOP II</t>
  </si>
  <si>
    <t>FECHA TERMINACIÓN CONTRATO
(aaaa/mm/dd) - REAL</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</si>
  <si>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</si>
  <si>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</si>
  <si>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</si>
  <si>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</si>
  <si>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</si>
  <si>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</si>
  <si>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</si>
  <si>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</si>
  <si>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</si>
  <si>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</si>
  <si>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</si>
  <si>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</si>
  <si>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PROCESO</t>
  </si>
  <si>
    <t>ESTADO</t>
  </si>
  <si>
    <t>OBSERVACIONES ADICIONALES</t>
  </si>
  <si>
    <t>LINK SECOP</t>
  </si>
  <si>
    <t>TRIM I</t>
  </si>
  <si>
    <t>TRIM I - No. veces</t>
  </si>
  <si>
    <t>TRIM II</t>
  </si>
  <si>
    <t>TRIM II - No. veces</t>
  </si>
  <si>
    <t>TRIM III</t>
  </si>
  <si>
    <t>TRIM III - No. veces</t>
  </si>
  <si>
    <t>TRIM IV</t>
  </si>
  <si>
    <t>SEGUIMIENTO SIGEP</t>
  </si>
  <si>
    <t>ANEXO POLIZAS</t>
  </si>
  <si>
    <t>ARL Y NOT</t>
  </si>
  <si>
    <t>CPS-001-N-2019</t>
  </si>
  <si>
    <t>2 NACIONAL</t>
  </si>
  <si>
    <t>CD-NC-001-2019</t>
  </si>
  <si>
    <t>LUZ JANETH VILLALBA SUAREZ</t>
  </si>
  <si>
    <t>Prestación de Servicios Profesionales y de apoyo a la gestión para adelantar en el área de contratos los diversos procedimientos legales relacionados con los trámites precontractuales, contractuales y poscontractuales en el Nivel Central</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</si>
  <si>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</si>
  <si>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</si>
  <si>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</si>
  <si>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</si>
  <si>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</si>
  <si>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</si>
  <si>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</si>
  <si>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</si>
  <si>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</si>
  <si>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12-44-101177145</t>
  </si>
  <si>
    <t>GRUPO DE CONTRATOS</t>
  </si>
  <si>
    <t>2 SUPERVISOR</t>
  </si>
  <si>
    <t>LEIDY VIVIANA SERRANO RAMOS</t>
  </si>
  <si>
    <t>3 NO PACTADOS</t>
  </si>
  <si>
    <t>4 NO SE HA ADICIONADO NI EN VALOR y EN TIEMPO</t>
  </si>
  <si>
    <t>2. NO</t>
  </si>
  <si>
    <t>2019420501000001E</t>
  </si>
  <si>
    <t>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t>
  </si>
  <si>
    <t>VIGENTE</t>
  </si>
  <si>
    <t>https://community.secop.gov.co/Public/Tendering/OpportunityDetail/Index?noticeUID=CO1.NTC.657921&amp;isFromPublicArea=True&amp;isModal=False</t>
  </si>
  <si>
    <t>SUSC</t>
  </si>
  <si>
    <t>TER</t>
  </si>
  <si>
    <t>OK</t>
  </si>
  <si>
    <t>CPS-002-N-2019</t>
  </si>
  <si>
    <t>CD-NC-002-2019</t>
  </si>
  <si>
    <t>NELSON CADENA GARCIA</t>
  </si>
  <si>
    <t>12-44-101177144</t>
  </si>
  <si>
    <t>2019420501000002E</t>
  </si>
  <si>
    <t>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t>
  </si>
  <si>
    <t>https://community.secop.gov.co/Public/Tendering/OpportunityDetail/Index?noticeUID=CO1.NTC.658142&amp;isFromPublicArea=True&amp;isModal=False</t>
  </si>
  <si>
    <t>CPS-003-N-2019</t>
  </si>
  <si>
    <t>CD-NC-004-2019</t>
  </si>
  <si>
    <t>CLAUDIA ESPERANZA MORA BARRIOS</t>
  </si>
  <si>
    <t>CLAUDIA ESPERANZA MORA</t>
  </si>
  <si>
    <t>12-44-101177143</t>
  </si>
  <si>
    <t>2019420501000003E</t>
  </si>
  <si>
    <t>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t>
  </si>
  <si>
    <t>https://community.secop.gov.co/Public/Tendering/OpportunityDetail/Index?noticeUID=CO1.NTC.657898&amp;isFromPublicArea=True&amp;isModal=False</t>
  </si>
  <si>
    <t>CPS-004-N-2019</t>
  </si>
  <si>
    <t>CD-NC-005-2019</t>
  </si>
  <si>
    <t>CLAUDIA MARCELA MORA CASTRO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</si>
  <si>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t>
  </si>
  <si>
    <t>MARCELA MORA CASTRO</t>
  </si>
  <si>
    <t xml:space="preserve">15 JMALUCELLI TRAVELERS SEGUROS S.A </t>
  </si>
  <si>
    <t>GRUPO DE COMUNICACIONES Y EDUCACION AMBIENTAL</t>
  </si>
  <si>
    <t>LUIS ALFONSO CANO RAMIREZ</t>
  </si>
  <si>
    <t>2019420501000004E</t>
  </si>
  <si>
    <t>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t>
  </si>
  <si>
    <t>https://community.secop.gov.co/Public/Tendering/OpportunityDetail/Index?noticeUID=CO1.NTC.662085&amp;isFromPublicArea=True&amp;isModal=False</t>
  </si>
  <si>
    <t>CPS-005-N-2019</t>
  </si>
  <si>
    <t>CD-NC-006-2019</t>
  </si>
  <si>
    <t>SANDRA CECILIA LOZANO OYUELA</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</si>
  <si>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</si>
  <si>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GRUPO DE PROCESOS CORPORATIVOS</t>
  </si>
  <si>
    <t>LUIS ALBERTO ORTIZ MORALES</t>
  </si>
  <si>
    <t>2019420501000005E</t>
  </si>
  <si>
    <t>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t>
  </si>
  <si>
    <t>https://community.secop.gov.co/Public/Tendering/OpportunityDetail/Index?noticeUID=CO1.NTC.662555&amp;isFromPublicArea=True&amp;isModal=False</t>
  </si>
  <si>
    <t>CPS-006-N-2019</t>
  </si>
  <si>
    <t>CD-NC-014-2019</t>
  </si>
  <si>
    <t>ANGELICA MARIA BOHORQUEZ ROMERO</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</si>
  <si>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t>
  </si>
  <si>
    <t>21-44101288104</t>
  </si>
  <si>
    <t>2019420501000006E</t>
  </si>
  <si>
    <t>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t>
  </si>
  <si>
    <t>https://community.secop.gov.co/Public/Tendering/OpportunityDetail/Index?noticeUID=CO1.NTC.663772&amp;isFromPublicArea=True&amp;isModal=False</t>
  </si>
  <si>
    <t>CPS-007-N-2019</t>
  </si>
  <si>
    <t>CD-NC-012-2019</t>
  </si>
  <si>
    <t>SANDRA LILIANA CHAVEZ CLAVIJO</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</si>
  <si>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t>
  </si>
  <si>
    <t>2019420501000007E</t>
  </si>
  <si>
    <t>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t>
  </si>
  <si>
    <t>https://community.secop.gov.co/Public/Tendering/OpportunityDetail/Index?noticeUID=CO1.NTC.664247&amp;isFromPublicArea=True&amp;isModal=False</t>
  </si>
  <si>
    <t>CPS-008-N-2019</t>
  </si>
  <si>
    <t>CD-NC-011-2019</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</si>
  <si>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</si>
  <si>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t>
  </si>
  <si>
    <t>2019420501000008E</t>
  </si>
  <si>
    <t>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t>
  </si>
  <si>
    <t>https://community.secop.gov.co/Public/Tendering/OpportunityDetail/Index?noticeUID=CO1.NTC.665169&amp;isFromPublicArea=True&amp;isModal=False</t>
  </si>
  <si>
    <t>ENVIAR CARTA CORREGIDA AL CONTRATISTA</t>
  </si>
  <si>
    <t>FALTA ANEXO 0</t>
  </si>
  <si>
    <t>CPS-009-N-2019</t>
  </si>
  <si>
    <t>CD-NC-009-2019</t>
  </si>
  <si>
    <t>KAREN STEPHANY AGUILAR CORTES</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</si>
  <si>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</si>
  <si>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36-44-101042992</t>
  </si>
  <si>
    <t>SEGUN PLAZO</t>
  </si>
  <si>
    <t>2019420501000009E</t>
  </si>
  <si>
    <t>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t>
  </si>
  <si>
    <t>https://community.secop.gov.co/Public/Tendering/OpportunityDetail/Index?noticeUID=CO1.NTC.665418&amp;isFromPublicArea=True&amp;isModal=False</t>
  </si>
  <si>
    <t>CPS-010-N-2019</t>
  </si>
  <si>
    <t>CD-NC-010-2019</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</si>
  <si>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</si>
  <si>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</si>
  <si>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2019420501000010E</t>
  </si>
  <si>
    <t>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t>
  </si>
  <si>
    <t>https://community.secop.gov.co/Public/Tendering/OpportunityDetail/Index?noticeUID=CO1.NTC.665703&amp;isFromPublicArea=True&amp;isModal=False</t>
  </si>
  <si>
    <t>CPS-011-N-2019</t>
  </si>
  <si>
    <t>CD-NC-008-2019</t>
  </si>
  <si>
    <t>FABIAN ENRIQUE CASTRO VARGAS</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</si>
  <si>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t>
  </si>
  <si>
    <t>2019420501000011E</t>
  </si>
  <si>
    <t>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t>
  </si>
  <si>
    <t>https://community.secop.gov.co/Public/Tendering/OpportunityDetail/Index?noticeUID=CO1.NTC.665909&amp;isFromPublicArea=True&amp;isModal=False</t>
  </si>
  <si>
    <t>CPS-012-N-2019</t>
  </si>
  <si>
    <t>CD-NC-020-2019</t>
  </si>
  <si>
    <t>SANTIAGO JOSE OLAYA GOMEZ</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</si>
  <si>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t>
  </si>
  <si>
    <t xml:space="preserve">	15-44-101206836</t>
  </si>
  <si>
    <t>OFICINA ASESORA JURIDICA</t>
  </si>
  <si>
    <t>ANDREA NAYIBE PINZON TORRES</t>
  </si>
  <si>
    <t>2019420501000012E</t>
  </si>
  <si>
    <t>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t>
  </si>
  <si>
    <t>https://community.secop.gov.co/Public/Tendering/OpportunityDetail/Index?noticeUID=CO1.NTC.668215&amp;isFromPublicArea=True&amp;isModal=False</t>
  </si>
  <si>
    <t>CPS-013-N-2019</t>
  </si>
  <si>
    <t>CD-NC-007-2019</t>
  </si>
  <si>
    <t>DANIEL ANDRES GAMBA HURTADO</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</si>
  <si>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</si>
  <si>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15-44-10120628</t>
  </si>
  <si>
    <t>2019420501000013E</t>
  </si>
  <si>
    <t>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t>
  </si>
  <si>
    <t>https://community.secop.gov.co/Public/Tendering/OpportunityDetail/Index?noticeUID=CO1.NTC.668185&amp;isFromPublicArea=True&amp;isModal=False</t>
  </si>
  <si>
    <t>CPS-014-N-2019</t>
  </si>
  <si>
    <t>CD-NC-022-2019</t>
  </si>
  <si>
    <t>RUBEN DARIO BRIÑEZ SABOGAL</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</si>
  <si>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t>
  </si>
  <si>
    <t>15-44-101206834</t>
  </si>
  <si>
    <t>GRUPO DE PREDIOS</t>
  </si>
  <si>
    <t>MAGDA GISELA HERRERA JIMENEZ</t>
  </si>
  <si>
    <t>2019420501000014E</t>
  </si>
  <si>
    <t>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t>
  </si>
  <si>
    <t>https://community.secop.gov.co/Public/Tendering/OpportunityDetail/Index?noticeUID=CO1.NTC.668171&amp;isFromPublicArea=True&amp;isModal=False</t>
  </si>
  <si>
    <t>CPS-015-N-2019</t>
  </si>
  <si>
    <t>CD-NC-015-2019</t>
  </si>
  <si>
    <t>WILLIAM GIOVANNY URRUTIA RAMIREZ</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</si>
  <si>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t>
  </si>
  <si>
    <t>15-46-101009703</t>
  </si>
  <si>
    <t>2019420501000015E</t>
  </si>
  <si>
    <t>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t>
  </si>
  <si>
    <t>https://community.secop.gov.co/Public/Tendering/OpportunityDetail/Index?noticeUID=CO1.NTC.668300&amp;isFromPublicArea=True&amp;isModal=False</t>
  </si>
  <si>
    <t>CORREGIR CERTIFICACION PARA ACTUALIZAR SIGEP</t>
  </si>
  <si>
    <t>CPS-016-N-2019</t>
  </si>
  <si>
    <t>CD-NC-024-2019</t>
  </si>
  <si>
    <t>YURY MERCEDES ARENAS RINCON</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</si>
  <si>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</si>
  <si>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15-44-101206837</t>
  </si>
  <si>
    <t>GRUPO DE CONTROL DISCIPLINARIO</t>
  </si>
  <si>
    <t>NORMA CONSTANZA NIÑO GALEANO</t>
  </si>
  <si>
    <t>(+1)</t>
  </si>
  <si>
    <t>2019420501000016E</t>
  </si>
  <si>
    <t>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t>
  </si>
  <si>
    <t>https://community.secop.gov.co/Public/Tendering/OpportunityDetail/Index?noticeUID=CO1.NTC.668291&amp;isFromPublicArea=True&amp;isModal=False</t>
  </si>
  <si>
    <t>CPS-017-N-2019</t>
  </si>
  <si>
    <t>CD-NC-025-2019</t>
  </si>
  <si>
    <t>ADRIANA FERNANDA CHAPARRO ACERO</t>
  </si>
  <si>
    <t>15-44-101206838</t>
  </si>
  <si>
    <t>2019420501000017E</t>
  </si>
  <si>
    <t>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t>
  </si>
  <si>
    <t>https://community.secop.gov.co/Public/Tendering/OpportunityDetail/Index?noticeUID=CO1.NTC.668244&amp;isFromPublicArea=True&amp;isModal=False</t>
  </si>
  <si>
    <t>CPS-018-N-2019</t>
  </si>
  <si>
    <t>CD-NC-013-2019</t>
  </si>
  <si>
    <t>JINETH FERNANDA AGUILAR MARULANDA</t>
  </si>
  <si>
    <t>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t>
  </si>
  <si>
    <t>2019420501000018E</t>
  </si>
  <si>
    <t>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t>
  </si>
  <si>
    <t>https://community.secop.gov.co/Public/Tendering/OpportunityDetail/Index?noticeUID=CO1.NTC.670319&amp;isFromPublicArea=True&amp;isModal=False</t>
  </si>
  <si>
    <t>CPS-019-N-2019</t>
  </si>
  <si>
    <t>CD-NC-017-2019</t>
  </si>
  <si>
    <t>ANA MARIA ROCHA PACHECO</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</si>
  <si>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t>
  </si>
  <si>
    <t>15-44-101206913</t>
  </si>
  <si>
    <t>2019420501000019E</t>
  </si>
  <si>
    <t>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t>
  </si>
  <si>
    <t>https://community.secop.gov.co/Public/Tendering/OpportunityDetail/Index?noticeUID=CO1.NTC.670163&amp;isFromPublicArea=True&amp;isModal=False</t>
  </si>
  <si>
    <t xml:space="preserve">CERTIFICACION 2015 </t>
  </si>
  <si>
    <t>CPS-020-N-2019</t>
  </si>
  <si>
    <t>CD-NC-016-2019</t>
  </si>
  <si>
    <t>FANNY SUAREZ VELASQUEZ</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</si>
  <si>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</si>
  <si>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15-44-101206912</t>
  </si>
  <si>
    <t>2019420501000020E</t>
  </si>
  <si>
    <t>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t>
  </si>
  <si>
    <t>https://community.secop.gov.co/Public/Tendering/OpportunityDetail/Index?noticeUID=CO1.NTC.669855&amp;isFromPublicArea=True&amp;isModal=False</t>
  </si>
  <si>
    <t>CERTIFICACION 2015 - 2017</t>
  </si>
  <si>
    <t>CPS-021-N-2019</t>
  </si>
  <si>
    <t>CD-NC-018-2019</t>
  </si>
  <si>
    <t>MARTHA PATRICIA LOPEZ PEREZ</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</si>
  <si>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</si>
  <si>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13 SURAMERICANA</t>
  </si>
  <si>
    <t xml:space="preserve">	2275172-6</t>
  </si>
  <si>
    <t>1. SI</t>
  </si>
  <si>
    <t>susp del 8 al 28 de abril de 2019</t>
  </si>
  <si>
    <t>2019420501000021E</t>
  </si>
  <si>
    <t>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t>
  </si>
  <si>
    <t>https://community.secop.gov.co/Public/Tendering/OpportunityDetail/Index?noticeUID=CO1.NTC.670220&amp;isFromPublicArea=True&amp;isModal=False</t>
  </si>
  <si>
    <t>SUSP</t>
  </si>
  <si>
    <t>VALIDAR FECHAS DE TERMINACION ESTAN ERRADAS CONFRONTADAS CON SIGEP Y CERTIFICACIONES</t>
  </si>
  <si>
    <t>ANX01 - POR SUSPENSIÓN</t>
  </si>
  <si>
    <t>CPS-022-N-2019</t>
  </si>
  <si>
    <t>CD-NC-027-2019</t>
  </si>
  <si>
    <t>CLAUDIA CECILIA PINTO CHACON</t>
  </si>
  <si>
    <t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t>
  </si>
  <si>
    <t>15-44-101206914</t>
  </si>
  <si>
    <t>GRUPO DE GESTIÓN HUMANA</t>
  </si>
  <si>
    <t>SANDRA VIVIANA PEÑA ARIAS</t>
  </si>
  <si>
    <t>2019420501000022E</t>
  </si>
  <si>
    <t>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t>
  </si>
  <si>
    <t>https://community.secop.gov.co/Public/Tendering/OpportunityDetail/Index?noticeUID=CO1.NTC.670420&amp;isFromPublicArea=True&amp;isModal=False</t>
  </si>
  <si>
    <t>REVISAR</t>
  </si>
  <si>
    <t>CPS-023-N-2019</t>
  </si>
  <si>
    <t>CD-NC-034-2019</t>
  </si>
  <si>
    <t>CLAUDIA YOLANDA CERVERA GARCIA</t>
  </si>
  <si>
    <t>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t>
  </si>
  <si>
    <t>15-44-101206915</t>
  </si>
  <si>
    <t>OFICINA ASESORA PLANEACIÓN</t>
  </si>
  <si>
    <t>ANDREA DEL PILAR MORENO HERNANDEZ</t>
  </si>
  <si>
    <t>2019420501000023E</t>
  </si>
  <si>
    <t>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t>
  </si>
  <si>
    <t>https://community.secop.gov.co/Public/Tendering/OpportunityDetail/Index?noticeUID=CO1.NTC.670239&amp;isFromPublicArea=True&amp;isModal=False</t>
  </si>
  <si>
    <t>GENERAR CERTIFICACIONES CON FECHA SUPERIOR A LA TERMINACION DEL CONTRATO</t>
  </si>
  <si>
    <t>CPS-024-N-2019</t>
  </si>
  <si>
    <t>CD-NC-026-2019</t>
  </si>
  <si>
    <t>LILIANA ESPERANZA MURILLO MURILLO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</si>
  <si>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t>
  </si>
  <si>
    <t>2019420501000024E</t>
  </si>
  <si>
    <t>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t>
  </si>
  <si>
    <t>https://community.secop.gov.co/Public/Tendering/OpportunityDetail/Index?noticeUID=CO1.NTC.670345&amp;isFromPublicArea=True&amp;isModal=False</t>
  </si>
  <si>
    <t>CPS-025-N-2019</t>
  </si>
  <si>
    <t>CD-NC-035-2019</t>
  </si>
  <si>
    <t>LAURA MARCELA PEREZ HERNANDEZ</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</si>
  <si>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t>
  </si>
  <si>
    <t>15-44-101206916</t>
  </si>
  <si>
    <t>2019420501000025E</t>
  </si>
  <si>
    <t>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t>
  </si>
  <si>
    <t>https://community.secop.gov.co/Public/Tendering/OpportunityDetail/Index?noticeUID=CO1.NTC.670988&amp;isFromPublicArea=True&amp;isModal=False</t>
  </si>
  <si>
    <t>CERT. 2017</t>
  </si>
  <si>
    <t>CPS-026-N-2019</t>
  </si>
  <si>
    <t>CD-NC-021-2019</t>
  </si>
  <si>
    <t>MIGUEL ANGEL BEDOYA PANIAGUA</t>
  </si>
  <si>
    <t>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t>
  </si>
  <si>
    <t>SUBDIRECCIÓN DE SOSTENIBILIDAD Y NEGOCIOS AMBIENTALES</t>
  </si>
  <si>
    <t>CARLOS MARIO TAMAYO SALDARRIAGA</t>
  </si>
  <si>
    <t>2019420501000026E</t>
  </si>
  <si>
    <t>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t>
  </si>
  <si>
    <t>https://community.secop.gov.co/Public/Tendering/OpportunityDetail/Index?noticeUID=CO1.NTC.672804&amp;isFromPublicArea=True&amp;isModal=False</t>
  </si>
  <si>
    <t>CERT FONAM 2016 CON FECH EXP MENOR A LA TERMINACION DEL CONTRATO</t>
  </si>
  <si>
    <t>CPS-027-N-2019</t>
  </si>
  <si>
    <t>CD-NC-028-2019</t>
  </si>
  <si>
    <t>GEILER JHAMS OCAMPO OSORIO</t>
  </si>
  <si>
    <t>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</si>
  <si>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 xml:space="preserve">	15-44-101207065</t>
  </si>
  <si>
    <t>OFICINA DE GESTION DEL RIESGO</t>
  </si>
  <si>
    <t>JAZMIN EMILCE GONZALEZ DAZA</t>
  </si>
  <si>
    <t>2019420501000027E</t>
  </si>
  <si>
    <t>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t>
  </si>
  <si>
    <t>https://community.secop.gov.co/Public/Tendering/OpportunityDetail/Index?noticeUID=CO1.NTC.674551&amp;isFromPublicArea=True&amp;isModal=False</t>
  </si>
  <si>
    <t>CERT 2018-2017-2015</t>
  </si>
  <si>
    <t>CPS-028-N-2019</t>
  </si>
  <si>
    <t>CD-NC-048-2019</t>
  </si>
  <si>
    <t>LIBIA ANDREA BUITRAGO MARTÍNEZ</t>
  </si>
  <si>
    <t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t>
  </si>
  <si>
    <t>2019420501000028E</t>
  </si>
  <si>
    <t>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t>
  </si>
  <si>
    <t>https://community.secop.gov.co/Public/Tendering/OpportunityDetail/Index?noticeUID=CO1.NTC.675755&amp;isFromPublicArea=True&amp;isModal=False</t>
  </si>
  <si>
    <t>CPS-029-N-2019</t>
  </si>
  <si>
    <t>CD-NC-033-2019</t>
  </si>
  <si>
    <t>YESSICA CASTRO PEDROZO</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</si>
  <si>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</si>
  <si>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TERMINACIÓN ANTICIPADA</t>
  </si>
  <si>
    <t>2019420501000029E</t>
  </si>
  <si>
    <t>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t>
  </si>
  <si>
    <t>TERMINADO</t>
  </si>
  <si>
    <t>https://community.secop.gov.co/Public/Tendering/OpportunityDetail/Index?noticeUID=CO1.NTC.674546&amp;isFromPublicArea=True&amp;isModal=False</t>
  </si>
  <si>
    <t>SUSC-TERA-LIQ</t>
  </si>
  <si>
    <t>N-A</t>
  </si>
  <si>
    <t>ADJUNTAR CERT 2017 EN SIGEP</t>
  </si>
  <si>
    <t>CPS-030-N-2019</t>
  </si>
  <si>
    <t>CD-NC-040-2019</t>
  </si>
  <si>
    <t>ANDRES FELIPE VELASCO RIVERA</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</si>
  <si>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t>
  </si>
  <si>
    <t>2019420501000030E</t>
  </si>
  <si>
    <t>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t>
  </si>
  <si>
    <t>https://community.secop.gov.co/Public/Tendering/OpportunityDetail/Index?noticeUID=CO1.NTC.675436&amp;isFromPublicArea=True&amp;isModal=False</t>
  </si>
  <si>
    <t>CPS-031-N-2019</t>
  </si>
  <si>
    <t>CD-NC-031-2019</t>
  </si>
  <si>
    <t>CRISTIAM JOSUE GARCIA TORRES</t>
  </si>
  <si>
    <t>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t>
  </si>
  <si>
    <t>2019420501000031E</t>
  </si>
  <si>
    <t>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t>
  </si>
  <si>
    <t>https://community.secop.gov.co/Public/Tendering/OpportunityDetail/Index?noticeUID=CO1.NTC.672562&amp;isFromPublicArea=True&amp;isModal=False</t>
  </si>
  <si>
    <t>CERT. 2015</t>
  </si>
  <si>
    <t>CPS-032-N-2019</t>
  </si>
  <si>
    <t>CD-NC-049-2019</t>
  </si>
  <si>
    <t>ALEJANDRO TAMAYO MONTOYA</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</si>
  <si>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t>
  </si>
  <si>
    <t>15-44-101207074</t>
  </si>
  <si>
    <t>2019420501000032E</t>
  </si>
  <si>
    <t>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t>
  </si>
  <si>
    <t>https://community.secop.gov.co/Public/Tendering/OpportunityDetail/Index?noticeUID=CO1.NTC.675562&amp;isFromPublicArea=True&amp;isModal=False</t>
  </si>
  <si>
    <t>VALIDAR CON LA JEFE</t>
  </si>
  <si>
    <t>CPS-033-N-2019</t>
  </si>
  <si>
    <t>CD-NC-037-2019</t>
  </si>
  <si>
    <t>SHIARA VANESSA VELASQUEZ MENDEZ</t>
  </si>
  <si>
    <t>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t>
  </si>
  <si>
    <t>2019420501000033E</t>
  </si>
  <si>
    <t>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t>
  </si>
  <si>
    <t>https://community.secop.gov.co/Public/Tendering/OpportunityDetail/Index?noticeUID=CO1.NTC.675913&amp;isFromPublicArea=True&amp;isModal=False</t>
  </si>
  <si>
    <t>CERT. 2016 VALIDAR GRADO EN SIGEP</t>
  </si>
  <si>
    <t>ANX01-COMPLETAR OBJETO Y NUM CTO(aprobada 2 de abril)</t>
  </si>
  <si>
    <t>RECHAZADA- CARGADA COMO BANCARIA</t>
  </si>
  <si>
    <t>CPS-034-N-2019</t>
  </si>
  <si>
    <t>CD-NC-042-2019</t>
  </si>
  <si>
    <t>JUAN CARLOS RONCANCIO RONCANCIO</t>
  </si>
  <si>
    <t>Prestación de servicios profesionales y de apoyo a la gestión en la Subdirección Administrativa y Financiera - Grupo de Infraestructura para ejecutar y desarrollar las actividades propias de la Ingeniería Eléctrica.</t>
  </si>
  <si>
    <t>GRUPO DE INFRAESTRUCTURA</t>
  </si>
  <si>
    <t>CARLOS ALBERTO PINZON BARCO</t>
  </si>
  <si>
    <t>2019420501000034E</t>
  </si>
  <si>
    <t>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t>
  </si>
  <si>
    <t>https://community.secop.gov.co/Public/Tendering/OpportunityDetail/Index?noticeUID=CO1.NTC.675928&amp;isFromPublicArea=True&amp;isModal=False</t>
  </si>
  <si>
    <t>CERT 2018</t>
  </si>
  <si>
    <t>CPS-035-N-2019</t>
  </si>
  <si>
    <t>CD-NC-038-2019</t>
  </si>
  <si>
    <t>LIZETH ALEXANDRA PRIETO GONZALEZ</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</si>
  <si>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t>
  </si>
  <si>
    <t>15-44-101207100</t>
  </si>
  <si>
    <t>GRUPO DE GESTIÓN FINANCIERA</t>
  </si>
  <si>
    <t>LUZ MYRIAM ENRIQUEZ GUAVITA</t>
  </si>
  <si>
    <t>2019420501000035E</t>
  </si>
  <si>
    <t>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t>
  </si>
  <si>
    <t>https://community.secop.gov.co/Public/Tendering/OpportunityDetail/Index?noticeUID=CO1.NTC.677971&amp;isFromPublicArea=True&amp;isModal=False</t>
  </si>
  <si>
    <t>CPS-036-N-2019</t>
  </si>
  <si>
    <t>CD-NC-039-2019</t>
  </si>
  <si>
    <t>YILBERT STEVEN MATEUS CASTRO</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</si>
  <si>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</si>
  <si>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2019420501000036E</t>
  </si>
  <si>
    <t>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t>
  </si>
  <si>
    <t>https://community.secop.gov.co/Public/Tendering/OpportunityDetail/Index?noticeUID=CO1.NTC.677702&amp;isFromPublicArea=True&amp;isModal=False</t>
  </si>
  <si>
    <t>CPS-037-N-2019</t>
  </si>
  <si>
    <t>CD-NC-056-2019</t>
  </si>
  <si>
    <t>LEYDI AZUCENA MONROY LARGO</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</si>
  <si>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</si>
  <si>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11-46-101007443</t>
  </si>
  <si>
    <t>GRUPO DE TRÁMITES Y EVALUACIÓN AMBIENTAL</t>
  </si>
  <si>
    <t>GUILLERMO ALBERTO SANTOS CEBALLOS</t>
  </si>
  <si>
    <t>2019420501000037E</t>
  </si>
  <si>
    <t>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t>
  </si>
  <si>
    <t>https://community.secop.gov.co/Public/Tendering/OpportunityDetail/Index?noticeUID=CO1.NTC.678681&amp;isFromPublicArea=True&amp;isModal=False</t>
  </si>
  <si>
    <t>CPS-038-N-2019</t>
  </si>
  <si>
    <t>CD-NC-052-2019</t>
  </si>
  <si>
    <t>JUDITH CAROLINA URREGO GUZMAN</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</si>
  <si>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</si>
  <si>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2019420501000038E</t>
  </si>
  <si>
    <t>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t>
  </si>
  <si>
    <t>https://community.secop.gov.co/Public/Tendering/OpportunityDetail/Index?noticeUID=CO1.NTC.678806&amp;isFromPublicArea=True&amp;isModal=False</t>
  </si>
  <si>
    <t>CERT 2018 YA SE ENVIO CORREO PARA ACTUALIZAR</t>
  </si>
  <si>
    <t>CPS-039-N-2019</t>
  </si>
  <si>
    <t>CD-NC-019-2019</t>
  </si>
  <si>
    <t>EFRAIN MOLANO VARGAS</t>
  </si>
  <si>
    <t>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t>
  </si>
  <si>
    <t>11-44-101132387</t>
  </si>
  <si>
    <t>GRUPO DE PLANEACIÓN Y MANEJO</t>
  </si>
  <si>
    <t>EDNA MARIA CAROLINA JARRO FAJARDO</t>
  </si>
  <si>
    <t>2019420501000039E</t>
  </si>
  <si>
    <t>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t>
  </si>
  <si>
    <t>https://community.secop.gov.co/Public/Tendering/OpportunityDetail/Index?noticeUID=CO1.NTC.679098&amp;isFromPublicArea=True&amp;isModal=False</t>
  </si>
  <si>
    <t>ADJUNTAR DIPOLOMAS</t>
  </si>
  <si>
    <t>CPS-040-N-2019</t>
  </si>
  <si>
    <t>CD-NC-060-2019</t>
  </si>
  <si>
    <t>SANDRA YANETH PEREZ SALAZAR</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</si>
  <si>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</si>
  <si>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11-44-101132392</t>
  </si>
  <si>
    <t>SUBDIRECCIÓN DE GESTIÓN Y MANEJO DE AREAS PROTEGIDAS</t>
  </si>
  <si>
    <t>2019420501000040E</t>
  </si>
  <si>
    <t>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t>
  </si>
  <si>
    <t>https://community.secop.gov.co/Public/Tendering/OpportunityDetail/Index?noticeUID=CO1.NTC.679249&amp;isFromPublicArea=True&amp;isModal=False</t>
  </si>
  <si>
    <t>CPS-041-N-2019</t>
  </si>
  <si>
    <t>CD-NC-051-2019</t>
  </si>
  <si>
    <t>MARTHA CECILIA MARQUEZ</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</si>
  <si>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</si>
  <si>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2019420501000041E</t>
  </si>
  <si>
    <t>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t>
  </si>
  <si>
    <t>https://community.secop.gov.co/Public/Tendering/OpportunityDetail/Index?noticeUID=CO1.NTC.678652&amp;isFromPublicArea=True&amp;isModal=False</t>
  </si>
  <si>
    <t>CERT 2018 - 2015-2016-2014 BUSCAR 2018</t>
  </si>
  <si>
    <t>SE SALTARON EL ANX0-ANX01-AJUSTE EN EL AMPARO ANX 02-PÓR NUM CTO-aprobada 23 marzo</t>
  </si>
  <si>
    <t>CPS-042-N-2019</t>
  </si>
  <si>
    <t>CD-NC-055-2019</t>
  </si>
  <si>
    <t>OLGA LUCIA CHAVARRO VASQUEZ</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</si>
  <si>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</si>
  <si>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OBLIGACIONES DEL CONTRATISTA</t>
  </si>
  <si>
    <t>SE SUSCRIBIO EL 24 DE ABRIL Y SE PUBLICO EL 25 DE ABRIL</t>
  </si>
  <si>
    <t>2019420501000042E</t>
  </si>
  <si>
    <t>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t>
  </si>
  <si>
    <t>https://community.secop.gov.co/Public/Tendering/OpportunityDetail/Index?noticeUID=CO1.NTC.678976&amp;isFromPublicArea=True&amp;isModal=False</t>
  </si>
  <si>
    <t>MOD</t>
  </si>
  <si>
    <t>VALIDAR CON LA JEFE FECHA DE EXP EDUCACION ES DIFERENTE EN IDONEIDAD CON SIGEP</t>
  </si>
  <si>
    <t>SE REQUIERE ANX01 POR MODIFICACION DEL CONTRATO/aprobada 23 mayo</t>
  </si>
  <si>
    <t>CPS-043-N-2019</t>
  </si>
  <si>
    <t>CD-NC-050-2019</t>
  </si>
  <si>
    <t>DAVID SANTIAGO TORRES MARTINEZ</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</si>
  <si>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t>
  </si>
  <si>
    <t>8 MUNDIAL SEGUROS</t>
  </si>
  <si>
    <t>NB-100101357</t>
  </si>
  <si>
    <t>2019420501000043E</t>
  </si>
  <si>
    <t>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t>
  </si>
  <si>
    <t>https://community.secop.gov.co/Public/Tendering/OpportunityDetail/Index?noticeUID=CO1.NTC.678755&amp;isFromPublicArea=True&amp;isModal=False</t>
  </si>
  <si>
    <t>CERT 2016</t>
  </si>
  <si>
    <t>CPS-044-N-2019</t>
  </si>
  <si>
    <t>CD-NC-047-2019</t>
  </si>
  <si>
    <t>PAULO ANDRES PACHECO ZABALA</t>
  </si>
  <si>
    <t>Prestación de servicios profesionales y de apoyo a la gestión en la Subdirección Administrativa y Financiera – Grupo de Infraestructura para ejecutar y desarrollar las actividades propias de la Ingeniería Civil</t>
  </si>
  <si>
    <t>2019420501000044E</t>
  </si>
  <si>
    <t>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t>
  </si>
  <si>
    <t>https://community.secop.gov.co/Public/Tendering/OpportunityDetail/Index?noticeUID=CO1.NTC.678013&amp;isFromPublicArea=True&amp;isModal=False</t>
  </si>
  <si>
    <t>VALIDAR CON LA  JEFE FECHAS DE TERMINACION EN SIGEP 2015-2016</t>
  </si>
  <si>
    <t>CPS-045-N-2019</t>
  </si>
  <si>
    <t>CD-NC-046-2019</t>
  </si>
  <si>
    <t>EMANUELE VIRZI</t>
  </si>
  <si>
    <t>Prestación de servicios profesionales y de apoyo a la gestión en la Subdirección Administrativa y Financiera – Grupo de Infraestructura para el fortalecimiento, ejecución y desarrollo de las actividades propias de la Arquitectura e Infraestructura.</t>
  </si>
  <si>
    <t>37-44-101031312</t>
  </si>
  <si>
    <t>2019420501000045E</t>
  </si>
  <si>
    <t>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t>
  </si>
  <si>
    <t>https://community.secop.gov.co/Public/Tendering/OpportunityDetail/Index?noticeUID=CO1.NTC.681777&amp;isFromPublicArea=True&amp;isModal=False</t>
  </si>
  <si>
    <t>VALIDAR CON LA JEFE FECHA DE EXP ES DIFERENTE A LA IDONEIDAD Y ES DE OTRA EMPRESA</t>
  </si>
  <si>
    <t>ANX01-PÓR NUM CTO-esta sin firma</t>
  </si>
  <si>
    <t>CPS-046-N-2019</t>
  </si>
  <si>
    <t>CD-NC-041-2019</t>
  </si>
  <si>
    <t>OSCAR MUÑOZ</t>
  </si>
  <si>
    <t>Prestación de servicios técnicos en la Subdirección Administrativa y Financiera - Grupo de Infraestructura, para el mantenimiento de la infraestructura perteneciente al Sistema de Parques Nacionales Naturales de Colombia.</t>
  </si>
  <si>
    <t>NB-100101364</t>
  </si>
  <si>
    <t>Numeral 1(Información general): Cuenta bancaria del proveedor</t>
  </si>
  <si>
    <t>2019420501000046E</t>
  </si>
  <si>
    <t>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t>
  </si>
  <si>
    <t>https://community.secop.gov.co/Public/Tendering/OpportunityDetail/Index?noticeUID=CO1.NTC.681540&amp;isFromPublicArea=True&amp;isModal=False</t>
  </si>
  <si>
    <t>CERT 2018-2017</t>
  </si>
  <si>
    <t>ANX01-POR LA MODIFICACION_001</t>
  </si>
  <si>
    <t>CPS-047-N-2019</t>
  </si>
  <si>
    <t>CD-NC-064-2019</t>
  </si>
  <si>
    <t>ELSSYE MARIETH MORALES DE ALCALÁ</t>
  </si>
  <si>
    <t>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t>
  </si>
  <si>
    <t>NB-100101372</t>
  </si>
  <si>
    <t>DIRECCIÓN GENERAL</t>
  </si>
  <si>
    <t>JULIA MIRANDA LONDOÑO</t>
  </si>
  <si>
    <t>2019420501000047E</t>
  </si>
  <si>
    <t>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t>
  </si>
  <si>
    <t>https://community.secop.gov.co/Public/Tendering/OpportunityDetail/Index?noticeUID=CO1.NTC.682625&amp;isFromPublicArea=True&amp;isModal=False</t>
  </si>
  <si>
    <t>ANX01-COMPLETAR OBJETO - aprobado el 18 de marzo</t>
  </si>
  <si>
    <t>CPS-048-N-2019</t>
  </si>
  <si>
    <t>CD-NC-075-2019</t>
  </si>
  <si>
    <t>GIOVANNY ALEJANDRO PULIDO ARCILA</t>
  </si>
  <si>
    <t>Prestación de Servicios Profesionales de apoyo en procesos de Educación para implementar el mecanismo de acción de comunicación comunitaria de la estrategia de comunicación y educación de los Parques Nacionales Naturales de Colombia</t>
  </si>
  <si>
    <t>NB-100101367</t>
  </si>
  <si>
    <t>2019420501000048E</t>
  </si>
  <si>
    <t>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t>
  </si>
  <si>
    <t>https://community.secop.gov.co/Public/Tendering/OpportunityDetail/Index?noticeUID=CO1.NTC.682701&amp;isFromPublicArea=True&amp;isModal=False</t>
  </si>
  <si>
    <t>VALIDAR FECHA DE GRADO EN SIGEP ES DIFERENTE A IDONEIDAD. NO TIENE EXP 2018 CERT. 2015-2011</t>
  </si>
  <si>
    <t>CPS-049-N-2019</t>
  </si>
  <si>
    <t>CD-NC-053-2019</t>
  </si>
  <si>
    <t>SERGIO HERNANDO OROZCO CHAPARRO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</si>
  <si>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t>
  </si>
  <si>
    <t>2019420501000049E</t>
  </si>
  <si>
    <t>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t>
  </si>
  <si>
    <t>https://community.secop.gov.co/Public/Tendering/OpportunityDetail/Index?noticeUID=CO1.NTC.681963&amp;isFromPublicArea=True&amp;isModal=False</t>
  </si>
  <si>
    <t>CERT 2017 INCOMPLETA</t>
  </si>
  <si>
    <t>CPS-050-N-2019</t>
  </si>
  <si>
    <t>CD-NC-061-2019</t>
  </si>
  <si>
    <t>EDWARD DEYVID OCAMPO TELLEZ</t>
  </si>
  <si>
    <t>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t>
  </si>
  <si>
    <t>2019420501000050E</t>
  </si>
  <si>
    <t>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t>
  </si>
  <si>
    <t>https://community.secop.gov.co/Public/Tendering/OpportunityDetail/Index?noticeUID=CO1.NTC.681908&amp;isFromPublicArea=True&amp;isModal=False</t>
  </si>
  <si>
    <t>CPS-051-N-2019</t>
  </si>
  <si>
    <t>CD-NC-043-2019</t>
  </si>
  <si>
    <t>LUZ DARY GONZALEZ MUÑOZ</t>
  </si>
  <si>
    <t>Prestación de servicios profesionales y de apoyo a la gestión para el mantenimiento y mejora de los instrumentos de evaluación y control adoptados por Parques Nacionales Naturales de Colombia en la Subdirección Administrativa y Financiera.</t>
  </si>
  <si>
    <t>SUBDIRECCIÓN ADMINISTRATIVA Y FINANCIERA</t>
  </si>
  <si>
    <t>NUBIA LUCIA WILCHES QUINTANA</t>
  </si>
  <si>
    <t>2019420501000051E</t>
  </si>
  <si>
    <t>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t>
  </si>
  <si>
    <t>https://community.secop.gov.co/Public/Tendering/OpportunityDetail/Index?noticeUID=CO1.NTC.681618&amp;isFromPublicArea=True&amp;isModal=False</t>
  </si>
  <si>
    <t>ACTUALIZAR SIGEP CERT 2005</t>
  </si>
  <si>
    <t>CPS-052-N-2019</t>
  </si>
  <si>
    <t>CD-NC-062-2019</t>
  </si>
  <si>
    <t>CAROLINA GONZALEZ DELGADO</t>
  </si>
  <si>
    <t>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t>
  </si>
  <si>
    <t>NB-100101474</t>
  </si>
  <si>
    <t>2019420501000052E</t>
  </si>
  <si>
    <t>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t>
  </si>
  <si>
    <t>https://community.secop.gov.co/Public/Tendering/OpportunityDetail/Index?noticeUID=CO1.NTC.681997&amp;isFromPublicArea=True&amp;isModal=False</t>
  </si>
  <si>
    <t>CPS-053-N-2019</t>
  </si>
  <si>
    <t>CD-NC-079-2019</t>
  </si>
  <si>
    <t>JOSE JOAQUIN BENAVIDES ARRIETA</t>
  </si>
  <si>
    <t>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t>
  </si>
  <si>
    <t>2019420501000053E</t>
  </si>
  <si>
    <t>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t>
  </si>
  <si>
    <t>https://community.secop.gov.co/Public/Tendering/OpportunityDetail/Index?noticeUID=CO1.NTC.682365&amp;isFromPublicArea=True&amp;isModal=False</t>
  </si>
  <si>
    <t>CPS-054-N-2019</t>
  </si>
  <si>
    <t>CD-NC-044-2019</t>
  </si>
  <si>
    <t>PAULA ANDREA MOJICA MEDELLIN</t>
  </si>
  <si>
    <t>Prestación de Servicios profesionales y de apoyo a la gestión en la Subdirección Administrativa y Financiera - Grupo de Infraestructura para el fortalecimiento, ejecución y desarrollo de las actividades propias de la arquitectura e infraestructura.</t>
  </si>
  <si>
    <t>2019420501000054E</t>
  </si>
  <si>
    <t>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t>
  </si>
  <si>
    <t>https://community.secop.gov.co/Public/Tendering/OpportunityDetail/Index?noticeUID=CO1.NTC.681794&amp;isFromPublicArea=True&amp;isModal=False</t>
  </si>
  <si>
    <t>CPS-055-N-2019</t>
  </si>
  <si>
    <t>CD-NC-089-2019</t>
  </si>
  <si>
    <t>MIGUEL ORLANDO BENAVIDES PENAGOS</t>
  </si>
  <si>
    <t>Prestación de servicios profesionales y de apoyo a la gestión en la Subdirección Administrativa y Financiera - Grupo de Infraestructura para el fortalecimiento, ejecución y desarrollo de las actividades propias de la Arquitectura e Infraestructura</t>
  </si>
  <si>
    <t>2019420501000055E</t>
  </si>
  <si>
    <t>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t>
  </si>
  <si>
    <t>https://community.secop.gov.co/Public/Tendering/OpportunityDetail/Index?noticeUID=CO1.NTC.685624&amp;isFromPublicArea=True&amp;isModal=False</t>
  </si>
  <si>
    <t>CPS-056-N-2019</t>
  </si>
  <si>
    <t>CD-NC-088-2019</t>
  </si>
  <si>
    <t>JAZMIN ANGELICA RICO HERNANDEZ</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</si>
  <si>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t>
  </si>
  <si>
    <t>NB-100101473</t>
  </si>
  <si>
    <t>2019420501000056E</t>
  </si>
  <si>
    <t>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t>
  </si>
  <si>
    <t>https://community.secop.gov.co/Public/Tendering/OpportunityDetail/Index?noticeUID=CO1.NTC.685554&amp;isFromPublicArea=True&amp;isModal=False</t>
  </si>
  <si>
    <t>CPS-057-N-2019</t>
  </si>
  <si>
    <t>CD-NC-085-2019</t>
  </si>
  <si>
    <t>NUBIA STELLA MOSQUERA QUILINDO</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</si>
  <si>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t>
  </si>
  <si>
    <t>NB-100101471</t>
  </si>
  <si>
    <t>2019420501000057E</t>
  </si>
  <si>
    <t>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t>
  </si>
  <si>
    <t>https://community.secop.gov.co/Public/Tendering/OpportunityDetail/Index?noticeUID=CO1.NTC.685314&amp;isFromPublicArea=True&amp;isModal=False</t>
  </si>
  <si>
    <t>ANX01-POR NUM CTO(aprobada 18 de marzo)</t>
  </si>
  <si>
    <t>CPS-058-N-2019</t>
  </si>
  <si>
    <t>CD-NC-090-2019</t>
  </si>
  <si>
    <t>AMALYN CAROLINA ROJAS SANCHEZ</t>
  </si>
  <si>
    <t>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t>
  </si>
  <si>
    <t>NB-100101475</t>
  </si>
  <si>
    <t>2019420501000058E</t>
  </si>
  <si>
    <t>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t>
  </si>
  <si>
    <t>https://community.secop.gov.co/Public/Tendering/OpportunityDetail/Index?noticeUID=CO1.NTC.685424&amp;isFromPublicArea=True&amp;isModal=False</t>
  </si>
  <si>
    <t>ACTAULIZAR CERTIFICADO DE LA U</t>
  </si>
  <si>
    <t>CPS-059-N-2019</t>
  </si>
  <si>
    <t>CD-NC-054-2019</t>
  </si>
  <si>
    <t>YIRA NATALY DIAZ MENDOZA</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</si>
  <si>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t>
  </si>
  <si>
    <t>12819 - 12219</t>
  </si>
  <si>
    <t xml:space="preserve">	NB-100101533</t>
  </si>
  <si>
    <t>2019420501000059E</t>
  </si>
  <si>
    <t>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t>
  </si>
  <si>
    <t>https://community.secop.gov.co/Public/Tendering/OpportunityDetail/Index?noticeUID=CO1.NTC.681784&amp;isFromPublicArea=True&amp;isModal=False</t>
  </si>
  <si>
    <t>ACTUALIZAR SIGEP CERT 2018</t>
  </si>
  <si>
    <t>ANX01-PÓR VIGENCIA - ANX02 POR VIGENCIA-tiene tres caregados dos sin firma y se deja uno pendiente</t>
  </si>
  <si>
    <t>CPS-060-N-2019</t>
  </si>
  <si>
    <t>CD-NC-036-2019</t>
  </si>
  <si>
    <t>ENRIQUE HARLEY CANO MORENO</t>
  </si>
  <si>
    <t>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t>
  </si>
  <si>
    <t>2019420501000060E</t>
  </si>
  <si>
    <t>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t>
  </si>
  <si>
    <t>https://community.secop.gov.co/Public/Tendering/OpportunityDetail/Index?noticeUID=CO1.NTC.681580&amp;isFromPublicArea=True&amp;isModal=False</t>
  </si>
  <si>
    <t>CERT 2015</t>
  </si>
  <si>
    <t>CPS-061-N-2019</t>
  </si>
  <si>
    <t>CD-NC-057-2019</t>
  </si>
  <si>
    <t>MAYRA ALEJANDRA LUNA GELVEZ</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</si>
  <si>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t>
  </si>
  <si>
    <t>2019420501000061E</t>
  </si>
  <si>
    <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t>
  </si>
  <si>
    <t>https://community.secop.gov.co/Public/Tendering/OpportunityDetail/Index?noticeUID=CO1.NTC.685169&amp;isFromPublicArea=True&amp;isModal=False</t>
  </si>
  <si>
    <t>CERT 2018-2016</t>
  </si>
  <si>
    <t>CPS-062-N-2019</t>
  </si>
  <si>
    <t>CD-NC-068-2019</t>
  </si>
  <si>
    <t>JOHN JAIRO PERDOMO CASTAÑEDA</t>
  </si>
  <si>
    <t>Prestación de servicios profesionales y de apoyo a la gestión para atender la formulación, seguimiento y evaluación de la planeación anual de la entidad, para el cumplimiento de la misión y objetivos institucionales.</t>
  </si>
  <si>
    <t>2019420501000062E</t>
  </si>
  <si>
    <t>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t>
  </si>
  <si>
    <t>https://community.secop.gov.co/Public/Tendering/OpportunityDetail/Index?noticeUID=CO1.NTC.685092&amp;isFromPublicArea=True&amp;isModal=False</t>
  </si>
  <si>
    <t>ANX01-PÓR CC ( le cambian la CC y el numero de póliza...aprobada el 28 de marzo</t>
  </si>
  <si>
    <t>CPS-063-N-2019</t>
  </si>
  <si>
    <t>CD-NC-073-2019</t>
  </si>
  <si>
    <t>CAROLINA MATEUS GUTIERREZ</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</si>
  <si>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</si>
  <si>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11-46-101007656</t>
  </si>
  <si>
    <t>2019420501000063E</t>
  </si>
  <si>
    <t>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t>
  </si>
  <si>
    <t>https://community.secop.gov.co/Public/Tendering/OpportunityDetail/Index?noticeUID=CO1.NTC.685500&amp;isFromPublicArea=True&amp;isModal=False</t>
  </si>
  <si>
    <t>CERT 2016 Y ADJUNTAR</t>
  </si>
  <si>
    <t>CPS-064-N-2019</t>
  </si>
  <si>
    <t>CD-NC-063-2019</t>
  </si>
  <si>
    <t>MARIA ANGÉLICA JIMENEZ POVEDA</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</si>
  <si>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t>
  </si>
  <si>
    <t>2019420501000064E</t>
  </si>
  <si>
    <t>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t>
  </si>
  <si>
    <t>https://community.secop.gov.co/Public/Tendering/OpportunityDetail/Index?noticeUID=CO1.NTC.686051&amp;isFromPublicArea=True&amp;isModal=False</t>
  </si>
  <si>
    <t>CERT 2017-VALIDAR CERT  MWILDLIFE EL TIEMPO ES MENOR</t>
  </si>
  <si>
    <t>CPS-065-N-2019</t>
  </si>
  <si>
    <t>CD-NC-071-2019</t>
  </si>
  <si>
    <t>PILAR LEMUS ESPINOSA</t>
  </si>
  <si>
    <t>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t>
  </si>
  <si>
    <t>NB-10010576</t>
  </si>
  <si>
    <t>2019420501000065E</t>
  </si>
  <si>
    <t>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t>
  </si>
  <si>
    <t>https://community.secop.gov.co/Public/Tendering/OpportunityDetail/Index?noticeUID=CO1.NTC.685390&amp;isFromPublicArea=True&amp;isModal=False</t>
  </si>
  <si>
    <t>CERT 2017</t>
  </si>
  <si>
    <t>ANX01-PÓR CC Y OBJETO - ANX02 EL UNA QUEDO ANULADO ANX03 MAL LA DIRECCION DE PARQUES Y VOLVER A CARGAR EL ANX QUE LO QUITO</t>
  </si>
  <si>
    <t>CPS-066-N-2019</t>
  </si>
  <si>
    <t>CD-NC-059-2019</t>
  </si>
  <si>
    <t>MARIA JULIANA HOYOS MONCAYO</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</si>
  <si>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</si>
  <si>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2019420501000066E</t>
  </si>
  <si>
    <t>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t>
  </si>
  <si>
    <t>https://community.secop.gov.co/Public/Tendering/OpportunityDetail/Index?noticeUID=CO1.NTC.685341&amp;isFromPublicArea=True&amp;isModal=False</t>
  </si>
  <si>
    <t>ANX01-corregir num cto - 05/06/2019</t>
  </si>
  <si>
    <t>CPS-067-N-2019</t>
  </si>
  <si>
    <t>CD-NC-084-2019</t>
  </si>
  <si>
    <t>KARLA VILLEGAS TRUJILLO</t>
  </si>
  <si>
    <t>Prestación de servicios profesionales y de apoyo a la gestión para articular, consolidar y reportar la información derivada de los procesos de planeación de la entidad.</t>
  </si>
  <si>
    <t>NB-100101577</t>
  </si>
  <si>
    <t>2019420501000067E</t>
  </si>
  <si>
    <t>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t>
  </si>
  <si>
    <t>https://community.secop.gov.co/Public/Tendering/OpportunityDetail/Index?noticeUID=CO1.NTC.685595&amp;isFromPublicArea=True&amp;isModal=False</t>
  </si>
  <si>
    <t>ACTULIZAR DATOS IACG 2016</t>
  </si>
  <si>
    <t>CPS-068-N-2019</t>
  </si>
  <si>
    <t>CD-NC-091-2019</t>
  </si>
  <si>
    <t>CAMILO HUMBERTO VALVERDE BARBOSA</t>
  </si>
  <si>
    <t>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t>
  </si>
  <si>
    <t>NB-100101578</t>
  </si>
  <si>
    <t>2019420501000068E</t>
  </si>
  <si>
    <t>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t>
  </si>
  <si>
    <t>LIQUIDADO</t>
  </si>
  <si>
    <t>https://community.secop.gov.co/Public/Tendering/OpportunityDetail/Index?noticeUID=CO1.NTC.686424&amp;isFromPublicArea=True&amp;isModal=False</t>
  </si>
  <si>
    <t>FIN</t>
  </si>
  <si>
    <t>CPS-069-N-2019</t>
  </si>
  <si>
    <t>CD-NC-086-2019</t>
  </si>
  <si>
    <t>KAREN YADIRA CASALLAS ROJAS</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</si>
  <si>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</si>
  <si>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NB-100101575</t>
  </si>
  <si>
    <t>2019420501000069E</t>
  </si>
  <si>
    <t>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t>
  </si>
  <si>
    <t>https://community.secop.gov.co/Public/Tendering/OpportunityDetail/Index?noticeUID=CO1.NTC.685145&amp;isFromPublicArea=True&amp;isModal=False</t>
  </si>
  <si>
    <t>CPS-070-N-2019</t>
  </si>
  <si>
    <t>CD-NC-094-2019</t>
  </si>
  <si>
    <t>CESAR MURILLO BOHORQUEZ</t>
  </si>
  <si>
    <t>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t>
  </si>
  <si>
    <t>25/01/0219</t>
  </si>
  <si>
    <t>CBC-100009997</t>
  </si>
  <si>
    <t>2019420501000070E</t>
  </si>
  <si>
    <t>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t>
  </si>
  <si>
    <t>https://community.secop.gov.co/Public/Tendering/OpportunityDetail/Index?noticeUID=CO1.NTC.690706&amp;isFromPublicArea=True&amp;isModal=False</t>
  </si>
  <si>
    <t>CPS-071-N-2019</t>
  </si>
  <si>
    <t>CD-NC-092-2019</t>
  </si>
  <si>
    <t>OLGA LUCIA PIÑEROS AMIN</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</si>
  <si>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t>
  </si>
  <si>
    <t>POR PLAZO</t>
  </si>
  <si>
    <t>2019420501000071E</t>
  </si>
  <si>
    <t>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t>
  </si>
  <si>
    <t>https://community.secop.gov.co/Public/Tendering/OpportunityDetail/Index?noticeUID=CO1.NTC.690148&amp;isFromPublicArea=True&amp;isModal=False</t>
  </si>
  <si>
    <t>VALIDAR CON LA JEFE  FECHA ED SUPERIOR ES DIFERENTE EN SIGEP CONTRA IDONEIDAD</t>
  </si>
  <si>
    <t>CPS-072-N-2019</t>
  </si>
  <si>
    <t>CD-NC-077-2019</t>
  </si>
  <si>
    <t>GLORIA ESPERANZA HERRERA MARTINEZ</t>
  </si>
  <si>
    <t>Prestación de servicios técnicos y de apoyo a la gestión para atender las actividades secretariales y administrativas como apoyo a la Oficina Asesora de Planeación</t>
  </si>
  <si>
    <t>NB-100101742</t>
  </si>
  <si>
    <t>2019420501000072E</t>
  </si>
  <si>
    <t>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t>
  </si>
  <si>
    <t>https://community.secop.gov.co/Public/Tendering/OpportunityDetail/Index?noticeUID=CO1.NTC.693100&amp;isFromPublicArea=True&amp;isModal=False</t>
  </si>
  <si>
    <t>VALIDAR CON LA JEFE LA FECJA DE INICIO ES DIFERENTE A LA DE LA CERT TIENE FECHA DE SUSCRIPCION</t>
  </si>
  <si>
    <t>CPS-073-N-2019</t>
  </si>
  <si>
    <t>CD-NC-067-2019</t>
  </si>
  <si>
    <t>OLGA LUCIA RODRIGUEZ CARDENAS</t>
  </si>
  <si>
    <t>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t>
  </si>
  <si>
    <t xml:space="preserve">	17-44-101172508</t>
  </si>
  <si>
    <t>SUSP DE 22 DE MARZO A 21 DE ABRIL - TERA FECHA FIN INICIAL:29/12/2019 PLAZO INICIAL 330 DÍAS</t>
  </si>
  <si>
    <t>2019420501000073E</t>
  </si>
  <si>
    <t>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t>
  </si>
  <si>
    <t>https://community.secop.gov.co/Public/Tendering/OpportunityDetail/Index?noticeUID=CO1.NTC.693283&amp;isFromPublicArea=True&amp;isModal=False</t>
  </si>
  <si>
    <t>TERA-LIQ</t>
  </si>
  <si>
    <t>ANX01- POR SUSPENSIÓN (aprobada el 30 de abril)</t>
  </si>
  <si>
    <t>CPS-074-N-2019</t>
  </si>
  <si>
    <t>CD-NC-072-2019</t>
  </si>
  <si>
    <t>STEFANIA PINEDA CASTRO</t>
  </si>
  <si>
    <t>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t>
  </si>
  <si>
    <t>2019420501000074E</t>
  </si>
  <si>
    <t>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t>
  </si>
  <si>
    <t>https://community.secop.gov.co/Public/Tendering/OpportunityDetail/Index?noticeUID=CO1.NTC.693299&amp;isFromPublicArea=True&amp;isModal=False</t>
  </si>
  <si>
    <t>CPS-075-N-2019</t>
  </si>
  <si>
    <t>CD-NC-076-2019</t>
  </si>
  <si>
    <t>NATALIA ALVARINO CAIPA</t>
  </si>
  <si>
    <t>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t>
  </si>
  <si>
    <t>GRUPO DE CONTROL INTERNO</t>
  </si>
  <si>
    <t>GLADYS ESPITIA PEÑA</t>
  </si>
  <si>
    <t>2019420501000075E</t>
  </si>
  <si>
    <t>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t>
  </si>
  <si>
    <t>https://community.secop.gov.co/Public/Tendering/OpportunityDetail/Index?noticeUID=CO1.NTC.693964&amp;isFromPublicArea=True&amp;isModal=False</t>
  </si>
  <si>
    <t>CPS-076-N-2019</t>
  </si>
  <si>
    <t>CD-NC-093-2019</t>
  </si>
  <si>
    <t>LINDA NATALIA NOPIA MACHADO</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</si>
  <si>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</si>
  <si>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2019420501000076E</t>
  </si>
  <si>
    <t>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t>
  </si>
  <si>
    <t>https://community.secop.gov.co/Public/Tendering/OpportunityDetail/Index?noticeUID=CO1.NTC.693049&amp;isFromPublicArea=True&amp;isModal=False</t>
  </si>
  <si>
    <t>PENDIENTE RECIBIR DIPLOMA Y CERT LABORAL</t>
  </si>
  <si>
    <t>CPS-077-N-2019</t>
  </si>
  <si>
    <t>CD-NC-097-2019</t>
  </si>
  <si>
    <t>JAIRO GARCIA RUIZ</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</si>
  <si>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</si>
  <si>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2019420501000077E</t>
  </si>
  <si>
    <t>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t>
  </si>
  <si>
    <t>https://community.secop.gov.co/Public/Tendering/OpportunityDetail/Index?noticeUID=CO1.NTC.693817&amp;isFromPublicArea=True&amp;isModal=False</t>
  </si>
  <si>
    <t>SUBIR CERT 2018</t>
  </si>
  <si>
    <t>CPS-078-N-2019</t>
  </si>
  <si>
    <t>CD-NC-101-2019</t>
  </si>
  <si>
    <t>PAOLA ANDREA CUCUNUBA MORENO</t>
  </si>
  <si>
    <t>Prestación de servicios profesionales en el campo de la ingeniería ambiental, para conceptuar y realizar el correspondiente seguimiento a permisos, concesiones y autorizaciones de competencia de la Subdirección de Gestión y Manejo de Áreas Protegidas</t>
  </si>
  <si>
    <t>NB-100101753</t>
  </si>
  <si>
    <t>2019420501000078E</t>
  </si>
  <si>
    <t>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t>
  </si>
  <si>
    <t>https://community.secop.gov.co/Public/Tendering/OpportunityDetail/Index?noticeUID=CO1.NTC.696089&amp;isFromPublicArea=True&amp;isModal=False</t>
  </si>
  <si>
    <t>CPS-079-N-2019</t>
  </si>
  <si>
    <t>CD-NC-102-2019</t>
  </si>
  <si>
    <t>DAVID MAURICIO PRIETO CASTAÑEDA</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</si>
  <si>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</si>
  <si>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2019420501000079E</t>
  </si>
  <si>
    <t>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t>
  </si>
  <si>
    <t>https://community.secop.gov.co/Public/Tendering/OpportunityDetail/Index?noticeUID=CO1.NTC.696021&amp;isFromPublicArea=True&amp;isModal=False</t>
  </si>
  <si>
    <t>CPS-080-N-2019</t>
  </si>
  <si>
    <t>CD-NC-105-2019</t>
  </si>
  <si>
    <t>MARIA FERNANDA LOSADA VILLAREAL</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</si>
  <si>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</si>
  <si>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2019420501000080E</t>
  </si>
  <si>
    <t>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t>
  </si>
  <si>
    <t>https://community.secop.gov.co/Public/Tendering/OpportunityDetail/Index?noticeUID=CO1.NTC.696933&amp;isFromPublicArea=True&amp;isModal=False</t>
  </si>
  <si>
    <t>CPS-081-N-2019</t>
  </si>
  <si>
    <t>CD-NC-070-2019</t>
  </si>
  <si>
    <t>DIANA FERNANDA DEL PINO BUSTOS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</si>
  <si>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t>
  </si>
  <si>
    <t>NB-100101783</t>
  </si>
  <si>
    <t>2019420501000081E</t>
  </si>
  <si>
    <t>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t>
  </si>
  <si>
    <t>https://community.secop.gov.co/Public/Tendering/OpportunityDetail/Index?noticeUID=CO1.NTC.686406&amp;isFromPublicArea=True&amp;isModal=False</t>
  </si>
  <si>
    <t>CERT 2017-2016-2015</t>
  </si>
  <si>
    <t>CPS-082-N-2019</t>
  </si>
  <si>
    <t>CD-NC-109-2019</t>
  </si>
  <si>
    <t>YURY CAMILA BARRANTES REYES</t>
  </si>
  <si>
    <t>Prestación de Servicios Profesionales y de apoyo a la gestión para adelantar en el área de contratos los diversos procedimientos legales relacionados con los trámites precontractuales, contractuales y poscontractuales en el Nivel Central.</t>
  </si>
  <si>
    <t>2019420501000082E</t>
  </si>
  <si>
    <t>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t>
  </si>
  <si>
    <t>https://community.secop.gov.co/Public/Tendering/OpportunityDetail/Index?noticeUID=CO1.NTC.696948&amp;isFromPublicArea=True&amp;isModal=False</t>
  </si>
  <si>
    <t>Por favor actulizar SIGEP debes subir el diploma y el certicado laboral de Camilo Villarreal Sandoval</t>
  </si>
  <si>
    <t>CPS-083-N-2019</t>
  </si>
  <si>
    <t>CD-NC-095-2019</t>
  </si>
  <si>
    <t>RICARDO ALFONSO REINA QUIROGA</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</si>
  <si>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t>
  </si>
  <si>
    <t>GRUPO DE GESTIÓN E INTEGRACIÓN DEL SINAP</t>
  </si>
  <si>
    <t>ROSA ANGELICA LADINO PARRA</t>
  </si>
  <si>
    <t>2019420501000083E</t>
  </si>
  <si>
    <t>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t>
  </si>
  <si>
    <t>https://community.secop.gov.co/Public/Tendering/OpportunityDetail/Index?noticeUID=CO1.NTC.695849&amp;isFromPublicArea=True&amp;isModal=False</t>
  </si>
  <si>
    <t>CPS-084-N-2019</t>
  </si>
  <si>
    <t>CD-NC-080-2019</t>
  </si>
  <si>
    <t>FRANCISCO ANDRES CEDIEL PEDRAZA</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</si>
  <si>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</si>
  <si>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2019420501000084E</t>
  </si>
  <si>
    <t>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t>
  </si>
  <si>
    <t>https://community.secop.gov.co/Public/Tendering/OpportunityDetail/Index?noticeUID=CO1.NTC.693547&amp;isFromPublicArea=True&amp;isModal=False</t>
  </si>
  <si>
    <t>CERT. 2018</t>
  </si>
  <si>
    <t>CPS-085-N-2019</t>
  </si>
  <si>
    <t>CD-NC-074-2019</t>
  </si>
  <si>
    <t>ANDRES FERNANDO LIZARAZO LOPEZ</t>
  </si>
  <si>
    <t>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t>
  </si>
  <si>
    <t>36-44-101043116</t>
  </si>
  <si>
    <t>2019420501000085E</t>
  </si>
  <si>
    <t>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t>
  </si>
  <si>
    <t>https://community.secop.gov.co/Public/Tendering/OpportunityDetail/Index?noticeUID=CO1.NTC.696863&amp;isFromPublicArea=True&amp;isModal=False</t>
  </si>
  <si>
    <t>SOLICITAR CERT 2018 Y ADJUNTAR</t>
  </si>
  <si>
    <t>CPS-086-N-2019</t>
  </si>
  <si>
    <t>CD-NC-108-2019</t>
  </si>
  <si>
    <t>OSCAR DANIEL GACHANCIPÁ SANCHEZ</t>
  </si>
  <si>
    <t>Prestación de servicios profesionales juridicos, para el desarrollo de los procedimientos relacionados con trámites ambientales de competencia de la Subdirección de Gestión y Manejo de Áreas Protegidas</t>
  </si>
  <si>
    <t>2019420501000086E</t>
  </si>
  <si>
    <t>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t>
  </si>
  <si>
    <t>https://community.secop.gov.co/Public/Tendering/OpportunityDetail/Index?noticeUID=CO1.NTC.698974&amp;isFromPublicArea=True&amp;isModal=False</t>
  </si>
  <si>
    <t>CPS-087-N-2019</t>
  </si>
  <si>
    <t>CD-NC-112-2019</t>
  </si>
  <si>
    <t>FABIAN ANDRES VIQUEZ CERQUERA</t>
  </si>
  <si>
    <t>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t>
  </si>
  <si>
    <t>2019420501000087E</t>
  </si>
  <si>
    <t>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t>
  </si>
  <si>
    <t>https://community.secop.gov.co/Public/Tendering/OpportunityDetail/Index?noticeUID=CO1.NTC.699322&amp;isFromPublicArea=True&amp;isModal=False</t>
  </si>
  <si>
    <t>CERT. 2018-2017-2014</t>
  </si>
  <si>
    <t>CPS-088-N-2019</t>
  </si>
  <si>
    <t>CD-NC-104-2019</t>
  </si>
  <si>
    <t>RODRIGO ALEJANDRO DURAN BAHAMON</t>
  </si>
  <si>
    <t>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t>
  </si>
  <si>
    <t>2019420501000088E</t>
  </si>
  <si>
    <t>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t>
  </si>
  <si>
    <t>https://community.secop.gov.co/Public/Tendering/OpportunityDetail/Index?noticeUID=CO1.NTC.699606&amp;isFromPublicArea=True&amp;isModal=False</t>
  </si>
  <si>
    <t>CPS-089-N-2019</t>
  </si>
  <si>
    <t>CD-NC-110-2019</t>
  </si>
  <si>
    <t>ROSANA LORENA ROMERO ANGARITA</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</si>
  <si>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</si>
  <si>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11-46-101007954</t>
  </si>
  <si>
    <t>2019420501000089E</t>
  </si>
  <si>
    <t>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t>
  </si>
  <si>
    <t>https://community.secop.gov.co/Public/Tendering/OpportunityDetail/Index?noticeUID=CO1.NTC.698884&amp;isFromPublicArea=True&amp;isModal=False</t>
  </si>
  <si>
    <t>ANX01-PÓR NUMCTO Y OBJETO(aprobado 5 de abril)</t>
  </si>
  <si>
    <t>CPS-090-N-2019</t>
  </si>
  <si>
    <t>CD-NC-082-2019</t>
  </si>
  <si>
    <t>JOSE AGUSTIN LOPEZ CHAPARRO</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</si>
  <si>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</si>
  <si>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2019420501000090E</t>
  </si>
  <si>
    <t>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t>
  </si>
  <si>
    <t>https://community.secop.gov.co/Public/Tendering/OpportunityDetail/Index?noticeUID=CO1.NTC.693085&amp;isFromPublicArea=True&amp;isModal=False</t>
  </si>
  <si>
    <t>ANEXAR CERTICACION CON FECHAS DE INICIO Y FIN DE OTRA EMPRESA</t>
  </si>
  <si>
    <t>CPS-091-N-2019</t>
  </si>
  <si>
    <t>CD-NC-096-2019</t>
  </si>
  <si>
    <t>INGRY JOHANA POVEDA AVILA</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</si>
  <si>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t>
  </si>
  <si>
    <t>2019420501000091E</t>
  </si>
  <si>
    <t>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t>
  </si>
  <si>
    <t>https://community.secop.gov.co/Public/Tendering/OpportunityDetail/Index?noticeUID=CO1.NTC.696817&amp;isFromPublicArea=True&amp;isModal=False</t>
  </si>
  <si>
    <t>CPS-092-N-2019</t>
  </si>
  <si>
    <t>CD-NC-106-2019</t>
  </si>
  <si>
    <t>YESICA IVONNE ROA HERNANDEZ</t>
  </si>
  <si>
    <t>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t>
  </si>
  <si>
    <t>NB-100101844</t>
  </si>
  <si>
    <t>2019420501000092E</t>
  </si>
  <si>
    <t>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t>
  </si>
  <si>
    <t>https://community.secop.gov.co/Public/Tendering/OpportunityDetail/Index?noticeUID=CO1.NTC.699531&amp;isFromPublicArea=True&amp;isModal=False</t>
  </si>
  <si>
    <t>CPS-093-N-2019</t>
  </si>
  <si>
    <t>CD-NC-081-2019</t>
  </si>
  <si>
    <t>CLAUDIA LILIANA QUINTERO FRANKLIN</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</si>
  <si>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t>
  </si>
  <si>
    <t>2019420501000093E</t>
  </si>
  <si>
    <t>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t>
  </si>
  <si>
    <t>https://community.secop.gov.co/Public/Tendering/OpportunityDetail/Index?noticeUID=CO1.NTC.693293&amp;isFromPublicArea=True&amp;isModal=False</t>
  </si>
  <si>
    <t>ANEXAR CERT 2018 OTRA EMPRESA</t>
  </si>
  <si>
    <t>CPS-094-N-2019</t>
  </si>
  <si>
    <t>CD-NC-099-2019</t>
  </si>
  <si>
    <t>JUAN CLAUDIO ARENAS PONCE</t>
  </si>
  <si>
    <t>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t>
  </si>
  <si>
    <t>2019420501000094E</t>
  </si>
  <si>
    <t>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t>
  </si>
  <si>
    <t>https://community.secop.gov.co/Public/Tendering/OpportunityDetail/Index?noticeUID=CO1.NTC.702707&amp;isFromPublicArea=True&amp;isModal=False</t>
  </si>
  <si>
    <t>CPS-095-N-2019</t>
  </si>
  <si>
    <t>CD-NC-137-2019</t>
  </si>
  <si>
    <t>FERNANDO BOLIVAR BUITRAGO</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</si>
  <si>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t>
  </si>
  <si>
    <t>GRUPO SISTEMAS DE INFORMACIÓN Y RADIOCOMUNICACIONES</t>
  </si>
  <si>
    <t>NÉSTOR HERNÁN ZABALA BERNAL</t>
  </si>
  <si>
    <t>2019420501000095E</t>
  </si>
  <si>
    <t>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t>
  </si>
  <si>
    <t>https://community.secop.gov.co/Public/Tendering/OpportunityDetail/Index?noticeUID=CO1.NTC.704162&amp;isFromPublicArea=True&amp;isModal=False</t>
  </si>
  <si>
    <t>CPS-096-N-2019</t>
  </si>
  <si>
    <t>CD-NC-111-2019</t>
  </si>
  <si>
    <t>JAIME VASQUEZ RUIZ</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</si>
  <si>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t>
  </si>
  <si>
    <t>2019420501000096E</t>
  </si>
  <si>
    <t>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t>
  </si>
  <si>
    <t>https://community.secop.gov.co/Public/Tendering/OpportunityDetail/Index?noticeUID=CO1.NTC.702401&amp;isFromPublicArea=True&amp;isModal=False</t>
  </si>
  <si>
    <t>CPS-097-N-2019</t>
  </si>
  <si>
    <t>CD-NC-098-2019</t>
  </si>
  <si>
    <t>ANAMARIA FUENTES BACCA</t>
  </si>
  <si>
    <t>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t>
  </si>
  <si>
    <t>2019420501000097E</t>
  </si>
  <si>
    <t>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t>
  </si>
  <si>
    <t>https://community.secop.gov.co/Public/Tendering/OpportunityDetail/Index?noticeUID=CO1.NTC.700614&amp;isFromPublicArea=True&amp;isModal=False</t>
  </si>
  <si>
    <t>CPS-098-N-2019</t>
  </si>
  <si>
    <t>CD-NC-100-2019</t>
  </si>
  <si>
    <t>JAMES AUGUSTO MONTEALEGRE GALEANO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</si>
  <si>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t>
  </si>
  <si>
    <t>2019420501000098E</t>
  </si>
  <si>
    <t>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t>
  </si>
  <si>
    <t>https://community.secop.gov.co/Public/Tendering/OpportunityDetail/Index?noticeUID=CO1.NTC.697093&amp;isFromPublicArea=True&amp;isModal=False</t>
  </si>
  <si>
    <t>CERT. 2015, SUBIR CERT 2016</t>
  </si>
  <si>
    <t>CPS-099-N-2019</t>
  </si>
  <si>
    <t>CD-NC-116-2019</t>
  </si>
  <si>
    <t>JAIME ANDRES ECHEVERRIA RODRIGUEZ</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</si>
  <si>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t>
  </si>
  <si>
    <t>2019420501000099E</t>
  </si>
  <si>
    <t>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t>
  </si>
  <si>
    <t>https://community.secop.gov.co/Public/Tendering/OpportunityDetail/Index?noticeUID=CO1.NTC.701449&amp;isFromPublicArea=True&amp;isModal=False</t>
  </si>
  <si>
    <t>CPS-100-N-2019</t>
  </si>
  <si>
    <t>CD-NC-114-2019</t>
  </si>
  <si>
    <t>DIANA STELLA ARDILA VARGAS</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</si>
  <si>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</si>
  <si>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11-44-101133051</t>
  </si>
  <si>
    <t>2019420501000100E</t>
  </si>
  <si>
    <t>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t>
  </si>
  <si>
    <t>https://community.secop.gov.co/Public/Tendering/OpportunityDetail/Index?noticeUID=CO1.NTC.699628&amp;isFromPublicArea=True&amp;isModal=False</t>
  </si>
  <si>
    <t>CPS-101-N-2019</t>
  </si>
  <si>
    <t>CD-NC-113-2019</t>
  </si>
  <si>
    <t>MARIA CAROLINA DUARTE TRIVIÑO</t>
  </si>
  <si>
    <t>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t>
  </si>
  <si>
    <t>2019420501000101E</t>
  </si>
  <si>
    <t>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t>
  </si>
  <si>
    <t>https://community.secop.gov.co/Public/Tendering/OpportunityDetail/Index?noticeUID=CO1.NTC.700410&amp;isFromPublicArea=True&amp;isModal=False</t>
  </si>
  <si>
    <t>CPS-102-N-2019</t>
  </si>
  <si>
    <t>CD-NC-103-2019</t>
  </si>
  <si>
    <t>JOHANA CATHERINE DURAN MONROY</t>
  </si>
  <si>
    <t>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</si>
  <si>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terminacion anticipada</t>
  </si>
  <si>
    <t>2019420501000102E</t>
  </si>
  <si>
    <t>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t>
  </si>
  <si>
    <t>https://community.secop.gov.co/Public/Tendering/OpportunityDetail/Index?noticeUID=CO1.NTC.695962&amp;isFromPublicArea=True&amp;isModal=False</t>
  </si>
  <si>
    <t>VALIDAR CON LA JEFE FECHAS DE EXP DE CARTAS  SON INFERIORES A LA FECHA DE TERMINACION Y SON DE TRAS EMPRESAS</t>
  </si>
  <si>
    <t>CPS-103-N-2019</t>
  </si>
  <si>
    <t>CD-NC-133-2019</t>
  </si>
  <si>
    <t>LILIAN BIBIANA ROJAS MEJIA</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</si>
  <si>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</si>
  <si>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2019420501000103E</t>
  </si>
  <si>
    <t>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t>
  </si>
  <si>
    <t>https://community.secop.gov.co/Public/Tendering/OpportunityDetail/Index?noticeUID=CO1.NTC.703642&amp;isFromPublicArea=True&amp;isModal=False</t>
  </si>
  <si>
    <t>VALIDAR CON LA JEFE NUMERO DE MESES NO COINCIDE CON IDONEIDAD</t>
  </si>
  <si>
    <t>ANX01-PÓR VALOR DE AMPARO(aporbada 01 de abril)</t>
  </si>
  <si>
    <t>CPS-104-N-2019</t>
  </si>
  <si>
    <t>CD-NC-066-2019</t>
  </si>
  <si>
    <t>DARYET LILIANA PATIÑO SALGADO</t>
  </si>
  <si>
    <t>11-44-101133106</t>
  </si>
  <si>
    <t>2019420501000104E</t>
  </si>
  <si>
    <t>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t>
  </si>
  <si>
    <t>https://community.secop.gov.co/Public/Tendering/OpportunityDetail/Index?noticeUID=CO1.NTC.693416&amp;isFromPublicArea=True&amp;isModal=False</t>
  </si>
  <si>
    <t>ANX01-PÓR VALOR DE AMPARO(aporbada 18 de marzo)</t>
  </si>
  <si>
    <t>CPS-105-N-2019</t>
  </si>
  <si>
    <t>CD-NC-120-2019</t>
  </si>
  <si>
    <t>FELIPE GUERRA BAQUERO</t>
  </si>
  <si>
    <t>Prestación de servicios profesionales para articular procesos de cooperación internacional que le sean asignados.</t>
  </si>
  <si>
    <t>GRUPO ASUNTOS INTERNACIONALES Y COOPERACIÓN</t>
  </si>
  <si>
    <t>2019420501000105E</t>
  </si>
  <si>
    <t>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t>
  </si>
  <si>
    <t>https://community.secop.gov.co/Public/Tendering/OpportunityDetail/Index?noticeUID=CO1.NTC.704442&amp;isFromPublicArea=True&amp;isModal=False</t>
  </si>
  <si>
    <t>ANX01-PÓR NUM CTO(aprobado 29 de marzo)</t>
  </si>
  <si>
    <t>CPS-106-N-2019</t>
  </si>
  <si>
    <t>CD-NC-115-2019</t>
  </si>
  <si>
    <t>CLAUDIA PATRICIA OLMOS CUESTO</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</si>
  <si>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t>
  </si>
  <si>
    <t>GRUPO PARTICIPACIÓN SOCIAL</t>
  </si>
  <si>
    <t>CARLOS FRANCISCO ARROYO VARILLA</t>
  </si>
  <si>
    <t>2019420501000106E</t>
  </si>
  <si>
    <t>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t>
  </si>
  <si>
    <t>https://community.secop.gov.co/Public/Tendering/OpportunityDetail/Index?noticeUID=CO1.NTC.703595&amp;isFromPublicArea=True&amp;isModal=False</t>
  </si>
  <si>
    <t>CPS-107-N-2019</t>
  </si>
  <si>
    <t>CD-NC-118-2019</t>
  </si>
  <si>
    <t>DAIRA EMILCE RECALDE RODRIGUEZ</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</si>
  <si>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t>
  </si>
  <si>
    <t>2019420501000107E</t>
  </si>
  <si>
    <t>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t>
  </si>
  <si>
    <t>https://community.secop.gov.co/Public/Tendering/OpportunityDetail/Index?noticeUID=CO1.NTC.704361&amp;isFromPublicArea=True&amp;isModal=False</t>
  </si>
  <si>
    <t>CPS-108-N-2019</t>
  </si>
  <si>
    <t>CD-NC-130-2019</t>
  </si>
  <si>
    <t>NATALIA RODRIGUEZ SANTOS</t>
  </si>
  <si>
    <t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t>
  </si>
  <si>
    <t>SUSPENSIÓN - LIBERAR SALDO</t>
  </si>
  <si>
    <t>2019420501000108E</t>
  </si>
  <si>
    <t>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t>
  </si>
  <si>
    <t>https://community.secop.gov.co/Public/Tendering/OpportunityDetail/Index?noticeUID=CO1.NTC.704332&amp;isFromPublicArea=True&amp;isModal=False</t>
  </si>
  <si>
    <t>VALIDAR CON LA JEFE FECHA DE TERM EN SIGEP ES DIFERENTE EN IDONEIDAD</t>
  </si>
  <si>
    <t>ANX01 POR SUSPENSIÓN</t>
  </si>
  <si>
    <t>CPS-109-N-2019</t>
  </si>
  <si>
    <t>CD-NC-123-2019</t>
  </si>
  <si>
    <t>IVONNE LUCELY LIEVANO NAVARRETE</t>
  </si>
  <si>
    <t>Prestación de servicios profesionales para gestionar alianzas público privadas y apoyar la formulación y seguimiento a los proyectos de cooperación y otras iniciativas que le sean asignadas.</t>
  </si>
  <si>
    <t>2019420501000109E</t>
  </si>
  <si>
    <t>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t>
  </si>
  <si>
    <t>https://community.secop.gov.co/Public/Tendering/OpportunityDetail/Index?noticeUID=CO1.NTC.702390&amp;isFromPublicArea=True&amp;isModal=False</t>
  </si>
  <si>
    <t>CPS-110-N-2019</t>
  </si>
  <si>
    <t>CD-NC-122-2019</t>
  </si>
  <si>
    <t>LAURA MILENA CAMACHO JARAMILLO</t>
  </si>
  <si>
    <t>Prestación de servicios profesionales para gestionar cooperación técnica y apoyar la formulación y seguimiento a los proyectos de cooperación internacional y otras iniciativas que le sean asignados</t>
  </si>
  <si>
    <t>2019420501000110E</t>
  </si>
  <si>
    <t>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t>
  </si>
  <si>
    <t>https://community.secop.gov.co/Public/Tendering/OpportunityDetail/Index?noticeUID=CO1.NTC.706360&amp;isFromPublicArea=True&amp;isModal=False</t>
  </si>
  <si>
    <t>CPS-111-N-2019</t>
  </si>
  <si>
    <t>CD-NC-139-2019</t>
  </si>
  <si>
    <t>EMERSON CRUZ ALDANA</t>
  </si>
  <si>
    <t>Prestación de servicios profesionales para apoyar la gestión de infraestructura de TI, gestionar los sistemas de almacenamiento, implementar metodología de gestión de proyectos TI, apoyar los procesos de calidad y la implementación de la estrategia de gobierno en linea</t>
  </si>
  <si>
    <t>TERA-SUSCRITA EL 04/04/2019</t>
  </si>
  <si>
    <t>2019420501000111E</t>
  </si>
  <si>
    <t>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t>
  </si>
  <si>
    <t>https://community.secop.gov.co/Public/Tendering/OpportunityDetail/Index?noticeUID=CO1.NTC.706428&amp;isFromPublicArea=True&amp;isModal=False</t>
  </si>
  <si>
    <t>OK 1/03/201 9</t>
  </si>
  <si>
    <t>CPS-112-N-2019</t>
  </si>
  <si>
    <t>CD-NC-121-2019</t>
  </si>
  <si>
    <t>LUIS FERNANDO BALAGUERA SARMIENTO</t>
  </si>
  <si>
    <t>Prestación de servicios profesionales para efectuar acompañamiento y asistencia técnica en la estructuración de proyectos de cooperación internacional y nacional y otras iniciativas que le sean asignadas.</t>
  </si>
  <si>
    <t>NB-100102325</t>
  </si>
  <si>
    <t>2019420501000112E</t>
  </si>
  <si>
    <t>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t>
  </si>
  <si>
    <t>https://community.secop.gov.co/Public/Tendering/OpportunityDetail/Index?noticeUID=CO1.NTC.704417&amp;isFromPublicArea=True&amp;isModal=False</t>
  </si>
  <si>
    <t>ACTUALIZAR DATOS SIGEP</t>
  </si>
  <si>
    <t>CPS-113-N-2019</t>
  </si>
  <si>
    <t>CD-NC-131-2019</t>
  </si>
  <si>
    <t>JOSE LUIS QUIROGA PACHECO</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</si>
  <si>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t>
  </si>
  <si>
    <t>2019420501000113E</t>
  </si>
  <si>
    <t>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t>
  </si>
  <si>
    <t>https://community.secop.gov.co/Public/Tendering/OpportunityDetail/Index?noticeUID=CO1.NTC.702053&amp;isFromPublicArea=True&amp;isModal=False</t>
  </si>
  <si>
    <t>CPS-114-N-2019</t>
  </si>
  <si>
    <t>CD-NC-135-2019</t>
  </si>
  <si>
    <t>YURNEY ALVAREZ LOPEZ</t>
  </si>
  <si>
    <t>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t>
  </si>
  <si>
    <t>11-44-101133448</t>
  </si>
  <si>
    <t>2019420501000114E</t>
  </si>
  <si>
    <t>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t>
  </si>
  <si>
    <t>https://community.secop.gov.co/Public/Tendering/OpportunityDetail/Index?noticeUID=CO1.NTC.703980&amp;isFromPublicArea=True&amp;isModal=False</t>
  </si>
  <si>
    <t>ADJUNTAR DIPLOMA</t>
  </si>
  <si>
    <t>CPS-115-N-2019</t>
  </si>
  <si>
    <t>CD-NC-138-2019</t>
  </si>
  <si>
    <t>CLAUDIA PATRICIA BERROCAL CONDE</t>
  </si>
  <si>
    <t>Prestación de servicios profesionales y de apoyo a la gestión para realizar la elaboración y seguimiento de los contratos enmarcados en el componente tecnológico de la entidad, apoyar la gestión de infraestructura de TI y administración del correo electrónico</t>
  </si>
  <si>
    <t>2019420501000115E</t>
  </si>
  <si>
    <t>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t>
  </si>
  <si>
    <t>https://community.secop.gov.co/Public/Tendering/OpportunityDetail/Index?noticeUID=CO1.NTC.706437&amp;isFromPublicArea=True&amp;isModal=False</t>
  </si>
  <si>
    <t>CPS-116-N-2019</t>
  </si>
  <si>
    <t>CD-NC-124-2019</t>
  </si>
  <si>
    <t>MARLEY ROJAS GUTIERREZ</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</si>
  <si>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</si>
  <si>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2019420501000116E</t>
  </si>
  <si>
    <t>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t>
  </si>
  <si>
    <t>https://community.secop.gov.co/Public/Tendering/OpportunityDetail/Index?noticeUID=CO1.NTC.706264&amp;isFromPublicArea=True&amp;isModal=False</t>
  </si>
  <si>
    <t>CPS-117-N-2019</t>
  </si>
  <si>
    <t>CD-NC-065-2019</t>
  </si>
  <si>
    <t>ANGELA SOFIA RINCON SOLER</t>
  </si>
  <si>
    <t>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t>
  </si>
  <si>
    <t>2019420501000117E</t>
  </si>
  <si>
    <t>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t>
  </si>
  <si>
    <t>https://community.secop.gov.co/Public/Tendering/OpportunityDetail/Index?noticeUID=CO1.NTC.703703&amp;isFromPublicArea=True&amp;isModal=False</t>
  </si>
  <si>
    <t>CPS-118-N-2019</t>
  </si>
  <si>
    <t>CD-NC-107-2019</t>
  </si>
  <si>
    <t>JEAMMY GUSTAVO CASTRO MURILLO</t>
  </si>
  <si>
    <t>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t>
  </si>
  <si>
    <t>2019420501000118E</t>
  </si>
  <si>
    <t>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t>
  </si>
  <si>
    <t>https://community.secop.gov.co/Public/Tendering/OpportunityDetail/Index?noticeUID=CO1.NTC.699723&amp;isFromPublicArea=True&amp;isModal=False</t>
  </si>
  <si>
    <t>CPS-119-N-2019</t>
  </si>
  <si>
    <t>CD-NC-117-2019</t>
  </si>
  <si>
    <t>GLORIA JOHANNA GONZALEZ LOPEZ</t>
  </si>
  <si>
    <t>Prestación de servicios para apoyar la toma de decisiones sobre el otorgamiento de permisos de investigación científica, en las áreas de las ciencias naturales; en desarrollo del Subprograma de Regulación de Recursos Naturales en las áreas del Sistema.</t>
  </si>
  <si>
    <t>2019420501000119E</t>
  </si>
  <si>
    <t>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t>
  </si>
  <si>
    <t>https://community.secop.gov.co/Public/Tendering/OpportunityDetail/Index?noticeUID=CO1.NTC.706461&amp;isFromPublicArea=True&amp;isModal=False</t>
  </si>
  <si>
    <t>CPS-120-N-2019</t>
  </si>
  <si>
    <t>CD-NC-127-2019</t>
  </si>
  <si>
    <t>AMELIA CAROLINA CHALAPUD NOGUERA</t>
  </si>
  <si>
    <t>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t>
  </si>
  <si>
    <t>2019420501000120E</t>
  </si>
  <si>
    <t>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t>
  </si>
  <si>
    <t>https://community.secop.gov.co/Public/Tendering/OpportunityDetail/Index?noticeUID=CO1.NTC.711419&amp;isFromPublicArea=True&amp;isModal=False</t>
  </si>
  <si>
    <t>CPS-121-N-2019</t>
  </si>
  <si>
    <t>CD-NC-141-2019</t>
  </si>
  <si>
    <t>HERMES ORLANDO GARCIA ARDILA</t>
  </si>
  <si>
    <t>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t>
  </si>
  <si>
    <t>2019420501000121E</t>
  </si>
  <si>
    <t>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t>
  </si>
  <si>
    <t>https://community.secop.gov.co/Public/Tendering/OpportunityDetail/Index?noticeUID=CO1.NTC.706539&amp;isFromPublicArea=True&amp;isModal=False</t>
  </si>
  <si>
    <t>CPS-122-N-2019</t>
  </si>
  <si>
    <t>CD-NC-119-2019</t>
  </si>
  <si>
    <t>ALBA KARINA MORALES SALAZAR</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</si>
  <si>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</si>
  <si>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NB-100102376</t>
  </si>
  <si>
    <t>2019420501000122E</t>
  </si>
  <si>
    <t>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t>
  </si>
  <si>
    <t>https://community.secop.gov.co/Public/Tendering/OpportunityDetail/Index?noticeUID=CO1.NTC.711245&amp;isFromPublicArea=True&amp;isModal=False</t>
  </si>
  <si>
    <t>ACTUALIZAR CERT 2016</t>
  </si>
  <si>
    <t>CPS-123-N-2019</t>
  </si>
  <si>
    <t>CD-NC-132-2019</t>
  </si>
  <si>
    <t>MARIA CLAUDIA FRANCO ROZO</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</si>
  <si>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t>
  </si>
  <si>
    <t>2019420501000123E</t>
  </si>
  <si>
    <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t>
  </si>
  <si>
    <t>https://community.secop.gov.co/Public/Tendering/OpportunityDetail/Index?noticeUID=CO1.NTC.711641&amp;isFromPublicArea=True&amp;isModal=False</t>
  </si>
  <si>
    <t>CPS-124-N-2019</t>
  </si>
  <si>
    <t>CD-NC-155-2019</t>
  </si>
  <si>
    <t>ROCIO ANDREA BARRERO RAMIREZ</t>
  </si>
  <si>
    <t>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</si>
  <si>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11-46-101008256</t>
  </si>
  <si>
    <t>2019420501000124E</t>
  </si>
  <si>
    <t>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t>
  </si>
  <si>
    <t>https://community.secop.gov.co/Public/Tendering/OpportunityDetail/Index?noticeUID=CO1.NTC.716107&amp;isFromPublicArea=True&amp;isModal=False</t>
  </si>
  <si>
    <t>CPS-125-N-2019</t>
  </si>
  <si>
    <t>CD-NC-158-2019</t>
  </si>
  <si>
    <t>HEIMUNTH ALEXANDER DUARTE CUBILLOS</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</si>
  <si>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</si>
  <si>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2019420501000125E</t>
  </si>
  <si>
    <t>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t>
  </si>
  <si>
    <t>https://community.secop.gov.co/Public/Tendering/OpportunityDetail/Index?noticeUID=CO1.NTC.716713&amp;isFromPublicArea=True&amp;isModal=False</t>
  </si>
  <si>
    <t>ACTUALIZAR CERT 2017</t>
  </si>
  <si>
    <t>CPS-126-N-2019</t>
  </si>
  <si>
    <t>CD-NC-148-2019</t>
  </si>
  <si>
    <t>LUZ AYDA CASTRO TRIANA</t>
  </si>
  <si>
    <t>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t>
  </si>
  <si>
    <t>2019420501000126E</t>
  </si>
  <si>
    <t>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t>
  </si>
  <si>
    <t>https://community.secop.gov.co/Public/Tendering/OpportunityDetail/Index?noticeUID=CO1.NTC.716105&amp;isFromPublicArea=True&amp;isModal=False</t>
  </si>
  <si>
    <t>CPS-127-N-2019</t>
  </si>
  <si>
    <t>CD-NC-167-2019</t>
  </si>
  <si>
    <t>LEIDY YOHANA GIRALDO ARANGO</t>
  </si>
  <si>
    <t>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t>
  </si>
  <si>
    <t>2019420501000127E</t>
  </si>
  <si>
    <t>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t>
  </si>
  <si>
    <t>https://community.secop.gov.co/Public/Tendering/OpportunityDetail/Index?noticeUID=CO1.NTC.717872&amp;isFromPublicArea=True&amp;isModal=False</t>
  </si>
  <si>
    <t>CPS-128-N-2019</t>
  </si>
  <si>
    <t>CD-NC-151-2019</t>
  </si>
  <si>
    <t>BETSY VIVIANA RODRIGUEZ CABEZA</t>
  </si>
  <si>
    <t>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t>
  </si>
  <si>
    <t>96-44-101142753</t>
  </si>
  <si>
    <t>ADRIANA MARGARITA ROZO MELO</t>
  </si>
  <si>
    <t>SE DEBE LIBERAR SALDO POR SUSPENSIÓN</t>
  </si>
  <si>
    <t>2019420501000128E</t>
  </si>
  <si>
    <t>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t>
  </si>
  <si>
    <t>https://community.secop.gov.co/Public/Tendering/OpportunityDetail/Index?noticeUID=CO1.NTC.713366&amp;isFromPublicArea=True&amp;isModal=False</t>
  </si>
  <si>
    <t>VALIDAR CON LA JEFE FECHAS EN IDONEIDAD VS SIGEP SON DIFERENTES</t>
  </si>
  <si>
    <t>CPS-129-N-2019</t>
  </si>
  <si>
    <t>CD-NC-147-2019</t>
  </si>
  <si>
    <t>FRANKLIN ESTHIG HERNANDEZ LUNA</t>
  </si>
  <si>
    <t>Prestación de servicios de oficina y de apoyo en la Subdirección Administrativa y Financiera - Grupo de Infraestructura, en las actividades administrativas</t>
  </si>
  <si>
    <t>2019420501000129E</t>
  </si>
  <si>
    <t>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t>
  </si>
  <si>
    <t>https://community.secop.gov.co/Public/Tendering/OpportunityDetail/Index?noticeUID=CO1.NTC.716575&amp;isFromPublicArea=True&amp;isModal=False</t>
  </si>
  <si>
    <t>CPS-130-N-2019</t>
  </si>
  <si>
    <t>CD-NC-144-2019</t>
  </si>
  <si>
    <t>MARIO ALFONSO DIAZ CASAS</t>
  </si>
  <si>
    <t>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t>
  </si>
  <si>
    <t>2019420501000130E</t>
  </si>
  <si>
    <t>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t>
  </si>
  <si>
    <t>https://community.secop.gov.co/Public/Tendering/OpportunityDetail/Index?noticeUID=CO1.NTC.713218&amp;isFromPublicArea=True&amp;isModal=False</t>
  </si>
  <si>
    <t>CPS-131-N-2019</t>
  </si>
  <si>
    <t>CD-NC-136-2019</t>
  </si>
  <si>
    <t>ALAN AGUIA AGUDELO</t>
  </si>
  <si>
    <t>Prestación de servicios profesionales para dar soporte y mantenimiento de la arquitectura de desarrollo de aplicaciones Web en Parques Nacionales para la consolidación de la estrategia de gobierno digital.</t>
  </si>
  <si>
    <t>2019420501000131E</t>
  </si>
  <si>
    <t>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t>
  </si>
  <si>
    <t>https://community.secop.gov.co/Public/Tendering/OpportunityDetail/Index?noticeUID=CO1.NTC.703649&amp;isFromPublicArea=True&amp;isModal=False</t>
  </si>
  <si>
    <t>CPS-132-N-2019</t>
  </si>
  <si>
    <t>CD-NC-157-2019</t>
  </si>
  <si>
    <t>HELENA ALEJANDRA DEL PILAR DIAZ PAVA</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</si>
  <si>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</si>
  <si>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2019420501000132E</t>
  </si>
  <si>
    <t>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t>
  </si>
  <si>
    <t>https://community.secop.gov.co/Public/Tendering/OpportunityDetail/Index?noticeUID=CO1.NTC.717021&amp;isFromPublicArea=True&amp;isModal=False</t>
  </si>
  <si>
    <t>CPS-133-N-2019</t>
  </si>
  <si>
    <t>CD-NC-156-2019</t>
  </si>
  <si>
    <t>DANIEL HUMBERTO RODRIGUEZ CARDENAS</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</si>
  <si>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</si>
  <si>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2019420501000133E</t>
  </si>
  <si>
    <t>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t>
  </si>
  <si>
    <t>https://community.secop.gov.co/Public/Tendering/OpportunityDetail/Index?noticeUID=CO1.NTC.716071&amp;isFromPublicArea=True&amp;isModal=False</t>
  </si>
  <si>
    <t>CPS-134-N-2019</t>
  </si>
  <si>
    <t>CD-NC-166-2019</t>
  </si>
  <si>
    <t>FABIAN ERNANDO  MORALES GRAJALES</t>
  </si>
  <si>
    <t>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t>
  </si>
  <si>
    <t>NB-100102560</t>
  </si>
  <si>
    <t>2019420501000134E</t>
  </si>
  <si>
    <t>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t>
  </si>
  <si>
    <t>https://community.secop.gov.co/Public/Tendering/OpportunityDetail/Index?noticeUID=CO1.NTC.717697&amp;isFromPublicArea=True&amp;isModal=False</t>
  </si>
  <si>
    <t>CPS-135-N-2019</t>
  </si>
  <si>
    <t>CD-NC-150-2019</t>
  </si>
  <si>
    <t>SANDRA MILENA DIAZ GOMEZ</t>
  </si>
  <si>
    <t>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t>
  </si>
  <si>
    <t>2019420501000135E</t>
  </si>
  <si>
    <t>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t>
  </si>
  <si>
    <t>https://community.secop.gov.co/Public/Tendering/OpportunityDetail/Index?noticeUID=CO1.NTC.719517&amp;isFromPublicArea=True&amp;isModal=False</t>
  </si>
  <si>
    <t>OK CARPETAS REVISADAS ORDEN</t>
  </si>
  <si>
    <t>CPS-136-N-2019</t>
  </si>
  <si>
    <t>CD-NC-129-2019</t>
  </si>
  <si>
    <t>CAROLINA DEL ROSARIO CUBILLOS ORTIZ</t>
  </si>
  <si>
    <t>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t>
  </si>
  <si>
    <t>11-46-101008310</t>
  </si>
  <si>
    <t>2019420501000136E</t>
  </si>
  <si>
    <t>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t>
  </si>
  <si>
    <t>https://community.secop.gov.co/Public/Tendering/OpportunityDetail/Index?noticeUID=CO1.NTC.719468&amp;isFromPublicArea=True&amp;isModal=False</t>
  </si>
  <si>
    <t>SUBIR CERT 2015-2016 POR EL CONTRATISTA</t>
  </si>
  <si>
    <t>CPS-137-N-2019</t>
  </si>
  <si>
    <t>CD-NC-134-2019</t>
  </si>
  <si>
    <t>DALIA MARCELA ALVEAR PACHECO</t>
  </si>
  <si>
    <t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t>
  </si>
  <si>
    <t>11-44-101133608</t>
  </si>
  <si>
    <t>2019420501000137E</t>
  </si>
  <si>
    <t>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t>
  </si>
  <si>
    <t>https://community.secop.gov.co/Public/Tendering/OpportunityDetail/Index?noticeUID=CO1.NTC.720170&amp;isFromPublicArea=True&amp;isModal=False</t>
  </si>
  <si>
    <t>ACTAULIZAR CERT 2016</t>
  </si>
  <si>
    <t>ANX01-PÓR NUM CTO - COMPLETAR OBJ(aprobado 28 de marzo)</t>
  </si>
  <si>
    <t>CPS-138-N-2019</t>
  </si>
  <si>
    <t>CD-NC-164-2019</t>
  </si>
  <si>
    <t>JOHANNA MARIA PUENTES AGUILAR</t>
  </si>
  <si>
    <t>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t>
  </si>
  <si>
    <t>15-44-101208176</t>
  </si>
  <si>
    <t>SANDRA MILENA RODRIGUEZ PEÑA</t>
  </si>
  <si>
    <t>2019420501000138E</t>
  </si>
  <si>
    <t>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t>
  </si>
  <si>
    <t>https://community.secop.gov.co/Public/Tendering/OpportunityDetail/Index?noticeUID=CO1.NTC.719937&amp;isFromPublicArea=True&amp;isModal=False</t>
  </si>
  <si>
    <t>CPS-139-N-2019</t>
  </si>
  <si>
    <t>CD-NC-154-2019</t>
  </si>
  <si>
    <t>ANA MARIA HERNANDEZ ANZOLA</t>
  </si>
  <si>
    <t>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t>
  </si>
  <si>
    <t>2019420501000139E</t>
  </si>
  <si>
    <t>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t>
  </si>
  <si>
    <t>https://community.secop.gov.co/Public/Tendering/OpportunityDetail/Index?noticeUID=CO1.NTC.719353&amp;isFromPublicArea=True&amp;isModal=False</t>
  </si>
  <si>
    <t>CPS-140-N-2019</t>
  </si>
  <si>
    <t>CD-NC-149-2019</t>
  </si>
  <si>
    <t>LUIS ERNESTO PARGA CERON</t>
  </si>
  <si>
    <t>Prestación de servicios técnicos para el adecuado uso y la continuidad del servicio del sistema de radiocomunicaciones que se encuentra activo en las áreas protegidas de Parques Nacionales Naturales de Colombia.</t>
  </si>
  <si>
    <t>2019420501000140E</t>
  </si>
  <si>
    <t>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t>
  </si>
  <si>
    <t>https://community.secop.gov.co/Public/Tendering/OpportunityDetail/Index?noticeUID=CO1.NTC.716850&amp;isFromPublicArea=True&amp;isModal=False</t>
  </si>
  <si>
    <t>CPS-141-N-2019</t>
  </si>
  <si>
    <t>CD-NC-146-2019</t>
  </si>
  <si>
    <t>DIEGO ALEXANDER ARIAS VARGAS</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</si>
  <si>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</si>
  <si>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2019420501000141E</t>
  </si>
  <si>
    <t>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t>
  </si>
  <si>
    <t>https://community.secop.gov.co/Public/Tendering/OpportunityDetail/Index?noticeUID=CO1.NTC.720006&amp;isFromPublicArea=True&amp;isModal=False</t>
  </si>
  <si>
    <t>CPS-142-N-2019</t>
  </si>
  <si>
    <t>CD-NC-161-2019</t>
  </si>
  <si>
    <t>ANDRES FELIPE OYOLA VERGEL</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</si>
  <si>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</si>
  <si>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2019420501000142E</t>
  </si>
  <si>
    <t>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t>
  </si>
  <si>
    <t>https://community.secop.gov.co/Public/Tendering/OpportunityDetail/Index?noticeUID=CO1.NTC.719920&amp;isFromPublicArea=True&amp;isModal=False</t>
  </si>
  <si>
    <t>CPS-143-N-2019</t>
  </si>
  <si>
    <t>CD-NC-145-2019</t>
  </si>
  <si>
    <t>JORGE ANDRES DUARTE TORRES</t>
  </si>
  <si>
    <t>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t>
  </si>
  <si>
    <t>2019420501000143E</t>
  </si>
  <si>
    <t>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t>
  </si>
  <si>
    <t>https://community.secop.gov.co/Public/Tendering/OpportunityDetail/Index?noticeUID=CO1.NTC.719710&amp;isFromPublicArea=True&amp;isModal=False</t>
  </si>
  <si>
    <t>CPS-144-N-2019</t>
  </si>
  <si>
    <t>CD-NC-175-2019</t>
  </si>
  <si>
    <t>DORA ELENA ESTRADA GARZON</t>
  </si>
  <si>
    <t>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t>
  </si>
  <si>
    <t>2019420501000144E</t>
  </si>
  <si>
    <t>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t>
  </si>
  <si>
    <t>https://community.secop.gov.co/Public/Tendering/OpportunityDetail/Index?noticeUID=CO1.NTC.720921&amp;isFromPublicArea=True&amp;isModal=False</t>
  </si>
  <si>
    <t>CPS-145-N-2019</t>
  </si>
  <si>
    <t>CD-NC-153-2019</t>
  </si>
  <si>
    <t>RUBEN DARIO MATEUS SANABRIA</t>
  </si>
  <si>
    <t>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t>
  </si>
  <si>
    <t>2019420501000145E</t>
  </si>
  <si>
    <t>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t>
  </si>
  <si>
    <t>https://community.secop.gov.co/Public/Tendering/OpportunityDetail/Index?noticeUID=CO1.NTC.716309&amp;isFromPublicArea=True&amp;isModal=False</t>
  </si>
  <si>
    <t>TODOS LOS DATOS - SE APRUEBA 22 FEB</t>
  </si>
  <si>
    <t>CPS-146-N-2019</t>
  </si>
  <si>
    <t>CD-NC-140-2019</t>
  </si>
  <si>
    <t>ALBA LILIANA GUALDRON DIAZ</t>
  </si>
  <si>
    <t>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t>
  </si>
  <si>
    <t>11-44-101133721</t>
  </si>
  <si>
    <t>2019420501000146E</t>
  </si>
  <si>
    <t>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t>
  </si>
  <si>
    <t>https://community.secop.gov.co/Public/Tendering/OpportunityDetail/Index?noticeUID=CO1.NTC.722153&amp;isFromPublicArea=True&amp;isModal=False</t>
  </si>
  <si>
    <t>CPS-147-N-2019</t>
  </si>
  <si>
    <t>CD-NC-142-2019</t>
  </si>
  <si>
    <t>DIANA CAROLINA OVIEDO LEON</t>
  </si>
  <si>
    <t>Prestación de servicios profesionales y de apoyo a la gestión para el direccionamiento estratégico a la formulación, implementación y articulación de los diferentes instrumentos de Planeación como el Plan Estratégico Institucional</t>
  </si>
  <si>
    <t>NB-100102657</t>
  </si>
  <si>
    <t>TERA- FECHA FIN INICIAL 30 DE DIC DE 2019, PLAZO INICIAL 323</t>
  </si>
  <si>
    <t>2019420501000147E</t>
  </si>
  <si>
    <t>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t>
  </si>
  <si>
    <t>https://community.secop.gov.co/Public/Tendering/OpportunityDetail/Index?noticeUID=CO1.NTC.713928&amp;isFromPublicArea=True&amp;isModal=False</t>
  </si>
  <si>
    <t>SUBIR DIPLOMA</t>
  </si>
  <si>
    <t>CPS-148-N-2019</t>
  </si>
  <si>
    <t>CD-NC-168-2019</t>
  </si>
  <si>
    <t>MARTA CECILIA DIAZ LEGUIZAMON</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</si>
  <si>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t>
  </si>
  <si>
    <t>11-44-10133722</t>
  </si>
  <si>
    <t>2019420501000148E</t>
  </si>
  <si>
    <t>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t>
  </si>
  <si>
    <t>https://community.secop.gov.co/Public/Tendering/OpportunityDetail/Index?noticeUID=CO1.NTC.720749&amp;isFromPublicArea=True&amp;isModal=False</t>
  </si>
  <si>
    <t>CPS-149-N-2019</t>
  </si>
  <si>
    <t>CD-NC-128-2019</t>
  </si>
  <si>
    <t>PAOLA CATALINA ISOZA VELASQUEZ</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</si>
  <si>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t>
  </si>
  <si>
    <t>SUSP DE 27 DE MAYO AL 06 DE JUNIO</t>
  </si>
  <si>
    <t>2019420501000149E</t>
  </si>
  <si>
    <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t>
  </si>
  <si>
    <t>https://community.secop.gov.co/Public/Tendering/OpportunityDetail/Index?noticeUID=CO1.NTC.719397&amp;isFromPublicArea=True&amp;isModal=False</t>
  </si>
  <si>
    <t>ANX01-SUSPENSIÓN</t>
  </si>
  <si>
    <t>CPS-150-N-2019</t>
  </si>
  <si>
    <t>CD-NC-169-2019</t>
  </si>
  <si>
    <t>LAURA PIEDAD CASAS MALDONADO</t>
  </si>
  <si>
    <t>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</si>
  <si>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2019420501000150E</t>
  </si>
  <si>
    <t>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t>
  </si>
  <si>
    <t>https://community.secop.gov.co/Public/Tendering/OpportunityDetail/Index?noticeUID=CO1.NTC.722347&amp;isFromPublicArea=True&amp;isModal=False</t>
  </si>
  <si>
    <t>CPS-151-N-2019</t>
  </si>
  <si>
    <t>CD-NC-172-2019</t>
  </si>
  <si>
    <t>JOHANA MILENA VALBUENA VALBUENA</t>
  </si>
  <si>
    <t>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t>
  </si>
  <si>
    <t>2019420501000151E</t>
  </si>
  <si>
    <t>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t>
  </si>
  <si>
    <t>https://community.secop.gov.co/Public/Tendering/OpportunityDetail/Index?noticeUID=CO1.NTC.723618&amp;isFromPublicArea=True&amp;isModal=False</t>
  </si>
  <si>
    <t>ACTUALIZAR CERT 2018 Y VALIDAR CON LA JEFE CERT 2017 FECHA DE EXP ES MENOR A LA DE TERM</t>
  </si>
  <si>
    <t>CPS-152-N-2019</t>
  </si>
  <si>
    <t>CD-NC-143-2019</t>
  </si>
  <si>
    <t>ANGELA MARIA SUAREZ LOZANO</t>
  </si>
  <si>
    <t>2019420501000152E</t>
  </si>
  <si>
    <t>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t>
  </si>
  <si>
    <t>https://community.secop.gov.co/Public/Tendering/OpportunityDetail/Index?noticeUID=CO1.NTC.711433&amp;isFromPublicArea=True&amp;isModal=False</t>
  </si>
  <si>
    <t>CPS-153-N-2019</t>
  </si>
  <si>
    <t>CD-NC-152-2019</t>
  </si>
  <si>
    <t>LUISA PATRICIA CORREDOR GIL</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</si>
  <si>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</si>
  <si>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2019420501000153E</t>
  </si>
  <si>
    <t>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t>
  </si>
  <si>
    <t>https://community.secop.gov.co/Public/Tendering/OpportunityDetail/Index?noticeUID=CO1.NTC.723812&amp;isFromPublicArea=True&amp;isModal=False</t>
  </si>
  <si>
    <t>CPS-154-N-2019</t>
  </si>
  <si>
    <t>CD-NC-170-2019</t>
  </si>
  <si>
    <t>RODNY YOVALDY GARCIA MARTINEZ</t>
  </si>
  <si>
    <t>Prestación de servicios profesionales para orientar técnicamente la implementación de la línea temática de vida silvestre, en la Subdirección de Gestión y Manejo de Áreas Protegidas.</t>
  </si>
  <si>
    <t>IRENE CONCHA ABRIL</t>
  </si>
  <si>
    <t>2019420501000154E</t>
  </si>
  <si>
    <t>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t>
  </si>
  <si>
    <t>https://community.secop.gov.co/Public/Tendering/OpportunityDetail/Index?noticeUID=CO1.NTC.726817&amp;isFromPublicArea=True&amp;isModal=False</t>
  </si>
  <si>
    <t>CPS-155-N-2019</t>
  </si>
  <si>
    <t>CD-NC-173-2019</t>
  </si>
  <si>
    <t>MARTHA LUCIA DE LA PAVA ATEHORTUA</t>
  </si>
  <si>
    <t>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t>
  </si>
  <si>
    <t>2019420501000155E</t>
  </si>
  <si>
    <t>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t>
  </si>
  <si>
    <t>https://community.secop.gov.co/Public/Tendering/OpportunityDetail/Index?noticeUID=CO1.NTC.726727&amp;isFromPublicArea=True&amp;isModal=False</t>
  </si>
  <si>
    <t>CPS-156-N-2019</t>
  </si>
  <si>
    <t>CD-NC-181-2019</t>
  </si>
  <si>
    <t>CARMEN CONSTANZA ATUESTA CEPEDA</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</si>
  <si>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</si>
  <si>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NB-100102854</t>
  </si>
  <si>
    <t>2019420501000156E</t>
  </si>
  <si>
    <t>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t>
  </si>
  <si>
    <t>https://community.secop.gov.co/Public/Tendering/OpportunityDetail/Index?noticeUID=CO1.NTC.729063&amp;isFromPublicArea=True&amp;isModal=False</t>
  </si>
  <si>
    <t>VALIDAR CON LA JEFE FECHA DE ESP ENM IDONEIDAD Y DIPLOMA ES DIFERENTE EN SIGEP</t>
  </si>
  <si>
    <t>CPS-157-N-2019</t>
  </si>
  <si>
    <t>CD-NC-162-2019</t>
  </si>
  <si>
    <t>STHER ALICIA CAROLINA VIVAS ZAPATA</t>
  </si>
  <si>
    <t>Prestación de servicios profesionales y de apoyo a la gestión de la Oficina Asesora de Planeación para apoyar la articulación del SGI en la implementación del Modelo Integrado de Planeación y Gestión de la entidad.</t>
  </si>
  <si>
    <t>11-44-101134035</t>
  </si>
  <si>
    <t>2019420501000157E</t>
  </si>
  <si>
    <t>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t>
  </si>
  <si>
    <t>https://community.secop.gov.co/Public/Tendering/OpportunityDetail/Index?noticeUID=CO1.NTC.727417&amp;isFromPublicArea=True&amp;isModal=False</t>
  </si>
  <si>
    <t>CPS-158-N-2019</t>
  </si>
  <si>
    <t>CD-NC-160-2019</t>
  </si>
  <si>
    <t>JEIMY NEREIDA CUADRADO GONZALEZ</t>
  </si>
  <si>
    <t>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t>
  </si>
  <si>
    <t xml:space="preserve">	NB-100103031</t>
  </si>
  <si>
    <t>2019420501000158E</t>
  </si>
  <si>
    <t>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t>
  </si>
  <si>
    <t>https://community.secop.gov.co/Public/Tendering/OpportunityDetail/Index?noticeUID=CO1.NTC.730370&amp;isFromPublicArea=True&amp;isModal=False</t>
  </si>
  <si>
    <t>CPS-159-N-2019</t>
  </si>
  <si>
    <t>CD-NC-126-2019</t>
  </si>
  <si>
    <t>DANIELA HERNANDEZ LOPEZ</t>
  </si>
  <si>
    <t>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</si>
  <si>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11-46-101008625</t>
  </si>
  <si>
    <t>2019420501000159E</t>
  </si>
  <si>
    <t>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t>
  </si>
  <si>
    <t>https://community.secop.gov.co/Public/Tendering/OpportunityDetail/Index?noticeUID=CO1.NTC.719490&amp;isFromPublicArea=True&amp;isModal=False</t>
  </si>
  <si>
    <t>CPS-160-N-2019</t>
  </si>
  <si>
    <t>CD-NC-183-2019</t>
  </si>
  <si>
    <t>MANUEL JESUS MEDINA CHAMORRO</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</si>
  <si>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</si>
  <si>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36-44-101043352</t>
  </si>
  <si>
    <t>2019420501000160E</t>
  </si>
  <si>
    <t>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t>
  </si>
  <si>
    <t>https://community.secop.gov.co/Public/Tendering/OpportunityDetail/Index?noticeUID=CO1.NTC.732212&amp;isFromPublicArea=True&amp;isModal=False</t>
  </si>
  <si>
    <t>OK PENDIENTE SUBIR CERT 2018</t>
  </si>
  <si>
    <t>CPS-161-N-2019</t>
  </si>
  <si>
    <t>CD-NC-165-2019</t>
  </si>
  <si>
    <t>ANDRES ERNESTO OBANDO OROZCO</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</si>
  <si>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t>
  </si>
  <si>
    <t>2019420501000161E</t>
  </si>
  <si>
    <t>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t>
  </si>
  <si>
    <t>https://community.secop.gov.co/Public/Tendering/OpportunityDetail/Index?noticeUID=CO1.NTC.719686&amp;isFromPublicArea=True&amp;isModal=False</t>
  </si>
  <si>
    <t>PENDIENTE SUBIR CERTIFICACIONES POR EL CONTRATISTA</t>
  </si>
  <si>
    <t>CPS-162-N-2019</t>
  </si>
  <si>
    <t>CD-NC-177-2019</t>
  </si>
  <si>
    <t>DANIEL RICARDO CALDERON RAMIREZ</t>
  </si>
  <si>
    <t>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t>
  </si>
  <si>
    <t>TERMINACIÓN ANTICIPADA FECHA INICIAL 30/12/2019, PLAZO INICIAL 311 DÍAS</t>
  </si>
  <si>
    <t>2019420501000162E</t>
  </si>
  <si>
    <t>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t>
  </si>
  <si>
    <t>https://community.secop.gov.co/Public/Tendering/OpportunityDetail/Index?noticeUID=CO1.NTC.734962&amp;isFromPublicArea=True&amp;isModal=False</t>
  </si>
  <si>
    <t>CPS-163-N-2019</t>
  </si>
  <si>
    <t>CD-NC-174-2019</t>
  </si>
  <si>
    <t>EVELYN PAOLA MORENO NIETO</t>
  </si>
  <si>
    <t>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t>
  </si>
  <si>
    <t>2019420501000163E</t>
  </si>
  <si>
    <t>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t>
  </si>
  <si>
    <t>https://community.secop.gov.co/Public/Tendering/OpportunityDetail/Index?noticeUID=CO1.NTC.732364&amp;isFromPublicArea=True&amp;isModal=False</t>
  </si>
  <si>
    <t>CPS-164-N-2019</t>
  </si>
  <si>
    <t>CD-NC-189-2019</t>
  </si>
  <si>
    <t>DIEGO OMAR SALAS ANDRADE</t>
  </si>
  <si>
    <t>Prestación de servicios profesionales y de apoyo jurídico en la implementación administrativa de las Fase I y II del Proyecto Áreas Protegidas y Diversidad Biológica, cofinanciado por el gobierno alemán a través del KfW</t>
  </si>
  <si>
    <t>2019420501000164E</t>
  </si>
  <si>
    <t>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t>
  </si>
  <si>
    <t>https://community.secop.gov.co/Public/Tendering/OpportunityDetail/Index?noticeUID=CO1.NTC.735044&amp;isFromPublicArea=True&amp;isModal=False</t>
  </si>
  <si>
    <t>ANX01-PÓR VALOR DE AMPARO(aprobado 28 de marzo)</t>
  </si>
  <si>
    <t>CPS-165-N-2019</t>
  </si>
  <si>
    <t>CD-NC-184-2019</t>
  </si>
  <si>
    <t>VIVIANA URREA MINOTA</t>
  </si>
  <si>
    <t>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t>
  </si>
  <si>
    <t>2019420501000165E</t>
  </si>
  <si>
    <t>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t>
  </si>
  <si>
    <t>https://community.secop.gov.co/Public/Tendering/OpportunityDetail/Index?noticeUID=CO1.NTC.734108&amp;isFromPublicArea=True&amp;isModal=False</t>
  </si>
  <si>
    <t>VALIDAR CON LA JEFE FECH DE ESPECIALIZACIÓN EN DIPLOM AES DIFERENTE A AL SIGEP E IDONEIDAD</t>
  </si>
  <si>
    <t>CPS-166-N-2019</t>
  </si>
  <si>
    <t>CD-NC-179-2019</t>
  </si>
  <si>
    <t>GERMAN ALBERTO ANGEL BERRIO</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</si>
  <si>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</si>
  <si>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2019420501000166E</t>
  </si>
  <si>
    <t>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t>
  </si>
  <si>
    <t>https://community.secop.gov.co/Public/Tendering/OpportunityDetail/Index?noticeUID=CO1.NTC.735150&amp;isFromPublicArea=True&amp;isModal=False</t>
  </si>
  <si>
    <t>CPS-167-N-2019</t>
  </si>
  <si>
    <t>CD-NC-193-2019</t>
  </si>
  <si>
    <t>DIANA JIMENA TORRES MORALES</t>
  </si>
  <si>
    <t>Prestación de servicios técnicos para apoyar la gestión administrativa y seguimiento a contratos en la ejecución de las Fases I y II del Proyecto Áreas Protegidas y Diversidad Biológica, cofinanciado por el Gobierno Alemán a través del KfW.</t>
  </si>
  <si>
    <t>2019420501000167E</t>
  </si>
  <si>
    <t>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t>
  </si>
  <si>
    <t>https://community.secop.gov.co/Public/Tendering/OpportunityDetail/Index?noticeUID=CO1.NTC.738774&amp;isFromPublicArea=True&amp;isModal=False</t>
  </si>
  <si>
    <t>CERT 2018-2017-2015 - VALIDAR CON LA JEFE FECHA EN SIGEP ES DIFERENTE EN IDONEIDAD Y DIPLOMA</t>
  </si>
  <si>
    <t>CPS-168-N-2019</t>
  </si>
  <si>
    <t>CD-NC-182-2019</t>
  </si>
  <si>
    <t>LUISA FERNANDA MALDONADO MORALES</t>
  </si>
  <si>
    <t>Prestación de servicios profesionales en la implementación y retroalimentación a la ruta de planificación y ordenamiento de los recursos hidrobiológicos y pesqueros en el SPNN y los Distritos de Manejo Integrado en administración.</t>
  </si>
  <si>
    <t>2019420501000168E</t>
  </si>
  <si>
    <t>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t>
  </si>
  <si>
    <t>https://community.secop.gov.co/Public/Tendering/OpportunityDetail/Index?noticeUID=CO1.NTC.733670&amp;isFromPublicArea=True&amp;isModal=False</t>
  </si>
  <si>
    <t>CPS-169-N-2019</t>
  </si>
  <si>
    <t>CD-NC-187-2019</t>
  </si>
  <si>
    <t>KAREN PAOLA SANCHEZ GARCIA</t>
  </si>
  <si>
    <t xml:space="preserve">	Prestación de servicios técnicos a la gestión administrativa en la Subdirección de Gestión y Manejo de Áreas Protegidas en el Grupo de Gestion e Integracion del SINAP.</t>
  </si>
  <si>
    <t>2019420501000169E</t>
  </si>
  <si>
    <t>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t>
  </si>
  <si>
    <t>https://community.secop.gov.co/Public/Tendering/OpportunityDetail/Index?noticeUID=CO1.NTC.734987&amp;isFromPublicArea=True&amp;isModal=False</t>
  </si>
  <si>
    <t>CPS-170-N-2019</t>
  </si>
  <si>
    <t>CD-NC-194-2019</t>
  </si>
  <si>
    <t>CARLOS ALBERTO BARRERO CANTOR</t>
  </si>
  <si>
    <t>Prestación de servicios profesionales para realizar el mantenimiento preventivo y correctivo del sistema de gestión documental Orfeo así como su actualización, administración, soporte, integración con otros sistemas e inclusión de nuevas funcionalidades</t>
  </si>
  <si>
    <t>NB-100103264</t>
  </si>
  <si>
    <t>2019420501000170E</t>
  </si>
  <si>
    <t>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t>
  </si>
  <si>
    <t>https://community.secop.gov.co/Public/Tendering/OpportunityDetail/Index?noticeUID=CO1.NTC.739001&amp;isFromPublicArea=True&amp;isModal=False</t>
  </si>
  <si>
    <t>CPS-171-N-2019</t>
  </si>
  <si>
    <t>CD-NC-185-2019</t>
  </si>
  <si>
    <t>MARIA CAMILA RAMIREZ HERNANDEZ</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</si>
  <si>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</si>
  <si>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2019420501000171E</t>
  </si>
  <si>
    <t>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t>
  </si>
  <si>
    <t>https://community.secop.gov.co/Public/Tendering/OpportunityDetail/Index?noticeUID=CO1.NTC.735239&amp;isFromPublicArea=True&amp;isModal=False</t>
  </si>
  <si>
    <t>CERTIFICACION IGAC 2014 ESTA DESACTUALIZADO CONTRATO EN EJECUCION</t>
  </si>
  <si>
    <t>CPS-172-N-2019</t>
  </si>
  <si>
    <t>CD-NC-190-2019</t>
  </si>
  <si>
    <t>LAURA PATRICIA PINILLOS COLLAZOS</t>
  </si>
  <si>
    <t>Prestación de servicios profesionales y de apoyo a la gestión para implementar el Plan de Monitoreo del Proyecto Áreas Protegidas y Diversidad Biológica en sus Fases I y II, conforme al programa que para ello apruebe el KfW</t>
  </si>
  <si>
    <t>2019420501000172E</t>
  </si>
  <si>
    <t>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t>
  </si>
  <si>
    <t>https://community.secop.gov.co/Public/Tendering/OpportunityDetail/Index?noticeUID=CO1.NTC.741354&amp;isFromPublicArea=True&amp;isModal=False</t>
  </si>
  <si>
    <t>CPS-173-N-2019</t>
  </si>
  <si>
    <t>CD-NC-178-2019</t>
  </si>
  <si>
    <t>HECTOR DAVID ROZO SOCHA</t>
  </si>
  <si>
    <t>Prestación de servicios técnicos a la gestión administrativa en la Subdirección de Gestión y Manejo de Áreas Protegidas del Grupo de Planeación y Manejo</t>
  </si>
  <si>
    <t>2019420501000173E</t>
  </si>
  <si>
    <t>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t>
  </si>
  <si>
    <t>https://community.secop.gov.co/Public/Tendering/OpportunityDetail/Index?noticeUID=CO1.NTC.734957&amp;isFromPublicArea=True&amp;isModal=False</t>
  </si>
  <si>
    <t>CPS-174-N-2019</t>
  </si>
  <si>
    <t>CD-NC-200-2019</t>
  </si>
  <si>
    <t>LADY MARCELA CASTRO LONDOÑO</t>
  </si>
  <si>
    <t>Prestación de servicios técnicos para apoyar la gestión administrativa y seguimiento precontractual en la ejecución de las Fases Iy 11 del Proyecto Áreas Protegidas y Diversidad Biológica, cofinanciado por el Gobierno Alemán a través del KfW.</t>
  </si>
  <si>
    <t>2019420501000174E</t>
  </si>
  <si>
    <t>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t>
  </si>
  <si>
    <t>https://community.secop.gov.co/Public/Tendering/OpportunityDetail/Index?noticeUID=CO1.NTC.739837&amp;isFromPublicArea=True&amp;isModal=False</t>
  </si>
  <si>
    <t>CPS-175-N-2019</t>
  </si>
  <si>
    <t>CD-NC-192-2019</t>
  </si>
  <si>
    <t>EDUARDO CORTES ZUBIETA</t>
  </si>
  <si>
    <t>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t>
  </si>
  <si>
    <t>37-44-101031501</t>
  </si>
  <si>
    <t>2019420501000175E</t>
  </si>
  <si>
    <t>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t>
  </si>
  <si>
    <t>https://community.secop.gov.co/Public/Tendering/OpportunityDetail/Index?noticeUID=CO1.NTC.741508&amp;isFromPublicArea=True&amp;isModal=False</t>
  </si>
  <si>
    <t>CPS-176-N-2019</t>
  </si>
  <si>
    <t>CD-NC-191-2019</t>
  </si>
  <si>
    <t>DENY CAROLINA LARA VEASQUEZ</t>
  </si>
  <si>
    <t>Prestación de servicios profesionales y de apoyo a la gestión en la implementación administrativa y financiera de las Fases I y II del Proyecto Áreas Protegidas y Diversidad Biológica, cofinanciado por el gobierno alemán a través del KfW.</t>
  </si>
  <si>
    <t>2019420501000176E</t>
  </si>
  <si>
    <t>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t>
  </si>
  <si>
    <t>https://community.secop.gov.co/Public/Tendering/OpportunityDetail/Index?noticeUID=CO1.NTC.741251&amp;isFromPublicArea=True&amp;isModal=False</t>
  </si>
  <si>
    <t>CPS-177-N-2019</t>
  </si>
  <si>
    <t>CD-NC-198-2019</t>
  </si>
  <si>
    <t>HELENA CRISTINA ROBLES CERVANTES</t>
  </si>
  <si>
    <t>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t>
  </si>
  <si>
    <t>2019420501000177E</t>
  </si>
  <si>
    <t>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t>
  </si>
  <si>
    <t>TERMINACION ANTICIPADA - FECHA INICIAL 20/08/2019 - PLAZO INICIAL:180</t>
  </si>
  <si>
    <t>https://community.secop.gov.co/Public/Tendering/OpportunityDetail/Index?noticeUID=CO1.NTC.740292&amp;isFromPublicArea=True&amp;isModal=False</t>
  </si>
  <si>
    <t>ANX01-PÓR NUM CTO - COMPLETAR OBJ(aprobado 18 de marzo)</t>
  </si>
  <si>
    <t>CPS-178-N-2019</t>
  </si>
  <si>
    <t>CD-NC-197-2019</t>
  </si>
  <si>
    <t>HERNAN YECID BARBOSA CAMARGO</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</si>
  <si>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t>
  </si>
  <si>
    <t>NB-100103319</t>
  </si>
  <si>
    <t>2019420501000178E</t>
  </si>
  <si>
    <t>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t>
  </si>
  <si>
    <t>https://community.secop.gov.co/Public/Tendering/OpportunityDetail/Index?noticeUID=CO1.NTC.739004&amp;isFromPublicArea=True&amp;isModal=False</t>
  </si>
  <si>
    <t>CPS-179-N-2019</t>
  </si>
  <si>
    <t>CD-NC-195-2019</t>
  </si>
  <si>
    <t>DIEGO EFREM ROJAS CORTES</t>
  </si>
  <si>
    <t>Prestación de servicios profesionales para el mantenimiento, soporte y desarrollo de las aplicaciones Web de la entidad que permitan avanzar en la consolidación de la estrategía de gobierno digital.</t>
  </si>
  <si>
    <t>2019420501000179E</t>
  </si>
  <si>
    <t>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t>
  </si>
  <si>
    <t>https://community.secop.gov.co/Public/Tendering/OpportunityDetail/Index?noticeUID=CO1.NTC.741360&amp;isFromPublicArea=True&amp;isModal=False</t>
  </si>
  <si>
    <t>CPS-180-N-2019</t>
  </si>
  <si>
    <t>CD-NC-159-2019</t>
  </si>
  <si>
    <t>ADRIANA PEREZ COLORADO</t>
  </si>
  <si>
    <t>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t>
  </si>
  <si>
    <t>2019420501000180E</t>
  </si>
  <si>
    <t>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t>
  </si>
  <si>
    <t>https://community.secop.gov.co/Public/Tendering/OpportunityDetail/Index?noticeUID=CO1.NTC.719320&amp;isFromPublicArea=True&amp;isModal=False</t>
  </si>
  <si>
    <t>VALIDAR CON LA JEFE FECHAS EN ED SUPERIOR Y EXP LAB SON DIFERENTES EN SIGEP VS DOCUMENTO</t>
  </si>
  <si>
    <t>CPS-181-N-2019</t>
  </si>
  <si>
    <t>CD-NC-199-2019</t>
  </si>
  <si>
    <t>IVAN JAVIER MONROY JINETE</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</si>
  <si>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</si>
  <si>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2019420501000181E</t>
  </si>
  <si>
    <t>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t>
  </si>
  <si>
    <t>https://community.secop.gov.co/Public/Tendering/OpportunityDetail/Index?noticeUID=CO1.NTC.741417&amp;isFromPublicArea=True&amp;isModal=False</t>
  </si>
  <si>
    <t>CPS-182-N-2019</t>
  </si>
  <si>
    <t>CD-NC-196-2019</t>
  </si>
  <si>
    <t>ANGELA MARIA CASTAÑEDA IBAÑEZ</t>
  </si>
  <si>
    <t>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t>
  </si>
  <si>
    <t>2019420501000182E</t>
  </si>
  <si>
    <t>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t>
  </si>
  <si>
    <t>https://community.secop.gov.co/Public/Tendering/OpportunityDetail/Index?noticeUID=CO1.NTC.739002&amp;isFromPublicArea=True&amp;isModal=False</t>
  </si>
  <si>
    <t>CPS-183-N-2019</t>
  </si>
  <si>
    <t>CD-NC-186-2019</t>
  </si>
  <si>
    <t>HENRY OMAR AUGUSTO CASTELLANOS QUIROZ</t>
  </si>
  <si>
    <t>2019420501000183E</t>
  </si>
  <si>
    <t>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t>
  </si>
  <si>
    <t>https://community.secop.gov.co/Public/Tendering/OpportunityDetail/Index?noticeUID=CO1.NTC.738851&amp;isFromPublicArea=True&amp;isModal=False</t>
  </si>
  <si>
    <t>FECHA DE ED SUPERIOR ES DIFERENTE EN SIGEP</t>
  </si>
  <si>
    <t>CPS-184-N-2019</t>
  </si>
  <si>
    <t>CD-NC-204-2019</t>
  </si>
  <si>
    <t>LUISA DEL PILAR GALINDO GARZON</t>
  </si>
  <si>
    <t>Prestación de servicios profesionales para la construcción, definición, y apoyo de las herramientas que implementan la estrategia digital de la entidad con su respectivo esquema de pruebas y documentación bajo el uso de Anguar y Laravel</t>
  </si>
  <si>
    <t>51-46-101003388</t>
  </si>
  <si>
    <t>2019420501000184E</t>
  </si>
  <si>
    <t>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t>
  </si>
  <si>
    <t>https://community.secop.gov.co/Public/Tendering/OpportunityDetail/Index?noticeUID=CO1.NTC.752711&amp;isFromPublicArea=True&amp;isModal=False</t>
  </si>
  <si>
    <t>CPS-185-N-2019</t>
  </si>
  <si>
    <t>CD-NC-201-2019</t>
  </si>
  <si>
    <t>ANDRES EDUARDO VELASQUEZ VARGAS</t>
  </si>
  <si>
    <t>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t>
  </si>
  <si>
    <t>2310416-8</t>
  </si>
  <si>
    <t>2019420501000185E</t>
  </si>
  <si>
    <t>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t>
  </si>
  <si>
    <t>https://community.secop.gov.co/Public/Tendering/OpportunityDetail/Index?noticeUID=CO1.NTC.747762&amp;isFromPublicArea=True&amp;isModal=False</t>
  </si>
  <si>
    <t>CPS-186-N-2019</t>
  </si>
  <si>
    <t>CD-NC-206-2019</t>
  </si>
  <si>
    <t>NURY JEANNETH GUIOTT RIAÑO</t>
  </si>
  <si>
    <t>Prestación de Servicios Técnicos y de apoyo a la Dirección General en el seguimiento y gestión de las comunicaciones y documentación relacionadas con la Administración y Manejo de las Áreas Protegidas</t>
  </si>
  <si>
    <t>2019420501000186E</t>
  </si>
  <si>
    <t>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t>
  </si>
  <si>
    <t>https://community.secop.gov.co/Public/Tendering/OpportunityDetail/Index?noticeUID=CO1.NTC.757802&amp;isFromPublicArea=True&amp;isModal=False</t>
  </si>
  <si>
    <t>ANX01-PÓR VIGENCIA DE AMPARO - anx02 - aprobadas 28 de marzo</t>
  </si>
  <si>
    <t>CPS-187-N-2019</t>
  </si>
  <si>
    <t>CD-NC-171-2019</t>
  </si>
  <si>
    <t>OLGA LUCIA CASAÑAS SUAREZ</t>
  </si>
  <si>
    <t>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t>
  </si>
  <si>
    <t>11-44-101134669</t>
  </si>
  <si>
    <t>2019420501000187E</t>
  </si>
  <si>
    <t>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t>
  </si>
  <si>
    <t>https://community.secop.gov.co/Public/Tendering/OpportunityDetail/Index?noticeUID=CO1.NTC.747530&amp;isFromPublicArea=True&amp;isModal=False</t>
  </si>
  <si>
    <t>CPS-188-N-2019</t>
  </si>
  <si>
    <t>CD-NC-203-2018</t>
  </si>
  <si>
    <t>DORA LUCIA BASTIDAS CAMARGO</t>
  </si>
  <si>
    <t>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t>
  </si>
  <si>
    <t>2019420501000188E</t>
  </si>
  <si>
    <t>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t>
  </si>
  <si>
    <t>https://community.secop.gov.co/Public/Tendering/OpportunityDetail/Index?noticeUID=CO1.NTC.758070&amp;isFromPublicArea=True&amp;isModal=False</t>
  </si>
  <si>
    <t>CPS-189-N-2019</t>
  </si>
  <si>
    <t>CD-NC-205-2019</t>
  </si>
  <si>
    <t>ADRIANA ESTHER PEDRAZA MARTINEZ</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</si>
  <si>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</si>
  <si>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33-46-101015612</t>
  </si>
  <si>
    <t>2019420501000189E</t>
  </si>
  <si>
    <t>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t>
  </si>
  <si>
    <t>https://community.secop.gov.co/Public/Tendering/OpportunityDetail/Index?noticeUID=CO1.NTC.758666&amp;isFromPublicArea=True&amp;isModal=False</t>
  </si>
  <si>
    <t>VALIDAR CON LA JEFE ADJUNOT CONTRATO IGAC</t>
  </si>
  <si>
    <t>ANX01-VIGENCIA DEL AMPARO</t>
  </si>
  <si>
    <t>CPS-190-N-2019</t>
  </si>
  <si>
    <t>CD-NC-208-2019</t>
  </si>
  <si>
    <t>KATHERINNE JULIETH ANGULO ALONSO</t>
  </si>
  <si>
    <t>Prestación de servicios profesionales en el Grupo de Gestión Financiera, para el desarrollo de la Gestión de Tesorería y Central de Cuentas de Parques Nacionales y Subcuenta – Fonam – PNNC, con el fin de contribuir con las metas establecidas por la entidad</t>
  </si>
  <si>
    <t>2019420501000190E</t>
  </si>
  <si>
    <t>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t>
  </si>
  <si>
    <t>https://community.secop.gov.co/Public/Tendering/OpportunityDetail/Index?noticeUID=CO1.NTC.760413&amp;isFromPublicArea=True&amp;isModal=False</t>
  </si>
  <si>
    <t>ADJUNTAR DIPLOMA O ACTA</t>
  </si>
  <si>
    <t>CPS-191-N-2019</t>
  </si>
  <si>
    <t>CD-NC-209-2019</t>
  </si>
  <si>
    <t>LEIDY VANESSA MALDONADO MORENO</t>
  </si>
  <si>
    <t>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t>
  </si>
  <si>
    <t>2019420501000191E</t>
  </si>
  <si>
    <t>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t>
  </si>
  <si>
    <t>https://community.secop.gov.co/Public/Tendering/OpportunityDetail/Index?noticeUID=CO1.NTC.761137&amp;isFromPublicArea=True&amp;isModal=False</t>
  </si>
  <si>
    <t>CPS-192-N-2019</t>
  </si>
  <si>
    <t>CD-NC-202-2019</t>
  </si>
  <si>
    <t>ADRIANA LORENA BERNAL FONSECA</t>
  </si>
  <si>
    <t>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t>
  </si>
  <si>
    <t>2019420501000192E</t>
  </si>
  <si>
    <t>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t>
  </si>
  <si>
    <t>https://community.secop.gov.co/Public/Tendering/OpportunityDetail/Index?noticeUID=CO1.NTC.755308&amp;isFromPublicArea=True&amp;isModal=False</t>
  </si>
  <si>
    <t>CPS-193-N-2019</t>
  </si>
  <si>
    <t>CD-NC-213-2019</t>
  </si>
  <si>
    <t>JEIMY PAOLA ARISTIZABAL RODRIGUEZ</t>
  </si>
  <si>
    <t>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t>
  </si>
  <si>
    <t>2019420501000193E</t>
  </si>
  <si>
    <t>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t>
  </si>
  <si>
    <t>https://community.secop.gov.co/Public/Tendering/OpportunityDetail/Index?noticeUID=CO1.NTC.762630&amp;isFromPublicArea=True&amp;isModal=False</t>
  </si>
  <si>
    <t>CPS-194-N-2019</t>
  </si>
  <si>
    <t>CD-NC-217-2019</t>
  </si>
  <si>
    <t>JOSE DEL CARMEN HERRERA TOVAR</t>
  </si>
  <si>
    <t>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t>
  </si>
  <si>
    <t>2019420501000194E</t>
  </si>
  <si>
    <t>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t>
  </si>
  <si>
    <t>https://community.secop.gov.co/Public/Tendering/OpportunityDetail/Index?noticeUID=CO1.NTC.763607&amp;isFromPublicArea=True&amp;isModal=False</t>
  </si>
  <si>
    <t>ANX01-PÓR VALOR DE AMPARO (aprobado 01 de abril</t>
  </si>
  <si>
    <t>CPS-195-N-2019</t>
  </si>
  <si>
    <t>CD-NC-214-2019</t>
  </si>
  <si>
    <t>NICOLAS ANTONIO AVILA PUENTES</t>
  </si>
  <si>
    <t>Prestación de servicios técnicos de apoyo a la gestión de la Oficina de Gestión del Riesgo para contribuir en el diagnóstico territorial de las presiones y amenazas de las áreas protegidas del Sistema de Parques Nacionales Naturales.</t>
  </si>
  <si>
    <t>2019420501000195E</t>
  </si>
  <si>
    <t>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t>
  </si>
  <si>
    <t>https://community.secop.gov.co/Public/Tendering/OpportunityDetail/Index?noticeUID=CO1.NTC.763611&amp;isFromPublicArea=True&amp;isModal=False</t>
  </si>
  <si>
    <t xml:space="preserve">                            </t>
  </si>
  <si>
    <t>CPS-196-N-2019</t>
  </si>
  <si>
    <t>CD-NC-216-2019</t>
  </si>
  <si>
    <t>ADOLFO LEON IBAÑEZ ELAM</t>
  </si>
  <si>
    <t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t>
  </si>
  <si>
    <t>2019420501000196E</t>
  </si>
  <si>
    <t>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t>
  </si>
  <si>
    <t>https://community.secop.gov.co/Public/Tendering/OpportunityDetail/Index?noticeUID=CO1.NTC.767045&amp;isFromPublicArea=True&amp;isModal=False</t>
  </si>
  <si>
    <t>ANX01-COMPLETAR OBJETO/aprobada 23 demayo</t>
  </si>
  <si>
    <t>FALTA</t>
  </si>
  <si>
    <t>CPS-197-N-2019</t>
  </si>
  <si>
    <t>CD-NC-218-2019</t>
  </si>
  <si>
    <t>GLADYS DEVIA ACEVEDO</t>
  </si>
  <si>
    <t>Prestación de servicios secretariales y administrativos al Grupo de Asuntos Internacionales y Cooperación que permitan el desarrollo de las labores operativas de la dependencia</t>
  </si>
  <si>
    <t>2019420501000197E</t>
  </si>
  <si>
    <t>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t>
  </si>
  <si>
    <t>https://community.secop.gov.co/Public/Tendering/OpportunityDetail/Index?noticeUID=CO1.NTC.769442&amp;isFromPublicArea=True&amp;isModal=False</t>
  </si>
  <si>
    <t>CPS-198-N-2019</t>
  </si>
  <si>
    <t>CD-NC-211-2019</t>
  </si>
  <si>
    <t>CARLOS HUMBERTO ANAYA GARCIA</t>
  </si>
  <si>
    <t>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t>
  </si>
  <si>
    <t>2019420501000198E</t>
  </si>
  <si>
    <t>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t>
  </si>
  <si>
    <t>TERA-FECHA TER INICIA 30/12/2019 PLAZO INICIAL 294</t>
  </si>
  <si>
    <t>https://community.secop.gov.co/Public/Tendering/OpportunityDetail/Index?noticeUID=CO1.NTC.762311&amp;isFromPublicArea=True&amp;isModal=False</t>
  </si>
  <si>
    <t>TERA</t>
  </si>
  <si>
    <t>ADJUNTAR DIPLOMA Y CERTIFICADOS LABORALES</t>
  </si>
  <si>
    <t>CPS-199-N-2019</t>
  </si>
  <si>
    <t>CD-NC-212-2019</t>
  </si>
  <si>
    <t>JUAN ESTEBAN MARTINEZ AHUMADA</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</si>
  <si>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</si>
  <si>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NB-100104111</t>
  </si>
  <si>
    <t>2019420501000199E</t>
  </si>
  <si>
    <t>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t>
  </si>
  <si>
    <t>https://community.secop.gov.co/Public/Tendering/OpportunityDetail/Index?noticeUID=CO1.NTC.766966&amp;isFromPublicArea=True&amp;isModal=False</t>
  </si>
  <si>
    <t>CPS-200-N-2019</t>
  </si>
  <si>
    <t>CD-NC-207-2019</t>
  </si>
  <si>
    <t>PEÑA CEDIEL ABOGADOS SAS</t>
  </si>
  <si>
    <t>Prestación de servicios profesionales especializados para la asesoría jurídica en temas de Contratación Estatal; pública; privada; Nacional e Internacional.</t>
  </si>
  <si>
    <t>2 PERSONA JURIDICA</t>
  </si>
  <si>
    <t>1 NIT</t>
  </si>
  <si>
    <t>15-44-101209387</t>
  </si>
  <si>
    <t>2019420501000200E</t>
  </si>
  <si>
    <t>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t>
  </si>
  <si>
    <t>https://community.secop.gov.co/Public/Tendering/OpportunityDetail/Index?noticeUID=CO1.NTC.762401&amp;isFromPublicArea=True&amp;isModal=False</t>
  </si>
  <si>
    <t>NA</t>
  </si>
  <si>
    <t>ANX01-DIRECCION-NIT DE PARQUES (APROBADA 14 DE MARZO)</t>
  </si>
  <si>
    <t>CPS-201-N-2019</t>
  </si>
  <si>
    <t>CD-NC-219-2019</t>
  </si>
  <si>
    <t>VIVIANA MORENO QUINTERO</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</si>
  <si>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</si>
  <si>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PLAZO EXCEDE 5 LA VIG</t>
  </si>
  <si>
    <t>2019420501000201E</t>
  </si>
  <si>
    <t>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t>
  </si>
  <si>
    <t>https://community.secop.gov.co/Public/Tendering/OpportunityDetail/Index?noticeUID=CO1.NTC.771195&amp;isFromPublicArea=True&amp;isModal=False</t>
  </si>
  <si>
    <t>CPS-202-N-2019</t>
  </si>
  <si>
    <t>CD-NC-220-2019</t>
  </si>
  <si>
    <t>CAMILO ERNESTO VINCHIRA PARRA</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</si>
  <si>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t>
  </si>
  <si>
    <t>2019420501000202E</t>
  </si>
  <si>
    <t>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t>
  </si>
  <si>
    <t>https://community.secop.gov.co/Public/Tendering/OpportunityDetail/Index?noticeUID=CO1.NTC.776505&amp;isFromPublicArea=True&amp;isModal=False</t>
  </si>
  <si>
    <t>CPS-203-N-2019</t>
  </si>
  <si>
    <t>SECOP I</t>
  </si>
  <si>
    <t>LEONARDO ALEXANDER PEREZ RUBIANO</t>
  </si>
  <si>
    <t>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t>
  </si>
  <si>
    <t>2019420501000203E</t>
  </si>
  <si>
    <t>https://www.contratos.gov.co/consultas/detalleProceso.do?numConstancia=19-12-9166931</t>
  </si>
  <si>
    <t>CPS-204-N-2019</t>
  </si>
  <si>
    <t>LINA MARIA CARDONA MARIN</t>
  </si>
  <si>
    <t>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t>
  </si>
  <si>
    <t>2019420501000204E</t>
  </si>
  <si>
    <t>https://www.contratos.gov.co/consultas/detalleProceso.do?numConstancia=19-12-9192757</t>
  </si>
  <si>
    <t>ANX01-VIGENCIA - 28/03/2019</t>
  </si>
  <si>
    <t>CPS-205-N-2019</t>
  </si>
  <si>
    <t>PAOLA ANDREA VALDES ACHURY</t>
  </si>
  <si>
    <t>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t>
  </si>
  <si>
    <t>2019420501000205E</t>
  </si>
  <si>
    <t>https://www.contratos.gov.co/consultas/detalleProceso.do?numConstancia=19-12-9228632</t>
  </si>
  <si>
    <t>anx01-completar objeto(aprobado 9 de abril</t>
  </si>
  <si>
    <t>CPS-206-N-2019</t>
  </si>
  <si>
    <t>CLARA ROCIO BURGOS VALENCIA</t>
  </si>
  <si>
    <t>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estrategia de Ecoturismo de la entidad .</t>
  </si>
  <si>
    <t>2019420501000206E</t>
  </si>
  <si>
    <t>https://www.contratos.gov.co/consultas/detalleProceso.do?numConstancia=19-12-9230023</t>
  </si>
  <si>
    <t>ANX01-OBJ CTO(aprobado 25 de abril)</t>
  </si>
  <si>
    <t>CPS-207-N-2019</t>
  </si>
  <si>
    <t>JORGE ENRIQUE ROJAS SANCHEZ</t>
  </si>
  <si>
    <t>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t>
  </si>
  <si>
    <t>LIBERAR 4 DÍAS</t>
  </si>
  <si>
    <t>2019420501000207E</t>
  </si>
  <si>
    <t>https://www.contratos.gov.co/consultas/detalleProceso.do?numConstancia=19-12-9231226</t>
  </si>
  <si>
    <t>INICIO</t>
  </si>
  <si>
    <t>CPS-208-N-2019</t>
  </si>
  <si>
    <t>LAURA CAMILA QUIROGA LUGO</t>
  </si>
  <si>
    <t>Prestación de servicios profesionales para apoyar la formulación, ejecución, monitoreo y seguimiento de proyectos de cooperación con recursos técnicos y/o financieros provenientes de fuentes oficiales y no oficiales de cooperación nacional e internacional.</t>
  </si>
  <si>
    <t>14 ASEGURADORA SOLIDARIA</t>
  </si>
  <si>
    <t>390-47-994000047237</t>
  </si>
  <si>
    <t>2019420501000208E</t>
  </si>
  <si>
    <t>https://www.contratos.gov.co/consultas/detalleProceso.do?numConstancia=19-12-9240204</t>
  </si>
  <si>
    <t>CPS-209-N-2019</t>
  </si>
  <si>
    <t>RICARDO ANDRES LOZADA RODRIGUEZ</t>
  </si>
  <si>
    <t>Prestación de servicios profesionales para articular procesos de cooperación internacional en el marco de los programas, proyectos e iniciativas liderados por Parques Nacionales Naturales de Colombia</t>
  </si>
  <si>
    <t>2019420501000209E</t>
  </si>
  <si>
    <t>https://www.contratos.gov.co/consultas/detalleProceso.do?numConstancia=19-12-9245967</t>
  </si>
  <si>
    <t>CPS-210-N-2019</t>
  </si>
  <si>
    <t>CHRISTIAN BYFLIED PARRA</t>
  </si>
  <si>
    <t>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t>
  </si>
  <si>
    <t>CHRISTIAN BYFIELD PARRA</t>
  </si>
  <si>
    <t>2019420501000210E</t>
  </si>
  <si>
    <t>https://www.contratos.gov.co/consultas/detalleProceso.do?numConstancia=19-12-9290276</t>
  </si>
  <si>
    <t>CPS-211-N-2019</t>
  </si>
  <si>
    <t>ORLANDO VARGAS RAYO</t>
  </si>
  <si>
    <t>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contar con argumentos sobre la importancia de la de la conservación de las áreas protegidas.</t>
  </si>
  <si>
    <t>NB-100105973</t>
  </si>
  <si>
    <t>2019420501000211E</t>
  </si>
  <si>
    <t>https://www.contratos.gov.co/consultas/detalleProceso.do?numConstancia=19-12-9298666</t>
  </si>
  <si>
    <t>CPS-212-N-2019</t>
  </si>
  <si>
    <t>MONICA ROSANIA SANDOVAL ARAQUE</t>
  </si>
  <si>
    <t>Prestación de servicios profesionales y de apoyo a la gestión para el mantenimiento, fortalecimiento y sostenibilidad del sistema integrado de gestión de Parques Nacionales Naturales de Colombia.</t>
  </si>
  <si>
    <t>2019420501000212E</t>
  </si>
  <si>
    <t>https://www.contratos.gov.co/consultas/detalleProceso.do?numConstancia=19-12-9298766</t>
  </si>
  <si>
    <t>CPS-213-N-2019</t>
  </si>
  <si>
    <t>JORGE MARIO TORRES MESA</t>
  </si>
  <si>
    <t>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t>
  </si>
  <si>
    <t>2019420501000213E</t>
  </si>
  <si>
    <t>https://www.contratos.gov.co/consultas/detalleProceso.do?numConstancia=19-12-9347212</t>
  </si>
  <si>
    <t>CPS-214-N-2019</t>
  </si>
  <si>
    <t>LUIS MIGUEL LOPEZ RODRIGUEZ</t>
  </si>
  <si>
    <t>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t>
  </si>
  <si>
    <t>18-46-101004528</t>
  </si>
  <si>
    <t>2019420501000214E</t>
  </si>
  <si>
    <t>https://www.contratos.gov.co/consultas/detalleProceso.do?numConstancia=19-12-9359784</t>
  </si>
  <si>
    <t>CPS-215-N-2019</t>
  </si>
  <si>
    <t>JULIAN BOTERO ARANGO</t>
  </si>
  <si>
    <t>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 promueva la conservación, buen uso de los recursos hidrobiológicos y pesqueros, y aporte al bienestar de las comunidades locales.</t>
  </si>
  <si>
    <t>2019420501000215E</t>
  </si>
  <si>
    <t>https://www.contratos.gov.co/consultas/detalleProceso.do?numConstancia=19-12-9423119</t>
  </si>
  <si>
    <t>CPS-216-N-2019</t>
  </si>
  <si>
    <t>DORIS JOHANNA GUZMAN PARRA</t>
  </si>
  <si>
    <t>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t>
  </si>
  <si>
    <t>2019420501000216E</t>
  </si>
  <si>
    <t>https://www.contratos.gov.co/consultas/detalleProceso.do?numConstancia=19-12-9392069</t>
  </si>
  <si>
    <t>ANX0-</t>
  </si>
  <si>
    <t>CPS-217-N-2019</t>
  </si>
  <si>
    <t>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t>
  </si>
  <si>
    <t>VIQUEZ</t>
  </si>
  <si>
    <t>2019420501000217E</t>
  </si>
  <si>
    <t>https://www.contratos.gov.co/consultas/detalleProceso.do?numConstancia=19-12-9421767</t>
  </si>
  <si>
    <t>CPS-218-N-2019</t>
  </si>
  <si>
    <t>Prestación de servicios profesionales para gestionar alianzas público privadas, formular y apoyar proyectos de cooperación.</t>
  </si>
  <si>
    <t>2019420501000218E</t>
  </si>
  <si>
    <t>https://www.contratos.gov.co/consultas/detalleProceso.do?numConstancia=19-12-9422031</t>
  </si>
  <si>
    <t>CPS-219-N-2019</t>
  </si>
  <si>
    <t>MARIA DEL CARMEN MONCADA ROSERO</t>
  </si>
  <si>
    <t>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 los estados financieros y gestión eficiente y traswparante en la rendición de cuentas a los entes de control.</t>
  </si>
  <si>
    <t>2019420501000219E</t>
  </si>
  <si>
    <t>https://www.contratos.gov.co/consultas/detalleProceso.do?numConstancia=19-12-9422938</t>
  </si>
  <si>
    <t>ANX01-VALOR AMPARO</t>
  </si>
  <si>
    <t>CPS-220-N-2019</t>
  </si>
  <si>
    <t>ADRIANA MARIA CAMPO SANCHEZ</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</si>
  <si>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</si>
  <si>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2019420501000220E</t>
  </si>
  <si>
    <t>https://www.contratos.gov.co/consultas/detalleProceso.do?numConstancia=19-12-9428352</t>
  </si>
  <si>
    <t>CPS-221-N-2019</t>
  </si>
  <si>
    <t>DIEGO FERNANDO GELVEZ PRADILLA</t>
  </si>
  <si>
    <t>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t>
  </si>
  <si>
    <t>DIEGO FERNANDO GELVEZ</t>
  </si>
  <si>
    <t>37-46-101000519</t>
  </si>
  <si>
    <t>2019420501000221E</t>
  </si>
  <si>
    <t>https://www.contratos.gov.co/consultas/detalleProceso.do?numConstancia=19-12-9432937</t>
  </si>
  <si>
    <t xml:space="preserve">ANX01-VIGENCIA AMPARO Y NOMBRE DE BENEFICIARIO </t>
  </si>
  <si>
    <t>CPS-222-N-2019</t>
  </si>
  <si>
    <t>HERLY GARCIA DUARTE</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</si>
  <si>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t>
  </si>
  <si>
    <t>2019420501000222E</t>
  </si>
  <si>
    <t>https://www.contratos.gov.co/consultas/detalleProceso.do?numConstancia=19-12-9439457</t>
  </si>
  <si>
    <t>CPS-223-N-2019</t>
  </si>
  <si>
    <t>CLAUDIA MARCELA TORRES TORRES</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</si>
  <si>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</si>
  <si>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CLAUDIA MARCELA TORRES</t>
  </si>
  <si>
    <t>2019420501000223E</t>
  </si>
  <si>
    <t>https://www.contratos.gov.co/consultas/detalleProceso.do?numConstancia=19-12-9443616</t>
  </si>
  <si>
    <t>ANX01-PALABRA MAL EN OBJETO</t>
  </si>
  <si>
    <t>CPS-224-N-2019</t>
  </si>
  <si>
    <t>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t>
  </si>
  <si>
    <t>2019420501000224E</t>
  </si>
  <si>
    <t>https://www.contratos.gov.co/consultas/detalleProceso.do?numConstancia=19-12-9474928</t>
  </si>
  <si>
    <t>CPS-225-N-2019</t>
  </si>
  <si>
    <t>ELIAS BOTERO GARCÍA</t>
  </si>
  <si>
    <t>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 conservación en las Áreas del Sistema de Parques Nacionales Naturales y su zona de influencia</t>
  </si>
  <si>
    <t>2019420501000225E</t>
  </si>
  <si>
    <t>https://www.contratos.gov.co/consultas/detalleProceso.do?numConstancia=19-12-9476348</t>
  </si>
  <si>
    <t>CPS-226-N-2019</t>
  </si>
  <si>
    <t>GINA JIMENA CELY AVILA</t>
  </si>
  <si>
    <t>Prestación de servicios técnicos en el Grupo de Gestión Financiera para apoyar el desarrollo de la gestión en el área de tesorería de parques nacionales y subcuenta -FONAM - PNNC, con el fin de Contribuir con las metas establecidas por la entidad</t>
  </si>
  <si>
    <t>CLAUSULA NOVENA: CUENTA DEL CONTRATISTA</t>
  </si>
  <si>
    <t>2019420501000226E</t>
  </si>
  <si>
    <t>https://www.contratos.gov.co/consultas/detalleProceso.do?numConstancia=19-12-9476442</t>
  </si>
  <si>
    <t>SUSC-MOD</t>
  </si>
  <si>
    <t>CPS-227-N-2019</t>
  </si>
  <si>
    <t>Prestación de servicios profesionales para liderar la gestión jurídica, administrativa y financiera en el proceso de ejecución y seguimiento para el cuarto año de implementación del Programa Desarrollo Local Sostenible financiado por la Unión Europea en la vigencia 2019.</t>
  </si>
  <si>
    <t>NB-100108482</t>
  </si>
  <si>
    <t>2019420501000227E</t>
  </si>
  <si>
    <t>https://www.contratos.gov.co/consultas/detalleProceso.do?numConstancia=19-12-9477362</t>
  </si>
  <si>
    <t>CPS-228-N-2019</t>
  </si>
  <si>
    <t>JAIME ALBERTO MANSILLA BARRERO</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</si>
  <si>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</si>
  <si>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2019420501000228E</t>
  </si>
  <si>
    <t>https://www.contratos.gov.co/consultas/detalleProceso.do?numConstancia=19-12-9504643</t>
  </si>
  <si>
    <t>FALTA ARL EN CARPETA</t>
  </si>
  <si>
    <t>CPS-229-N-2019</t>
  </si>
  <si>
    <t>YULI ANDREA BECERRA CASTIBLANCO</t>
  </si>
  <si>
    <t>Prestación de servicios profesionales para realizar Gestión Presupuestal de Ingresos de la Subcuenta FONAM- PARQUES Yel análisis de la información financiera de Concesiones y Empresas Comunitarias en el Grupo de Gestión Financiera</t>
  </si>
  <si>
    <t>2019420501000229E</t>
  </si>
  <si>
    <t>https://www.contratos.gov.co/consultas/detalleProceso.do?numConstancia=19-12-9561773</t>
  </si>
  <si>
    <t>CPS-230-N-2019</t>
  </si>
  <si>
    <t>JAMES TORRES RAMIREZ</t>
  </si>
  <si>
    <t>Prestación de servicios técnicos para administrar y dar soporte técnico del aplicativo SIIF Nación 11y realizar las funciones competentes al perfil de registrador entidad. Brindar apoyo de soporte técnico a la subdirección administrativa y financiera.</t>
  </si>
  <si>
    <t>2019420501000230E</t>
  </si>
  <si>
    <t>https://www.contratos.gov.co/consultas/detalleProceso.do?numConstancia=19-12-9562138</t>
  </si>
  <si>
    <t>CPS-231-N-2019</t>
  </si>
  <si>
    <t>BLANCA CECILIA GOMEZ LOZANO</t>
  </si>
  <si>
    <t>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t>
  </si>
  <si>
    <t>2019420501000231E</t>
  </si>
  <si>
    <t>https://www.contratos.gov.co/consultas/detalleProceso.do?numConstancia=19-12-9589049</t>
  </si>
  <si>
    <t>CPS-232-N-2019</t>
  </si>
  <si>
    <t>LESLIE JOHANNA MARTINEZ MARTINEZ</t>
  </si>
  <si>
    <t>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Direcciones Territoriales, garantizando el cumplimiento de obligaciones formales tributarias de la Entidad, de acuerdo a normatividad vigente.</t>
  </si>
  <si>
    <t>2019420501000232E</t>
  </si>
  <si>
    <t>https://www.contratos.gov.co/consultas/detalleProceso.do?numConstancia=19-12-9629369</t>
  </si>
  <si>
    <t>CPS-233-N-2019</t>
  </si>
  <si>
    <t>XIMENA CAROLINA CUBILLOS VARGAS</t>
  </si>
  <si>
    <t>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t>
  </si>
  <si>
    <t>15-44-101214061</t>
  </si>
  <si>
    <t>2019420501000234E</t>
  </si>
  <si>
    <t>https://www.contratos.gov.co/consultas/detalleProceso.do?numConstancia=19-12-9635287</t>
  </si>
  <si>
    <t>CPS-234-N-2019</t>
  </si>
  <si>
    <t>JOHANNA LIZETH DIAZ POVEDA</t>
  </si>
  <si>
    <t>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t>
  </si>
  <si>
    <t>NB-100110571</t>
  </si>
  <si>
    <t>2019420501000233E</t>
  </si>
  <si>
    <t>https://www.contratos.gov.co/consultas/detalleProceso.do?numConstancia=19-12-9635356</t>
  </si>
  <si>
    <t>AMP-001-2019-OC-37082</t>
  </si>
  <si>
    <t>OC</t>
  </si>
  <si>
    <t>COLOMBIANA DE COMERCIO SA Y/O ALKOSTO SA</t>
  </si>
  <si>
    <t>Parques Nacionales Naturales cuenta con un parque automotor, el cual atiende los servicios de desplazamiento de las diferentes áreas y se encuentra a disposición de los funcionarios para su desplazamiento en el cumplimiento de sus funciones, en la actualidad las llantas de los vehículos presentan desgaste por el uso diario que se les da a los vehiculos. Esta necesidad debe superarse co las adquisición de nuevos elelmentos, llantas que garanticen la vida útil y el normal funcionamiento de los vehículos de la entidad.</t>
  </si>
  <si>
    <t>4 SELECCIÓN ABREVIADA</t>
  </si>
  <si>
    <t>21 ORDEN DE COMPRA</t>
  </si>
  <si>
    <t>2 DV 1</t>
  </si>
  <si>
    <t>COLOMBIANA DE COMERCIO SA Y/O ALKOSTO SA / JHON LAGUNA</t>
  </si>
  <si>
    <t>6 NO CONSTITUYÓ GARANTÍAS</t>
  </si>
  <si>
    <t>2019420502200001E</t>
  </si>
  <si>
    <t>SUSC-TER</t>
  </si>
  <si>
    <t>AMP-002-2019-OC-37378</t>
  </si>
  <si>
    <t>UNIÓN TEMPORAL NOVATOURS - VISION TOUR</t>
  </si>
  <si>
    <t>Suministro de tiquetes aéreos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t>
  </si>
  <si>
    <t>UNIÓN TEMPORAL NOVATOURS - VISION TOUR / john duarte</t>
  </si>
  <si>
    <t>46 CUMPLIM+ ESTABIL_CALIDAD D OBRA+ PAGO D SALARIOS_PRESTAC SOC LEGALES</t>
  </si>
  <si>
    <t>18-44-101061294</t>
  </si>
  <si>
    <t>2019420502200002E</t>
  </si>
  <si>
    <t>AMP-003-2019-OC-37559</t>
  </si>
  <si>
    <t>EMPRESA DE TELEFONOS DE BOGOTÁ - ETB</t>
  </si>
  <si>
    <t>Servicio de conectividad (Internet) para PArques Nacionales Naturales de Colombia</t>
  </si>
  <si>
    <t>9 DV 8</t>
  </si>
  <si>
    <t>EMPRESA DE TELECOMUNICACIONES DE BOGOTA / CAMILO ANDRES OLEA RODRIGUEZ</t>
  </si>
  <si>
    <t>2019420502200003E</t>
  </si>
  <si>
    <t>CCV-001-2019</t>
  </si>
  <si>
    <t>IPMC-007-2019</t>
  </si>
  <si>
    <t>OPEN GROUP SAS</t>
  </si>
  <si>
    <t>Adquisición de teléfonos y dispositivos para telefonía IP de la sede Nivel Central (Calle 74 No 11 - 81 bogotá) de Parques Nacionales Naturales de Colombia.</t>
  </si>
  <si>
    <t>5 MÍNIMA CUANTÍA</t>
  </si>
  <si>
    <t>3 COMPRAVENTA y/o SUMINISTRO</t>
  </si>
  <si>
    <t>COMPRAVENTA</t>
  </si>
  <si>
    <t>OPEN GROUP S.A.S. / RONALD IVAN MUÑOZ GONZALEZ</t>
  </si>
  <si>
    <t>6 LIBERTY SEGUROS</t>
  </si>
  <si>
    <t>2019420500300001E</t>
  </si>
  <si>
    <t>https://www.secop.gov.co/CO1BusinessLine/Tendering/BuyerWorkArea/Index?docUniqueIdentifier=CO1.BDOS.801619&amp;prevCtxUrl=https%3a%2f%2fwww.secop.gov.co%2fCO1BusinessLine%2fTendering%2fBuyerDossierWorkspace%2fIndex%3fallWords2Search%3dipmc-%26filteringState%3d0%26sortingState%3dLastModifiedDESC%26showAdvancedSearch%3dFalse%26showAdvancedSearchFields%3dFalse%26folderCode%3dALL%26selectedDossier%3dCO1.BDOS.801619%26selectedRequest%3dCO1.REQ.824228%26&amp;prevCtxLbl=Procesos+de+la+Entidad+Estatal</t>
  </si>
  <si>
    <t>https://community.secop.gov.co/Public/Tendering/OpportunityDetail/Index?noticeUID=CO1.NTC.793112&amp;isFromPublicArea=True&amp;isModal=False</t>
  </si>
  <si>
    <t>CA-001-2019</t>
  </si>
  <si>
    <t>SEL-ABREV-001-2019</t>
  </si>
  <si>
    <t>SUMIMAS S.A.S.</t>
  </si>
  <si>
    <t>Contratar el arrendamiento de computadores de escritorio, estaciones de trabajo, portatil e impresora para Parques Nacionales Naturales de Colombia</t>
  </si>
  <si>
    <t>1 ARRENDAMIENTO y/o ADQUISICIÓN DE INMUEBLES</t>
  </si>
  <si>
    <t>SIMUMAS S.A. / LAURA PARIS MEJIA</t>
  </si>
  <si>
    <t>25-44-101127916</t>
  </si>
  <si>
    <t>2019420500100001E</t>
  </si>
  <si>
    <t>https://www.secop.gov.co/CO1BusinessLine/Tendering/BuyerWorkArea/Index?docUniqueIdentifier=CO1.BDOS.756607&amp;prevCtxUrl=https%3a%2f%2fwww.secop.gov.co%2fCO1BusinessLine%2fTendering%2fBuyerDossierWorkspace%2fIndex%3fallWords2Search%3dSEL-ABREV%26filteringState%3d0%26sortingState%3dLastModifiedDESC%26showAdvancedSearch%3dFalse%26showAdvancedSearchFields%3dFalse%26folderCode%3dALL%26selectedDossier%3dCO1.BDOS.756607%26selectedRequest%3dCO1.REQ.802959%26&amp;prevCtxLbl=Procesos+de+la+Entidad+Estatal</t>
  </si>
  <si>
    <t>https://community.secop.gov.co/Public/Tendering/OpportunityDetail/Index?noticeUID=CO1.NTC.771456&amp;isFromPublicArea=True&amp;isModal=False</t>
  </si>
  <si>
    <t>ANX0-RECHAZADO SE CARGO COMO BANCARIA</t>
  </si>
  <si>
    <t>CA-002-2019</t>
  </si>
  <si>
    <t>FAMOC DE PANEL</t>
  </si>
  <si>
    <t>Entregar a título de arrendamiento un bien inmueble ubicado en la ciudad de Bogotá para el funcionamiento de la sede central de PArques Nacionales Naturales de Colombia.</t>
  </si>
  <si>
    <t>31619 - 119 - 219- 319</t>
  </si>
  <si>
    <t>5 DV 4</t>
  </si>
  <si>
    <t>FAMOC DE PANEL / JAVIER ARMANDO RAMIREZ CACERES</t>
  </si>
  <si>
    <t>64-44-101014728</t>
  </si>
  <si>
    <t>CLAUSULA 9:VALOR TOTAL DEL CONTRATO - CLAUSULA 10: FORMA DE PAGO</t>
  </si>
  <si>
    <t>VALOR INICIAL:8776173647</t>
  </si>
  <si>
    <t>2019420500100002E</t>
  </si>
  <si>
    <t>https://www.contratos.gov.co/consultas/detalleProceso.do?numConstancia=19-12-9355540</t>
  </si>
  <si>
    <t>ANX01-POR MOD-001</t>
  </si>
  <si>
    <t>CS-001-2019</t>
  </si>
  <si>
    <t>CD-NC-210-2019</t>
  </si>
  <si>
    <t>SOPORTE LÓGICO</t>
  </si>
  <si>
    <t>Contratar el mantenimiento del sistema de informacion humano web de Parques Nacionales incluyendo soporte telefonico y plataforma, asi como mesa de ayuda, cumpliendo los requisitos minimos exigidos.</t>
  </si>
  <si>
    <t>20 OTROS</t>
  </si>
  <si>
    <t>SERVICIOS</t>
  </si>
  <si>
    <t>SOPORTE LOGICO</t>
  </si>
  <si>
    <t>44 CUMPLIM+ CALIDAD_CORRECTO FUNCIONAM D LOS BIENES SUMIN</t>
  </si>
  <si>
    <t>NB-100104992</t>
  </si>
  <si>
    <t>2019420502400001E</t>
  </si>
  <si>
    <t>https://www.secop.gov.co/CO1BusinessLine/Tendering/BuyerWorkArea/Index?docUniqueIdentifier=CO1.BDOS.769259&amp;prevCtxUrl=https%3a%2f%2fwww.secop.gov.co%2fCO1BusinessLine%2fTendering%2fBuyerDossierWorkspace%2fIndex%3fallWords2Search%3d210-2019%26filteringState%3d0%26sortingState%3dLastModifiedDESC%26showAdvancedSearch%3dFalse%26showAdvancedSearchFields%3dFalse%26folderCode%3dALL%26selectedDossier%3dCO1.BDOS.769259%26selectedRequest%3dCO1.REQ.794388%26&amp;prevCtxLbl=Procesos+de+la+Entidad+Estatal</t>
  </si>
  <si>
    <t>https://community.secop.gov.co/Public/Tendering/OpportunityDetail/Index?noticeUID=CO1.NTC.774383&amp;isFromPublicArea=True&amp;isModal=False</t>
  </si>
  <si>
    <t>CS-002-2019</t>
  </si>
  <si>
    <t>IPMC-NC-002-2019</t>
  </si>
  <si>
    <t>MULTISTREAM LATINOAMERICA S.A.S.</t>
  </si>
  <si>
    <t>Suministro de servicios de streaming para la emisora virtual de PArques Nacionales NAturales de Colombia</t>
  </si>
  <si>
    <t>3 DV 2</t>
  </si>
  <si>
    <t>21-46-101008818</t>
  </si>
  <si>
    <t>2019420502400002E</t>
  </si>
  <si>
    <t>https://www.secop.gov.co/CO1BusinessLine/Tendering/BuyerWorkArea/Index?docUniqueIdentifier=CO1.BDOS.781429&amp;prevCtxUrl=https%3a%2f%2fwww.secop.gov.co%2fCO1BusinessLine%2fTendering%2fBuyerDossierWorkspace%2fIndex%3fallWords2Search%3dIPMC-%26filteringState%3d0%26sortingState%3dLastModifiedDESC%26showAdvancedSearch%3dFalse%26showAdvancedSearchFields%3dFalse%26folderCode%3dALL%26selectedDossier%3dCO1.BDOS.781429%26selectedRequest%3dCO1.REQ.804191%26&amp;prevCtxLbl=Procesos+de+la+Entidad+Estatal</t>
  </si>
  <si>
    <t>https://community.secop.gov.co/Public/Tendering/OpportunityDetail/Index?noticeUID=CO1.NTC.774458&amp;isFromPublicArea=True&amp;isModal=False</t>
  </si>
  <si>
    <t>CS-003-2019</t>
  </si>
  <si>
    <t>IPMC-NC-005-2019</t>
  </si>
  <si>
    <t>LUIS GUIOVANNY JIMENEZ MORA</t>
  </si>
  <si>
    <t>Contratar el servicio de mantenimiento y recarga para los extintores, ubicados en la ciudad de Bogotá D.C: y los vehículos asignados a Nivel Central de PArques nacionales Naturales.</t>
  </si>
  <si>
    <t>LUIS GUIOVANNY JIMENEZ MORA propietario de FABRICA DE EXTINTORES NACIONAL</t>
  </si>
  <si>
    <t>NB-100105981</t>
  </si>
  <si>
    <t>2019420502400003E</t>
  </si>
  <si>
    <t>https://www.secop.gov.co/CO1BusinessLine/Tendering/BuyerWorkArea/Index?docUniqueIdentifier=CO1.BDOS.800716&amp;prevCtxUrl=https%3a%2f%2fwww.secop.gov.co%2fCO1BusinessLine%2fTendering%2fBuyerDossierWorkspace%2fIndex%3fallWords2Search%3dipmc-%26filteringState%3d0%26sortingState%3dLastModifiedDESC%26showAdvancedSearch%3dFalse%26showAdvancedSearchFields%3dFalse%26folderCode%3dALL%26selectedDossier%3dCO1.BDOS.800716%26selectedRequest%3dCO1.REQ.823422%26&amp;prevCtxLbl=Procesos+de+la+Entidad+Estatal</t>
  </si>
  <si>
    <t>https://community.secop.gov.co/Public/Tendering/OpportunityDetail/Index?noticeUID=CO1.NTC.795307&amp;isFromPublicArea=True&amp;isModal=False</t>
  </si>
  <si>
    <t>CS-004-2019</t>
  </si>
  <si>
    <t>IPMC-NC-006-2019</t>
  </si>
  <si>
    <t>ALL TECHNOLOGICAL SERVICES S.A.S.</t>
  </si>
  <si>
    <t>Contratar el servicio de mantenimiento preventivo y correctivo incluyendo repuestos a los equipos tecnológicos de la sede Nivel Central (Calle 74 No 11 - 81 Bogotá).</t>
  </si>
  <si>
    <t>10 DV 9</t>
  </si>
  <si>
    <t xml:space="preserve">	33-44-101185460</t>
  </si>
  <si>
    <t>2019420502400004E</t>
  </si>
  <si>
    <t>https://www.secop.gov.co/CO1BusinessLine/Tendering/BuyerWorkArea/Index?docUniqueIdentifier=CO1.BDOS.800435&amp;prevCtxUrl=https%3a%2f%2fwww.secop.gov.co%2fCO1BusinessLine%2fTendering%2fBuyerDossierWorkspace%2fIndex%3fallWords2Search%3dipmc-%26filteringState%3d0%26sortingState%3dLastModifiedDESC%26showAdvancedSearch%3dFalse%26showAdvancedSearchFields%3dFalse%26folderCode%3dALL%26selectedDossier%3dCO1.BDOS.800435%26selectedRequest%3dCO1.REQ.823248%26&amp;prevCtxLbl=Procesos+de+la+Entidad+Estatal</t>
  </si>
  <si>
    <t>https://community.secop.gov.co/Public/Tendering/OpportunityDetail/Index?noticeUID=CO1.NTC.793141&amp;isFromPublicArea=True&amp;isModal=False</t>
  </si>
  <si>
    <t>CS-005-2019</t>
  </si>
  <si>
    <t>IPMC-NC-009-2019</t>
  </si>
  <si>
    <t>AMEZQUITA &amp; CIA S.A.S.</t>
  </si>
  <si>
    <t>Servicios de Auditoría al fondo de disposición y a las cuentas especiales del Proyecto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PÄrques Nacionales Naturales de Colombia.</t>
  </si>
  <si>
    <t>4 DV 3</t>
  </si>
  <si>
    <t>AMEZQUITA &amp; CIA S.A.S. / VIVIAN CHRITINE AMÉZQUITA ACOSTA</t>
  </si>
  <si>
    <t>BERKELY COLOMBIA SEGUROS</t>
  </si>
  <si>
    <t>2019420502400005E</t>
  </si>
  <si>
    <t>https://www.secop.gov.co/CO1BusinessLine/Tendering/BuyerWorkArea/Index?docUniqueIdentifier=CO1.BDOS.811018&amp;prevCtxUrl=https%3a%2f%2fwww.secop.gov.co%2fCO1BusinessLine%2fTendering%2fBuyerDossierWorkspace%2fIndex%3fallWords2Search%3dipmc-%26filteringState%3d0%26sortingState%3dLastModifiedDESC%26showAdvancedSearch%3dFalse%26showAdvancedSearchFields%3dFalse%26folderCode%3dALL%26selectedDossier%3dCO1.BDOS.811018%26selectedRequest%3dCO1.REQ.834419%26&amp;prevCtxLbl=Procesos+de+la+Entidad+Estatal</t>
  </si>
  <si>
    <t>https://community.secop.gov.co/Public/Tendering/OpportunityDetail/Index?noticeUID=CO1.NTC.802855&amp;isFromPublicArea=True&amp;isModal=False</t>
  </si>
  <si>
    <t>CS-006-2019</t>
  </si>
  <si>
    <t>IPMC-NC-008-2019</t>
  </si>
  <si>
    <t>Contratar el servicio de mantenimiento preventivo y correctivo, incluyendo repuestos y mano de obra a (2) dos UPS (EATON POWERWARE PW9390 de 80 Kva y PW9155 10 Kva, ubicadas en la sede de Nivel CEntral en Bogotá Calle 74 No 11 - 81</t>
  </si>
  <si>
    <t>ALL TECHNOLOGICAL SERVICES S.A.S. / YEISON JONAS GARZON GONZALEZ</t>
  </si>
  <si>
    <t>33-44-101186544</t>
  </si>
  <si>
    <t>2019420502400006E</t>
  </si>
  <si>
    <t>https://www.secop.gov.co/CO1BusinessLine/Tendering/BuyerWorkArea/Index?docUniqueIdentifier=CO1.BDOS.805011&amp;prevCtxUrl=https%3a%2f%2fwww.secop.gov.co%2fCO1BusinessLine%2fTendering%2fBuyerDossierWorkspace%2fIndex%3fallWords2Search%3dipmc-%26filteringState%3d0%26sortingState%3dLastModifiedDESC%26showAdvancedSearch%3dFalse%26showAdvancedSearchFields%3dFalse%26folderCode%3dALL%26selectedDossier%3dCO1.BDOS.805011%26selectedRequest%3dCO1.REQ.844333%26&amp;prevCtxLbl=Procesos+de+la+Entidad+Estatal</t>
  </si>
  <si>
    <t>https://community.secop.gov.co/Public/Tendering/OpportunityDetail/Index?noticeUID=CO1.NTC.811942&amp;isFromPublicArea=True&amp;isModal=False</t>
  </si>
  <si>
    <t>ANX01-POR NUMERO Y TIPO DE CTO</t>
  </si>
  <si>
    <t>CS-007-2019</t>
  </si>
  <si>
    <t>IPMC-NC-011-2019</t>
  </si>
  <si>
    <t>TOYOCAR'S INGENIERIA AUTOMOTRIZ LIMITADA</t>
  </si>
  <si>
    <t xml:space="preserve">Servicio de mantenimiento preventivo y correctivo, incluyendo repuestos originales y mano de obra calificada, para los vehículos asignados al nivel central de Parques Nacionales Naturales de Colombia </t>
  </si>
  <si>
    <t>21-44-101297692</t>
  </si>
  <si>
    <t>2019420502400007E</t>
  </si>
  <si>
    <t>https://www.secop.gov.co/CO1BusinessLine/Tendering/BuyerWorkArea/Index?docUniqueIdentifier=CO1.BDOS.830220&amp;prevCtxUrl=https%3a%2f%2fwww.secop.gov.co%2fCO1BusinessLine%2fTendering%2fBuyerDossierWorkspace%2fIndex%3fallWords2Search%3dIPMC%26filteringState%3d0%26sortingState%3dLastModifiedDESC%26showAdvancedSearch%3dFalse%26showAdvancedSearchFields%3dFalse%26folderCode%3dALL%26selectedDossier%3dCO1.BDOS.830220%26selectedRequest%3dCO1.REQ.855909%26&amp;prevCtxLbl=Procesos+de+la+Entidad+Estatal</t>
  </si>
  <si>
    <t>https://community.secop.gov.co/Public/Tendering/OpportunityDetail/Index?noticeUID=CO1.NTC.823117&amp;isFromPublicArea=True&amp;isModal=False</t>
  </si>
  <si>
    <t>anx-0</t>
  </si>
  <si>
    <t>CS-008-2019</t>
  </si>
  <si>
    <t>IPMC-NC-013-2019</t>
  </si>
  <si>
    <t>NELSON NOVA GOMEZ</t>
  </si>
  <si>
    <t>Contratar el servicio de mantenimiento preventivo y correctivo incluyendo repuestos para el circuito cerrado de televisión de la sede Nivel Central (Calle 74 No 11-81 Bogotá)</t>
  </si>
  <si>
    <t>11-46-101009668</t>
  </si>
  <si>
    <t>2019420502400008E</t>
  </si>
  <si>
    <t>https://www.secop.gov.co/CO1BusinessLine/Tendering/BuyerWorkArea/Index?docUniqueIdentifier=CO1.BDOS.846047&amp;prevCtxUrl=https%3a%2f%2fwww.secop.gov.co%2fCO1BusinessLine%2fTendering%2fBuyerDossierWorkspace%2fIndex%3fallWords2Search%3dIPMC-%26filteringState%3d0%26sortingState%3dLastModifiedDESC%26showAdvancedSearch%3dFalse%26showAdvancedSearchFields%3dFalse%26folderCode%3dALL%26selectedDossier%3dCO1.BDOS.846047%26selectedRequest%3dCO1.REQ.873334%26&amp;prevCtxLbl=Procesos+de+la+Entidad+Estatal</t>
  </si>
  <si>
    <t>https://community.secop.gov.co/Public/Tendering/OpportunityDetail/Index?noticeUID=CO1.NTC.846532&amp;isFromPublicArea=True&amp;isModal=False</t>
  </si>
  <si>
    <t>CSEG-001-2019</t>
  </si>
  <si>
    <t>IPMC-NC-003-2019</t>
  </si>
  <si>
    <t>MAPFRE SEGUROS GENERALES DE COLOMBIA S.A.</t>
  </si>
  <si>
    <t>Contratar el seguro de accidentes personales que mapare los guardaparques voluntarios y comunitarios al servicio de Parques Nacionales Naturales de Colombia</t>
  </si>
  <si>
    <t>18 SEGUROS</t>
  </si>
  <si>
    <t>61819 - 86119</t>
  </si>
  <si>
    <t>29/03/2019 - 15/05/2019</t>
  </si>
  <si>
    <t>MAPFRE SEGUROS GENERALES DE COLOMBIA S.A. / JOSE MAURICIO MALAGON ACOSTA</t>
  </si>
  <si>
    <t>3 ADICIÓN EN VALOR y EN TIEMPO</t>
  </si>
  <si>
    <t>2019420500600001E</t>
  </si>
  <si>
    <t>https://www.secop.gov.co/CO1BusinessLine/Tendering/BuyerWorkArea/Index?docUniqueIdentifier=CO1.BDOS.793113&amp;prevCtxUrl=https%3a%2f%2fwww.secop.gov.co%2fCO1BusinessLine%2fTendering%2fBuyerDossierWorkspace%2fIndex%3fallWords2Search%3dipmc-%26filteringState%3d0%26sortingState%3dLastModifiedDESC%26showAdvancedSearch%3dFalse%26showAdvancedSearchFields%3dFalse%26folderCode%3dALL%26selectedDossier%3dCO1.BDOS.793113%26selectedRequest%3dCO1.REQ.815515%26&amp;prevCtxLbl=Procesos+de+la+Entidad+Estatal</t>
  </si>
  <si>
    <t>https://community.secop.gov.co/Public/Tendering/OpportunityDetail/Index?noticeUID=CO1.NTC.783637&amp;isFromPublicArea=True&amp;isModal=False</t>
  </si>
  <si>
    <t>AYP-TER</t>
  </si>
  <si>
    <t>CSEG-002-2019</t>
  </si>
  <si>
    <t>SEL-ABREV-002-2019</t>
  </si>
  <si>
    <t>LA PREVISORA-RESOLUCIÓN 134</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</si>
  <si>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de accidentes personales que ampare los guardaparques y cualquier otra póliza de seguros que requiera la entidad en el desarrollo de su actividad</t>
  </si>
  <si>
    <t>LA PREVISORA-RESOLUCIÓN</t>
  </si>
  <si>
    <t>2019420500600002E</t>
  </si>
  <si>
    <t>https://www.secop.gov.co/CO1BusinessLine/Tendering/BuyerWorkArea/Index?docUniqueIdentifier=CO1.BDOS.813874&amp;prevCtxUrl=https%3a%2f%2fwww.secop.gov.co%2fCO1BusinessLine%2fTendering%2fBuyerDossierWorkspace%2fIndex%3fallWords2Search%3dSEL-ABREV%26filteringState%3d0%26sortingState%3dLastModifiedDESC%26showAdvancedSearch%3dFalse%26showAdvancedSearchFields%3dFalse%26folderCode%3dALL%26selectedDossier%3dCO1.BDOS.813874%26selectedRequest%3dCO1.REQ.847054%26&amp;prevCtxLbl=Procesos+de+la+Entidad+Estatal</t>
  </si>
  <si>
    <t>https://community.secop.gov.co/Public/Tendering/OpportunityDetail/Index?noticeUID=CO1.NTC.815031&amp;isFromPublicArea=True&amp;isModal=False</t>
  </si>
  <si>
    <t>CSEG-003-2019</t>
  </si>
  <si>
    <t>IPMC-NC-012-2019</t>
  </si>
  <si>
    <t>2019420500600003E</t>
  </si>
  <si>
    <t>https://www.secop.gov.co/CO1BusinessLine/Tendering/BuyerWorkArea/Index?docUniqueIdentifier=CO1.BDOS.844439&amp;prevCtxUrl=https%3a%2f%2fwww.secop.gov.co%2fCO1BusinessLine%2fTendering%2fBuyerDossierWorkspace%2fIndex%3fallWords2Search%3dIPMC-%26filteringState%3d0%26sortingState%3dLastModifiedDESC%26showAdvancedSearch%3dFalse%26showAdvancedSearchFields%3dFalse%26folderCode%3dALL%26selectedDossier%3dCO1.BDOS.844439%26selectedRequest%3dCO1.REQ.871644%26&amp;prevCtxLbl=Procesos+de+la+Entidad+Estatal</t>
  </si>
  <si>
    <t>https://community.secop.gov.co/Public/Tendering/OpportunityDetail/Index?noticeUID=CO1.NTC.836545&amp;isFromPublicArea=True&amp;isModal=False</t>
  </si>
  <si>
    <t>CCSEG-001-2019</t>
  </si>
  <si>
    <t>CM-001-2019</t>
  </si>
  <si>
    <t>JARDINE LLOYD THOMPSON VALENCIA &amp; IRAGORRI CORREDORES DE SEGUROS S.A.</t>
  </si>
  <si>
    <t>Contratar un intermediario de seguros, legalmente establecido en Colombiaa y autorizado por la Superintendencia Financiera de Colombia, para que preste a Parques Nacionales Naturales de Colombia los servicios de intermediación y asesoría integral en la contratación y manejo de las pólizas de seguros</t>
  </si>
  <si>
    <t>1 CONCURSO DE MÉRITOS ABIERTO</t>
  </si>
  <si>
    <t>corretaje de seguros</t>
  </si>
  <si>
    <t>1 DV 0</t>
  </si>
  <si>
    <t>4 CONFIANZA</t>
  </si>
  <si>
    <t>GU079388</t>
  </si>
  <si>
    <t>2019420520100001E</t>
  </si>
  <si>
    <t>https://www.secop.gov.co/CO1BusinessLine/Tendering/BuyerWorkArea/Index?docUniqueIdentifier=CO1.BDOS.793317&amp;prevCtxUrl=https%3a%2f%2fwww.secop.gov.co%2fCO1BusinessLine%2fTendering%2fBuyerDossierWorkspace%2fIndex%3fcreatedByList%3d10604452%3b%26filteringState%3d0%26sortingState%3dLastModifiedDESC%26showAdvancedSearch%3dTrue%26showAdvancedSearchFields%3dFalse%26advSrchFolderCode%3dALL%26selectedDossier%3dCO1.BDOS.793317%26selectedRequest%3dCO1.REQ.829018%26&amp;prevCtxLbl=Procesos+de+la+Entidad+Estatal</t>
  </si>
  <si>
    <t>https://community.secop.gov.co/Public/Tendering/OpportunityDetail/Index?noticeUID=CO1.NTC.797421&amp;isFromPublicArea=True&amp;isModal=False</t>
  </si>
  <si>
    <t>anx-01</t>
  </si>
  <si>
    <t>CSU-001-2019</t>
  </si>
  <si>
    <t>IPMC-NC-001-2019</t>
  </si>
  <si>
    <t>GESTIÓN DE SEGURIDAD ELECTRÓNICA</t>
  </si>
  <si>
    <t>Suministro de certificados digitales de función pública con sus respectivos dispositivos de almacenamiento criptográfico y soporte técnico, para los usuarios del aplicativo Sistema Integrado de Información Financiera – SIIF NACION</t>
  </si>
  <si>
    <t>SUMINISTRO</t>
  </si>
  <si>
    <t>2019420501100001E</t>
  </si>
  <si>
    <t>https://www.secop.gov.co/CO1BusinessLine/Tendering/BuyerWorkArea/Index?docUniqueIdentifier=CO1.BDOS.764724&amp;prevCtxUrl=https%3a%2f%2fwww.secop.gov.co%2fCO1BusinessLine%2fTendering%2fBuyerDossierWorkspace%2fIndex%3fallWords2Search%3dIPMC-%26filteringState%3d0%26sortingState%3dLastModifiedDESC%26showAdvancedSearch%3dFalse%26showAdvancedSearchFields%3dFalse%26folderCode%3dALL%26selectedDossier%3dCO1.BDOS.764724%26selectedRequest%3dCO1.REQ.786700%26&amp;prevCtxLbl=Procesos+de+la+Entidad+Estatal</t>
  </si>
  <si>
    <t>https://community.secop.gov.co/Public/Tendering/OpportunityDetail/Index?noticeUID=CO1.NTC.758340&amp;isFromPublicArea=True&amp;isModal=False</t>
  </si>
  <si>
    <t>CSU-002-2019</t>
  </si>
  <si>
    <t>IPMC-NC-010-2019</t>
  </si>
  <si>
    <t>ORGANIZACIÓN TERPEL S.A.</t>
  </si>
  <si>
    <t>Suministro de combustible para los vehículos de propiedad de Parques Nacionales Naturales de Colombia con asignación en la Ciudad de Bogotá</t>
  </si>
  <si>
    <t>ORGANIZACIÓN TERPEL</t>
  </si>
  <si>
    <t>CHUBB</t>
  </si>
  <si>
    <t>2019420501100002E</t>
  </si>
  <si>
    <t>https://www.secop.gov.co/CO1BusinessLine/Tendering/BuyerWorkArea/Index?docUniqueIdentifier=CO1.BDOS.828545&amp;prevCtxUrl=https%3a%2f%2fwww.secop.gov.co%2fCO1BusinessLine%2fTendering%2fBuyerDossierWorkspace%2fIndex%3fallWords2Search%3dIPMC-%26filteringState%3d0%26sortingState%3dLastModifiedDESC%26showAdvancedSearch%3dTrue%26showAdvancedSearchFields%3dFalse%26advSrchFolderCode%3dALL%26selectedDossier%3dCO1.BDOS.828545%26selectedRequest%3dCO1.REQ.854401%26&amp;prevCtxLbl=Procesos+de+la+Entidad+Estatal</t>
  </si>
  <si>
    <t>https://community.secop.gov.co/Public/Tendering/OpportunityDetail/Index?noticeUID=CO1.NTC.821216&amp;isFromPublicArea=True&amp;isModal=False</t>
  </si>
  <si>
    <t>CSU-003-2019</t>
  </si>
  <si>
    <t>IPMC-NC-014-2019</t>
  </si>
  <si>
    <t>PREMIER SINGS PUBLICIDAD S.A.S.</t>
  </si>
  <si>
    <t>Suministrar productos de impresión digital de gran formato, para apoyar los procesos de educación ambiental que permitan la apropiación de conocimiento que incentive a los ciudadanos para que apoyen la conservación del Sistema de Parques Nacionales Naturales de Colombia en los ámbitos local, regional, nacional e internacional, de acuerdo con las especificaciones técnicas descritas y bajo los principios de transparencia, solidaridad, equidad, participación respeto a la diversidad cultural.</t>
  </si>
  <si>
    <t>PREMIER SIGNS PUBLICIDAD S.A.S. / DIANA ESPERANZA CASTAÑO MONTES</t>
  </si>
  <si>
    <t>15-46-101012128</t>
  </si>
  <si>
    <t>2019420501100003E</t>
  </si>
  <si>
    <t>https://www.secop.gov.co/CO1BusinessLine/Tendering/BuyerWorkArea/Index?docUniqueIdentifier=CO1.BDOS.846945&amp;prevCtxUrl=https%3a%2f%2fwww.secop.gov.co%2fCO1BusinessLine%2fTendering%2fBuyerDossierWorkspace%2fIndex%3fallWords2Search%3dIPMC-%26filteringState%3d0%26sortingState%3dLastModifiedDESC%26showAdvancedSearch%3dFalse%26showAdvancedSearchFields%3dFalse%26folderCode%3dALL%26selectedDossier%3dCO1.BDOS.846945%26selectedRequest%3dCO1.REQ.874639%26&amp;prevCtxLbl=Procesos+de+la+Entidad+Estatal</t>
  </si>
  <si>
    <t>https://community.secop.gov.co/Public/Tendering/OpportunityDetail/Index?noticeUID=CO1.NTC.840418&amp;isFromPublicArea=True&amp;isModal=False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</si>
</sst>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0"/>
    <numFmt numFmtId="166" formatCode="d/m/yyyy"/>
    <numFmt numFmtId="167" formatCode="yyyy/mm/dd"/>
    <numFmt numFmtId="168" formatCode="d/mm/yyyy"/>
  </numFmts>
  <fonts count="35" x14ac:knownFonts="1">
    <font>
      <sz val="10"/>
      <color rgb="FF000000"/>
      <name val="Arial"/>
    </font>
    <font>
      <sz val="10"/>
      <color rgb="FF000000"/>
      <name val="Arial"/>
    </font>
    <font>
      <sz val="11"/>
      <color rgb="FF000000"/>
      <name val="Arial"/>
    </font>
    <font>
      <sz val="11"/>
      <color rgb="FF1155CC"/>
      <name val="Arial"/>
    </font>
    <font>
      <b/>
      <sz val="11"/>
      <color rgb="FF000000"/>
      <name val="Arial"/>
    </font>
    <font>
      <sz val="7"/>
      <color rgb="FF000000"/>
      <name val="Arial"/>
    </font>
    <font>
      <b/>
      <sz val="10"/>
      <color rgb="FF2F5496"/>
      <name val="Arial"/>
    </font>
    <font>
      <b/>
      <sz val="7"/>
      <color rgb="FF2F5496"/>
      <name val="Arial"/>
    </font>
    <font>
      <b/>
      <sz val="9"/>
      <color rgb="FF2F5496"/>
      <name val="Arial"/>
    </font>
    <font>
      <b/>
      <sz val="8"/>
      <color rgb="FF548135"/>
      <name val="Arial"/>
    </font>
    <font>
      <b/>
      <sz val="8"/>
      <color rgb="FF2F5496"/>
      <name val="Arial"/>
    </font>
    <font>
      <sz val="8"/>
      <color rgb="FF548135"/>
      <name val="Arial"/>
    </font>
    <font>
      <sz val="10"/>
      <name val="Arial"/>
    </font>
    <font>
      <sz val="8"/>
      <color rgb="FF6AA84F"/>
      <name val="Arial"/>
    </font>
    <font>
      <b/>
      <sz val="8"/>
      <color rgb="FFFF0000"/>
      <name val="Arial"/>
    </font>
    <font>
      <b/>
      <sz val="10"/>
      <color rgb="FFFF0000"/>
      <name val="Arial"/>
    </font>
    <font>
      <sz val="8"/>
      <color rgb="FFFF0000"/>
      <name val="Arial"/>
    </font>
    <font>
      <b/>
      <sz val="10"/>
      <color rgb="FF8EAADB"/>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1"/>
      <color rgb="FFFF00FF"/>
      <name val="Arial"/>
    </font>
    <font>
      <b/>
      <sz val="10"/>
      <name val="Arial"/>
    </font>
    <font>
      <u/>
      <sz val="10"/>
      <color rgb="FF0000FF"/>
      <name val="Arial"/>
    </font>
    <font>
      <b/>
      <u/>
      <sz val="9"/>
      <color rgb="FF333333"/>
      <name val="Arial"/>
    </font>
    <font>
      <sz val="11"/>
      <color rgb="FFFFD966"/>
      <name val="Arial"/>
    </font>
    <font>
      <b/>
      <sz val="10"/>
      <color rgb="FF0000FF"/>
      <name val="Arial"/>
    </font>
    <font>
      <sz val="11"/>
      <color rgb="FF00FFFF"/>
      <name val="Arial"/>
    </font>
    <font>
      <b/>
      <sz val="10"/>
      <color rgb="FFFFFF00"/>
      <name val="Arial"/>
    </font>
    <font>
      <sz val="10"/>
      <color rgb="FF222222"/>
      <name val="Arial"/>
    </font>
    <font>
      <sz val="11"/>
      <name val="Arial Narrow"/>
    </font>
    <font>
      <sz val="7"/>
      <color rgb="FFFF0000"/>
      <name val="Arial"/>
    </font>
  </fonts>
  <fills count="38">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F6B26B"/>
        <bgColor rgb="FFF6B26B"/>
      </patternFill>
    </fill>
    <fill>
      <patternFill patternType="solid">
        <fgColor rgb="FF00FFFF"/>
        <bgColor rgb="FF00FFFF"/>
      </patternFill>
    </fill>
    <fill>
      <patternFill patternType="solid">
        <fgColor rgb="FFB6D7A8"/>
        <bgColor rgb="FFB6D7A8"/>
      </patternFill>
    </fill>
    <fill>
      <patternFill patternType="solid">
        <fgColor rgb="FFFFF2CC"/>
        <bgColor rgb="FFFFF2CC"/>
      </patternFill>
    </fill>
    <fill>
      <patternFill patternType="solid">
        <fgColor rgb="FF9FC5E8"/>
        <bgColor rgb="FF9FC5E8"/>
      </patternFill>
    </fill>
    <fill>
      <patternFill patternType="solid">
        <fgColor rgb="FFFFE599"/>
        <bgColor rgb="FFFFE599"/>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D9D2E9"/>
        <bgColor rgb="FFD9D2E9"/>
      </patternFill>
    </fill>
    <fill>
      <patternFill patternType="solid">
        <fgColor rgb="FF00FF00"/>
        <bgColor rgb="FF00FF00"/>
      </patternFill>
    </fill>
    <fill>
      <patternFill patternType="solid">
        <fgColor rgb="FFC27BA0"/>
        <bgColor rgb="FFC27BA0"/>
      </patternFill>
    </fill>
    <fill>
      <patternFill patternType="solid">
        <fgColor rgb="FFF4CCCC"/>
        <bgColor rgb="FFF4CCCC"/>
      </patternFill>
    </fill>
    <fill>
      <patternFill patternType="solid">
        <fgColor rgb="FFFFFF00"/>
        <bgColor rgb="FFFFFF00"/>
      </patternFill>
    </fill>
    <fill>
      <patternFill patternType="solid">
        <fgColor rgb="FFA4C2F4"/>
        <bgColor rgb="FFA4C2F4"/>
      </patternFill>
    </fill>
    <fill>
      <patternFill patternType="solid">
        <fgColor rgb="FFD9D9D9"/>
        <bgColor rgb="FFD9D9D9"/>
      </patternFill>
    </fill>
    <fill>
      <patternFill patternType="solid">
        <fgColor rgb="FFF3F3F3"/>
        <bgColor rgb="FFF3F3F3"/>
      </patternFill>
    </fill>
    <fill>
      <patternFill patternType="solid">
        <fgColor rgb="FFFCE5CD"/>
        <bgColor rgb="FFFCE5CD"/>
      </patternFill>
    </fill>
    <fill>
      <patternFill patternType="solid">
        <fgColor rgb="FFFF0000"/>
        <bgColor rgb="FFFF0000"/>
      </patternFill>
    </fill>
    <fill>
      <patternFill patternType="solid">
        <fgColor rgb="FFD5A6BD"/>
        <bgColor rgb="FFD5A6BD"/>
      </patternFill>
    </fill>
    <fill>
      <patternFill patternType="solid">
        <fgColor rgb="FFFF9900"/>
        <bgColor rgb="FFFF9900"/>
      </patternFill>
    </fill>
    <fill>
      <patternFill patternType="solid">
        <fgColor rgb="FFF9CB9C"/>
        <bgColor rgb="FFF9CB9C"/>
      </patternFill>
    </fill>
    <fill>
      <patternFill patternType="solid">
        <fgColor rgb="FF6FA8DC"/>
        <bgColor rgb="FF6FA8DC"/>
      </patternFill>
    </fill>
    <fill>
      <patternFill patternType="solid">
        <fgColor rgb="FFE6B8AF"/>
        <bgColor rgb="FFE6B8AF"/>
      </patternFill>
    </fill>
    <fill>
      <patternFill patternType="solid">
        <fgColor rgb="FFCFE2F3"/>
        <bgColor rgb="FFCFE2F3"/>
      </patternFill>
    </fill>
    <fill>
      <patternFill patternType="solid">
        <fgColor rgb="FFD0E0E3"/>
        <bgColor rgb="FFD0E0E3"/>
      </patternFill>
    </fill>
    <fill>
      <patternFill patternType="solid">
        <fgColor rgb="FFBFE070"/>
        <bgColor rgb="FFBFE070"/>
      </patternFill>
    </fill>
    <fill>
      <patternFill patternType="solid">
        <fgColor rgb="FFEAD1DC"/>
        <bgColor rgb="FFEAD1DC"/>
      </patternFill>
    </fill>
    <fill>
      <patternFill patternType="solid">
        <fgColor rgb="FFFFFF99"/>
        <bgColor rgb="FFFFFF99"/>
      </patternFill>
    </fill>
  </fills>
  <borders count="1">
    <border>
      <left/>
      <right/>
      <top/>
      <bottom/>
      <diagonal/>
    </border>
  </borders>
  <cellStyleXfs count="1">
    <xf numFmtId="0" fontId="0" fillId="0" borderId="0"/>
  </cellStyleXfs>
  <cellXfs count="17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0" xfId="0" applyFont="1" applyFill="1" applyBorder="1" applyAlignment="1">
      <alignment horizontal="center" vertical="center"/>
    </xf>
    <xf numFmtId="164"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0" fillId="0" borderId="0" xfId="0" applyFont="1" applyAlignment="1"/>
    <xf numFmtId="0" fontId="5" fillId="0" borderId="0" xfId="0" applyFont="1" applyAlignment="1"/>
    <xf numFmtId="0" fontId="6" fillId="3" borderId="0" xfId="0" applyFont="1" applyFill="1" applyBorder="1" applyAlignment="1">
      <alignment horizontal="center" vertical="center" wrapText="1"/>
    </xf>
    <xf numFmtId="1" fontId="7" fillId="4"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6" fillId="3" borderId="0"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4" fontId="6" fillId="6"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0" fontId="18" fillId="7" borderId="0" xfId="0" applyFont="1" applyFill="1" applyBorder="1" applyAlignment="1">
      <alignment horizontal="center" vertical="center" wrapText="1"/>
    </xf>
    <xf numFmtId="3" fontId="6" fillId="3" borderId="0"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40" fontId="6" fillId="3" borderId="0" xfId="0" applyNumberFormat="1" applyFont="1" applyFill="1" applyBorder="1" applyAlignment="1">
      <alignment horizontal="center" vertical="center" wrapText="1"/>
    </xf>
    <xf numFmtId="0" fontId="19" fillId="8" borderId="0"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12" fillId="0" borderId="0" xfId="0" applyFont="1" applyAlignment="1"/>
    <xf numFmtId="0" fontId="21" fillId="0" borderId="0" xfId="0" applyFont="1" applyAlignment="1"/>
    <xf numFmtId="0" fontId="22" fillId="0" borderId="0" xfId="0" applyFont="1" applyAlignment="1"/>
    <xf numFmtId="0" fontId="23" fillId="2" borderId="0" xfId="0" applyFont="1" applyFill="1" applyAlignment="1">
      <alignment horizontal="center"/>
    </xf>
    <xf numFmtId="14" fontId="22" fillId="0" borderId="0" xfId="0" applyNumberFormat="1" applyFont="1" applyAlignment="1"/>
    <xf numFmtId="0" fontId="22" fillId="0" borderId="0" xfId="0" applyFont="1" applyAlignment="1">
      <alignment horizontal="right"/>
    </xf>
    <xf numFmtId="14" fontId="22" fillId="0" borderId="0" xfId="0" applyNumberFormat="1" applyFont="1" applyAlignment="1">
      <alignment horizontal="center"/>
    </xf>
    <xf numFmtId="165" fontId="22" fillId="0" borderId="0" xfId="0" applyNumberFormat="1" applyFont="1" applyAlignment="1">
      <alignment horizontal="right"/>
    </xf>
    <xf numFmtId="4" fontId="22" fillId="0" borderId="0" xfId="0" applyNumberFormat="1" applyFont="1" applyAlignment="1"/>
    <xf numFmtId="3" fontId="22" fillId="0" borderId="0" xfId="0" applyNumberFormat="1" applyFont="1" applyAlignment="1">
      <alignment horizontal="right"/>
    </xf>
    <xf numFmtId="0" fontId="1" fillId="0" borderId="0" xfId="0" applyFont="1" applyAlignment="1"/>
    <xf numFmtId="0" fontId="22" fillId="0" borderId="0" xfId="0" applyFont="1" applyBorder="1" applyAlignment="1"/>
    <xf numFmtId="14" fontId="24" fillId="0" borderId="0" xfId="0" applyNumberFormat="1" applyFont="1" applyBorder="1" applyAlignment="1">
      <alignment horizontal="right"/>
    </xf>
    <xf numFmtId="0" fontId="12" fillId="11" borderId="0" xfId="0" applyFont="1" applyFill="1" applyBorder="1" applyAlignment="1"/>
    <xf numFmtId="3" fontId="12" fillId="0" borderId="0" xfId="0" applyNumberFormat="1" applyFont="1" applyAlignment="1"/>
    <xf numFmtId="0" fontId="12" fillId="12" borderId="0" xfId="0" applyFont="1" applyFill="1" applyAlignment="1"/>
    <xf numFmtId="14" fontId="22" fillId="13" borderId="0" xfId="0" applyNumberFormat="1" applyFont="1" applyFill="1" applyAlignment="1"/>
    <xf numFmtId="3" fontId="22" fillId="0" borderId="0" xfId="0" applyNumberFormat="1" applyFont="1" applyAlignment="1"/>
    <xf numFmtId="166" fontId="22" fillId="0" borderId="0" xfId="0" applyNumberFormat="1" applyFont="1" applyAlignment="1"/>
    <xf numFmtId="0" fontId="22" fillId="2" borderId="0" xfId="0" applyFont="1" applyFill="1" applyAlignment="1"/>
    <xf numFmtId="167" fontId="22" fillId="12" borderId="0" xfId="0" applyNumberFormat="1" applyFont="1" applyFill="1" applyAlignment="1"/>
    <xf numFmtId="0" fontId="22" fillId="14" borderId="0" xfId="0" applyFont="1" applyFill="1" applyAlignment="1"/>
    <xf numFmtId="0" fontId="22" fillId="12" borderId="0" xfId="0" applyFont="1" applyFill="1" applyAlignment="1"/>
    <xf numFmtId="0" fontId="25" fillId="15" borderId="0" xfId="0" applyFont="1" applyFill="1" applyAlignment="1"/>
    <xf numFmtId="38" fontId="22" fillId="16" borderId="0" xfId="0" applyNumberFormat="1" applyFont="1" applyFill="1" applyBorder="1" applyAlignment="1"/>
    <xf numFmtId="0" fontId="12" fillId="11" borderId="0" xfId="0" applyFont="1" applyFill="1" applyAlignment="1"/>
    <xf numFmtId="0" fontId="26" fillId="0" borderId="0" xfId="0" applyFont="1" applyAlignment="1"/>
    <xf numFmtId="0" fontId="27" fillId="17" borderId="0" xfId="0" applyFont="1" applyFill="1" applyAlignment="1">
      <alignment horizontal="left"/>
    </xf>
    <xf numFmtId="0" fontId="12" fillId="18" borderId="0" xfId="0" applyFont="1" applyFill="1" applyAlignment="1"/>
    <xf numFmtId="1" fontId="12" fillId="0" borderId="0" xfId="0" applyNumberFormat="1" applyFont="1" applyAlignment="1"/>
    <xf numFmtId="1" fontId="26" fillId="0" borderId="0" xfId="0" applyNumberFormat="1" applyFont="1" applyAlignment="1"/>
    <xf numFmtId="14" fontId="22" fillId="0" borderId="0" xfId="0" applyNumberFormat="1" applyFont="1" applyAlignment="1">
      <alignment horizontal="right"/>
    </xf>
    <xf numFmtId="14" fontId="22" fillId="19" borderId="0" xfId="0" applyNumberFormat="1" applyFont="1" applyFill="1" applyAlignment="1">
      <alignment horizontal="center"/>
    </xf>
    <xf numFmtId="4" fontId="28" fillId="20" borderId="0" xfId="0" applyNumberFormat="1" applyFont="1" applyFill="1" applyAlignment="1"/>
    <xf numFmtId="0" fontId="22" fillId="10" borderId="0" xfId="0" applyFont="1" applyFill="1" applyAlignment="1"/>
    <xf numFmtId="14" fontId="22" fillId="0" borderId="0" xfId="0" applyNumberFormat="1" applyFont="1" applyBorder="1" applyAlignment="1">
      <alignment horizontal="right"/>
    </xf>
    <xf numFmtId="1" fontId="29" fillId="19" borderId="0" xfId="0" applyNumberFormat="1" applyFont="1" applyFill="1" applyAlignment="1"/>
    <xf numFmtId="166" fontId="22" fillId="14" borderId="0" xfId="0" applyNumberFormat="1" applyFont="1" applyFill="1" applyAlignment="1"/>
    <xf numFmtId="165" fontId="22" fillId="21" borderId="0" xfId="0" applyNumberFormat="1" applyFont="1" applyFill="1" applyAlignment="1">
      <alignment horizontal="right"/>
    </xf>
    <xf numFmtId="14" fontId="22" fillId="12" borderId="0" xfId="0" applyNumberFormat="1" applyFont="1" applyFill="1" applyAlignment="1"/>
    <xf numFmtId="14" fontId="22" fillId="13" borderId="0" xfId="0" applyNumberFormat="1" applyFont="1" applyFill="1" applyAlignment="1">
      <alignment horizontal="right"/>
    </xf>
    <xf numFmtId="166" fontId="12" fillId="0" borderId="0" xfId="0" applyNumberFormat="1" applyFont="1" applyAlignment="1"/>
    <xf numFmtId="0" fontId="22" fillId="2" borderId="0" xfId="0" applyFont="1" applyFill="1" applyAlignment="1">
      <alignment horizontal="right"/>
    </xf>
    <xf numFmtId="167" fontId="22" fillId="12" borderId="0" xfId="0" applyNumberFormat="1" applyFont="1" applyFill="1" applyAlignment="1">
      <alignment horizontal="right"/>
    </xf>
    <xf numFmtId="0" fontId="12" fillId="22" borderId="0" xfId="0" applyFont="1" applyFill="1" applyAlignment="1"/>
    <xf numFmtId="0" fontId="12" fillId="2" borderId="0" xfId="0" applyFont="1" applyFill="1" applyAlignment="1"/>
    <xf numFmtId="3" fontId="12" fillId="0" borderId="0" xfId="0" applyNumberFormat="1" applyFont="1" applyAlignment="1">
      <alignment horizontal="right"/>
    </xf>
    <xf numFmtId="0" fontId="22" fillId="22" borderId="0" xfId="0" applyFont="1" applyFill="1" applyAlignment="1"/>
    <xf numFmtId="4" fontId="30" fillId="20" borderId="0" xfId="0" applyNumberFormat="1" applyFont="1" applyFill="1" applyAlignment="1"/>
    <xf numFmtId="0" fontId="22" fillId="23" borderId="0" xfId="0" applyFont="1" applyFill="1" applyAlignment="1"/>
    <xf numFmtId="167" fontId="22" fillId="23" borderId="0" xfId="0" applyNumberFormat="1" applyFont="1" applyFill="1" applyAlignment="1"/>
    <xf numFmtId="0" fontId="12" fillId="21" borderId="0" xfId="0" applyFont="1" applyFill="1" applyAlignment="1"/>
    <xf numFmtId="3" fontId="22" fillId="13" borderId="0" xfId="0" applyNumberFormat="1" applyFont="1" applyFill="1" applyAlignment="1">
      <alignment horizontal="right"/>
    </xf>
    <xf numFmtId="1" fontId="29" fillId="24" borderId="0" xfId="0" applyNumberFormat="1" applyFont="1" applyFill="1" applyAlignment="1"/>
    <xf numFmtId="3" fontId="12" fillId="25" borderId="0" xfId="0" applyNumberFormat="1" applyFont="1" applyFill="1" applyAlignment="1"/>
    <xf numFmtId="0" fontId="27" fillId="0" borderId="0" xfId="0" applyFont="1" applyAlignment="1">
      <alignment horizontal="left"/>
    </xf>
    <xf numFmtId="14" fontId="22" fillId="14" borderId="0" xfId="0" applyNumberFormat="1" applyFont="1" applyFill="1" applyAlignment="1"/>
    <xf numFmtId="165" fontId="22" fillId="26" borderId="0" xfId="0" applyNumberFormat="1" applyFont="1" applyFill="1" applyAlignment="1">
      <alignment horizontal="right"/>
    </xf>
    <xf numFmtId="3" fontId="12" fillId="25" borderId="0" xfId="0" applyNumberFormat="1" applyFont="1" applyFill="1" applyAlignment="1">
      <alignment horizontal="right"/>
    </xf>
    <xf numFmtId="0" fontId="22" fillId="27" borderId="0" xfId="0" applyFont="1" applyFill="1" applyAlignment="1"/>
    <xf numFmtId="1" fontId="31" fillId="27" borderId="0" xfId="0" applyNumberFormat="1" applyFont="1" applyFill="1" applyAlignment="1"/>
    <xf numFmtId="0" fontId="22" fillId="18" borderId="0" xfId="0" applyFont="1" applyFill="1" applyAlignment="1"/>
    <xf numFmtId="0" fontId="22" fillId="19" borderId="0" xfId="0" applyFont="1" applyFill="1" applyAlignment="1"/>
    <xf numFmtId="0" fontId="32" fillId="17" borderId="0" xfId="0" applyFont="1" applyFill="1" applyAlignment="1"/>
    <xf numFmtId="0" fontId="22" fillId="14" borderId="0" xfId="0" applyFont="1" applyFill="1" applyAlignment="1">
      <alignment horizontal="right"/>
    </xf>
    <xf numFmtId="0" fontId="12" fillId="27" borderId="0" xfId="0" applyFont="1" applyFill="1" applyAlignment="1"/>
    <xf numFmtId="0" fontId="33" fillId="0" borderId="0" xfId="0" applyFont="1" applyAlignment="1"/>
    <xf numFmtId="0" fontId="33" fillId="0" borderId="0" xfId="0" applyFont="1" applyAlignment="1">
      <alignment horizontal="right"/>
    </xf>
    <xf numFmtId="167" fontId="22" fillId="9" borderId="0" xfId="0" applyNumberFormat="1" applyFont="1" applyFill="1" applyAlignment="1"/>
    <xf numFmtId="0" fontId="2" fillId="0" borderId="0" xfId="0" applyFont="1" applyAlignment="1"/>
    <xf numFmtId="0" fontId="12" fillId="14" borderId="0" xfId="0" applyFont="1" applyFill="1" applyAlignment="1"/>
    <xf numFmtId="167" fontId="22" fillId="28" borderId="0" xfId="0" applyNumberFormat="1" applyFont="1" applyFill="1" applyAlignment="1"/>
    <xf numFmtId="0" fontId="22" fillId="28" borderId="0" xfId="0" applyFont="1" applyFill="1" applyAlignment="1"/>
    <xf numFmtId="14" fontId="22" fillId="29" borderId="0" xfId="0" applyNumberFormat="1" applyFont="1" applyFill="1" applyAlignment="1"/>
    <xf numFmtId="0" fontId="12" fillId="30" borderId="0" xfId="0" applyFont="1" applyFill="1" applyAlignment="1"/>
    <xf numFmtId="167" fontId="22" fillId="14" borderId="0" xfId="0" applyNumberFormat="1" applyFont="1" applyFill="1" applyAlignment="1"/>
    <xf numFmtId="166" fontId="22" fillId="12" borderId="0" xfId="0" applyNumberFormat="1" applyFont="1" applyFill="1" applyAlignment="1"/>
    <xf numFmtId="0" fontId="12" fillId="17" borderId="0" xfId="0" applyFont="1" applyFill="1" applyAlignment="1"/>
    <xf numFmtId="0" fontId="22" fillId="9" borderId="0" xfId="0" applyFont="1" applyFill="1" applyAlignment="1"/>
    <xf numFmtId="0" fontId="12" fillId="17" borderId="0" xfId="0" applyFont="1" applyFill="1" applyAlignment="1">
      <alignment horizontal="right"/>
    </xf>
    <xf numFmtId="165" fontId="12" fillId="0" borderId="0" xfId="0" applyNumberFormat="1" applyFont="1" applyAlignment="1"/>
    <xf numFmtId="0" fontId="12" fillId="0" borderId="0" xfId="0" applyFont="1" applyAlignment="1">
      <alignment horizontal="right"/>
    </xf>
    <xf numFmtId="165" fontId="12" fillId="0" borderId="0" xfId="0" applyNumberFormat="1" applyFont="1" applyAlignment="1">
      <alignment horizontal="right"/>
    </xf>
    <xf numFmtId="0" fontId="0" fillId="4" borderId="0" xfId="0" applyFont="1" applyFill="1" applyAlignment="1"/>
    <xf numFmtId="0" fontId="23" fillId="11" borderId="0" xfId="0" applyFont="1" applyFill="1" applyAlignment="1">
      <alignment horizontal="center"/>
    </xf>
    <xf numFmtId="0" fontId="23" fillId="31" borderId="0" xfId="0" applyFont="1" applyFill="1" applyAlignment="1">
      <alignment horizontal="center"/>
    </xf>
    <xf numFmtId="166" fontId="12" fillId="12" borderId="0" xfId="0" applyNumberFormat="1" applyFont="1" applyFill="1" applyAlignment="1"/>
    <xf numFmtId="0" fontId="34" fillId="0" borderId="0" xfId="0" applyFont="1" applyAlignment="1"/>
    <xf numFmtId="14" fontId="12" fillId="0" borderId="0" xfId="0" applyNumberFormat="1" applyFont="1" applyAlignment="1"/>
    <xf numFmtId="0" fontId="12" fillId="32" borderId="0" xfId="0" applyFont="1" applyFill="1" applyAlignment="1"/>
    <xf numFmtId="0" fontId="21" fillId="33" borderId="0" xfId="0" applyFont="1" applyFill="1" applyAlignment="1"/>
    <xf numFmtId="0" fontId="22" fillId="33" borderId="0" xfId="0" applyFont="1" applyFill="1" applyAlignment="1"/>
    <xf numFmtId="0" fontId="23" fillId="33" borderId="0" xfId="0" applyFont="1" applyFill="1" applyAlignment="1">
      <alignment horizontal="center"/>
    </xf>
    <xf numFmtId="0" fontId="0" fillId="33" borderId="0" xfId="0" applyFont="1" applyFill="1" applyAlignment="1"/>
    <xf numFmtId="14" fontId="22" fillId="33" borderId="0" xfId="0" applyNumberFormat="1" applyFont="1" applyFill="1" applyAlignment="1"/>
    <xf numFmtId="0" fontId="22" fillId="33" borderId="0" xfId="0" applyFont="1" applyFill="1" applyAlignment="1">
      <alignment horizontal="right"/>
    </xf>
    <xf numFmtId="0" fontId="22" fillId="0" borderId="0" xfId="0" applyFont="1" applyAlignment="1">
      <alignment horizontal="center"/>
    </xf>
    <xf numFmtId="0" fontId="2" fillId="2" borderId="0" xfId="0" applyFont="1" applyFill="1" applyAlignment="1"/>
    <xf numFmtId="14" fontId="22" fillId="2" borderId="0" xfId="0" applyNumberFormat="1" applyFont="1" applyFill="1" applyAlignment="1">
      <alignment horizontal="right"/>
    </xf>
    <xf numFmtId="0" fontId="21" fillId="30" borderId="0" xfId="0" applyFont="1" applyFill="1" applyAlignment="1"/>
    <xf numFmtId="0" fontId="23" fillId="30" borderId="0" xfId="0" applyFont="1" applyFill="1" applyAlignment="1">
      <alignment horizontal="center"/>
    </xf>
    <xf numFmtId="0" fontId="0" fillId="30" borderId="0" xfId="0" applyFont="1" applyFill="1" applyAlignment="1"/>
    <xf numFmtId="14" fontId="22" fillId="30" borderId="0" xfId="0" applyNumberFormat="1" applyFont="1" applyFill="1" applyAlignment="1"/>
    <xf numFmtId="0" fontId="22" fillId="30" borderId="0" xfId="0" applyFont="1" applyFill="1" applyAlignment="1"/>
    <xf numFmtId="0" fontId="22" fillId="30" borderId="0" xfId="0" applyFont="1" applyFill="1" applyAlignment="1">
      <alignment horizontal="right"/>
    </xf>
    <xf numFmtId="0" fontId="21" fillId="10" borderId="0" xfId="0" applyFont="1" applyFill="1" applyAlignment="1"/>
    <xf numFmtId="0" fontId="23" fillId="10" borderId="0" xfId="0" applyFont="1" applyFill="1" applyAlignment="1">
      <alignment horizontal="center"/>
    </xf>
    <xf numFmtId="0" fontId="0" fillId="10" borderId="0" xfId="0" applyFont="1" applyFill="1" applyAlignment="1"/>
    <xf numFmtId="14" fontId="22" fillId="10" borderId="0" xfId="0" applyNumberFormat="1" applyFont="1" applyFill="1" applyAlignment="1"/>
    <xf numFmtId="0" fontId="22" fillId="10" borderId="0" xfId="0" applyFont="1" applyFill="1" applyAlignment="1">
      <alignment horizontal="right"/>
    </xf>
    <xf numFmtId="165" fontId="22" fillId="34" borderId="0" xfId="0" applyNumberFormat="1" applyFont="1" applyFill="1" applyAlignment="1">
      <alignment horizontal="right"/>
    </xf>
    <xf numFmtId="0" fontId="22" fillId="34" borderId="0" xfId="0" applyFont="1" applyFill="1" applyAlignment="1"/>
    <xf numFmtId="0" fontId="0" fillId="34" borderId="0" xfId="0" applyFont="1" applyFill="1" applyAlignment="1"/>
    <xf numFmtId="14" fontId="0" fillId="0" borderId="0" xfId="0" applyNumberFormat="1" applyFont="1" applyAlignment="1"/>
    <xf numFmtId="0" fontId="5" fillId="35" borderId="0" xfId="0" applyFont="1" applyFill="1" applyAlignment="1"/>
    <xf numFmtId="0" fontId="23" fillId="35" borderId="0" xfId="0" applyFont="1" applyFill="1" applyAlignment="1">
      <alignment horizontal="center"/>
    </xf>
    <xf numFmtId="0" fontId="0" fillId="35" borderId="0" xfId="0" applyFont="1" applyFill="1" applyAlignment="1"/>
    <xf numFmtId="14" fontId="2" fillId="35" borderId="0" xfId="0" applyNumberFormat="1" applyFont="1" applyFill="1" applyAlignment="1"/>
    <xf numFmtId="0" fontId="22" fillId="35" borderId="0" xfId="0" applyFont="1" applyFill="1" applyAlignment="1"/>
    <xf numFmtId="0" fontId="0" fillId="0" borderId="0" xfId="0" applyFont="1" applyAlignment="1">
      <alignment horizontal="right"/>
    </xf>
    <xf numFmtId="0" fontId="34" fillId="35" borderId="0" xfId="0" applyFont="1" applyFill="1" applyAlignment="1"/>
    <xf numFmtId="0" fontId="0" fillId="2" borderId="0" xfId="0" applyFont="1" applyFill="1" applyAlignment="1"/>
    <xf numFmtId="0" fontId="22" fillId="13" borderId="0" xfId="0" applyFont="1" applyFill="1" applyAlignment="1"/>
    <xf numFmtId="0" fontId="22" fillId="36" borderId="0" xfId="0" applyFont="1" applyFill="1" applyAlignment="1"/>
    <xf numFmtId="167" fontId="22" fillId="36" borderId="0" xfId="0" applyNumberFormat="1" applyFont="1" applyFill="1" applyAlignment="1"/>
    <xf numFmtId="0" fontId="5" fillId="37" borderId="0" xfId="0" applyFont="1" applyFill="1" applyAlignment="1"/>
    <xf numFmtId="0" fontId="23" fillId="37" borderId="0" xfId="0" applyFont="1" applyFill="1" applyAlignment="1">
      <alignment horizontal="center"/>
    </xf>
    <xf numFmtId="0" fontId="0" fillId="37" borderId="0" xfId="0" applyFont="1" applyFill="1" applyAlignment="1"/>
    <xf numFmtId="14" fontId="2" fillId="37" borderId="0" xfId="0" applyNumberFormat="1" applyFont="1" applyFill="1" applyAlignment="1"/>
    <xf numFmtId="0" fontId="22" fillId="37" borderId="0" xfId="0" applyFont="1" applyFill="1" applyAlignment="1"/>
    <xf numFmtId="0" fontId="34" fillId="37" borderId="0" xfId="0" applyFont="1" applyFill="1" applyAlignment="1"/>
    <xf numFmtId="0" fontId="21" fillId="4" borderId="0" xfId="0" applyFont="1" applyFill="1" applyAlignment="1"/>
    <xf numFmtId="0" fontId="22" fillId="4" borderId="0" xfId="0" applyFont="1" applyFill="1" applyAlignment="1"/>
    <xf numFmtId="0" fontId="23" fillId="4" borderId="0" xfId="0" applyFont="1" applyFill="1" applyAlignment="1">
      <alignment horizontal="center"/>
    </xf>
    <xf numFmtId="14" fontId="22" fillId="4" borderId="0" xfId="0" applyNumberFormat="1" applyFont="1" applyFill="1" applyAlignment="1"/>
    <xf numFmtId="14" fontId="0" fillId="32" borderId="0" xfId="0" applyNumberFormat="1" applyFont="1" applyFill="1" applyAlignment="1"/>
    <xf numFmtId="0" fontId="21" fillId="18" borderId="0" xfId="0" applyFont="1" applyFill="1" applyAlignment="1"/>
    <xf numFmtId="0" fontId="23" fillId="18" borderId="0" xfId="0" applyFont="1" applyFill="1" applyAlignment="1">
      <alignment horizontal="center"/>
    </xf>
    <xf numFmtId="0" fontId="0" fillId="18" borderId="0" xfId="0" applyFont="1" applyFill="1" applyAlignment="1"/>
    <xf numFmtId="14" fontId="22" fillId="18" borderId="0" xfId="0" applyNumberFormat="1" applyFont="1" applyFill="1" applyAlignment="1"/>
    <xf numFmtId="0" fontId="0" fillId="0" borderId="0" xfId="0" applyFont="1" applyAlignment="1">
      <alignment horizontal="left"/>
    </xf>
    <xf numFmtId="0" fontId="21" fillId="0" borderId="0" xfId="0" applyFont="1"/>
    <xf numFmtId="168" fontId="2"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19_corte-junio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NACIONAL"/>
      <sheetName val="bdd_contratistas"/>
      <sheetName val="lista chequeo"/>
      <sheetName val="PAGOS-NACION"/>
      <sheetName val="1. FONAM"/>
      <sheetName val="PAGOS-FONAM"/>
      <sheetName val="seg_adiciones"/>
      <sheetName val="opciones"/>
      <sheetName val="CONVENIOS"/>
      <sheetName val="PAGOS-CONV"/>
      <sheetName val="SIREC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 TargetMode="External"/><Relationship Id="rId299" Type="http://schemas.openxmlformats.org/officeDocument/2006/relationships/hyperlink" Target="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 TargetMode="External"/><Relationship Id="rId21" Type="http://schemas.openxmlformats.org/officeDocument/2006/relationships/hyperlink" Target="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 TargetMode="External"/><Relationship Id="rId63" Type="http://schemas.openxmlformats.org/officeDocument/2006/relationships/hyperlink" Target="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 TargetMode="External"/><Relationship Id="rId159" Type="http://schemas.openxmlformats.org/officeDocument/2006/relationships/hyperlink" Target="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 TargetMode="External"/><Relationship Id="rId324" Type="http://schemas.openxmlformats.org/officeDocument/2006/relationships/hyperlink" Target="https://community.secop.gov.co/Public/Tendering/OpportunityDetail/Index?noticeUID=CO1.NTC.734962&amp;isFromPublicArea=True&amp;isModal=False" TargetMode="External"/><Relationship Id="rId366" Type="http://schemas.openxmlformats.org/officeDocument/2006/relationships/hyperlink" Target="https://community.secop.gov.co/Public/Tendering/OpportunityDetail/Index?noticeUID=CO1.NTC.738851&amp;isFromPublicArea=True&amp;isModal=False" TargetMode="External"/><Relationship Id="rId170" Type="http://schemas.openxmlformats.org/officeDocument/2006/relationships/hyperlink" Target="https://community.secop.gov.co/Public/Tendering/OpportunityDetail/Index?noticeUID=CO1.NTC.696863&amp;isFromPublicArea=True&amp;isModal=False" TargetMode="External"/><Relationship Id="rId226" Type="http://schemas.openxmlformats.org/officeDocument/2006/relationships/hyperlink" Target="https://community.secop.gov.co/Public/Tendering/OpportunityDetail/Index?noticeUID=CO1.NTC.702053&amp;isFromPublicArea=True&amp;isModal=False" TargetMode="External"/><Relationship Id="rId433" Type="http://schemas.openxmlformats.org/officeDocument/2006/relationships/hyperlink" Target="https://www.contratos.gov.co/consultas/detalleProceso.do?numConstancia=19-12-9589049" TargetMode="External"/><Relationship Id="rId268" Type="http://schemas.openxmlformats.org/officeDocument/2006/relationships/hyperlink" Target="https://community.secop.gov.co/Public/Tendering/OpportunityDetail/Index?noticeUID=CO1.NTC.717697&amp;isFromPublicArea=True&amp;isModal=False" TargetMode="External"/><Relationship Id="rId32" Type="http://schemas.openxmlformats.org/officeDocument/2006/relationships/hyperlink" Target="https://community.secop.gov.co/Public/Tendering/OpportunityDetail/Index?noticeUID=CO1.NTC.668291&amp;isFromPublicArea=True&amp;isModal=False" TargetMode="External"/><Relationship Id="rId74" Type="http://schemas.openxmlformats.org/officeDocument/2006/relationships/hyperlink" Target="https://community.secop.gov.co/Public/Tendering/OpportunityDetail/Index?noticeUID=CO1.NTC.678681&amp;isFromPublicArea=True&amp;isModal=False" TargetMode="External"/><Relationship Id="rId128" Type="http://schemas.openxmlformats.org/officeDocument/2006/relationships/hyperlink" Target="https://community.secop.gov.co/Public/Tendering/OpportunityDetail/Index?noticeUID=CO1.NTC.686051&amp;isFromPublicArea=True&amp;isModal=False" TargetMode="External"/><Relationship Id="rId335" Type="http://schemas.openxmlformats.org/officeDocument/2006/relationships/hyperlink" Target="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 TargetMode="External"/><Relationship Id="rId377" Type="http://schemas.openxmlformats.org/officeDocument/2006/relationships/hyperlink" Target="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 TargetMode="External"/><Relationship Id="rId5" Type="http://schemas.openxmlformats.org/officeDocument/2006/relationships/hyperlink" Target="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 TargetMode="External"/><Relationship Id="rId181" Type="http://schemas.openxmlformats.org/officeDocument/2006/relationships/hyperlink" Target="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 TargetMode="External"/><Relationship Id="rId237" Type="http://schemas.openxmlformats.org/officeDocument/2006/relationships/hyperlink" Target="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 TargetMode="External"/><Relationship Id="rId402" Type="http://schemas.openxmlformats.org/officeDocument/2006/relationships/hyperlink" Target="https://community.secop.gov.co/Public/Tendering/OpportunityDetail/Index?noticeUID=CO1.NTC.771195&amp;isFromPublicArea=True&amp;isModal=False" TargetMode="External"/><Relationship Id="rId279" Type="http://schemas.openxmlformats.org/officeDocument/2006/relationships/hyperlink" Target="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 TargetMode="External"/><Relationship Id="rId444" Type="http://schemas.openxmlformats.org/officeDocument/2006/relationships/hyperlink" Target="https://www.secop.gov.co/CO1BusinessLine/Tendering/BuyerWorkArea/Index?docUniqueIdentifier=CO1.BDOS.781429&amp;prevCtxUrl=https%3a%2f%2fwww.secop.gov.co%2fCO1BusinessLine%2fTendering%2fBuyerDossierWorkspace%2fIndex%3fallWords2Search%3dIPMC-%26filteringState%3d0%26sortingState%3dLastModifiedDESC%26showAdvancedSearch%3dFalse%26showAdvancedSearchFields%3dFalse%26folderCode%3dALL%26selectedDossier%3dCO1.BDOS.781429%26selectedRequest%3dCO1.REQ.804191%26&amp;prevCtxLbl=Procesos+de+la+Entidad+Estatal" TargetMode="External"/><Relationship Id="rId43" Type="http://schemas.openxmlformats.org/officeDocument/2006/relationships/hyperlink" Target="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 TargetMode="External"/><Relationship Id="rId139" Type="http://schemas.openxmlformats.org/officeDocument/2006/relationships/hyperlink" Target="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 TargetMode="External"/><Relationship Id="rId290" Type="http://schemas.openxmlformats.org/officeDocument/2006/relationships/hyperlink" Target="https://community.secop.gov.co/Public/Tendering/OpportunityDetail/Index?noticeUID=CO1.NTC.716309&amp;isFromPublicArea=True&amp;isModal=False" TargetMode="External"/><Relationship Id="rId304" Type="http://schemas.openxmlformats.org/officeDocument/2006/relationships/hyperlink" Target="https://community.secop.gov.co/Public/Tendering/OpportunityDetail/Index?noticeUID=CO1.NTC.711433&amp;isFromPublicArea=True&amp;isModal=False" TargetMode="External"/><Relationship Id="rId346" Type="http://schemas.openxmlformats.org/officeDocument/2006/relationships/hyperlink" Target="https://community.secop.gov.co/Public/Tendering/OpportunityDetail/Index?noticeUID=CO1.NTC.734957&amp;isFromPublicArea=True&amp;isModal=False" TargetMode="External"/><Relationship Id="rId388" Type="http://schemas.openxmlformats.org/officeDocument/2006/relationships/hyperlink" Target="https://community.secop.gov.co/Public/Tendering/OpportunityDetail/Index?noticeUID=CO1.NTC.763607&amp;isFromPublicArea=True&amp;isModal=False" TargetMode="External"/><Relationship Id="rId85" Type="http://schemas.openxmlformats.org/officeDocument/2006/relationships/hyperlink" Target="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 TargetMode="External"/><Relationship Id="rId150" Type="http://schemas.openxmlformats.org/officeDocument/2006/relationships/hyperlink" Target="https://community.secop.gov.co/Public/Tendering/OpportunityDetail/Index?noticeUID=CO1.NTC.693964&amp;isFromPublicArea=True&amp;isModal=False" TargetMode="External"/><Relationship Id="rId192" Type="http://schemas.openxmlformats.org/officeDocument/2006/relationships/hyperlink" Target="https://community.secop.gov.co/Public/Tendering/OpportunityDetail/Index?noticeUID=CO1.NTC.702401&amp;isFromPublicArea=True&amp;isModal=False" TargetMode="External"/><Relationship Id="rId206" Type="http://schemas.openxmlformats.org/officeDocument/2006/relationships/hyperlink" Target="https://community.secop.gov.co/Public/Tendering/OpportunityDetail/Index?noticeUID=CO1.NTC.703642&amp;isFromPublicArea=True&amp;isModal=False" TargetMode="External"/><Relationship Id="rId413" Type="http://schemas.openxmlformats.org/officeDocument/2006/relationships/hyperlink" Target="https://www.contratos.gov.co/consultas/detalleProceso.do?numConstancia=19-12-9298666" TargetMode="External"/><Relationship Id="rId248" Type="http://schemas.openxmlformats.org/officeDocument/2006/relationships/hyperlink" Target="https://community.secop.gov.co/Public/Tendering/OpportunityDetail/Index?noticeUID=CO1.NTC.716107&amp;isFromPublicArea=True&amp;isModal=False" TargetMode="External"/><Relationship Id="rId455" Type="http://schemas.openxmlformats.org/officeDocument/2006/relationships/hyperlink" Target="https://community.secop.gov.co/Public/Tendering/OpportunityDetail/Index?noticeUID=CO1.NTC.823117&amp;isFromPublicArea=True&amp;isModal=False" TargetMode="External"/><Relationship Id="rId12" Type="http://schemas.openxmlformats.org/officeDocument/2006/relationships/hyperlink" Target="https://community.secop.gov.co/Public/Tendering/OpportunityDetail/Index?noticeUID=CO1.NTC.663772&amp;isFromPublicArea=True&amp;isModal=False" TargetMode="External"/><Relationship Id="rId108" Type="http://schemas.openxmlformats.org/officeDocument/2006/relationships/hyperlink" Target="https://community.secop.gov.co/Public/Tendering/OpportunityDetail/Index?noticeUID=CO1.NTC.681794&amp;isFromPublicArea=True&amp;isModal=False" TargetMode="External"/><Relationship Id="rId315" Type="http://schemas.openxmlformats.org/officeDocument/2006/relationships/hyperlink" Target="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 TargetMode="External"/><Relationship Id="rId357" Type="http://schemas.openxmlformats.org/officeDocument/2006/relationships/hyperlink" Target="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 TargetMode="External"/><Relationship Id="rId54" Type="http://schemas.openxmlformats.org/officeDocument/2006/relationships/hyperlink" Target="https://community.secop.gov.co/Public/Tendering/OpportunityDetail/Index?noticeUID=CO1.NTC.674551&amp;isFromPublicArea=True&amp;isModal=False" TargetMode="External"/><Relationship Id="rId96" Type="http://schemas.openxmlformats.org/officeDocument/2006/relationships/hyperlink" Target="https://community.secop.gov.co/Public/Tendering/OpportunityDetail/Index?noticeUID=CO1.NTC.682701&amp;isFromPublicArea=True&amp;isModal=False" TargetMode="External"/><Relationship Id="rId161" Type="http://schemas.openxmlformats.org/officeDocument/2006/relationships/hyperlink" Target="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 TargetMode="External"/><Relationship Id="rId217" Type="http://schemas.openxmlformats.org/officeDocument/2006/relationships/hyperlink" Target="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 TargetMode="External"/><Relationship Id="rId399" Type="http://schemas.openxmlformats.org/officeDocument/2006/relationships/hyperlink" Target="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 TargetMode="External"/><Relationship Id="rId259" Type="http://schemas.openxmlformats.org/officeDocument/2006/relationships/hyperlink" Target="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 TargetMode="External"/><Relationship Id="rId424" Type="http://schemas.openxmlformats.org/officeDocument/2006/relationships/hyperlink" Target="https://www.contratos.gov.co/consultas/detalleProceso.do?numConstancia=19-12-9439457" TargetMode="External"/><Relationship Id="rId466" Type="http://schemas.openxmlformats.org/officeDocument/2006/relationships/hyperlink" Target="https://www.secop.gov.co/CO1BusinessLine/Tendering/BuyerWorkArea/Index?docUniqueIdentifier=CO1.BDOS.764724&amp;prevCtxUrl=https%3a%2f%2fwww.secop.gov.co%2fCO1BusinessLine%2fTendering%2fBuyerDossierWorkspace%2fIndex%3fallWords2Search%3dIPMC-%26filteringState%3d0%26sortingState%3dLastModifiedDESC%26showAdvancedSearch%3dFalse%26showAdvancedSearchFields%3dFalse%26folderCode%3dALL%26selectedDossier%3dCO1.BDOS.764724%26selectedRequest%3dCO1.REQ.786700%26&amp;prevCtxLbl=Procesos+de+la+Entidad+Estatal" TargetMode="External"/><Relationship Id="rId23" Type="http://schemas.openxmlformats.org/officeDocument/2006/relationships/hyperlink" Target="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 TargetMode="External"/><Relationship Id="rId119" Type="http://schemas.openxmlformats.org/officeDocument/2006/relationships/hyperlink" Target="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 TargetMode="External"/><Relationship Id="rId270" Type="http://schemas.openxmlformats.org/officeDocument/2006/relationships/hyperlink" Target="https://community.secop.gov.co/Public/Tendering/OpportunityDetail/Index?noticeUID=CO1.NTC.719517&amp;isFromPublicArea=True&amp;isModal=False" TargetMode="External"/><Relationship Id="rId326" Type="http://schemas.openxmlformats.org/officeDocument/2006/relationships/hyperlink" Target="https://community.secop.gov.co/Public/Tendering/OpportunityDetail/Index?noticeUID=CO1.NTC.732364&amp;isFromPublicArea=True&amp;isModal=False" TargetMode="External"/><Relationship Id="rId65" Type="http://schemas.openxmlformats.org/officeDocument/2006/relationships/hyperlink" Target="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 TargetMode="External"/><Relationship Id="rId130" Type="http://schemas.openxmlformats.org/officeDocument/2006/relationships/hyperlink" Target="https://community.secop.gov.co/Public/Tendering/OpportunityDetail/Index?noticeUID=CO1.NTC.685390&amp;isFromPublicArea=True&amp;isModal=False" TargetMode="External"/><Relationship Id="rId368" Type="http://schemas.openxmlformats.org/officeDocument/2006/relationships/hyperlink" Target="https://community.secop.gov.co/Public/Tendering/OpportunityDetail/Index?noticeUID=CO1.NTC.752711&amp;isFromPublicArea=True&amp;isModal=False" TargetMode="External"/><Relationship Id="rId172" Type="http://schemas.openxmlformats.org/officeDocument/2006/relationships/hyperlink" Target="https://community.secop.gov.co/Public/Tendering/OpportunityDetail/Index?noticeUID=CO1.NTC.698974&amp;isFromPublicArea=True&amp;isModal=False" TargetMode="External"/><Relationship Id="rId228" Type="http://schemas.openxmlformats.org/officeDocument/2006/relationships/hyperlink" Target="https://community.secop.gov.co/Public/Tendering/OpportunityDetail/Index?noticeUID=CO1.NTC.703980&amp;isFromPublicArea=True&amp;isModal=False" TargetMode="External"/><Relationship Id="rId435" Type="http://schemas.openxmlformats.org/officeDocument/2006/relationships/hyperlink" Target="https://www.contratos.gov.co/consultas/detalleProceso.do?numConstancia=19-12-9635287" TargetMode="External"/><Relationship Id="rId281" Type="http://schemas.openxmlformats.org/officeDocument/2006/relationships/hyperlink" Target="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 TargetMode="External"/><Relationship Id="rId337" Type="http://schemas.openxmlformats.org/officeDocument/2006/relationships/hyperlink" Target="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 TargetMode="External"/><Relationship Id="rId34" Type="http://schemas.openxmlformats.org/officeDocument/2006/relationships/hyperlink" Target="https://community.secop.gov.co/Public/Tendering/OpportunityDetail/Index?noticeUID=CO1.NTC.668244&amp;isFromPublicArea=True&amp;isModal=False" TargetMode="External"/><Relationship Id="rId76" Type="http://schemas.openxmlformats.org/officeDocument/2006/relationships/hyperlink" Target="https://community.secop.gov.co/Public/Tendering/OpportunityDetail/Index?noticeUID=CO1.NTC.678806&amp;isFromPublicArea=True&amp;isModal=False" TargetMode="External"/><Relationship Id="rId141" Type="http://schemas.openxmlformats.org/officeDocument/2006/relationships/hyperlink" Target="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 TargetMode="External"/><Relationship Id="rId379" Type="http://schemas.openxmlformats.org/officeDocument/2006/relationships/hyperlink" Target="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 TargetMode="External"/><Relationship Id="rId7" Type="http://schemas.openxmlformats.org/officeDocument/2006/relationships/hyperlink" Target="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 TargetMode="External"/><Relationship Id="rId183" Type="http://schemas.openxmlformats.org/officeDocument/2006/relationships/hyperlink" Target="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 TargetMode="External"/><Relationship Id="rId239" Type="http://schemas.openxmlformats.org/officeDocument/2006/relationships/hyperlink" Target="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 TargetMode="External"/><Relationship Id="rId390" Type="http://schemas.openxmlformats.org/officeDocument/2006/relationships/hyperlink" Target="https://community.secop.gov.co/Public/Tendering/OpportunityDetail/Index?noticeUID=CO1.NTC.763611&amp;isFromPublicArea=True&amp;isModal=False" TargetMode="External"/><Relationship Id="rId404" Type="http://schemas.openxmlformats.org/officeDocument/2006/relationships/hyperlink" Target="https://community.secop.gov.co/Public/Tendering/OpportunityDetail/Index?noticeUID=CO1.NTC.776505&amp;isFromPublicArea=True&amp;isModal=False" TargetMode="External"/><Relationship Id="rId446" Type="http://schemas.openxmlformats.org/officeDocument/2006/relationships/hyperlink" Target="https://www.secop.gov.co/CO1BusinessLine/Tendering/BuyerWorkArea/Index?docUniqueIdentifier=CO1.BDOS.800716&amp;prevCtxUrl=https%3a%2f%2fwww.secop.gov.co%2fCO1BusinessLine%2fTendering%2fBuyerDossierWorkspace%2fIndex%3fallWords2Search%3dipmc-%26filteringState%3d0%26sortingState%3dLastModifiedDESC%26showAdvancedSearch%3dFalse%26showAdvancedSearchFields%3dFalse%26folderCode%3dALL%26selectedDossier%3dCO1.BDOS.800716%26selectedRequest%3dCO1.REQ.823422%26&amp;prevCtxLbl=Procesos+de+la+Entidad+Estatal" TargetMode="External"/><Relationship Id="rId250" Type="http://schemas.openxmlformats.org/officeDocument/2006/relationships/hyperlink" Target="https://community.secop.gov.co/Public/Tendering/OpportunityDetail/Index?noticeUID=CO1.NTC.716713&amp;isFromPublicArea=True&amp;isModal=False" TargetMode="External"/><Relationship Id="rId292" Type="http://schemas.openxmlformats.org/officeDocument/2006/relationships/hyperlink" Target="https://community.secop.gov.co/Public/Tendering/OpportunityDetail/Index?noticeUID=CO1.NTC.722153&amp;isFromPublicArea=True&amp;isModal=False" TargetMode="External"/><Relationship Id="rId306" Type="http://schemas.openxmlformats.org/officeDocument/2006/relationships/hyperlink" Target="https://community.secop.gov.co/Public/Tendering/OpportunityDetail/Index?noticeUID=CO1.NTC.723812&amp;isFromPublicArea=True&amp;isModal=False" TargetMode="External"/><Relationship Id="rId45" Type="http://schemas.openxmlformats.org/officeDocument/2006/relationships/hyperlink" Target="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 TargetMode="External"/><Relationship Id="rId87" Type="http://schemas.openxmlformats.org/officeDocument/2006/relationships/hyperlink" Target="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 TargetMode="External"/><Relationship Id="rId110" Type="http://schemas.openxmlformats.org/officeDocument/2006/relationships/hyperlink" Target="https://community.secop.gov.co/Public/Tendering/OpportunityDetail/Index?noticeUID=CO1.NTC.685624&amp;isFromPublicArea=True&amp;isModal=False" TargetMode="External"/><Relationship Id="rId348" Type="http://schemas.openxmlformats.org/officeDocument/2006/relationships/hyperlink" Target="https://community.secop.gov.co/Public/Tendering/OpportunityDetail/Index?noticeUID=CO1.NTC.739837&amp;isFromPublicArea=True&amp;isModal=False" TargetMode="External"/><Relationship Id="rId152" Type="http://schemas.openxmlformats.org/officeDocument/2006/relationships/hyperlink" Target="https://community.secop.gov.co/Public/Tendering/OpportunityDetail/Index?noticeUID=CO1.NTC.693049&amp;isFromPublicArea=True&amp;isModal=False" TargetMode="External"/><Relationship Id="rId194" Type="http://schemas.openxmlformats.org/officeDocument/2006/relationships/hyperlink" Target="https://community.secop.gov.co/Public/Tendering/OpportunityDetail/Index?noticeUID=CO1.NTC.700614&amp;isFromPublicArea=True&amp;isModal=False" TargetMode="External"/><Relationship Id="rId208" Type="http://schemas.openxmlformats.org/officeDocument/2006/relationships/hyperlink" Target="https://community.secop.gov.co/Public/Tendering/OpportunityDetail/Index?noticeUID=CO1.NTC.693416&amp;isFromPublicArea=True&amp;isModal=False" TargetMode="External"/><Relationship Id="rId415" Type="http://schemas.openxmlformats.org/officeDocument/2006/relationships/hyperlink" Target="https://www.contratos.gov.co/consultas/detalleProceso.do?numConstancia=19-12-9347212" TargetMode="External"/><Relationship Id="rId457" Type="http://schemas.openxmlformats.org/officeDocument/2006/relationships/hyperlink" Target="https://community.secop.gov.co/Public/Tendering/OpportunityDetail/Index?noticeUID=CO1.NTC.846532&amp;isFromPublicArea=True&amp;isModal=False" TargetMode="External"/><Relationship Id="rId261" Type="http://schemas.openxmlformats.org/officeDocument/2006/relationships/hyperlink" Target="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 TargetMode="External"/><Relationship Id="rId14" Type="http://schemas.openxmlformats.org/officeDocument/2006/relationships/hyperlink" Target="https://community.secop.gov.co/Public/Tendering/OpportunityDetail/Index?noticeUID=CO1.NTC.664247&amp;isFromPublicArea=True&amp;isModal=False" TargetMode="External"/><Relationship Id="rId56" Type="http://schemas.openxmlformats.org/officeDocument/2006/relationships/hyperlink" Target="https://community.secop.gov.co/Public/Tendering/OpportunityDetail/Index?noticeUID=CO1.NTC.675755&amp;isFromPublicArea=True&amp;isModal=False" TargetMode="External"/><Relationship Id="rId317" Type="http://schemas.openxmlformats.org/officeDocument/2006/relationships/hyperlink" Target="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 TargetMode="External"/><Relationship Id="rId359" Type="http://schemas.openxmlformats.org/officeDocument/2006/relationships/hyperlink" Target="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 TargetMode="External"/><Relationship Id="rId98" Type="http://schemas.openxmlformats.org/officeDocument/2006/relationships/hyperlink" Target="https://community.secop.gov.co/Public/Tendering/OpportunityDetail/Index?noticeUID=CO1.NTC.681963&amp;isFromPublicArea=True&amp;isModal=False" TargetMode="External"/><Relationship Id="rId121" Type="http://schemas.openxmlformats.org/officeDocument/2006/relationships/hyperlink" Target="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 TargetMode="External"/><Relationship Id="rId163" Type="http://schemas.openxmlformats.org/officeDocument/2006/relationships/hyperlink" Target="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 TargetMode="External"/><Relationship Id="rId219" Type="http://schemas.openxmlformats.org/officeDocument/2006/relationships/hyperlink" Target="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 TargetMode="External"/><Relationship Id="rId370" Type="http://schemas.openxmlformats.org/officeDocument/2006/relationships/hyperlink" Target="https://community.secop.gov.co/Public/Tendering/OpportunityDetail/Index?noticeUID=CO1.NTC.747762&amp;isFromPublicArea=True&amp;isModal=False" TargetMode="External"/><Relationship Id="rId426" Type="http://schemas.openxmlformats.org/officeDocument/2006/relationships/hyperlink" Target="https://www.contratos.gov.co/consultas/detalleProceso.do?numConstancia=19-12-9474928" TargetMode="External"/><Relationship Id="rId230" Type="http://schemas.openxmlformats.org/officeDocument/2006/relationships/hyperlink" Target="https://community.secop.gov.co/Public/Tendering/OpportunityDetail/Index?noticeUID=CO1.NTC.706437&amp;isFromPublicArea=True&amp;isModal=False" TargetMode="External"/><Relationship Id="rId468" Type="http://schemas.openxmlformats.org/officeDocument/2006/relationships/hyperlink" Target="https://www.secop.gov.co/CO1BusinessLine/Tendering/BuyerWorkArea/Index?docUniqueIdentifier=CO1.BDOS.828545&amp;prevCtxUrl=https%3a%2f%2fwww.secop.gov.co%2fCO1BusinessLine%2fTendering%2fBuyerDossierWorkspace%2fIndex%3fallWords2Search%3dIPMC-%26filteringState%3d0%26sortingState%3dLastModifiedDESC%26showAdvancedSearch%3dTrue%26showAdvancedSearchFields%3dFalse%26advSrchFolderCode%3dALL%26selectedDossier%3dCO1.BDOS.828545%26selectedRequest%3dCO1.REQ.854401%26&amp;prevCtxLbl=Procesos+de+la+Entidad+Estatal" TargetMode="External"/><Relationship Id="rId25" Type="http://schemas.openxmlformats.org/officeDocument/2006/relationships/hyperlink" Target="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 TargetMode="External"/><Relationship Id="rId67" Type="http://schemas.openxmlformats.org/officeDocument/2006/relationships/hyperlink" Target="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 TargetMode="External"/><Relationship Id="rId272" Type="http://schemas.openxmlformats.org/officeDocument/2006/relationships/hyperlink" Target="https://community.secop.gov.co/Public/Tendering/OpportunityDetail/Index?noticeUID=CO1.NTC.719468&amp;isFromPublicArea=True&amp;isModal=False" TargetMode="External"/><Relationship Id="rId328" Type="http://schemas.openxmlformats.org/officeDocument/2006/relationships/hyperlink" Target="https://community.secop.gov.co/Public/Tendering/OpportunityDetail/Index?noticeUID=CO1.NTC.735044&amp;isFromPublicArea=True&amp;isModal=False" TargetMode="External"/><Relationship Id="rId132" Type="http://schemas.openxmlformats.org/officeDocument/2006/relationships/hyperlink" Target="https://community.secop.gov.co/Public/Tendering/OpportunityDetail/Index?noticeUID=CO1.NTC.685341&amp;isFromPublicArea=True&amp;isModal=False" TargetMode="External"/><Relationship Id="rId174" Type="http://schemas.openxmlformats.org/officeDocument/2006/relationships/hyperlink" Target="https://community.secop.gov.co/Public/Tendering/OpportunityDetail/Index?noticeUID=CO1.NTC.699322&amp;isFromPublicArea=True&amp;isModal=False" TargetMode="External"/><Relationship Id="rId381" Type="http://schemas.openxmlformats.org/officeDocument/2006/relationships/hyperlink" Target="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 TargetMode="External"/><Relationship Id="rId241" Type="http://schemas.openxmlformats.org/officeDocument/2006/relationships/hyperlink" Target="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 TargetMode="External"/><Relationship Id="rId437" Type="http://schemas.openxmlformats.org/officeDocument/2006/relationships/hyperlink" Target="https://www.secop.gov.co/CO1BusinessLine/Tendering/BuyerWorkArea/Index?docUniqueIdentifier=CO1.BDOS.801619&amp;prevCtxUrl=https%3a%2f%2fwww.secop.gov.co%2fCO1BusinessLine%2fTendering%2fBuyerDossierWorkspace%2fIndex%3fallWords2Search%3dipmc-%26filteringState%3d0%26sortingState%3dLastModifiedDESC%26showAdvancedSearch%3dFalse%26showAdvancedSearchFields%3dFalse%26folderCode%3dALL%26selectedDossier%3dCO1.BDOS.801619%26selectedRequest%3dCO1.REQ.824228%26&amp;prevCtxLbl=Procesos+de+la+Entidad+Estatal" TargetMode="External"/><Relationship Id="rId36" Type="http://schemas.openxmlformats.org/officeDocument/2006/relationships/hyperlink" Target="https://community.secop.gov.co/Public/Tendering/OpportunityDetail/Index?noticeUID=CO1.NTC.670319&amp;isFromPublicArea=True&amp;isModal=False" TargetMode="External"/><Relationship Id="rId283" Type="http://schemas.openxmlformats.org/officeDocument/2006/relationships/hyperlink" Target="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 TargetMode="External"/><Relationship Id="rId339" Type="http://schemas.openxmlformats.org/officeDocument/2006/relationships/hyperlink" Target="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 TargetMode="External"/><Relationship Id="rId78" Type="http://schemas.openxmlformats.org/officeDocument/2006/relationships/hyperlink" Target="https://community.secop.gov.co/Public/Tendering/OpportunityDetail/Index?noticeUID=CO1.NTC.679098&amp;isFromPublicArea=True&amp;isModal=False" TargetMode="External"/><Relationship Id="rId101" Type="http://schemas.openxmlformats.org/officeDocument/2006/relationships/hyperlink" Target="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 TargetMode="External"/><Relationship Id="rId143" Type="http://schemas.openxmlformats.org/officeDocument/2006/relationships/hyperlink" Target="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 TargetMode="External"/><Relationship Id="rId185" Type="http://schemas.openxmlformats.org/officeDocument/2006/relationships/hyperlink" Target="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 TargetMode="External"/><Relationship Id="rId350" Type="http://schemas.openxmlformats.org/officeDocument/2006/relationships/hyperlink" Target="https://community.secop.gov.co/Public/Tendering/OpportunityDetail/Index?noticeUID=CO1.NTC.741508&amp;isFromPublicArea=True&amp;isModal=False" TargetMode="External"/><Relationship Id="rId406" Type="http://schemas.openxmlformats.org/officeDocument/2006/relationships/hyperlink" Target="https://www.contratos.gov.co/consultas/detalleProceso.do?numConstancia=19-12-9192757" TargetMode="External"/><Relationship Id="rId9" Type="http://schemas.openxmlformats.org/officeDocument/2006/relationships/hyperlink" Target="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 TargetMode="External"/><Relationship Id="rId210" Type="http://schemas.openxmlformats.org/officeDocument/2006/relationships/hyperlink" Target="https://community.secop.gov.co/Public/Tendering/OpportunityDetail/Index?noticeUID=CO1.NTC.704442&amp;isFromPublicArea=True&amp;isModal=False" TargetMode="External"/><Relationship Id="rId392" Type="http://schemas.openxmlformats.org/officeDocument/2006/relationships/hyperlink" Target="https://community.secop.gov.co/Public/Tendering/OpportunityDetail/Index?noticeUID=CO1.NTC.767045&amp;isFromPublicArea=True&amp;isModal=False" TargetMode="External"/><Relationship Id="rId448" Type="http://schemas.openxmlformats.org/officeDocument/2006/relationships/hyperlink" Target="https://www.secop.gov.co/CO1BusinessLine/Tendering/BuyerWorkArea/Index?docUniqueIdentifier=CO1.BDOS.800435&amp;prevCtxUrl=https%3a%2f%2fwww.secop.gov.co%2fCO1BusinessLine%2fTendering%2fBuyerDossierWorkspace%2fIndex%3fallWords2Search%3dipmc-%26filteringState%3d0%26sortingState%3dLastModifiedDESC%26showAdvancedSearch%3dFalse%26showAdvancedSearchFields%3dFalse%26folderCode%3dALL%26selectedDossier%3dCO1.BDOS.800435%26selectedRequest%3dCO1.REQ.823248%26&amp;prevCtxLbl=Procesos+de+la+Entidad+Estatal" TargetMode="External"/><Relationship Id="rId252" Type="http://schemas.openxmlformats.org/officeDocument/2006/relationships/hyperlink" Target="https://community.secop.gov.co/Public/Tendering/OpportunityDetail/Index?noticeUID=CO1.NTC.716105&amp;isFromPublicArea=True&amp;isModal=False" TargetMode="External"/><Relationship Id="rId294" Type="http://schemas.openxmlformats.org/officeDocument/2006/relationships/hyperlink" Target="https://community.secop.gov.co/Public/Tendering/OpportunityDetail/Index?noticeUID=CO1.NTC.713928&amp;isFromPublicArea=True&amp;isModal=False" TargetMode="External"/><Relationship Id="rId308" Type="http://schemas.openxmlformats.org/officeDocument/2006/relationships/hyperlink" Target="https://community.secop.gov.co/Public/Tendering/OpportunityDetail/Index?noticeUID=CO1.NTC.726817&amp;isFromPublicArea=True&amp;isModal=False" TargetMode="External"/><Relationship Id="rId47" Type="http://schemas.openxmlformats.org/officeDocument/2006/relationships/hyperlink" Target="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 TargetMode="External"/><Relationship Id="rId89" Type="http://schemas.openxmlformats.org/officeDocument/2006/relationships/hyperlink" Target="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 TargetMode="External"/><Relationship Id="rId112" Type="http://schemas.openxmlformats.org/officeDocument/2006/relationships/hyperlink" Target="https://community.secop.gov.co/Public/Tendering/OpportunityDetail/Index?noticeUID=CO1.NTC.685554&amp;isFromPublicArea=True&amp;isModal=False" TargetMode="External"/><Relationship Id="rId154" Type="http://schemas.openxmlformats.org/officeDocument/2006/relationships/hyperlink" Target="https://community.secop.gov.co/Public/Tendering/OpportunityDetail/Index?noticeUID=CO1.NTC.693817&amp;isFromPublicArea=True&amp;isModal=False" TargetMode="External"/><Relationship Id="rId361" Type="http://schemas.openxmlformats.org/officeDocument/2006/relationships/hyperlink" Target="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 TargetMode="External"/><Relationship Id="rId196" Type="http://schemas.openxmlformats.org/officeDocument/2006/relationships/hyperlink" Target="https://community.secop.gov.co/Public/Tendering/OpportunityDetail/Index?noticeUID=CO1.NTC.697093&amp;isFromPublicArea=True&amp;isModal=False" TargetMode="External"/><Relationship Id="rId417" Type="http://schemas.openxmlformats.org/officeDocument/2006/relationships/hyperlink" Target="https://www.contratos.gov.co/consultas/detalleProceso.do?numConstancia=19-12-9423119" TargetMode="External"/><Relationship Id="rId459" Type="http://schemas.openxmlformats.org/officeDocument/2006/relationships/hyperlink" Target="https://community.secop.gov.co/Public/Tendering/OpportunityDetail/Index?noticeUID=CO1.NTC.783637&amp;isFromPublicArea=True&amp;isModal=False" TargetMode="External"/><Relationship Id="rId16" Type="http://schemas.openxmlformats.org/officeDocument/2006/relationships/hyperlink" Target="https://community.secop.gov.co/Public/Tendering/OpportunityDetail/Index?noticeUID=CO1.NTC.665169&amp;isFromPublicArea=True&amp;isModal=False" TargetMode="External"/><Relationship Id="rId221" Type="http://schemas.openxmlformats.org/officeDocument/2006/relationships/hyperlink" Target="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 TargetMode="External"/><Relationship Id="rId263" Type="http://schemas.openxmlformats.org/officeDocument/2006/relationships/hyperlink" Target="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 TargetMode="External"/><Relationship Id="rId319" Type="http://schemas.openxmlformats.org/officeDocument/2006/relationships/hyperlink" Target="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 TargetMode="External"/><Relationship Id="rId470" Type="http://schemas.openxmlformats.org/officeDocument/2006/relationships/hyperlink" Target="https://www.secop.gov.co/CO1BusinessLine/Tendering/BuyerWorkArea/Index?docUniqueIdentifier=CO1.BDOS.846945&amp;prevCtxUrl=https%3a%2f%2fwww.secop.gov.co%2fCO1BusinessLine%2fTendering%2fBuyerDossierWorkspace%2fIndex%3fallWords2Search%3dIPMC-%26filteringState%3d0%26sortingState%3dLastModifiedDESC%26showAdvancedSearch%3dFalse%26showAdvancedSearchFields%3dFalse%26folderCode%3dALL%26selectedDossier%3dCO1.BDOS.846945%26selectedRequest%3dCO1.REQ.874639%26&amp;prevCtxLbl=Procesos+de+la+Entidad+Estatal" TargetMode="External"/><Relationship Id="rId58" Type="http://schemas.openxmlformats.org/officeDocument/2006/relationships/hyperlink" Target="https://community.secop.gov.co/Public/Tendering/OpportunityDetail/Index?noticeUID=CO1.NTC.674546&amp;isFromPublicArea=True&amp;isModal=False" TargetMode="External"/><Relationship Id="rId123" Type="http://schemas.openxmlformats.org/officeDocument/2006/relationships/hyperlink" Target="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 TargetMode="External"/><Relationship Id="rId330" Type="http://schemas.openxmlformats.org/officeDocument/2006/relationships/hyperlink" Target="https://community.secop.gov.co/Public/Tendering/OpportunityDetail/Index?noticeUID=CO1.NTC.734108&amp;isFromPublicArea=True&amp;isModal=False" TargetMode="External"/><Relationship Id="rId165" Type="http://schemas.openxmlformats.org/officeDocument/2006/relationships/hyperlink" Target="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 TargetMode="External"/><Relationship Id="rId372" Type="http://schemas.openxmlformats.org/officeDocument/2006/relationships/hyperlink" Target="https://community.secop.gov.co/Public/Tendering/OpportunityDetail/Index?noticeUID=CO1.NTC.757802&amp;isFromPublicArea=True&amp;isModal=False" TargetMode="External"/><Relationship Id="rId428" Type="http://schemas.openxmlformats.org/officeDocument/2006/relationships/hyperlink" Target="https://www.contratos.gov.co/consultas/detalleProceso.do?numConstancia=19-12-9476442" TargetMode="External"/><Relationship Id="rId232" Type="http://schemas.openxmlformats.org/officeDocument/2006/relationships/hyperlink" Target="https://community.secop.gov.co/Public/Tendering/OpportunityDetail/Index?noticeUID=CO1.NTC.706264&amp;isFromPublicArea=True&amp;isModal=False" TargetMode="External"/><Relationship Id="rId274" Type="http://schemas.openxmlformats.org/officeDocument/2006/relationships/hyperlink" Target="https://community.secop.gov.co/Public/Tendering/OpportunityDetail/Index?noticeUID=CO1.NTC.720170&amp;isFromPublicArea=True&amp;isModal=False" TargetMode="External"/><Relationship Id="rId27" Type="http://schemas.openxmlformats.org/officeDocument/2006/relationships/hyperlink" Target="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 TargetMode="External"/><Relationship Id="rId69" Type="http://schemas.openxmlformats.org/officeDocument/2006/relationships/hyperlink" Target="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 TargetMode="External"/><Relationship Id="rId134" Type="http://schemas.openxmlformats.org/officeDocument/2006/relationships/hyperlink" Target="https://community.secop.gov.co/Public/Tendering/OpportunityDetail/Index?noticeUID=CO1.NTC.685595&amp;isFromPublicArea=True&amp;isModal=False" TargetMode="External"/><Relationship Id="rId80" Type="http://schemas.openxmlformats.org/officeDocument/2006/relationships/hyperlink" Target="https://community.secop.gov.co/Public/Tendering/OpportunityDetail/Index?noticeUID=CO1.NTC.679249&amp;isFromPublicArea=True&amp;isModal=False" TargetMode="External"/><Relationship Id="rId176" Type="http://schemas.openxmlformats.org/officeDocument/2006/relationships/hyperlink" Target="https://community.secop.gov.co/Public/Tendering/OpportunityDetail/Index?noticeUID=CO1.NTC.699606&amp;isFromPublicArea=True&amp;isModal=False" TargetMode="External"/><Relationship Id="rId341" Type="http://schemas.openxmlformats.org/officeDocument/2006/relationships/hyperlink" Target="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 TargetMode="External"/><Relationship Id="rId383" Type="http://schemas.openxmlformats.org/officeDocument/2006/relationships/hyperlink" Target="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 TargetMode="External"/><Relationship Id="rId439" Type="http://schemas.openxmlformats.org/officeDocument/2006/relationships/hyperlink" Target="https://www.secop.gov.co/CO1BusinessLine/Tendering/BuyerWorkArea/Index?docUniqueIdentifier=CO1.BDOS.756607&amp;prevCtxUrl=https%3a%2f%2fwww.secop.gov.co%2fCO1BusinessLine%2fTendering%2fBuyerDossierWorkspace%2fIndex%3fallWords2Search%3dSEL-ABREV%26filteringState%3d0%26sortingState%3dLastModifiedDESC%26showAdvancedSearch%3dFalse%26showAdvancedSearchFields%3dFalse%26folderCode%3dALL%26selectedDossier%3dCO1.BDOS.756607%26selectedRequest%3dCO1.REQ.802959%26&amp;prevCtxLbl=Procesos+de+la+Entidad+Estatal" TargetMode="External"/><Relationship Id="rId201" Type="http://schemas.openxmlformats.org/officeDocument/2006/relationships/hyperlink" Target="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 TargetMode="External"/><Relationship Id="rId243" Type="http://schemas.openxmlformats.org/officeDocument/2006/relationships/hyperlink" Target="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 TargetMode="External"/><Relationship Id="rId285" Type="http://schemas.openxmlformats.org/officeDocument/2006/relationships/hyperlink" Target="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 TargetMode="External"/><Relationship Id="rId450" Type="http://schemas.openxmlformats.org/officeDocument/2006/relationships/hyperlink" Target="https://www.secop.gov.co/CO1BusinessLine/Tendering/BuyerWorkArea/Index?docUniqueIdentifier=CO1.BDOS.811018&amp;prevCtxUrl=https%3a%2f%2fwww.secop.gov.co%2fCO1BusinessLine%2fTendering%2fBuyerDossierWorkspace%2fIndex%3fallWords2Search%3dipmc-%26filteringState%3d0%26sortingState%3dLastModifiedDESC%26showAdvancedSearch%3dFalse%26showAdvancedSearchFields%3dFalse%26folderCode%3dALL%26selectedDossier%3dCO1.BDOS.811018%26selectedRequest%3dCO1.REQ.834419%26&amp;prevCtxLbl=Procesos+de+la+Entidad+Estatal" TargetMode="External"/><Relationship Id="rId38" Type="http://schemas.openxmlformats.org/officeDocument/2006/relationships/hyperlink" Target="https://community.secop.gov.co/Public/Tendering/OpportunityDetail/Index?noticeUID=CO1.NTC.670163&amp;isFromPublicArea=True&amp;isModal=False" TargetMode="External"/><Relationship Id="rId103" Type="http://schemas.openxmlformats.org/officeDocument/2006/relationships/hyperlink" Target="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 TargetMode="External"/><Relationship Id="rId310" Type="http://schemas.openxmlformats.org/officeDocument/2006/relationships/hyperlink" Target="https://community.secop.gov.co/Public/Tendering/OpportunityDetail/Index?noticeUID=CO1.NTC.726727&amp;isFromPublicArea=True&amp;isModal=False" TargetMode="External"/><Relationship Id="rId91" Type="http://schemas.openxmlformats.org/officeDocument/2006/relationships/hyperlink" Target="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 TargetMode="External"/><Relationship Id="rId145" Type="http://schemas.openxmlformats.org/officeDocument/2006/relationships/hyperlink" Target="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 TargetMode="External"/><Relationship Id="rId187" Type="http://schemas.openxmlformats.org/officeDocument/2006/relationships/hyperlink" Target="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 TargetMode="External"/><Relationship Id="rId352" Type="http://schemas.openxmlformats.org/officeDocument/2006/relationships/hyperlink" Target="https://community.secop.gov.co/Public/Tendering/OpportunityDetail/Index?noticeUID=CO1.NTC.741251&amp;isFromPublicArea=True&amp;isModal=False" TargetMode="External"/><Relationship Id="rId394" Type="http://schemas.openxmlformats.org/officeDocument/2006/relationships/hyperlink" Target="https://community.secop.gov.co/Public/Tendering/OpportunityDetail/Index?noticeUID=CO1.NTC.769442&amp;isFromPublicArea=True&amp;isModal=False" TargetMode="External"/><Relationship Id="rId408" Type="http://schemas.openxmlformats.org/officeDocument/2006/relationships/hyperlink" Target="https://www.contratos.gov.co/consultas/detalleProceso.do?numConstancia=19-12-9230023" TargetMode="External"/><Relationship Id="rId212" Type="http://schemas.openxmlformats.org/officeDocument/2006/relationships/hyperlink" Target="https://community.secop.gov.co/Public/Tendering/OpportunityDetail/Index?noticeUID=CO1.NTC.703595&amp;isFromPublicArea=True&amp;isModal=False" TargetMode="External"/><Relationship Id="rId254" Type="http://schemas.openxmlformats.org/officeDocument/2006/relationships/hyperlink" Target="https://community.secop.gov.co/Public/Tendering/OpportunityDetail/Index?noticeUID=CO1.NTC.717872&amp;isFromPublicArea=True&amp;isModal=False" TargetMode="External"/><Relationship Id="rId49" Type="http://schemas.openxmlformats.org/officeDocument/2006/relationships/hyperlink" Target="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 TargetMode="External"/><Relationship Id="rId114" Type="http://schemas.openxmlformats.org/officeDocument/2006/relationships/hyperlink" Target="https://community.secop.gov.co/Public/Tendering/OpportunityDetail/Index?noticeUID=CO1.NTC.685314&amp;isFromPublicArea=True&amp;isModal=False" TargetMode="External"/><Relationship Id="rId296" Type="http://schemas.openxmlformats.org/officeDocument/2006/relationships/hyperlink" Target="https://community.secop.gov.co/Public/Tendering/OpportunityDetail/Index?noticeUID=CO1.NTC.720749&amp;isFromPublicArea=True&amp;isModal=False" TargetMode="External"/><Relationship Id="rId461" Type="http://schemas.openxmlformats.org/officeDocument/2006/relationships/hyperlink" Target="https://community.secop.gov.co/Public/Tendering/OpportunityDetail/Index?noticeUID=CO1.NTC.815031&amp;isFromPublicArea=True&amp;isModal=False" TargetMode="External"/><Relationship Id="rId60" Type="http://schemas.openxmlformats.org/officeDocument/2006/relationships/hyperlink" Target="https://community.secop.gov.co/Public/Tendering/OpportunityDetail/Index?noticeUID=CO1.NTC.675436&amp;isFromPublicArea=True&amp;isModal=False" TargetMode="External"/><Relationship Id="rId156" Type="http://schemas.openxmlformats.org/officeDocument/2006/relationships/hyperlink" Target="https://community.secop.gov.co/Public/Tendering/OpportunityDetail/Index?noticeUID=CO1.NTC.696089&amp;isFromPublicArea=True&amp;isModal=False" TargetMode="External"/><Relationship Id="rId198" Type="http://schemas.openxmlformats.org/officeDocument/2006/relationships/hyperlink" Target="https://community.secop.gov.co/Public/Tendering/OpportunityDetail/Index?noticeUID=CO1.NTC.701449&amp;isFromPublicArea=True&amp;isModal=False" TargetMode="External"/><Relationship Id="rId321" Type="http://schemas.openxmlformats.org/officeDocument/2006/relationships/hyperlink" Target="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 TargetMode="External"/><Relationship Id="rId363" Type="http://schemas.openxmlformats.org/officeDocument/2006/relationships/hyperlink" Target="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 TargetMode="External"/><Relationship Id="rId419" Type="http://schemas.openxmlformats.org/officeDocument/2006/relationships/hyperlink" Target="https://www.contratos.gov.co/consultas/detalleProceso.do?numConstancia=19-12-9421767" TargetMode="External"/><Relationship Id="rId223" Type="http://schemas.openxmlformats.org/officeDocument/2006/relationships/hyperlink" Target="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 TargetMode="External"/><Relationship Id="rId430" Type="http://schemas.openxmlformats.org/officeDocument/2006/relationships/hyperlink" Target="https://www.contratos.gov.co/consultas/detalleProceso.do?numConstancia=19-12-9504643" TargetMode="External"/><Relationship Id="rId18" Type="http://schemas.openxmlformats.org/officeDocument/2006/relationships/hyperlink" Target="https://community.secop.gov.co/Public/Tendering/OpportunityDetail/Index?noticeUID=CO1.NTC.665418&amp;isFromPublicArea=True&amp;isModal=False" TargetMode="External"/><Relationship Id="rId265" Type="http://schemas.openxmlformats.org/officeDocument/2006/relationships/hyperlink" Target="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 TargetMode="External"/><Relationship Id="rId472" Type="http://schemas.openxmlformats.org/officeDocument/2006/relationships/vmlDrawing" Target="../drawings/vmlDrawing1.vml"/><Relationship Id="rId125" Type="http://schemas.openxmlformats.org/officeDocument/2006/relationships/hyperlink" Target="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 TargetMode="External"/><Relationship Id="rId167" Type="http://schemas.openxmlformats.org/officeDocument/2006/relationships/hyperlink" Target="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 TargetMode="External"/><Relationship Id="rId332" Type="http://schemas.openxmlformats.org/officeDocument/2006/relationships/hyperlink" Target="https://community.secop.gov.co/Public/Tendering/OpportunityDetail/Index?noticeUID=CO1.NTC.735150&amp;isFromPublicArea=True&amp;isModal=False" TargetMode="External"/><Relationship Id="rId374" Type="http://schemas.openxmlformats.org/officeDocument/2006/relationships/hyperlink" Target="https://community.secop.gov.co/Public/Tendering/OpportunityDetail/Index?noticeUID=CO1.NTC.747530&amp;isFromPublicArea=True&amp;isModal=False" TargetMode="External"/><Relationship Id="rId71" Type="http://schemas.openxmlformats.org/officeDocument/2006/relationships/hyperlink" Target="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 TargetMode="External"/><Relationship Id="rId234" Type="http://schemas.openxmlformats.org/officeDocument/2006/relationships/hyperlink" Target="https://community.secop.gov.co/Public/Tendering/OpportunityDetail/Index?noticeUID=CO1.NTC.703703&amp;isFromPublicArea=True&amp;isModal=False" TargetMode="External"/><Relationship Id="rId2" Type="http://schemas.openxmlformats.org/officeDocument/2006/relationships/hyperlink" Target="https://community.secop.gov.co/Public/Tendering/OpportunityDetail/Index?noticeUID=CO1.NTC.657921&amp;isFromPublicArea=True&amp;isModal=False" TargetMode="External"/><Relationship Id="rId29" Type="http://schemas.openxmlformats.org/officeDocument/2006/relationships/hyperlink" Target="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 TargetMode="External"/><Relationship Id="rId276" Type="http://schemas.openxmlformats.org/officeDocument/2006/relationships/hyperlink" Target="https://community.secop.gov.co/Public/Tendering/OpportunityDetail/Index?noticeUID=CO1.NTC.719937&amp;isFromPublicArea=True&amp;isModal=False" TargetMode="External"/><Relationship Id="rId441" Type="http://schemas.openxmlformats.org/officeDocument/2006/relationships/hyperlink" Target="https://www.contratos.gov.co/consultas/detalleProceso.do?numConstancia=19-12-9355540" TargetMode="External"/><Relationship Id="rId40" Type="http://schemas.openxmlformats.org/officeDocument/2006/relationships/hyperlink" Target="https://community.secop.gov.co/Public/Tendering/OpportunityDetail/Index?noticeUID=CO1.NTC.669855&amp;isFromPublicArea=True&amp;isModal=False" TargetMode="External"/><Relationship Id="rId136" Type="http://schemas.openxmlformats.org/officeDocument/2006/relationships/hyperlink" Target="https://community.secop.gov.co/Public/Tendering/OpportunityDetail/Index?noticeUID=CO1.NTC.686424&amp;isFromPublicArea=True&amp;isModal=False" TargetMode="External"/><Relationship Id="rId178" Type="http://schemas.openxmlformats.org/officeDocument/2006/relationships/hyperlink" Target="https://community.secop.gov.co/Public/Tendering/OpportunityDetail/Index?noticeUID=CO1.NTC.698884&amp;isFromPublicArea=True&amp;isModal=False" TargetMode="External"/><Relationship Id="rId301" Type="http://schemas.openxmlformats.org/officeDocument/2006/relationships/hyperlink" Target="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 TargetMode="External"/><Relationship Id="rId343" Type="http://schemas.openxmlformats.org/officeDocument/2006/relationships/hyperlink" Target="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 TargetMode="External"/><Relationship Id="rId82" Type="http://schemas.openxmlformats.org/officeDocument/2006/relationships/hyperlink" Target="https://community.secop.gov.co/Public/Tendering/OpportunityDetail/Index?noticeUID=CO1.NTC.678652&amp;isFromPublicArea=True&amp;isModal=False" TargetMode="External"/><Relationship Id="rId203" Type="http://schemas.openxmlformats.org/officeDocument/2006/relationships/hyperlink" Target="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 TargetMode="External"/><Relationship Id="rId385" Type="http://schemas.openxmlformats.org/officeDocument/2006/relationships/hyperlink" Target="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 TargetMode="External"/><Relationship Id="rId245" Type="http://schemas.openxmlformats.org/officeDocument/2006/relationships/hyperlink" Target="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 TargetMode="External"/><Relationship Id="rId287" Type="http://schemas.openxmlformats.org/officeDocument/2006/relationships/hyperlink" Target="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 TargetMode="External"/><Relationship Id="rId410" Type="http://schemas.openxmlformats.org/officeDocument/2006/relationships/hyperlink" Target="https://www.contratos.gov.co/consultas/detalleProceso.do?numConstancia=19-12-9240204" TargetMode="External"/><Relationship Id="rId452" Type="http://schemas.openxmlformats.org/officeDocument/2006/relationships/hyperlink" Target="https://www.secop.gov.co/CO1BusinessLine/Tendering/BuyerWorkArea/Index?docUniqueIdentifier=CO1.BDOS.805011&amp;prevCtxUrl=https%3a%2f%2fwww.secop.gov.co%2fCO1BusinessLine%2fTendering%2fBuyerDossierWorkspace%2fIndex%3fallWords2Search%3dipmc-%26filteringState%3d0%26sortingState%3dLastModifiedDESC%26showAdvancedSearch%3dFalse%26showAdvancedSearchFields%3dFalse%26folderCode%3dALL%26selectedDossier%3dCO1.BDOS.805011%26selectedRequest%3dCO1.REQ.844333%26&amp;prevCtxLbl=Procesos+de+la+Entidad+Estatal" TargetMode="External"/><Relationship Id="rId30" Type="http://schemas.openxmlformats.org/officeDocument/2006/relationships/hyperlink" Target="https://community.secop.gov.co/Public/Tendering/OpportunityDetail/Index?noticeUID=CO1.NTC.668300&amp;isFromPublicArea=True&amp;isModal=False" TargetMode="External"/><Relationship Id="rId105" Type="http://schemas.openxmlformats.org/officeDocument/2006/relationships/hyperlink" Target="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 TargetMode="External"/><Relationship Id="rId126" Type="http://schemas.openxmlformats.org/officeDocument/2006/relationships/hyperlink" Target="https://community.secop.gov.co/Public/Tendering/OpportunityDetail/Index?noticeUID=CO1.NTC.685500&amp;isFromPublicArea=True&amp;isModal=False" TargetMode="External"/><Relationship Id="rId147" Type="http://schemas.openxmlformats.org/officeDocument/2006/relationships/hyperlink" Target="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 TargetMode="External"/><Relationship Id="rId168" Type="http://schemas.openxmlformats.org/officeDocument/2006/relationships/hyperlink" Target="https://community.secop.gov.co/Public/Tendering/OpportunityDetail/Index?noticeUID=CO1.NTC.693547&amp;isFromPublicArea=True&amp;isModal=False" TargetMode="External"/><Relationship Id="rId312" Type="http://schemas.openxmlformats.org/officeDocument/2006/relationships/hyperlink" Target="https://community.secop.gov.co/Public/Tendering/OpportunityDetail/Index?noticeUID=CO1.NTC.729063&amp;isFromPublicArea=True&amp;isModal=False" TargetMode="External"/><Relationship Id="rId333" Type="http://schemas.openxmlformats.org/officeDocument/2006/relationships/hyperlink" Target="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 TargetMode="External"/><Relationship Id="rId354" Type="http://schemas.openxmlformats.org/officeDocument/2006/relationships/hyperlink" Target="https://community.secop.gov.co/Public/Tendering/OpportunityDetail/Index?noticeUID=CO1.NTC.740292&amp;isFromPublicArea=True&amp;isModal=False" TargetMode="External"/><Relationship Id="rId51" Type="http://schemas.openxmlformats.org/officeDocument/2006/relationships/hyperlink" Target="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 TargetMode="External"/><Relationship Id="rId72" Type="http://schemas.openxmlformats.org/officeDocument/2006/relationships/hyperlink" Target="https://community.secop.gov.co/Public/Tendering/OpportunityDetail/Index?noticeUID=CO1.NTC.677702&amp;isFromPublicArea=True&amp;isModal=False" TargetMode="External"/><Relationship Id="rId93" Type="http://schemas.openxmlformats.org/officeDocument/2006/relationships/hyperlink" Target="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 TargetMode="External"/><Relationship Id="rId189" Type="http://schemas.openxmlformats.org/officeDocument/2006/relationships/hyperlink" Target="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 TargetMode="External"/><Relationship Id="rId375" Type="http://schemas.openxmlformats.org/officeDocument/2006/relationships/hyperlink" Target="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 TargetMode="External"/><Relationship Id="rId396" Type="http://schemas.openxmlformats.org/officeDocument/2006/relationships/hyperlink" Target="https://community.secop.gov.co/Public/Tendering/OpportunityDetail/Index?noticeUID=CO1.NTC.762311&amp;isFromPublicArea=True&amp;isModal=False" TargetMode="External"/><Relationship Id="rId3" Type="http://schemas.openxmlformats.org/officeDocument/2006/relationships/hyperlink" Target="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 TargetMode="External"/><Relationship Id="rId214" Type="http://schemas.openxmlformats.org/officeDocument/2006/relationships/hyperlink" Target="https://community.secop.gov.co/Public/Tendering/OpportunityDetail/Index?noticeUID=CO1.NTC.704361&amp;isFromPublicArea=True&amp;isModal=False" TargetMode="External"/><Relationship Id="rId235" Type="http://schemas.openxmlformats.org/officeDocument/2006/relationships/hyperlink" Target="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 TargetMode="External"/><Relationship Id="rId256" Type="http://schemas.openxmlformats.org/officeDocument/2006/relationships/hyperlink" Target="https://community.secop.gov.co/Public/Tendering/OpportunityDetail/Index?noticeUID=CO1.NTC.713366&amp;isFromPublicArea=True&amp;isModal=False" TargetMode="External"/><Relationship Id="rId277" Type="http://schemas.openxmlformats.org/officeDocument/2006/relationships/hyperlink" Target="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 TargetMode="External"/><Relationship Id="rId298" Type="http://schemas.openxmlformats.org/officeDocument/2006/relationships/hyperlink" Target="https://community.secop.gov.co/Public/Tendering/OpportunityDetail/Index?noticeUID=CO1.NTC.719397&amp;isFromPublicArea=True&amp;isModal=False" TargetMode="External"/><Relationship Id="rId400" Type="http://schemas.openxmlformats.org/officeDocument/2006/relationships/hyperlink" Target="https://community.secop.gov.co/Public/Tendering/OpportunityDetail/Index?noticeUID=CO1.NTC.762401&amp;isFromPublicArea=True&amp;isModal=False" TargetMode="External"/><Relationship Id="rId421" Type="http://schemas.openxmlformats.org/officeDocument/2006/relationships/hyperlink" Target="https://www.contratos.gov.co/consultas/detalleProceso.do?numConstancia=19-12-9422938" TargetMode="External"/><Relationship Id="rId442" Type="http://schemas.openxmlformats.org/officeDocument/2006/relationships/hyperlink" Target="https://www.secop.gov.co/CO1BusinessLine/Tendering/BuyerWorkArea/Index?docUniqueIdentifier=CO1.BDOS.769259&amp;prevCtxUrl=https%3a%2f%2fwww.secop.gov.co%2fCO1BusinessLine%2fTendering%2fBuyerDossierWorkspace%2fIndex%3fallWords2Search%3d210-2019%26filteringState%3d0%26sortingState%3dLastModifiedDESC%26showAdvancedSearch%3dFalse%26showAdvancedSearchFields%3dFalse%26folderCode%3dALL%26selectedDossier%3dCO1.BDOS.769259%26selectedRequest%3dCO1.REQ.794388%26&amp;prevCtxLbl=Procesos+de+la+Entidad+Estatal" TargetMode="External"/><Relationship Id="rId463" Type="http://schemas.openxmlformats.org/officeDocument/2006/relationships/hyperlink" Target="https://community.secop.gov.co/Public/Tendering/OpportunityDetail/Index?noticeUID=CO1.NTC.836545&amp;isFromPublicArea=True&amp;isModal=False" TargetMode="External"/><Relationship Id="rId116" Type="http://schemas.openxmlformats.org/officeDocument/2006/relationships/hyperlink" Target="https://community.secop.gov.co/Public/Tendering/OpportunityDetail/Index?noticeUID=CO1.NTC.685424&amp;isFromPublicArea=True&amp;isModal=False" TargetMode="External"/><Relationship Id="rId137" Type="http://schemas.openxmlformats.org/officeDocument/2006/relationships/hyperlink" Target="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 TargetMode="External"/><Relationship Id="rId158" Type="http://schemas.openxmlformats.org/officeDocument/2006/relationships/hyperlink" Target="https://community.secop.gov.co/Public/Tendering/OpportunityDetail/Index?noticeUID=CO1.NTC.696021&amp;isFromPublicArea=True&amp;isModal=False" TargetMode="External"/><Relationship Id="rId302" Type="http://schemas.openxmlformats.org/officeDocument/2006/relationships/hyperlink" Target="https://community.secop.gov.co/Public/Tendering/OpportunityDetail/Index?noticeUID=CO1.NTC.723618&amp;isFromPublicArea=True&amp;isModal=False" TargetMode="External"/><Relationship Id="rId323" Type="http://schemas.openxmlformats.org/officeDocument/2006/relationships/hyperlink" Target="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 TargetMode="External"/><Relationship Id="rId344" Type="http://schemas.openxmlformats.org/officeDocument/2006/relationships/hyperlink" Target="https://community.secop.gov.co/Public/Tendering/OpportunityDetail/Index?noticeUID=CO1.NTC.741354&amp;isFromPublicArea=True&amp;isModal=False" TargetMode="External"/><Relationship Id="rId20" Type="http://schemas.openxmlformats.org/officeDocument/2006/relationships/hyperlink" Target="https://community.secop.gov.co/Public/Tendering/OpportunityDetail/Index?noticeUID=CO1.NTC.665703&amp;isFromPublicArea=True&amp;isModal=False" TargetMode="External"/><Relationship Id="rId41" Type="http://schemas.openxmlformats.org/officeDocument/2006/relationships/hyperlink" Target="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 TargetMode="External"/><Relationship Id="rId62" Type="http://schemas.openxmlformats.org/officeDocument/2006/relationships/hyperlink" Target="https://community.secop.gov.co/Public/Tendering/OpportunityDetail/Index?noticeUID=CO1.NTC.672562&amp;isFromPublicArea=True&amp;isModal=False" TargetMode="External"/><Relationship Id="rId83" Type="http://schemas.openxmlformats.org/officeDocument/2006/relationships/hyperlink" Target="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 TargetMode="External"/><Relationship Id="rId179" Type="http://schemas.openxmlformats.org/officeDocument/2006/relationships/hyperlink" Target="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 TargetMode="External"/><Relationship Id="rId365" Type="http://schemas.openxmlformats.org/officeDocument/2006/relationships/hyperlink" Target="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 TargetMode="External"/><Relationship Id="rId386" Type="http://schemas.openxmlformats.org/officeDocument/2006/relationships/hyperlink" Target="https://community.secop.gov.co/Public/Tendering/OpportunityDetail/Index?noticeUID=CO1.NTC.762630&amp;isFromPublicArea=True&amp;isModal=False" TargetMode="External"/><Relationship Id="rId190" Type="http://schemas.openxmlformats.org/officeDocument/2006/relationships/hyperlink" Target="https://community.secop.gov.co/Public/Tendering/OpportunityDetail/Index?noticeUID=CO1.NTC.704162&amp;isFromPublicArea=True&amp;isModal=False" TargetMode="External"/><Relationship Id="rId204" Type="http://schemas.openxmlformats.org/officeDocument/2006/relationships/hyperlink" Target="https://community.secop.gov.co/Public/Tendering/OpportunityDetail/Index?noticeUID=CO1.NTC.695962&amp;isFromPublicArea=True&amp;isModal=False" TargetMode="External"/><Relationship Id="rId225" Type="http://schemas.openxmlformats.org/officeDocument/2006/relationships/hyperlink" Target="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 TargetMode="External"/><Relationship Id="rId246" Type="http://schemas.openxmlformats.org/officeDocument/2006/relationships/hyperlink" Target="https://community.secop.gov.co/Public/Tendering/OpportunityDetail/Index?noticeUID=CO1.NTC.711641&amp;isFromPublicArea=True&amp;isModal=False" TargetMode="External"/><Relationship Id="rId267" Type="http://schemas.openxmlformats.org/officeDocument/2006/relationships/hyperlink" Target="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 TargetMode="External"/><Relationship Id="rId288" Type="http://schemas.openxmlformats.org/officeDocument/2006/relationships/hyperlink" Target="https://community.secop.gov.co/Public/Tendering/OpportunityDetail/Index?noticeUID=CO1.NTC.720921&amp;isFromPublicArea=True&amp;isModal=False" TargetMode="External"/><Relationship Id="rId411" Type="http://schemas.openxmlformats.org/officeDocument/2006/relationships/hyperlink" Target="https://www.contratos.gov.co/consultas/detalleProceso.do?numConstancia=19-12-9245967" TargetMode="External"/><Relationship Id="rId432" Type="http://schemas.openxmlformats.org/officeDocument/2006/relationships/hyperlink" Target="https://www.contratos.gov.co/consultas/detalleProceso.do?numConstancia=19-12-9562138" TargetMode="External"/><Relationship Id="rId453" Type="http://schemas.openxmlformats.org/officeDocument/2006/relationships/hyperlink" Target="https://community.secop.gov.co/Public/Tendering/OpportunityDetail/Index?noticeUID=CO1.NTC.811942&amp;isFromPublicArea=True&amp;isModal=False" TargetMode="External"/><Relationship Id="rId106" Type="http://schemas.openxmlformats.org/officeDocument/2006/relationships/hyperlink" Target="https://community.secop.gov.co/Public/Tendering/OpportunityDetail/Index?noticeUID=CO1.NTC.682365&amp;isFromPublicArea=True&amp;isModal=False" TargetMode="External"/><Relationship Id="rId127" Type="http://schemas.openxmlformats.org/officeDocument/2006/relationships/hyperlink" Target="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 TargetMode="External"/><Relationship Id="rId313" Type="http://schemas.openxmlformats.org/officeDocument/2006/relationships/hyperlink" Target="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 TargetMode="External"/><Relationship Id="rId10" Type="http://schemas.openxmlformats.org/officeDocument/2006/relationships/hyperlink" Target="https://community.secop.gov.co/Public/Tendering/OpportunityDetail/Index?noticeUID=CO1.NTC.662555&amp;isFromPublicArea=True&amp;isModal=False" TargetMode="External"/><Relationship Id="rId31" Type="http://schemas.openxmlformats.org/officeDocument/2006/relationships/hyperlink" Target="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 TargetMode="External"/><Relationship Id="rId52" Type="http://schemas.openxmlformats.org/officeDocument/2006/relationships/hyperlink" Target="https://community.secop.gov.co/Public/Tendering/OpportunityDetail/Index?noticeUID=CO1.NTC.672804&amp;isFromPublicArea=True&amp;isModal=False" TargetMode="External"/><Relationship Id="rId73" Type="http://schemas.openxmlformats.org/officeDocument/2006/relationships/hyperlink" Target="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 TargetMode="External"/><Relationship Id="rId94" Type="http://schemas.openxmlformats.org/officeDocument/2006/relationships/hyperlink" Target="https://community.secop.gov.co/Public/Tendering/OpportunityDetail/Index?noticeUID=CO1.NTC.682625&amp;isFromPublicArea=True&amp;isModal=False" TargetMode="External"/><Relationship Id="rId148" Type="http://schemas.openxmlformats.org/officeDocument/2006/relationships/hyperlink" Target="https://community.secop.gov.co/Public/Tendering/OpportunityDetail/Index?noticeUID=CO1.NTC.693299&amp;isFromPublicArea=True&amp;isModal=False" TargetMode="External"/><Relationship Id="rId169" Type="http://schemas.openxmlformats.org/officeDocument/2006/relationships/hyperlink" Target="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 TargetMode="External"/><Relationship Id="rId334" Type="http://schemas.openxmlformats.org/officeDocument/2006/relationships/hyperlink" Target="https://community.secop.gov.co/Public/Tendering/OpportunityDetail/Index?noticeUID=CO1.NTC.738774&amp;isFromPublicArea=True&amp;isModal=False" TargetMode="External"/><Relationship Id="rId355" Type="http://schemas.openxmlformats.org/officeDocument/2006/relationships/hyperlink" Target="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 TargetMode="External"/><Relationship Id="rId376" Type="http://schemas.openxmlformats.org/officeDocument/2006/relationships/hyperlink" Target="https://community.secop.gov.co/Public/Tendering/OpportunityDetail/Index?noticeUID=CO1.NTC.758070&amp;isFromPublicArea=True&amp;isModal=False" TargetMode="External"/><Relationship Id="rId397" Type="http://schemas.openxmlformats.org/officeDocument/2006/relationships/hyperlink" Target="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 TargetMode="External"/><Relationship Id="rId4" Type="http://schemas.openxmlformats.org/officeDocument/2006/relationships/hyperlink" Target="https://community.secop.gov.co/Public/Tendering/OpportunityDetail/Index?noticeUID=CO1.NTC.658142&amp;isFromPublicArea=True&amp;isModal=False" TargetMode="External"/><Relationship Id="rId180" Type="http://schemas.openxmlformats.org/officeDocument/2006/relationships/hyperlink" Target="https://community.secop.gov.co/Public/Tendering/OpportunityDetail/Index?noticeUID=CO1.NTC.693085&amp;isFromPublicArea=True&amp;isModal=False" TargetMode="External"/><Relationship Id="rId215" Type="http://schemas.openxmlformats.org/officeDocument/2006/relationships/hyperlink" Target="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 TargetMode="External"/><Relationship Id="rId236" Type="http://schemas.openxmlformats.org/officeDocument/2006/relationships/hyperlink" Target="https://community.secop.gov.co/Public/Tendering/OpportunityDetail/Index?noticeUID=CO1.NTC.699723&amp;isFromPublicArea=True&amp;isModal=False" TargetMode="External"/><Relationship Id="rId257" Type="http://schemas.openxmlformats.org/officeDocument/2006/relationships/hyperlink" Target="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 TargetMode="External"/><Relationship Id="rId278" Type="http://schemas.openxmlformats.org/officeDocument/2006/relationships/hyperlink" Target="https://community.secop.gov.co/Public/Tendering/OpportunityDetail/Index?noticeUID=CO1.NTC.719353&amp;isFromPublicArea=True&amp;isModal=False" TargetMode="External"/><Relationship Id="rId401" Type="http://schemas.openxmlformats.org/officeDocument/2006/relationships/hyperlink" Target="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 TargetMode="External"/><Relationship Id="rId422" Type="http://schemas.openxmlformats.org/officeDocument/2006/relationships/hyperlink" Target="https://www.contratos.gov.co/consultas/detalleProceso.do?numConstancia=19-12-9428352" TargetMode="External"/><Relationship Id="rId443" Type="http://schemas.openxmlformats.org/officeDocument/2006/relationships/hyperlink" Target="https://community.secop.gov.co/Public/Tendering/OpportunityDetail/Index?noticeUID=CO1.NTC.774383&amp;isFromPublicArea=True&amp;isModal=False" TargetMode="External"/><Relationship Id="rId464" Type="http://schemas.openxmlformats.org/officeDocument/2006/relationships/hyperlink" Target="https://www.secop.gov.co/CO1BusinessLine/Tendering/BuyerWorkArea/Index?docUniqueIdentifier=CO1.BDOS.793317&amp;prevCtxUrl=https%3a%2f%2fwww.secop.gov.co%2fCO1BusinessLine%2fTendering%2fBuyerDossierWorkspace%2fIndex%3fcreatedByList%3d10604452%3b%26filteringState%3d0%26sortingState%3dLastModifiedDESC%26showAdvancedSearch%3dTrue%26showAdvancedSearchFields%3dFalse%26advSrchFolderCode%3dALL%26selectedDossier%3dCO1.BDOS.793317%26selectedRequest%3dCO1.REQ.829018%26&amp;prevCtxLbl=Procesos+de+la+Entidad+Estatal" TargetMode="External"/><Relationship Id="rId303" Type="http://schemas.openxmlformats.org/officeDocument/2006/relationships/hyperlink" Target="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 TargetMode="External"/><Relationship Id="rId42" Type="http://schemas.openxmlformats.org/officeDocument/2006/relationships/hyperlink" Target="https://community.secop.gov.co/Public/Tendering/OpportunityDetail/Index?noticeUID=CO1.NTC.670220&amp;isFromPublicArea=True&amp;isModal=False" TargetMode="External"/><Relationship Id="rId84" Type="http://schemas.openxmlformats.org/officeDocument/2006/relationships/hyperlink" Target="https://community.secop.gov.co/Public/Tendering/OpportunityDetail/Index?noticeUID=CO1.NTC.678976&amp;isFromPublicArea=True&amp;isModal=False" TargetMode="External"/><Relationship Id="rId138" Type="http://schemas.openxmlformats.org/officeDocument/2006/relationships/hyperlink" Target="https://community.secop.gov.co/Public/Tendering/OpportunityDetail/Index?noticeUID=CO1.NTC.685145&amp;isFromPublicArea=True&amp;isModal=False" TargetMode="External"/><Relationship Id="rId345" Type="http://schemas.openxmlformats.org/officeDocument/2006/relationships/hyperlink" Target="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 TargetMode="External"/><Relationship Id="rId387" Type="http://schemas.openxmlformats.org/officeDocument/2006/relationships/hyperlink" Target="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 TargetMode="External"/><Relationship Id="rId191" Type="http://schemas.openxmlformats.org/officeDocument/2006/relationships/hyperlink" Target="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 TargetMode="External"/><Relationship Id="rId205" Type="http://schemas.openxmlformats.org/officeDocument/2006/relationships/hyperlink" Target="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 TargetMode="External"/><Relationship Id="rId247" Type="http://schemas.openxmlformats.org/officeDocument/2006/relationships/hyperlink" Target="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 TargetMode="External"/><Relationship Id="rId412" Type="http://schemas.openxmlformats.org/officeDocument/2006/relationships/hyperlink" Target="https://www.contratos.gov.co/consultas/detalleProceso.do?numConstancia=19-12-9290276" TargetMode="External"/><Relationship Id="rId107" Type="http://schemas.openxmlformats.org/officeDocument/2006/relationships/hyperlink" Target="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 TargetMode="External"/><Relationship Id="rId289" Type="http://schemas.openxmlformats.org/officeDocument/2006/relationships/hyperlink" Target="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 TargetMode="External"/><Relationship Id="rId454" Type="http://schemas.openxmlformats.org/officeDocument/2006/relationships/hyperlink" Target="https://www.secop.gov.co/CO1BusinessLine/Tendering/BuyerWorkArea/Index?docUniqueIdentifier=CO1.BDOS.830220&amp;prevCtxUrl=https%3a%2f%2fwww.secop.gov.co%2fCO1BusinessLine%2fTendering%2fBuyerDossierWorkspace%2fIndex%3fallWords2Search%3dIPMC%26filteringState%3d0%26sortingState%3dLastModifiedDESC%26showAdvancedSearch%3dFalse%26showAdvancedSearchFields%3dFalse%26folderCode%3dALL%26selectedDossier%3dCO1.BDOS.830220%26selectedRequest%3dCO1.REQ.855909%26&amp;prevCtxLbl=Procesos+de+la+Entidad+Estatal" TargetMode="External"/><Relationship Id="rId11" Type="http://schemas.openxmlformats.org/officeDocument/2006/relationships/hyperlink" Target="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 TargetMode="External"/><Relationship Id="rId53" Type="http://schemas.openxmlformats.org/officeDocument/2006/relationships/hyperlink" Target="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 TargetMode="External"/><Relationship Id="rId149" Type="http://schemas.openxmlformats.org/officeDocument/2006/relationships/hyperlink" Target="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 TargetMode="External"/><Relationship Id="rId314" Type="http://schemas.openxmlformats.org/officeDocument/2006/relationships/hyperlink" Target="https://community.secop.gov.co/Public/Tendering/OpportunityDetail/Index?noticeUID=CO1.NTC.727417&amp;isFromPublicArea=True&amp;isModal=False" TargetMode="External"/><Relationship Id="rId356" Type="http://schemas.openxmlformats.org/officeDocument/2006/relationships/hyperlink" Target="https://community.secop.gov.co/Public/Tendering/OpportunityDetail/Index?noticeUID=CO1.NTC.739004&amp;isFromPublicArea=True&amp;isModal=False" TargetMode="External"/><Relationship Id="rId398" Type="http://schemas.openxmlformats.org/officeDocument/2006/relationships/hyperlink" Target="https://community.secop.gov.co/Public/Tendering/OpportunityDetail/Index?noticeUID=CO1.NTC.766966&amp;isFromPublicArea=True&amp;isModal=False" TargetMode="External"/><Relationship Id="rId95" Type="http://schemas.openxmlformats.org/officeDocument/2006/relationships/hyperlink" Target="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 TargetMode="External"/><Relationship Id="rId160" Type="http://schemas.openxmlformats.org/officeDocument/2006/relationships/hyperlink" Target="https://community.secop.gov.co/Public/Tendering/OpportunityDetail/Index?noticeUID=CO1.NTC.696933&amp;isFromPublicArea=True&amp;isModal=False" TargetMode="External"/><Relationship Id="rId216" Type="http://schemas.openxmlformats.org/officeDocument/2006/relationships/hyperlink" Target="https://community.secop.gov.co/Public/Tendering/OpportunityDetail/Index?noticeUID=CO1.NTC.704332&amp;isFromPublicArea=True&amp;isModal=False" TargetMode="External"/><Relationship Id="rId423" Type="http://schemas.openxmlformats.org/officeDocument/2006/relationships/hyperlink" Target="https://www.contratos.gov.co/consultas/detalleProceso.do?numConstancia=19-12-9432937" TargetMode="External"/><Relationship Id="rId258" Type="http://schemas.openxmlformats.org/officeDocument/2006/relationships/hyperlink" Target="https://community.secop.gov.co/Public/Tendering/OpportunityDetail/Index?noticeUID=CO1.NTC.716575&amp;isFromPublicArea=True&amp;isModal=False" TargetMode="External"/><Relationship Id="rId465" Type="http://schemas.openxmlformats.org/officeDocument/2006/relationships/hyperlink" Target="https://community.secop.gov.co/Public/Tendering/OpportunityDetail/Index?noticeUID=CO1.NTC.797421&amp;isFromPublicArea=True&amp;isModal=False" TargetMode="External"/><Relationship Id="rId22" Type="http://schemas.openxmlformats.org/officeDocument/2006/relationships/hyperlink" Target="https://community.secop.gov.co/Public/Tendering/OpportunityDetail/Index?noticeUID=CO1.NTC.665909&amp;isFromPublicArea=True&amp;isModal=False" TargetMode="External"/><Relationship Id="rId64" Type="http://schemas.openxmlformats.org/officeDocument/2006/relationships/hyperlink" Target="https://community.secop.gov.co/Public/Tendering/OpportunityDetail/Index?noticeUID=CO1.NTC.675562&amp;isFromPublicArea=True&amp;isModal=False" TargetMode="External"/><Relationship Id="rId118" Type="http://schemas.openxmlformats.org/officeDocument/2006/relationships/hyperlink" Target="https://community.secop.gov.co/Public/Tendering/OpportunityDetail/Index?noticeUID=CO1.NTC.681784&amp;isFromPublicArea=True&amp;isModal=False" TargetMode="External"/><Relationship Id="rId325" Type="http://schemas.openxmlformats.org/officeDocument/2006/relationships/hyperlink" Target="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 TargetMode="External"/><Relationship Id="rId367" Type="http://schemas.openxmlformats.org/officeDocument/2006/relationships/hyperlink" Target="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 TargetMode="External"/><Relationship Id="rId171" Type="http://schemas.openxmlformats.org/officeDocument/2006/relationships/hyperlink" Target="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 TargetMode="External"/><Relationship Id="rId227" Type="http://schemas.openxmlformats.org/officeDocument/2006/relationships/hyperlink" Target="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 TargetMode="External"/><Relationship Id="rId269" Type="http://schemas.openxmlformats.org/officeDocument/2006/relationships/hyperlink" Target="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 TargetMode="External"/><Relationship Id="rId434" Type="http://schemas.openxmlformats.org/officeDocument/2006/relationships/hyperlink" Target="https://www.contratos.gov.co/consultas/detalleProceso.do?numConstancia=19-12-9629369" TargetMode="External"/><Relationship Id="rId33" Type="http://schemas.openxmlformats.org/officeDocument/2006/relationships/hyperlink" Target="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 TargetMode="External"/><Relationship Id="rId129" Type="http://schemas.openxmlformats.org/officeDocument/2006/relationships/hyperlink" Target="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 TargetMode="External"/><Relationship Id="rId280" Type="http://schemas.openxmlformats.org/officeDocument/2006/relationships/hyperlink" Target="https://community.secop.gov.co/Public/Tendering/OpportunityDetail/Index?noticeUID=CO1.NTC.716850&amp;isFromPublicArea=True&amp;isModal=False" TargetMode="External"/><Relationship Id="rId336" Type="http://schemas.openxmlformats.org/officeDocument/2006/relationships/hyperlink" Target="https://community.secop.gov.co/Public/Tendering/OpportunityDetail/Index?noticeUID=CO1.NTC.733670&amp;isFromPublicArea=True&amp;isModal=False" TargetMode="External"/><Relationship Id="rId75" Type="http://schemas.openxmlformats.org/officeDocument/2006/relationships/hyperlink" Target="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 TargetMode="External"/><Relationship Id="rId140" Type="http://schemas.openxmlformats.org/officeDocument/2006/relationships/hyperlink" Target="https://community.secop.gov.co/Public/Tendering/OpportunityDetail/Index?noticeUID=CO1.NTC.690706&amp;isFromPublicArea=True&amp;isModal=False" TargetMode="External"/><Relationship Id="rId182" Type="http://schemas.openxmlformats.org/officeDocument/2006/relationships/hyperlink" Target="https://community.secop.gov.co/Public/Tendering/OpportunityDetail/Index?noticeUID=CO1.NTC.696817&amp;isFromPublicArea=True&amp;isModal=False" TargetMode="External"/><Relationship Id="rId378" Type="http://schemas.openxmlformats.org/officeDocument/2006/relationships/hyperlink" Target="https://community.secop.gov.co/Public/Tendering/OpportunityDetail/Index?noticeUID=CO1.NTC.758666&amp;isFromPublicArea=True&amp;isModal=False" TargetMode="External"/><Relationship Id="rId403" Type="http://schemas.openxmlformats.org/officeDocument/2006/relationships/hyperlink" Target="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 TargetMode="External"/><Relationship Id="rId6" Type="http://schemas.openxmlformats.org/officeDocument/2006/relationships/hyperlink" Target="https://community.secop.gov.co/Public/Tendering/OpportunityDetail/Index?noticeUID=CO1.NTC.657898&amp;isFromPublicArea=True&amp;isModal=False" TargetMode="External"/><Relationship Id="rId238" Type="http://schemas.openxmlformats.org/officeDocument/2006/relationships/hyperlink" Target="https://community.secop.gov.co/Public/Tendering/OpportunityDetail/Index?noticeUID=CO1.NTC.706461&amp;isFromPublicArea=True&amp;isModal=False" TargetMode="External"/><Relationship Id="rId445" Type="http://schemas.openxmlformats.org/officeDocument/2006/relationships/hyperlink" Target="https://community.secop.gov.co/Public/Tendering/OpportunityDetail/Index?noticeUID=CO1.NTC.774458&amp;isFromPublicArea=True&amp;isModal=False" TargetMode="External"/><Relationship Id="rId291" Type="http://schemas.openxmlformats.org/officeDocument/2006/relationships/hyperlink" Target="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 TargetMode="External"/><Relationship Id="rId305" Type="http://schemas.openxmlformats.org/officeDocument/2006/relationships/hyperlink" Target="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 TargetMode="External"/><Relationship Id="rId347" Type="http://schemas.openxmlformats.org/officeDocument/2006/relationships/hyperlink" Target="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 TargetMode="External"/><Relationship Id="rId44" Type="http://schemas.openxmlformats.org/officeDocument/2006/relationships/hyperlink" Target="https://community.secop.gov.co/Public/Tendering/OpportunityDetail/Index?noticeUID=CO1.NTC.670420&amp;isFromPublicArea=True&amp;isModal=False" TargetMode="External"/><Relationship Id="rId86" Type="http://schemas.openxmlformats.org/officeDocument/2006/relationships/hyperlink" Target="https://community.secop.gov.co/Public/Tendering/OpportunityDetail/Index?noticeUID=CO1.NTC.678755&amp;isFromPublicArea=True&amp;isModal=False" TargetMode="External"/><Relationship Id="rId151" Type="http://schemas.openxmlformats.org/officeDocument/2006/relationships/hyperlink" Target="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 TargetMode="External"/><Relationship Id="rId389" Type="http://schemas.openxmlformats.org/officeDocument/2006/relationships/hyperlink" Target="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 TargetMode="External"/><Relationship Id="rId193" Type="http://schemas.openxmlformats.org/officeDocument/2006/relationships/hyperlink" Target="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 TargetMode="External"/><Relationship Id="rId207" Type="http://schemas.openxmlformats.org/officeDocument/2006/relationships/hyperlink" Target="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 TargetMode="External"/><Relationship Id="rId249" Type="http://schemas.openxmlformats.org/officeDocument/2006/relationships/hyperlink" Target="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 TargetMode="External"/><Relationship Id="rId414" Type="http://schemas.openxmlformats.org/officeDocument/2006/relationships/hyperlink" Target="https://www.contratos.gov.co/consultas/detalleProceso.do?numConstancia=19-12-9298766" TargetMode="External"/><Relationship Id="rId456" Type="http://schemas.openxmlformats.org/officeDocument/2006/relationships/hyperlink" Target="https://www.secop.gov.co/CO1BusinessLine/Tendering/BuyerWorkArea/Index?docUniqueIdentifier=CO1.BDOS.846047&amp;prevCtxUrl=https%3a%2f%2fwww.secop.gov.co%2fCO1BusinessLine%2fTendering%2fBuyerDossierWorkspace%2fIndex%3fallWords2Search%3dIPMC-%26filteringState%3d0%26sortingState%3dLastModifiedDESC%26showAdvancedSearch%3dFalse%26showAdvancedSearchFields%3dFalse%26folderCode%3dALL%26selectedDossier%3dCO1.BDOS.846047%26selectedRequest%3dCO1.REQ.873334%26&amp;prevCtxLbl=Procesos+de+la+Entidad+Estatal" TargetMode="External"/><Relationship Id="rId13" Type="http://schemas.openxmlformats.org/officeDocument/2006/relationships/hyperlink" Target="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 TargetMode="External"/><Relationship Id="rId109" Type="http://schemas.openxmlformats.org/officeDocument/2006/relationships/hyperlink" Target="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 TargetMode="External"/><Relationship Id="rId260" Type="http://schemas.openxmlformats.org/officeDocument/2006/relationships/hyperlink" Target="https://community.secop.gov.co/Public/Tendering/OpportunityDetail/Index?noticeUID=CO1.NTC.713218&amp;isFromPublicArea=True&amp;isModal=False" TargetMode="External"/><Relationship Id="rId316" Type="http://schemas.openxmlformats.org/officeDocument/2006/relationships/hyperlink" Target="https://community.secop.gov.co/Public/Tendering/OpportunityDetail/Index?noticeUID=CO1.NTC.730370&amp;isFromPublicArea=True&amp;isModal=False" TargetMode="External"/><Relationship Id="rId55" Type="http://schemas.openxmlformats.org/officeDocument/2006/relationships/hyperlink" Target="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 TargetMode="External"/><Relationship Id="rId97" Type="http://schemas.openxmlformats.org/officeDocument/2006/relationships/hyperlink" Target="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 TargetMode="External"/><Relationship Id="rId120" Type="http://schemas.openxmlformats.org/officeDocument/2006/relationships/hyperlink" Target="https://community.secop.gov.co/Public/Tendering/OpportunityDetail/Index?noticeUID=CO1.NTC.681580&amp;isFromPublicArea=True&amp;isModal=False" TargetMode="External"/><Relationship Id="rId358" Type="http://schemas.openxmlformats.org/officeDocument/2006/relationships/hyperlink" Target="https://community.secop.gov.co/Public/Tendering/OpportunityDetail/Index?noticeUID=CO1.NTC.741360&amp;isFromPublicArea=True&amp;isModal=False" TargetMode="External"/><Relationship Id="rId162" Type="http://schemas.openxmlformats.org/officeDocument/2006/relationships/hyperlink" Target="https://community.secop.gov.co/Public/Tendering/OpportunityDetail/Index?noticeUID=CO1.NTC.686406&amp;isFromPublicArea=True&amp;isModal=False" TargetMode="External"/><Relationship Id="rId218" Type="http://schemas.openxmlformats.org/officeDocument/2006/relationships/hyperlink" Target="https://community.secop.gov.co/Public/Tendering/OpportunityDetail/Index?noticeUID=CO1.NTC.702390&amp;isFromPublicArea=True&amp;isModal=False" TargetMode="External"/><Relationship Id="rId425" Type="http://schemas.openxmlformats.org/officeDocument/2006/relationships/hyperlink" Target="https://www.contratos.gov.co/consultas/detalleProceso.do?numConstancia=19-12-9443616" TargetMode="External"/><Relationship Id="rId467" Type="http://schemas.openxmlformats.org/officeDocument/2006/relationships/hyperlink" Target="https://community.secop.gov.co/Public/Tendering/OpportunityDetail/Index?noticeUID=CO1.NTC.758340&amp;isFromPublicArea=True&amp;isModal=False" TargetMode="External"/><Relationship Id="rId271" Type="http://schemas.openxmlformats.org/officeDocument/2006/relationships/hyperlink" Target="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 TargetMode="External"/><Relationship Id="rId24" Type="http://schemas.openxmlformats.org/officeDocument/2006/relationships/hyperlink" Target="https://community.secop.gov.co/Public/Tendering/OpportunityDetail/Index?noticeUID=CO1.NTC.668215&amp;isFromPublicArea=True&amp;isModal=False" TargetMode="External"/><Relationship Id="rId66" Type="http://schemas.openxmlformats.org/officeDocument/2006/relationships/hyperlink" Target="https://community.secop.gov.co/Public/Tendering/OpportunityDetail/Index?noticeUID=CO1.NTC.675913&amp;isFromPublicArea=True&amp;isModal=False" TargetMode="External"/><Relationship Id="rId131" Type="http://schemas.openxmlformats.org/officeDocument/2006/relationships/hyperlink" Target="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 TargetMode="External"/><Relationship Id="rId327" Type="http://schemas.openxmlformats.org/officeDocument/2006/relationships/hyperlink" Target="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 TargetMode="External"/><Relationship Id="rId369" Type="http://schemas.openxmlformats.org/officeDocument/2006/relationships/hyperlink" Target="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 TargetMode="External"/><Relationship Id="rId173" Type="http://schemas.openxmlformats.org/officeDocument/2006/relationships/hyperlink" Target="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 TargetMode="External"/><Relationship Id="rId229" Type="http://schemas.openxmlformats.org/officeDocument/2006/relationships/hyperlink" Target="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 TargetMode="External"/><Relationship Id="rId380" Type="http://schemas.openxmlformats.org/officeDocument/2006/relationships/hyperlink" Target="https://community.secop.gov.co/Public/Tendering/OpportunityDetail/Index?noticeUID=CO1.NTC.760413&amp;isFromPublicArea=True&amp;isModal=False" TargetMode="External"/><Relationship Id="rId436" Type="http://schemas.openxmlformats.org/officeDocument/2006/relationships/hyperlink" Target="https://www.contratos.gov.co/consultas/detalleProceso.do?numConstancia=19-12-9635356" TargetMode="External"/><Relationship Id="rId240" Type="http://schemas.openxmlformats.org/officeDocument/2006/relationships/hyperlink" Target="https://community.secop.gov.co/Public/Tendering/OpportunityDetail/Index?noticeUID=CO1.NTC.711419&amp;isFromPublicArea=True&amp;isModal=False" TargetMode="External"/><Relationship Id="rId35" Type="http://schemas.openxmlformats.org/officeDocument/2006/relationships/hyperlink" Target="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 TargetMode="External"/><Relationship Id="rId77" Type="http://schemas.openxmlformats.org/officeDocument/2006/relationships/hyperlink" Target="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 TargetMode="External"/><Relationship Id="rId100" Type="http://schemas.openxmlformats.org/officeDocument/2006/relationships/hyperlink" Target="https://community.secop.gov.co/Public/Tendering/OpportunityDetail/Index?noticeUID=CO1.NTC.681908&amp;isFromPublicArea=True&amp;isModal=False" TargetMode="External"/><Relationship Id="rId282" Type="http://schemas.openxmlformats.org/officeDocument/2006/relationships/hyperlink" Target="https://community.secop.gov.co/Public/Tendering/OpportunityDetail/Index?noticeUID=CO1.NTC.720006&amp;isFromPublicArea=True&amp;isModal=False" TargetMode="External"/><Relationship Id="rId338" Type="http://schemas.openxmlformats.org/officeDocument/2006/relationships/hyperlink" Target="https://community.secop.gov.co/Public/Tendering/OpportunityDetail/Index?noticeUID=CO1.NTC.734987&amp;isFromPublicArea=True&amp;isModal=False" TargetMode="External"/><Relationship Id="rId8" Type="http://schemas.openxmlformats.org/officeDocument/2006/relationships/hyperlink" Target="https://community.secop.gov.co/Public/Tendering/OpportunityDetail/Index?noticeUID=CO1.NTC.662085&amp;isFromPublicArea=True&amp;isModal=False" TargetMode="External"/><Relationship Id="rId142" Type="http://schemas.openxmlformats.org/officeDocument/2006/relationships/hyperlink" Target="https://community.secop.gov.co/Public/Tendering/OpportunityDetail/Index?noticeUID=CO1.NTC.690148&amp;isFromPublicArea=True&amp;isModal=False" TargetMode="External"/><Relationship Id="rId184" Type="http://schemas.openxmlformats.org/officeDocument/2006/relationships/hyperlink" Target="https://community.secop.gov.co/Public/Tendering/OpportunityDetail/Index?noticeUID=CO1.NTC.699531&amp;isFromPublicArea=True&amp;isModal=False" TargetMode="External"/><Relationship Id="rId391" Type="http://schemas.openxmlformats.org/officeDocument/2006/relationships/hyperlink" Target="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 TargetMode="External"/><Relationship Id="rId405" Type="http://schemas.openxmlformats.org/officeDocument/2006/relationships/hyperlink" Target="https://www.contratos.gov.co/consultas/detalleProceso.do?numConstancia=19-12-9166931" TargetMode="External"/><Relationship Id="rId447" Type="http://schemas.openxmlformats.org/officeDocument/2006/relationships/hyperlink" Target="https://community.secop.gov.co/Public/Tendering/OpportunityDetail/Index?noticeUID=CO1.NTC.795307&amp;isFromPublicArea=True&amp;isModal=False" TargetMode="External"/><Relationship Id="rId251" Type="http://schemas.openxmlformats.org/officeDocument/2006/relationships/hyperlink" Target="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 TargetMode="External"/><Relationship Id="rId46" Type="http://schemas.openxmlformats.org/officeDocument/2006/relationships/hyperlink" Target="https://community.secop.gov.co/Public/Tendering/OpportunityDetail/Index?noticeUID=CO1.NTC.670239&amp;isFromPublicArea=True&amp;isModal=False" TargetMode="External"/><Relationship Id="rId293" Type="http://schemas.openxmlformats.org/officeDocument/2006/relationships/hyperlink" Target="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 TargetMode="External"/><Relationship Id="rId307" Type="http://schemas.openxmlformats.org/officeDocument/2006/relationships/hyperlink" Target="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 TargetMode="External"/><Relationship Id="rId349" Type="http://schemas.openxmlformats.org/officeDocument/2006/relationships/hyperlink" Target="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 TargetMode="External"/><Relationship Id="rId88" Type="http://schemas.openxmlformats.org/officeDocument/2006/relationships/hyperlink" Target="https://community.secop.gov.co/Public/Tendering/OpportunityDetail/Index?noticeUID=CO1.NTC.678013&amp;isFromPublicArea=True&amp;isModal=False" TargetMode="External"/><Relationship Id="rId111" Type="http://schemas.openxmlformats.org/officeDocument/2006/relationships/hyperlink" Target="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 TargetMode="External"/><Relationship Id="rId153" Type="http://schemas.openxmlformats.org/officeDocument/2006/relationships/hyperlink" Target="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 TargetMode="External"/><Relationship Id="rId195" Type="http://schemas.openxmlformats.org/officeDocument/2006/relationships/hyperlink" Target="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 TargetMode="External"/><Relationship Id="rId209" Type="http://schemas.openxmlformats.org/officeDocument/2006/relationships/hyperlink" Target="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 TargetMode="External"/><Relationship Id="rId360" Type="http://schemas.openxmlformats.org/officeDocument/2006/relationships/hyperlink" Target="https://community.secop.gov.co/Public/Tendering/OpportunityDetail/Index?noticeUID=CO1.NTC.719320&amp;isFromPublicArea=True&amp;isModal=False" TargetMode="External"/><Relationship Id="rId416" Type="http://schemas.openxmlformats.org/officeDocument/2006/relationships/hyperlink" Target="https://www.contratos.gov.co/consultas/detalleProceso.do?numConstancia=19-12-9359784" TargetMode="External"/><Relationship Id="rId220" Type="http://schemas.openxmlformats.org/officeDocument/2006/relationships/hyperlink" Target="https://community.secop.gov.co/Public/Tendering/OpportunityDetail/Index?noticeUID=CO1.NTC.706360&amp;isFromPublicArea=True&amp;isModal=False" TargetMode="External"/><Relationship Id="rId458" Type="http://schemas.openxmlformats.org/officeDocument/2006/relationships/hyperlink" Target="https://www.secop.gov.co/CO1BusinessLine/Tendering/BuyerWorkArea/Index?docUniqueIdentifier=CO1.BDOS.793113&amp;prevCtxUrl=https%3a%2f%2fwww.secop.gov.co%2fCO1BusinessLine%2fTendering%2fBuyerDossierWorkspace%2fIndex%3fallWords2Search%3dipmc-%26filteringState%3d0%26sortingState%3dLastModifiedDESC%26showAdvancedSearch%3dFalse%26showAdvancedSearchFields%3dFalse%26folderCode%3dALL%26selectedDossier%3dCO1.BDOS.793113%26selectedRequest%3dCO1.REQ.815515%26&amp;prevCtxLbl=Procesos+de+la+Entidad+Estatal" TargetMode="External"/><Relationship Id="rId15" Type="http://schemas.openxmlformats.org/officeDocument/2006/relationships/hyperlink" Target="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 TargetMode="External"/><Relationship Id="rId57" Type="http://schemas.openxmlformats.org/officeDocument/2006/relationships/hyperlink" Target="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 TargetMode="External"/><Relationship Id="rId262" Type="http://schemas.openxmlformats.org/officeDocument/2006/relationships/hyperlink" Target="https://community.secop.gov.co/Public/Tendering/OpportunityDetail/Index?noticeUID=CO1.NTC.703649&amp;isFromPublicArea=True&amp;isModal=False" TargetMode="External"/><Relationship Id="rId318" Type="http://schemas.openxmlformats.org/officeDocument/2006/relationships/hyperlink" Target="https://community.secop.gov.co/Public/Tendering/OpportunityDetail/Index?noticeUID=CO1.NTC.719490&amp;isFromPublicArea=True&amp;isModal=False" TargetMode="External"/><Relationship Id="rId99" Type="http://schemas.openxmlformats.org/officeDocument/2006/relationships/hyperlink" Target="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 TargetMode="External"/><Relationship Id="rId122" Type="http://schemas.openxmlformats.org/officeDocument/2006/relationships/hyperlink" Target="https://community.secop.gov.co/Public/Tendering/OpportunityDetail/Index?noticeUID=CO1.NTC.685169&amp;isFromPublicArea=True&amp;isModal=False" TargetMode="External"/><Relationship Id="rId164" Type="http://schemas.openxmlformats.org/officeDocument/2006/relationships/hyperlink" Target="https://community.secop.gov.co/Public/Tendering/OpportunityDetail/Index?noticeUID=CO1.NTC.696948&amp;isFromPublicArea=True&amp;isModal=False" TargetMode="External"/><Relationship Id="rId371" Type="http://schemas.openxmlformats.org/officeDocument/2006/relationships/hyperlink" Target="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 TargetMode="External"/><Relationship Id="rId427" Type="http://schemas.openxmlformats.org/officeDocument/2006/relationships/hyperlink" Target="https://www.contratos.gov.co/consultas/detalleProceso.do?numConstancia=19-12-9476348" TargetMode="External"/><Relationship Id="rId469" Type="http://schemas.openxmlformats.org/officeDocument/2006/relationships/hyperlink" Target="https://community.secop.gov.co/Public/Tendering/OpportunityDetail/Index?noticeUID=CO1.NTC.821216&amp;isFromPublicArea=True&amp;isModal=False" TargetMode="External"/><Relationship Id="rId26" Type="http://schemas.openxmlformats.org/officeDocument/2006/relationships/hyperlink" Target="https://community.secop.gov.co/Public/Tendering/OpportunityDetail/Index?noticeUID=CO1.NTC.668185&amp;isFromPublicArea=True&amp;isModal=False" TargetMode="External"/><Relationship Id="rId231" Type="http://schemas.openxmlformats.org/officeDocument/2006/relationships/hyperlink" Target="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 TargetMode="External"/><Relationship Id="rId273" Type="http://schemas.openxmlformats.org/officeDocument/2006/relationships/hyperlink" Target="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 TargetMode="External"/><Relationship Id="rId329" Type="http://schemas.openxmlformats.org/officeDocument/2006/relationships/hyperlink" Target="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 TargetMode="External"/><Relationship Id="rId68" Type="http://schemas.openxmlformats.org/officeDocument/2006/relationships/hyperlink" Target="https://community.secop.gov.co/Public/Tendering/OpportunityDetail/Index?noticeUID=CO1.NTC.675928&amp;isFromPublicArea=True&amp;isModal=False" TargetMode="External"/><Relationship Id="rId133" Type="http://schemas.openxmlformats.org/officeDocument/2006/relationships/hyperlink" Target="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 TargetMode="External"/><Relationship Id="rId175" Type="http://schemas.openxmlformats.org/officeDocument/2006/relationships/hyperlink" Target="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 TargetMode="External"/><Relationship Id="rId340" Type="http://schemas.openxmlformats.org/officeDocument/2006/relationships/hyperlink" Target="https://community.secop.gov.co/Public/Tendering/OpportunityDetail/Index?noticeUID=CO1.NTC.739001&amp;isFromPublicArea=True&amp;isModal=False" TargetMode="External"/><Relationship Id="rId200" Type="http://schemas.openxmlformats.org/officeDocument/2006/relationships/hyperlink" Target="https://community.secop.gov.co/Public/Tendering/OpportunityDetail/Index?noticeUID=CO1.NTC.699628&amp;isFromPublicArea=True&amp;isModal=False" TargetMode="External"/><Relationship Id="rId382" Type="http://schemas.openxmlformats.org/officeDocument/2006/relationships/hyperlink" Target="https://community.secop.gov.co/Public/Tendering/OpportunityDetail/Index?noticeUID=CO1.NTC.761137&amp;isFromPublicArea=True&amp;isModal=False" TargetMode="External"/><Relationship Id="rId438" Type="http://schemas.openxmlformats.org/officeDocument/2006/relationships/hyperlink" Target="https://community.secop.gov.co/Public/Tendering/OpportunityDetail/Index?noticeUID=CO1.NTC.793112&amp;isFromPublicArea=True&amp;isModal=False" TargetMode="External"/><Relationship Id="rId242" Type="http://schemas.openxmlformats.org/officeDocument/2006/relationships/hyperlink" Target="https://community.secop.gov.co/Public/Tendering/OpportunityDetail/Index?noticeUID=CO1.NTC.706539&amp;isFromPublicArea=True&amp;isModal=False" TargetMode="External"/><Relationship Id="rId284" Type="http://schemas.openxmlformats.org/officeDocument/2006/relationships/hyperlink" Target="https://community.secop.gov.co/Public/Tendering/OpportunityDetail/Index?noticeUID=CO1.NTC.719920&amp;isFromPublicArea=True&amp;isModal=False" TargetMode="External"/><Relationship Id="rId37" Type="http://schemas.openxmlformats.org/officeDocument/2006/relationships/hyperlink" Target="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 TargetMode="External"/><Relationship Id="rId79" Type="http://schemas.openxmlformats.org/officeDocument/2006/relationships/hyperlink" Target="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 TargetMode="External"/><Relationship Id="rId102" Type="http://schemas.openxmlformats.org/officeDocument/2006/relationships/hyperlink" Target="https://community.secop.gov.co/Public/Tendering/OpportunityDetail/Index?noticeUID=CO1.NTC.681618&amp;isFromPublicArea=True&amp;isModal=False" TargetMode="External"/><Relationship Id="rId144" Type="http://schemas.openxmlformats.org/officeDocument/2006/relationships/hyperlink" Target="https://community.secop.gov.co/Public/Tendering/OpportunityDetail/Index?noticeUID=CO1.NTC.693100&amp;isFromPublicArea=True&amp;isModal=False" TargetMode="External"/><Relationship Id="rId90" Type="http://schemas.openxmlformats.org/officeDocument/2006/relationships/hyperlink" Target="https://community.secop.gov.co/Public/Tendering/OpportunityDetail/Index?noticeUID=CO1.NTC.681777&amp;isFromPublicArea=True&amp;isModal=False" TargetMode="External"/><Relationship Id="rId186" Type="http://schemas.openxmlformats.org/officeDocument/2006/relationships/hyperlink" Target="https://community.secop.gov.co/Public/Tendering/OpportunityDetail/Index?noticeUID=CO1.NTC.693293&amp;isFromPublicArea=True&amp;isModal=False" TargetMode="External"/><Relationship Id="rId351" Type="http://schemas.openxmlformats.org/officeDocument/2006/relationships/hyperlink" Target="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 TargetMode="External"/><Relationship Id="rId393" Type="http://schemas.openxmlformats.org/officeDocument/2006/relationships/hyperlink" Target="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 TargetMode="External"/><Relationship Id="rId407" Type="http://schemas.openxmlformats.org/officeDocument/2006/relationships/hyperlink" Target="https://www.contratos.gov.co/consultas/detalleProceso.do?numConstancia=19-12-9228632" TargetMode="External"/><Relationship Id="rId449" Type="http://schemas.openxmlformats.org/officeDocument/2006/relationships/hyperlink" Target="https://community.secop.gov.co/Public/Tendering/OpportunityDetail/Index?noticeUID=CO1.NTC.793141&amp;isFromPublicArea=True&amp;isModal=False" TargetMode="External"/><Relationship Id="rId211" Type="http://schemas.openxmlformats.org/officeDocument/2006/relationships/hyperlink" Target="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 TargetMode="External"/><Relationship Id="rId253" Type="http://schemas.openxmlformats.org/officeDocument/2006/relationships/hyperlink" Target="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 TargetMode="External"/><Relationship Id="rId295" Type="http://schemas.openxmlformats.org/officeDocument/2006/relationships/hyperlink" Target="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 TargetMode="External"/><Relationship Id="rId309" Type="http://schemas.openxmlformats.org/officeDocument/2006/relationships/hyperlink" Target="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 TargetMode="External"/><Relationship Id="rId460" Type="http://schemas.openxmlformats.org/officeDocument/2006/relationships/hyperlink" Target="https://www.secop.gov.co/CO1BusinessLine/Tendering/BuyerWorkArea/Index?docUniqueIdentifier=CO1.BDOS.813874&amp;prevCtxUrl=https%3a%2f%2fwww.secop.gov.co%2fCO1BusinessLine%2fTendering%2fBuyerDossierWorkspace%2fIndex%3fallWords2Search%3dSEL-ABREV%26filteringState%3d0%26sortingState%3dLastModifiedDESC%26showAdvancedSearch%3dFalse%26showAdvancedSearchFields%3dFalse%26folderCode%3dALL%26selectedDossier%3dCO1.BDOS.813874%26selectedRequest%3dCO1.REQ.847054%26&amp;prevCtxLbl=Procesos+de+la+Entidad+Estatal" TargetMode="External"/><Relationship Id="rId48" Type="http://schemas.openxmlformats.org/officeDocument/2006/relationships/hyperlink" Target="https://community.secop.gov.co/Public/Tendering/OpportunityDetail/Index?noticeUID=CO1.NTC.670345&amp;isFromPublicArea=True&amp;isModal=False" TargetMode="External"/><Relationship Id="rId113" Type="http://schemas.openxmlformats.org/officeDocument/2006/relationships/hyperlink" Target="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 TargetMode="External"/><Relationship Id="rId320" Type="http://schemas.openxmlformats.org/officeDocument/2006/relationships/hyperlink" Target="https://community.secop.gov.co/Public/Tendering/OpportunityDetail/Index?noticeUID=CO1.NTC.732212&amp;isFromPublicArea=True&amp;isModal=False" TargetMode="External"/><Relationship Id="rId155" Type="http://schemas.openxmlformats.org/officeDocument/2006/relationships/hyperlink" Target="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 TargetMode="External"/><Relationship Id="rId197" Type="http://schemas.openxmlformats.org/officeDocument/2006/relationships/hyperlink" Target="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 TargetMode="External"/><Relationship Id="rId362" Type="http://schemas.openxmlformats.org/officeDocument/2006/relationships/hyperlink" Target="https://community.secop.gov.co/Public/Tendering/OpportunityDetail/Index?noticeUID=CO1.NTC.741417&amp;isFromPublicArea=True&amp;isModal=False" TargetMode="External"/><Relationship Id="rId418" Type="http://schemas.openxmlformats.org/officeDocument/2006/relationships/hyperlink" Target="https://www.contratos.gov.co/consultas/detalleProceso.do?numConstancia=19-12-9392069" TargetMode="External"/><Relationship Id="rId222" Type="http://schemas.openxmlformats.org/officeDocument/2006/relationships/hyperlink" Target="https://community.secop.gov.co/Public/Tendering/OpportunityDetail/Index?noticeUID=CO1.NTC.706428&amp;isFromPublicArea=True&amp;isModal=False" TargetMode="External"/><Relationship Id="rId264" Type="http://schemas.openxmlformats.org/officeDocument/2006/relationships/hyperlink" Target="https://community.secop.gov.co/Public/Tendering/OpportunityDetail/Index?noticeUID=CO1.NTC.717021&amp;isFromPublicArea=True&amp;isModal=False" TargetMode="External"/><Relationship Id="rId471" Type="http://schemas.openxmlformats.org/officeDocument/2006/relationships/hyperlink" Target="https://community.secop.gov.co/Public/Tendering/OpportunityDetail/Index?noticeUID=CO1.NTC.840418&amp;isFromPublicArea=True&amp;isModal=False" TargetMode="External"/><Relationship Id="rId17" Type="http://schemas.openxmlformats.org/officeDocument/2006/relationships/hyperlink" Target="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 TargetMode="External"/><Relationship Id="rId59" Type="http://schemas.openxmlformats.org/officeDocument/2006/relationships/hyperlink" Target="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 TargetMode="External"/><Relationship Id="rId124" Type="http://schemas.openxmlformats.org/officeDocument/2006/relationships/hyperlink" Target="https://community.secop.gov.co/Public/Tendering/OpportunityDetail/Index?noticeUID=CO1.NTC.685092&amp;isFromPublicArea=True&amp;isModal=False" TargetMode="External"/><Relationship Id="rId70" Type="http://schemas.openxmlformats.org/officeDocument/2006/relationships/hyperlink" Target="https://community.secop.gov.co/Public/Tendering/OpportunityDetail/Index?noticeUID=CO1.NTC.677971&amp;isFromPublicArea=True&amp;isModal=False" TargetMode="External"/><Relationship Id="rId166" Type="http://schemas.openxmlformats.org/officeDocument/2006/relationships/hyperlink" Target="https://community.secop.gov.co/Public/Tendering/OpportunityDetail/Index?noticeUID=CO1.NTC.695849&amp;isFromPublicArea=True&amp;isModal=False" TargetMode="External"/><Relationship Id="rId331" Type="http://schemas.openxmlformats.org/officeDocument/2006/relationships/hyperlink" Target="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 TargetMode="External"/><Relationship Id="rId373" Type="http://schemas.openxmlformats.org/officeDocument/2006/relationships/hyperlink" Target="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 TargetMode="External"/><Relationship Id="rId429" Type="http://schemas.openxmlformats.org/officeDocument/2006/relationships/hyperlink" Target="https://www.contratos.gov.co/consultas/detalleProceso.do?numConstancia=19-12-9477362" TargetMode="External"/><Relationship Id="rId1" Type="http://schemas.openxmlformats.org/officeDocument/2006/relationships/hyperlink" Target="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 TargetMode="External"/><Relationship Id="rId233" Type="http://schemas.openxmlformats.org/officeDocument/2006/relationships/hyperlink" Target="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 TargetMode="External"/><Relationship Id="rId440" Type="http://schemas.openxmlformats.org/officeDocument/2006/relationships/hyperlink" Target="https://community.secop.gov.co/Public/Tendering/OpportunityDetail/Index?noticeUID=CO1.NTC.771456&amp;isFromPublicArea=True&amp;isModal=False" TargetMode="External"/><Relationship Id="rId28" Type="http://schemas.openxmlformats.org/officeDocument/2006/relationships/hyperlink" Target="https://community.secop.gov.co/Public/Tendering/OpportunityDetail/Index?noticeUID=CO1.NTC.668171&amp;isFromPublicArea=True&amp;isModal=False" TargetMode="External"/><Relationship Id="rId275" Type="http://schemas.openxmlformats.org/officeDocument/2006/relationships/hyperlink" Target="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 TargetMode="External"/><Relationship Id="rId300" Type="http://schemas.openxmlformats.org/officeDocument/2006/relationships/hyperlink" Target="https://community.secop.gov.co/Public/Tendering/OpportunityDetail/Index?noticeUID=CO1.NTC.722347&amp;isFromPublicArea=True&amp;isModal=False" TargetMode="External"/><Relationship Id="rId81" Type="http://schemas.openxmlformats.org/officeDocument/2006/relationships/hyperlink" Target="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 TargetMode="External"/><Relationship Id="rId135" Type="http://schemas.openxmlformats.org/officeDocument/2006/relationships/hyperlink" Target="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 TargetMode="External"/><Relationship Id="rId177" Type="http://schemas.openxmlformats.org/officeDocument/2006/relationships/hyperlink" Target="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 TargetMode="External"/><Relationship Id="rId342" Type="http://schemas.openxmlformats.org/officeDocument/2006/relationships/hyperlink" Target="https://community.secop.gov.co/Public/Tendering/OpportunityDetail/Index?noticeUID=CO1.NTC.735239&amp;isFromPublicArea=True&amp;isModal=False" TargetMode="External"/><Relationship Id="rId384" Type="http://schemas.openxmlformats.org/officeDocument/2006/relationships/hyperlink" Target="https://community.secop.gov.co/Public/Tendering/OpportunityDetail/Index?noticeUID=CO1.NTC.755308&amp;isFromPublicArea=True&amp;isModal=False" TargetMode="External"/><Relationship Id="rId202" Type="http://schemas.openxmlformats.org/officeDocument/2006/relationships/hyperlink" Target="https://community.secop.gov.co/Public/Tendering/OpportunityDetail/Index?noticeUID=CO1.NTC.700410&amp;isFromPublicArea=True&amp;isModal=False" TargetMode="External"/><Relationship Id="rId244" Type="http://schemas.openxmlformats.org/officeDocument/2006/relationships/hyperlink" Target="https://community.secop.gov.co/Public/Tendering/OpportunityDetail/Index?noticeUID=CO1.NTC.711245&amp;isFromPublicArea=True&amp;isModal=False" TargetMode="External"/><Relationship Id="rId39" Type="http://schemas.openxmlformats.org/officeDocument/2006/relationships/hyperlink" Target="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 TargetMode="External"/><Relationship Id="rId286" Type="http://schemas.openxmlformats.org/officeDocument/2006/relationships/hyperlink" Target="https://community.secop.gov.co/Public/Tendering/OpportunityDetail/Index?noticeUID=CO1.NTC.719710&amp;isFromPublicArea=True&amp;isModal=False" TargetMode="External"/><Relationship Id="rId451" Type="http://schemas.openxmlformats.org/officeDocument/2006/relationships/hyperlink" Target="https://community.secop.gov.co/Public/Tendering/OpportunityDetail/Index?noticeUID=CO1.NTC.802855&amp;isFromPublicArea=True&amp;isModal=False" TargetMode="External"/><Relationship Id="rId50" Type="http://schemas.openxmlformats.org/officeDocument/2006/relationships/hyperlink" Target="https://community.secop.gov.co/Public/Tendering/OpportunityDetail/Index?noticeUID=CO1.NTC.670988&amp;isFromPublicArea=True&amp;isModal=False" TargetMode="External"/><Relationship Id="rId104" Type="http://schemas.openxmlformats.org/officeDocument/2006/relationships/hyperlink" Target="https://community.secop.gov.co/Public/Tendering/OpportunityDetail/Index?noticeUID=CO1.NTC.681997&amp;isFromPublicArea=True&amp;isModal=False" TargetMode="External"/><Relationship Id="rId146" Type="http://schemas.openxmlformats.org/officeDocument/2006/relationships/hyperlink" Target="https://community.secop.gov.co/Public/Tendering/OpportunityDetail/Index?noticeUID=CO1.NTC.693283&amp;isFromPublicArea=True&amp;isModal=False" TargetMode="External"/><Relationship Id="rId188" Type="http://schemas.openxmlformats.org/officeDocument/2006/relationships/hyperlink" Target="https://community.secop.gov.co/Public/Tendering/OpportunityDetail/Index?noticeUID=CO1.NTC.702707&amp;isFromPublicArea=True&amp;isModal=False" TargetMode="External"/><Relationship Id="rId311" Type="http://schemas.openxmlformats.org/officeDocument/2006/relationships/hyperlink" Target="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 TargetMode="External"/><Relationship Id="rId353" Type="http://schemas.openxmlformats.org/officeDocument/2006/relationships/hyperlink" Target="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 TargetMode="External"/><Relationship Id="rId395" Type="http://schemas.openxmlformats.org/officeDocument/2006/relationships/hyperlink" Target="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 TargetMode="External"/><Relationship Id="rId409" Type="http://schemas.openxmlformats.org/officeDocument/2006/relationships/hyperlink" Target="https://www.contratos.gov.co/consultas/detalleProceso.do?numConstancia=19-12-9231226" TargetMode="External"/><Relationship Id="rId92" Type="http://schemas.openxmlformats.org/officeDocument/2006/relationships/hyperlink" Target="https://community.secop.gov.co/Public/Tendering/OpportunityDetail/Index?noticeUID=CO1.NTC.681540&amp;isFromPublicArea=True&amp;isModal=False" TargetMode="External"/><Relationship Id="rId213" Type="http://schemas.openxmlformats.org/officeDocument/2006/relationships/hyperlink" Target="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 TargetMode="External"/><Relationship Id="rId420" Type="http://schemas.openxmlformats.org/officeDocument/2006/relationships/hyperlink" Target="https://www.contratos.gov.co/consultas/detalleProceso.do?numConstancia=19-12-9422031" TargetMode="External"/><Relationship Id="rId255" Type="http://schemas.openxmlformats.org/officeDocument/2006/relationships/hyperlink" Target="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 TargetMode="External"/><Relationship Id="rId297" Type="http://schemas.openxmlformats.org/officeDocument/2006/relationships/hyperlink" Target="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 TargetMode="External"/><Relationship Id="rId462" Type="http://schemas.openxmlformats.org/officeDocument/2006/relationships/hyperlink" Target="https://www.secop.gov.co/CO1BusinessLine/Tendering/BuyerWorkArea/Index?docUniqueIdentifier=CO1.BDOS.844439&amp;prevCtxUrl=https%3a%2f%2fwww.secop.gov.co%2fCO1BusinessLine%2fTendering%2fBuyerDossierWorkspace%2fIndex%3fallWords2Search%3dIPMC-%26filteringState%3d0%26sortingState%3dLastModifiedDESC%26showAdvancedSearch%3dFalse%26showAdvancedSearchFields%3dFalse%26folderCode%3dALL%26selectedDossier%3dCO1.BDOS.844439%26selectedRequest%3dCO1.REQ.871644%26&amp;prevCtxLbl=Procesos+de+la+Entidad+Estatal" TargetMode="External"/><Relationship Id="rId115" Type="http://schemas.openxmlformats.org/officeDocument/2006/relationships/hyperlink" Target="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 TargetMode="External"/><Relationship Id="rId157" Type="http://schemas.openxmlformats.org/officeDocument/2006/relationships/hyperlink" Target="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 TargetMode="External"/><Relationship Id="rId322" Type="http://schemas.openxmlformats.org/officeDocument/2006/relationships/hyperlink" Target="https://community.secop.gov.co/Public/Tendering/OpportunityDetail/Index?noticeUID=CO1.NTC.719686&amp;isFromPublicArea=True&amp;isModal=False" TargetMode="External"/><Relationship Id="rId364" Type="http://schemas.openxmlformats.org/officeDocument/2006/relationships/hyperlink" Target="https://community.secop.gov.co/Public/Tendering/OpportunityDetail/Index?noticeUID=CO1.NTC.739002&amp;isFromPublicArea=True&amp;isModal=False" TargetMode="External"/><Relationship Id="rId61" Type="http://schemas.openxmlformats.org/officeDocument/2006/relationships/hyperlink" Target="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 TargetMode="External"/><Relationship Id="rId199" Type="http://schemas.openxmlformats.org/officeDocument/2006/relationships/hyperlink" Target="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 TargetMode="External"/><Relationship Id="rId19" Type="http://schemas.openxmlformats.org/officeDocument/2006/relationships/hyperlink" Target="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 TargetMode="External"/><Relationship Id="rId224" Type="http://schemas.openxmlformats.org/officeDocument/2006/relationships/hyperlink" Target="https://community.secop.gov.co/Public/Tendering/OpportunityDetail/Index?noticeUID=CO1.NTC.704417&amp;isFromPublicArea=True&amp;isModal=False" TargetMode="External"/><Relationship Id="rId266" Type="http://schemas.openxmlformats.org/officeDocument/2006/relationships/hyperlink" Target="https://community.secop.gov.co/Public/Tendering/OpportunityDetail/Index?noticeUID=CO1.NTC.716071&amp;isFromPublicArea=True&amp;isModal=False" TargetMode="External"/><Relationship Id="rId431" Type="http://schemas.openxmlformats.org/officeDocument/2006/relationships/hyperlink" Target="https://www.contratos.gov.co/consultas/detalleProceso.do?numConstancia=19-12-9561773" TargetMode="External"/><Relationship Id="rId47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X910"/>
  <sheetViews>
    <sheetView tabSelected="1" workbookViewId="0">
      <pane xSplit="6" ySplit="2" topLeftCell="G216" activePane="bottomRight" state="frozen"/>
      <selection pane="topRight" activeCell="G1" sqref="G1"/>
      <selection pane="bottomLeft" activeCell="A3" sqref="A3"/>
      <selection pane="bottomRight" activeCell="E251" sqref="E251"/>
    </sheetView>
  </sheetViews>
  <sheetFormatPr baseColWidth="10" defaultColWidth="17.28515625" defaultRowHeight="15" customHeight="1" x14ac:dyDescent="0.2"/>
  <cols>
    <col min="1" max="1" width="13.140625" style="12" customWidth="1"/>
    <col min="2" max="2" width="16.140625" style="12" customWidth="1"/>
    <col min="3" max="3" width="15.42578125" style="12" customWidth="1"/>
    <col min="4" max="4" width="13.42578125" style="12" customWidth="1"/>
    <col min="5" max="5" width="46.140625" style="12" customWidth="1"/>
    <col min="6" max="6" width="17.5703125" style="12" customWidth="1"/>
    <col min="7" max="7" width="68.140625" style="12" customWidth="1"/>
    <col min="8" max="8" width="30.28515625" style="12" customWidth="1"/>
    <col min="9" max="9" width="14.28515625" style="12" customWidth="1"/>
    <col min="10" max="10" width="19.28515625" style="12" customWidth="1"/>
    <col min="11" max="11" width="10.7109375" style="12" customWidth="1"/>
    <col min="12" max="12" width="13.7109375" style="12" customWidth="1"/>
    <col min="13" max="14" width="17.28515625" style="12" customWidth="1"/>
    <col min="15" max="15" width="19.140625" style="12" hidden="1" customWidth="1"/>
    <col min="16" max="16" width="18" style="12" customWidth="1"/>
    <col min="17" max="17" width="24.42578125" style="12" customWidth="1"/>
    <col min="18" max="18" width="17.7109375" style="12" customWidth="1"/>
    <col min="19" max="19" width="17.28515625" style="12" customWidth="1"/>
    <col min="20" max="20" width="14.42578125" style="12" customWidth="1"/>
    <col min="21" max="21" width="22.5703125" style="12" customWidth="1"/>
    <col min="22" max="22" width="13.5703125" style="12" customWidth="1"/>
    <col min="23" max="25" width="18.140625" style="12" customWidth="1"/>
    <col min="26" max="26" width="13.5703125" style="12" customWidth="1"/>
    <col min="27" max="27" width="20.85546875" style="12" customWidth="1"/>
    <col min="28" max="28" width="19.42578125" style="12" customWidth="1"/>
    <col min="29" max="29" width="17.140625" style="12" customWidth="1"/>
    <col min="30" max="30" width="17.28515625" style="12" customWidth="1"/>
    <col min="31" max="31" width="32.42578125" style="12" customWidth="1"/>
    <col min="32" max="32" width="19.140625" style="12" customWidth="1"/>
    <col min="33" max="33" width="16.140625" style="12" customWidth="1"/>
    <col min="34" max="34" width="21.42578125" style="12" customWidth="1"/>
    <col min="35" max="35" width="48.42578125" style="12" customWidth="1"/>
    <col min="36" max="36" width="16.28515625" style="12" customWidth="1"/>
    <col min="37" max="37" width="15.85546875" style="12" customWidth="1"/>
    <col min="38" max="38" width="16.140625" style="12" customWidth="1"/>
    <col min="39" max="39" width="15" style="12" customWidth="1"/>
    <col min="40" max="40" width="15.85546875" style="12" customWidth="1"/>
    <col min="41" max="41" width="16.28515625" style="12" customWidth="1"/>
    <col min="42" max="42" width="13.28515625" style="12" customWidth="1"/>
    <col min="43" max="43" width="11.140625" style="12" customWidth="1"/>
    <col min="44" max="44" width="17" style="12" customWidth="1"/>
    <col min="45" max="45" width="16.5703125" style="12" customWidth="1"/>
    <col min="46" max="46" width="18.28515625" style="12" customWidth="1"/>
    <col min="47" max="48" width="16.5703125" style="12" customWidth="1"/>
    <col min="49" max="50" width="21" style="12" customWidth="1"/>
    <col min="51" max="51" width="17.85546875" style="12" customWidth="1"/>
    <col min="52" max="52" width="19" style="12" customWidth="1"/>
    <col min="53" max="54" width="15.140625" style="12" customWidth="1"/>
    <col min="55" max="55" width="20.42578125" style="12" customWidth="1"/>
    <col min="56" max="56" width="25.42578125" style="12" customWidth="1"/>
    <col min="57" max="57" width="20.42578125" style="12" customWidth="1"/>
    <col min="58" max="58" width="18" style="12" customWidth="1"/>
    <col min="59" max="59" width="36.42578125" style="12" hidden="1" customWidth="1"/>
    <col min="60" max="60" width="21.42578125" style="12" customWidth="1"/>
    <col min="61" max="61" width="17.28515625" style="12" customWidth="1"/>
    <col min="62" max="62" width="24.140625" style="12" customWidth="1"/>
    <col min="63" max="63" width="80.7109375" style="12" customWidth="1"/>
    <col min="64" max="64" width="17.28515625" style="12" customWidth="1"/>
    <col min="65" max="65" width="13.28515625" style="12" customWidth="1"/>
    <col min="66" max="70" width="17.28515625" style="12" customWidth="1"/>
    <col min="71" max="71" width="34.85546875" style="12" customWidth="1"/>
    <col min="72" max="72" width="31.42578125" style="12" customWidth="1"/>
    <col min="73" max="76" width="17.28515625" style="12" customWidth="1"/>
    <col min="77" max="16384" width="17.28515625" style="12"/>
  </cols>
  <sheetData>
    <row r="1" spans="1:76" ht="12.75" hidden="1" customHeight="1" x14ac:dyDescent="0.2">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5">
        <v>17</v>
      </c>
      <c r="W1" s="1"/>
      <c r="X1" s="1"/>
      <c r="Y1" s="1">
        <v>20</v>
      </c>
      <c r="Z1" s="1">
        <v>21</v>
      </c>
      <c r="AA1" s="1">
        <v>22</v>
      </c>
      <c r="AB1" s="1">
        <v>23</v>
      </c>
      <c r="AC1" s="1">
        <v>24</v>
      </c>
      <c r="AD1" s="1">
        <v>25</v>
      </c>
      <c r="AE1" s="7">
        <v>26</v>
      </c>
      <c r="AF1" s="1">
        <v>27</v>
      </c>
      <c r="AG1" s="1">
        <v>28</v>
      </c>
      <c r="AH1" s="8">
        <v>29</v>
      </c>
      <c r="AI1" s="1">
        <v>30</v>
      </c>
      <c r="AJ1" s="1">
        <v>31</v>
      </c>
      <c r="AK1" s="1">
        <v>32</v>
      </c>
      <c r="AL1" s="1">
        <v>33</v>
      </c>
      <c r="AM1" s="1">
        <v>34</v>
      </c>
      <c r="AN1" s="1"/>
      <c r="AO1" s="9">
        <v>35</v>
      </c>
      <c r="AP1" s="1">
        <v>36</v>
      </c>
      <c r="AQ1" s="1">
        <v>37</v>
      </c>
      <c r="AR1" s="1">
        <v>38</v>
      </c>
      <c r="AS1" s="1">
        <v>39</v>
      </c>
      <c r="AT1" s="1">
        <v>40</v>
      </c>
      <c r="AU1" s="1"/>
      <c r="AV1" s="1">
        <v>41</v>
      </c>
      <c r="AW1" s="1">
        <v>42</v>
      </c>
      <c r="AX1" s="1">
        <v>43</v>
      </c>
      <c r="AY1" s="1">
        <v>44</v>
      </c>
      <c r="AZ1" s="1">
        <v>45</v>
      </c>
      <c r="BA1" s="1"/>
      <c r="BB1" s="1"/>
      <c r="BC1" s="1">
        <v>46</v>
      </c>
      <c r="BD1" s="1">
        <v>47</v>
      </c>
      <c r="BE1" s="10">
        <v>48</v>
      </c>
      <c r="BF1" s="11">
        <v>49</v>
      </c>
      <c r="BG1" s="1">
        <v>50</v>
      </c>
      <c r="BH1" s="1">
        <v>51</v>
      </c>
      <c r="BI1" s="1">
        <v>52</v>
      </c>
      <c r="BJ1" s="1"/>
      <c r="BK1" s="1">
        <v>53</v>
      </c>
      <c r="BM1" s="13"/>
    </row>
    <row r="2" spans="1:76" ht="51" customHeight="1" x14ac:dyDescent="0.2">
      <c r="A2" s="14"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18" t="s">
        <v>21</v>
      </c>
      <c r="V2" s="14" t="s">
        <v>22</v>
      </c>
      <c r="W2" s="14" t="s">
        <v>23</v>
      </c>
      <c r="X2" s="14" t="s">
        <v>24</v>
      </c>
      <c r="Y2" s="14" t="s">
        <v>25</v>
      </c>
      <c r="Z2" s="14" t="s">
        <v>26</v>
      </c>
      <c r="AA2" s="14" t="s">
        <v>27</v>
      </c>
      <c r="AB2" s="14" t="s">
        <v>28</v>
      </c>
      <c r="AC2" s="14" t="s">
        <v>29</v>
      </c>
      <c r="AD2" s="14" t="s">
        <v>30</v>
      </c>
      <c r="AE2" s="14" t="s">
        <v>31</v>
      </c>
      <c r="AF2" s="14" t="s">
        <v>32</v>
      </c>
      <c r="AG2" s="14" t="s">
        <v>33</v>
      </c>
      <c r="AH2" s="21" t="s">
        <v>34</v>
      </c>
      <c r="AI2" s="14" t="s">
        <v>35</v>
      </c>
      <c r="AJ2" s="17" t="s">
        <v>36</v>
      </c>
      <c r="AK2" s="14" t="s">
        <v>37</v>
      </c>
      <c r="AL2" s="22" t="s">
        <v>38</v>
      </c>
      <c r="AM2" s="14" t="s">
        <v>39</v>
      </c>
      <c r="AN2" s="14" t="s">
        <v>40</v>
      </c>
      <c r="AO2" s="23" t="s">
        <v>41</v>
      </c>
      <c r="AP2" s="14" t="s">
        <v>42</v>
      </c>
      <c r="AQ2" s="14" t="s">
        <v>43</v>
      </c>
      <c r="AR2" s="14" t="s">
        <v>44</v>
      </c>
      <c r="AS2" s="14" t="s">
        <v>45</v>
      </c>
      <c r="AT2" s="14" t="s">
        <v>46</v>
      </c>
      <c r="AU2" s="14" t="s">
        <v>47</v>
      </c>
      <c r="AV2" s="14" t="s">
        <v>48</v>
      </c>
      <c r="AW2" s="14" t="s">
        <v>49</v>
      </c>
      <c r="AX2" s="14" t="s">
        <v>50</v>
      </c>
      <c r="AY2" s="14" t="s">
        <v>51</v>
      </c>
      <c r="AZ2" s="14" t="s">
        <v>52</v>
      </c>
      <c r="BA2" s="24" t="s">
        <v>53</v>
      </c>
      <c r="BB2" s="14" t="s">
        <v>54</v>
      </c>
      <c r="BC2" s="14" t="s">
        <v>55</v>
      </c>
      <c r="BD2" s="14" t="s">
        <v>56</v>
      </c>
      <c r="BE2" s="14" t="s">
        <v>57</v>
      </c>
      <c r="BF2" s="25" t="s">
        <v>58</v>
      </c>
      <c r="BG2" s="26" t="s">
        <v>59</v>
      </c>
      <c r="BH2" s="26" t="s">
        <v>60</v>
      </c>
      <c r="BI2" s="26" t="s">
        <v>61</v>
      </c>
      <c r="BJ2" s="26" t="s">
        <v>62</v>
      </c>
      <c r="BK2" s="26" t="s">
        <v>63</v>
      </c>
      <c r="BL2" s="27" t="s">
        <v>64</v>
      </c>
      <c r="BM2" s="28" t="s">
        <v>65</v>
      </c>
      <c r="BN2" s="27" t="s">
        <v>66</v>
      </c>
      <c r="BO2" s="28" t="s">
        <v>67</v>
      </c>
      <c r="BP2" s="27" t="s">
        <v>68</v>
      </c>
      <c r="BQ2" s="28" t="s">
        <v>69</v>
      </c>
      <c r="BR2" s="27" t="s">
        <v>70</v>
      </c>
      <c r="BS2" s="28" t="s">
        <v>71</v>
      </c>
      <c r="BT2" s="29" t="s">
        <v>72</v>
      </c>
      <c r="BU2" s="29" t="s">
        <v>73</v>
      </c>
      <c r="BV2" s="29"/>
      <c r="BW2" s="29"/>
      <c r="BX2" s="29"/>
    </row>
    <row r="3" spans="1:76" ht="12.75" customHeight="1" x14ac:dyDescent="0.2">
      <c r="A3" s="30" t="s">
        <v>74</v>
      </c>
      <c r="B3" s="31" t="s">
        <v>75</v>
      </c>
      <c r="C3" s="32" t="s">
        <v>76</v>
      </c>
      <c r="D3" s="31">
        <v>1</v>
      </c>
      <c r="E3" s="31" t="s">
        <v>77</v>
      </c>
      <c r="F3" s="33">
        <v>43479</v>
      </c>
      <c r="G3" s="31" t="s">
        <v>78</v>
      </c>
      <c r="H3" s="31" t="s">
        <v>79</v>
      </c>
      <c r="I3" s="31" t="s">
        <v>80</v>
      </c>
      <c r="J3" s="34" t="s">
        <v>81</v>
      </c>
      <c r="K3" s="34">
        <v>2419</v>
      </c>
      <c r="L3" s="34">
        <v>4619</v>
      </c>
      <c r="M3" s="35">
        <v>43479</v>
      </c>
      <c r="N3" s="35">
        <v>43479</v>
      </c>
      <c r="O3" s="29"/>
      <c r="P3" s="36">
        <v>4682944</v>
      </c>
      <c r="Q3" s="36">
        <v>53853856</v>
      </c>
      <c r="R3" s="37">
        <f t="shared" ref="R3:R201" si="0">Q3-(P3/30*AJ3)</f>
        <v>0</v>
      </c>
      <c r="S3" s="31" t="s">
        <v>82</v>
      </c>
      <c r="T3" s="31" t="s">
        <v>83</v>
      </c>
      <c r="U3" s="38">
        <v>51889049</v>
      </c>
      <c r="V3" s="38" t="s">
        <v>81</v>
      </c>
      <c r="W3" s="39" t="s">
        <v>84</v>
      </c>
      <c r="X3" s="39" t="s">
        <v>81</v>
      </c>
      <c r="Y3" s="31" t="s">
        <v>77</v>
      </c>
      <c r="Z3" s="31" t="s">
        <v>85</v>
      </c>
      <c r="AA3" s="40" t="s">
        <v>86</v>
      </c>
      <c r="AB3" s="40" t="s">
        <v>87</v>
      </c>
      <c r="AC3" s="41">
        <v>43479</v>
      </c>
      <c r="AD3" s="40" t="s">
        <v>88</v>
      </c>
      <c r="AE3" s="42" t="s">
        <v>89</v>
      </c>
      <c r="AF3" s="31" t="s">
        <v>90</v>
      </c>
      <c r="AG3" s="31" t="s">
        <v>83</v>
      </c>
      <c r="AH3" s="43">
        <v>26421443</v>
      </c>
      <c r="AI3" s="44" t="s">
        <v>91</v>
      </c>
      <c r="AJ3" s="31">
        <v>345</v>
      </c>
      <c r="AK3" s="31" t="s">
        <v>92</v>
      </c>
      <c r="AL3" s="45">
        <v>43479</v>
      </c>
      <c r="AM3" s="31" t="s">
        <v>93</v>
      </c>
      <c r="AN3" s="31">
        <v>0</v>
      </c>
      <c r="AO3" s="46">
        <v>0</v>
      </c>
      <c r="AP3" s="47"/>
      <c r="AQ3" s="48">
        <v>0</v>
      </c>
      <c r="AR3" s="47"/>
      <c r="AS3" s="49">
        <v>43479</v>
      </c>
      <c r="AT3" s="49">
        <v>43827</v>
      </c>
      <c r="AU3" s="50"/>
      <c r="AV3" s="51"/>
      <c r="AW3" s="31" t="s">
        <v>94</v>
      </c>
      <c r="AX3" s="31"/>
      <c r="AY3" s="31"/>
      <c r="AZ3" s="31" t="s">
        <v>94</v>
      </c>
      <c r="BA3" s="31">
        <v>0</v>
      </c>
      <c r="BB3" s="31"/>
      <c r="BC3" s="31"/>
      <c r="BD3" s="31"/>
      <c r="BE3" s="52" t="s">
        <v>95</v>
      </c>
      <c r="BF3" s="53">
        <f t="shared" ref="BF3:BF250" si="1">Q3+AO3</f>
        <v>53853856</v>
      </c>
      <c r="BG3" s="54"/>
      <c r="BH3" s="55" t="s">
        <v>96</v>
      </c>
      <c r="BI3" s="29" t="s">
        <v>97</v>
      </c>
      <c r="BJ3" s="29"/>
      <c r="BK3" s="56" t="s">
        <v>98</v>
      </c>
      <c r="BL3" s="29" t="s">
        <v>99</v>
      </c>
      <c r="BM3" s="29"/>
      <c r="BN3" s="29"/>
      <c r="BO3" s="29"/>
      <c r="BP3" s="29"/>
      <c r="BQ3" s="29"/>
      <c r="BR3" s="29" t="s">
        <v>100</v>
      </c>
      <c r="BS3" s="57"/>
      <c r="BT3" s="58"/>
      <c r="BU3" s="29" t="s">
        <v>101</v>
      </c>
      <c r="BV3" s="29"/>
      <c r="BW3" s="58"/>
      <c r="BX3" s="29"/>
    </row>
    <row r="4" spans="1:76" ht="12.75" customHeight="1" x14ac:dyDescent="0.2">
      <c r="A4" s="30" t="s">
        <v>102</v>
      </c>
      <c r="B4" s="31" t="s">
        <v>75</v>
      </c>
      <c r="C4" s="32" t="s">
        <v>103</v>
      </c>
      <c r="D4" s="31">
        <v>2</v>
      </c>
      <c r="E4" s="31" t="s">
        <v>104</v>
      </c>
      <c r="F4" s="33">
        <v>43479</v>
      </c>
      <c r="G4" s="31" t="s">
        <v>78</v>
      </c>
      <c r="H4" s="31" t="s">
        <v>79</v>
      </c>
      <c r="I4" s="31" t="s">
        <v>80</v>
      </c>
      <c r="J4" s="34" t="s">
        <v>81</v>
      </c>
      <c r="K4" s="34">
        <v>2519</v>
      </c>
      <c r="L4" s="34">
        <v>4719</v>
      </c>
      <c r="M4" s="35">
        <v>43479</v>
      </c>
      <c r="N4" s="35">
        <v>43479</v>
      </c>
      <c r="O4" s="29"/>
      <c r="P4" s="36">
        <v>4682944</v>
      </c>
      <c r="Q4" s="36">
        <v>53853856</v>
      </c>
      <c r="R4" s="37">
        <f t="shared" si="0"/>
        <v>0</v>
      </c>
      <c r="S4" s="31" t="s">
        <v>82</v>
      </c>
      <c r="T4" s="31" t="s">
        <v>83</v>
      </c>
      <c r="U4" s="38">
        <v>80073591</v>
      </c>
      <c r="V4" s="38" t="s">
        <v>81</v>
      </c>
      <c r="W4" s="39" t="s">
        <v>84</v>
      </c>
      <c r="X4" s="39" t="s">
        <v>81</v>
      </c>
      <c r="Y4" s="31" t="s">
        <v>104</v>
      </c>
      <c r="Z4" s="31" t="s">
        <v>85</v>
      </c>
      <c r="AA4" s="40" t="s">
        <v>86</v>
      </c>
      <c r="AB4" s="31" t="s">
        <v>87</v>
      </c>
      <c r="AC4" s="41">
        <v>43479</v>
      </c>
      <c r="AD4" s="31" t="s">
        <v>105</v>
      </c>
      <c r="AE4" s="54" t="s">
        <v>89</v>
      </c>
      <c r="AF4" s="31" t="s">
        <v>90</v>
      </c>
      <c r="AG4" s="31" t="s">
        <v>83</v>
      </c>
      <c r="AH4" s="43">
        <v>26421443</v>
      </c>
      <c r="AI4" s="44" t="s">
        <v>91</v>
      </c>
      <c r="AJ4" s="31">
        <v>345</v>
      </c>
      <c r="AK4" s="31" t="s">
        <v>92</v>
      </c>
      <c r="AL4" s="45">
        <v>43479</v>
      </c>
      <c r="AM4" s="31" t="s">
        <v>93</v>
      </c>
      <c r="AN4" s="31">
        <v>0</v>
      </c>
      <c r="AO4" s="46">
        <v>0</v>
      </c>
      <c r="AP4" s="47"/>
      <c r="AQ4" s="48">
        <v>0</v>
      </c>
      <c r="AR4" s="47"/>
      <c r="AS4" s="49">
        <v>43479</v>
      </c>
      <c r="AT4" s="49">
        <v>43827</v>
      </c>
      <c r="AU4" s="50"/>
      <c r="AV4" s="51"/>
      <c r="AW4" s="31" t="s">
        <v>94</v>
      </c>
      <c r="AX4" s="31"/>
      <c r="AY4" s="31"/>
      <c r="AZ4" s="31" t="s">
        <v>94</v>
      </c>
      <c r="BA4" s="31">
        <v>0</v>
      </c>
      <c r="BB4" s="31"/>
      <c r="BC4" s="31"/>
      <c r="BD4" s="31"/>
      <c r="BE4" s="52" t="s">
        <v>106</v>
      </c>
      <c r="BF4" s="53">
        <f t="shared" si="1"/>
        <v>53853856</v>
      </c>
      <c r="BG4" s="54"/>
      <c r="BH4" s="55" t="s">
        <v>107</v>
      </c>
      <c r="BI4" s="29" t="s">
        <v>97</v>
      </c>
      <c r="BJ4" s="29"/>
      <c r="BK4" s="56" t="s">
        <v>108</v>
      </c>
      <c r="BL4" s="29" t="s">
        <v>99</v>
      </c>
      <c r="BM4" s="29"/>
      <c r="BN4" s="29"/>
      <c r="BO4" s="29"/>
      <c r="BP4" s="29"/>
      <c r="BQ4" s="29"/>
      <c r="BR4" s="29" t="s">
        <v>100</v>
      </c>
      <c r="BS4" s="57"/>
      <c r="BT4" s="58"/>
      <c r="BU4" s="29" t="s">
        <v>101</v>
      </c>
      <c r="BV4" s="29"/>
      <c r="BW4" s="58"/>
      <c r="BX4" s="29"/>
    </row>
    <row r="5" spans="1:76" ht="12.75" customHeight="1" x14ac:dyDescent="0.2">
      <c r="A5" s="30" t="s">
        <v>109</v>
      </c>
      <c r="B5" s="31" t="s">
        <v>75</v>
      </c>
      <c r="C5" s="32" t="s">
        <v>110</v>
      </c>
      <c r="D5" s="31">
        <v>3</v>
      </c>
      <c r="E5" s="31" t="s">
        <v>111</v>
      </c>
      <c r="F5" s="33">
        <v>43479</v>
      </c>
      <c r="G5" s="31" t="s">
        <v>78</v>
      </c>
      <c r="H5" s="31" t="s">
        <v>79</v>
      </c>
      <c r="I5" s="31" t="s">
        <v>80</v>
      </c>
      <c r="J5" s="34" t="s">
        <v>81</v>
      </c>
      <c r="K5" s="34">
        <v>2719</v>
      </c>
      <c r="L5" s="34">
        <v>4819</v>
      </c>
      <c r="M5" s="35">
        <v>43479</v>
      </c>
      <c r="N5" s="35">
        <v>43479</v>
      </c>
      <c r="O5" s="29"/>
      <c r="P5" s="36">
        <v>4682944</v>
      </c>
      <c r="Q5" s="36">
        <v>53853856</v>
      </c>
      <c r="R5" s="37">
        <f t="shared" si="0"/>
        <v>0</v>
      </c>
      <c r="S5" s="31" t="s">
        <v>82</v>
      </c>
      <c r="T5" s="31" t="s">
        <v>83</v>
      </c>
      <c r="U5" s="38">
        <v>39625279</v>
      </c>
      <c r="V5" s="38" t="s">
        <v>81</v>
      </c>
      <c r="W5" s="39" t="s">
        <v>84</v>
      </c>
      <c r="X5" s="39" t="s">
        <v>81</v>
      </c>
      <c r="Y5" s="31" t="s">
        <v>112</v>
      </c>
      <c r="Z5" s="31" t="s">
        <v>85</v>
      </c>
      <c r="AA5" s="40" t="s">
        <v>86</v>
      </c>
      <c r="AB5" s="31" t="s">
        <v>87</v>
      </c>
      <c r="AC5" s="41">
        <v>43479</v>
      </c>
      <c r="AD5" s="31" t="s">
        <v>113</v>
      </c>
      <c r="AE5" s="54" t="s">
        <v>89</v>
      </c>
      <c r="AF5" s="31" t="s">
        <v>90</v>
      </c>
      <c r="AG5" s="31" t="s">
        <v>83</v>
      </c>
      <c r="AH5" s="43">
        <v>26421443</v>
      </c>
      <c r="AI5" s="44" t="s">
        <v>91</v>
      </c>
      <c r="AJ5" s="31">
        <v>345</v>
      </c>
      <c r="AK5" s="31" t="s">
        <v>92</v>
      </c>
      <c r="AL5" s="45">
        <v>43479</v>
      </c>
      <c r="AM5" s="31" t="s">
        <v>93</v>
      </c>
      <c r="AN5" s="31">
        <v>0</v>
      </c>
      <c r="AO5" s="46">
        <v>0</v>
      </c>
      <c r="AP5" s="47"/>
      <c r="AQ5" s="48">
        <v>0</v>
      </c>
      <c r="AR5" s="47"/>
      <c r="AS5" s="49">
        <v>43479</v>
      </c>
      <c r="AT5" s="49">
        <v>43827</v>
      </c>
      <c r="AU5" s="50"/>
      <c r="AV5" s="51"/>
      <c r="AW5" s="31" t="s">
        <v>94</v>
      </c>
      <c r="AX5" s="31"/>
      <c r="AY5" s="31"/>
      <c r="AZ5" s="31" t="s">
        <v>94</v>
      </c>
      <c r="BA5" s="31">
        <v>0</v>
      </c>
      <c r="BB5" s="31"/>
      <c r="BC5" s="31"/>
      <c r="BD5" s="31"/>
      <c r="BE5" s="52" t="s">
        <v>114</v>
      </c>
      <c r="BF5" s="53">
        <f t="shared" si="1"/>
        <v>53853856</v>
      </c>
      <c r="BG5" s="54"/>
      <c r="BH5" s="59" t="s">
        <v>115</v>
      </c>
      <c r="BI5" s="29" t="s">
        <v>97</v>
      </c>
      <c r="BJ5" s="29"/>
      <c r="BK5" s="56" t="s">
        <v>116</v>
      </c>
      <c r="BL5" s="29" t="s">
        <v>99</v>
      </c>
      <c r="BM5" s="29"/>
      <c r="BN5" s="29"/>
      <c r="BO5" s="29"/>
      <c r="BP5" s="29"/>
      <c r="BQ5" s="29"/>
      <c r="BR5" s="29" t="s">
        <v>100</v>
      </c>
      <c r="BS5" s="57"/>
      <c r="BU5" s="29" t="s">
        <v>101</v>
      </c>
      <c r="BV5" s="29"/>
      <c r="BW5" s="58"/>
      <c r="BX5" s="29"/>
    </row>
    <row r="6" spans="1:76" ht="12.75" customHeight="1" x14ac:dyDescent="0.2">
      <c r="A6" s="30" t="s">
        <v>117</v>
      </c>
      <c r="B6" s="31" t="s">
        <v>75</v>
      </c>
      <c r="C6" s="32" t="s">
        <v>118</v>
      </c>
      <c r="D6" s="31">
        <v>4</v>
      </c>
      <c r="E6" s="31" t="s">
        <v>119</v>
      </c>
      <c r="F6" s="33">
        <v>43480</v>
      </c>
      <c r="G6" s="31" t="s">
        <v>120</v>
      </c>
      <c r="H6" s="31" t="s">
        <v>79</v>
      </c>
      <c r="I6" s="31" t="s">
        <v>80</v>
      </c>
      <c r="J6" s="34" t="s">
        <v>81</v>
      </c>
      <c r="K6" s="34">
        <v>3119</v>
      </c>
      <c r="L6" s="34">
        <v>4919</v>
      </c>
      <c r="M6" s="35">
        <v>43481</v>
      </c>
      <c r="N6" s="35">
        <v>43481</v>
      </c>
      <c r="O6" s="29"/>
      <c r="P6" s="36">
        <v>2586262</v>
      </c>
      <c r="Q6" s="36">
        <v>29742013</v>
      </c>
      <c r="R6" s="37">
        <f t="shared" si="0"/>
        <v>0</v>
      </c>
      <c r="S6" s="31" t="s">
        <v>82</v>
      </c>
      <c r="T6" s="31" t="s">
        <v>83</v>
      </c>
      <c r="U6" s="38">
        <v>52490210</v>
      </c>
      <c r="V6" s="38" t="s">
        <v>81</v>
      </c>
      <c r="W6" s="39" t="s">
        <v>84</v>
      </c>
      <c r="X6" s="39" t="s">
        <v>81</v>
      </c>
      <c r="Y6" s="31" t="s">
        <v>121</v>
      </c>
      <c r="Z6" s="31" t="s">
        <v>85</v>
      </c>
      <c r="AA6" s="31" t="s">
        <v>122</v>
      </c>
      <c r="AB6" s="31" t="s">
        <v>87</v>
      </c>
      <c r="AC6" s="60">
        <v>43481</v>
      </c>
      <c r="AD6" s="31">
        <v>2004056</v>
      </c>
      <c r="AE6" s="54" t="s">
        <v>123</v>
      </c>
      <c r="AF6" s="31" t="s">
        <v>90</v>
      </c>
      <c r="AG6" s="31" t="s">
        <v>83</v>
      </c>
      <c r="AH6" s="43">
        <v>11342150</v>
      </c>
      <c r="AI6" s="29" t="s">
        <v>124</v>
      </c>
      <c r="AJ6" s="31">
        <v>345</v>
      </c>
      <c r="AK6" s="31" t="s">
        <v>92</v>
      </c>
      <c r="AL6" s="45">
        <v>43481</v>
      </c>
      <c r="AM6" s="31" t="s">
        <v>93</v>
      </c>
      <c r="AN6" s="31">
        <v>0</v>
      </c>
      <c r="AO6" s="46">
        <v>0</v>
      </c>
      <c r="AP6" s="47"/>
      <c r="AQ6" s="48">
        <v>0</v>
      </c>
      <c r="AR6" s="47"/>
      <c r="AS6" s="49">
        <v>43481</v>
      </c>
      <c r="AT6" s="49">
        <v>43829</v>
      </c>
      <c r="AU6" s="50"/>
      <c r="AV6" s="51"/>
      <c r="AW6" s="31" t="s">
        <v>94</v>
      </c>
      <c r="AX6" s="31"/>
      <c r="AY6" s="31"/>
      <c r="AZ6" s="31" t="s">
        <v>94</v>
      </c>
      <c r="BA6" s="31">
        <v>0</v>
      </c>
      <c r="BB6" s="31"/>
      <c r="BC6" s="31"/>
      <c r="BD6" s="31"/>
      <c r="BE6" s="52" t="s">
        <v>125</v>
      </c>
      <c r="BF6" s="53">
        <f t="shared" si="1"/>
        <v>29742013</v>
      </c>
      <c r="BG6" s="54"/>
      <c r="BH6" s="59" t="s">
        <v>126</v>
      </c>
      <c r="BI6" s="29" t="s">
        <v>97</v>
      </c>
      <c r="BJ6" s="29"/>
      <c r="BK6" s="56" t="s">
        <v>127</v>
      </c>
      <c r="BL6" s="29" t="s">
        <v>99</v>
      </c>
      <c r="BM6" s="29"/>
      <c r="BN6" s="29"/>
      <c r="BO6" s="29"/>
      <c r="BP6" s="29"/>
      <c r="BQ6" s="29"/>
      <c r="BR6" s="29" t="s">
        <v>100</v>
      </c>
      <c r="BS6" s="57"/>
      <c r="BU6" s="29" t="s">
        <v>101</v>
      </c>
      <c r="BV6" s="29"/>
      <c r="BW6" s="58"/>
      <c r="BX6" s="29"/>
    </row>
    <row r="7" spans="1:76" ht="12.75" customHeight="1" x14ac:dyDescent="0.2">
      <c r="A7" s="30" t="s">
        <v>128</v>
      </c>
      <c r="B7" s="31" t="s">
        <v>75</v>
      </c>
      <c r="C7" s="32" t="s">
        <v>129</v>
      </c>
      <c r="D7" s="31">
        <v>5</v>
      </c>
      <c r="E7" s="31" t="s">
        <v>130</v>
      </c>
      <c r="F7" s="33">
        <v>43481</v>
      </c>
      <c r="G7" s="31" t="s">
        <v>131</v>
      </c>
      <c r="H7" s="31" t="s">
        <v>79</v>
      </c>
      <c r="I7" s="31" t="s">
        <v>80</v>
      </c>
      <c r="J7" s="34" t="s">
        <v>81</v>
      </c>
      <c r="K7" s="34">
        <v>3319</v>
      </c>
      <c r="L7" s="34">
        <v>5019</v>
      </c>
      <c r="M7" s="35">
        <v>43481</v>
      </c>
      <c r="N7" s="35">
        <v>43481</v>
      </c>
      <c r="O7" s="29"/>
      <c r="P7" s="36">
        <v>4297164</v>
      </c>
      <c r="Q7" s="36">
        <v>49417386</v>
      </c>
      <c r="R7" s="37">
        <f t="shared" si="0"/>
        <v>0</v>
      </c>
      <c r="S7" s="31" t="s">
        <v>82</v>
      </c>
      <c r="T7" s="31" t="s">
        <v>83</v>
      </c>
      <c r="U7" s="38">
        <v>65586489</v>
      </c>
      <c r="V7" s="38" t="s">
        <v>81</v>
      </c>
      <c r="W7" s="39" t="s">
        <v>84</v>
      </c>
      <c r="X7" s="39" t="s">
        <v>81</v>
      </c>
      <c r="Y7" s="31" t="s">
        <v>130</v>
      </c>
      <c r="Z7" s="31" t="s">
        <v>85</v>
      </c>
      <c r="AA7" s="31" t="s">
        <v>122</v>
      </c>
      <c r="AB7" s="31" t="s">
        <v>87</v>
      </c>
      <c r="AC7" s="60">
        <v>43481</v>
      </c>
      <c r="AD7" s="31">
        <v>2004057</v>
      </c>
      <c r="AE7" s="54" t="s">
        <v>132</v>
      </c>
      <c r="AF7" s="31" t="s">
        <v>90</v>
      </c>
      <c r="AG7" s="31" t="s">
        <v>83</v>
      </c>
      <c r="AH7" s="43">
        <v>16356940</v>
      </c>
      <c r="AI7" s="29" t="s">
        <v>133</v>
      </c>
      <c r="AJ7" s="31">
        <v>345</v>
      </c>
      <c r="AK7" s="31" t="s">
        <v>92</v>
      </c>
      <c r="AL7" s="45">
        <v>43481</v>
      </c>
      <c r="AM7" s="31" t="s">
        <v>93</v>
      </c>
      <c r="AN7" s="31">
        <v>0</v>
      </c>
      <c r="AO7" s="46">
        <v>0</v>
      </c>
      <c r="AP7" s="47"/>
      <c r="AQ7" s="48">
        <v>0</v>
      </c>
      <c r="AR7" s="47"/>
      <c r="AS7" s="49">
        <v>43481</v>
      </c>
      <c r="AT7" s="49">
        <v>43829</v>
      </c>
      <c r="AU7" s="50"/>
      <c r="AV7" s="51"/>
      <c r="AW7" s="31" t="s">
        <v>94</v>
      </c>
      <c r="AX7" s="31"/>
      <c r="AY7" s="31"/>
      <c r="AZ7" s="31" t="s">
        <v>94</v>
      </c>
      <c r="BA7" s="31">
        <v>0</v>
      </c>
      <c r="BB7" s="31"/>
      <c r="BC7" s="31"/>
      <c r="BD7" s="31"/>
      <c r="BE7" s="52" t="s">
        <v>134</v>
      </c>
      <c r="BF7" s="53">
        <f t="shared" si="1"/>
        <v>49417386</v>
      </c>
      <c r="BG7" s="54"/>
      <c r="BH7" s="55" t="s">
        <v>135</v>
      </c>
      <c r="BI7" s="29" t="s">
        <v>97</v>
      </c>
      <c r="BJ7" s="29"/>
      <c r="BK7" s="56" t="s">
        <v>136</v>
      </c>
      <c r="BL7" s="29" t="s">
        <v>99</v>
      </c>
      <c r="BM7" s="29"/>
      <c r="BN7" s="29"/>
      <c r="BO7" s="29"/>
      <c r="BP7" s="29"/>
      <c r="BQ7" s="29"/>
      <c r="BR7" s="29" t="s">
        <v>100</v>
      </c>
      <c r="BS7" s="57"/>
      <c r="BT7" s="58"/>
      <c r="BU7" s="29" t="s">
        <v>101</v>
      </c>
      <c r="BV7" s="29"/>
      <c r="BW7" s="58"/>
      <c r="BX7" s="29"/>
    </row>
    <row r="8" spans="1:76" ht="12.75" customHeight="1" x14ac:dyDescent="0.2">
      <c r="A8" s="30" t="s">
        <v>137</v>
      </c>
      <c r="B8" s="31" t="s">
        <v>75</v>
      </c>
      <c r="C8" s="32" t="s">
        <v>138</v>
      </c>
      <c r="D8" s="31">
        <v>6</v>
      </c>
      <c r="E8" s="31" t="s">
        <v>139</v>
      </c>
      <c r="F8" s="33">
        <v>43481</v>
      </c>
      <c r="G8" s="31" t="s">
        <v>140</v>
      </c>
      <c r="H8" s="31" t="s">
        <v>79</v>
      </c>
      <c r="I8" s="31" t="s">
        <v>80</v>
      </c>
      <c r="J8" s="34" t="s">
        <v>81</v>
      </c>
      <c r="K8" s="34">
        <v>3019</v>
      </c>
      <c r="L8" s="34">
        <v>5119</v>
      </c>
      <c r="M8" s="35">
        <v>43481</v>
      </c>
      <c r="N8" s="61">
        <v>43482</v>
      </c>
      <c r="O8" s="29"/>
      <c r="P8" s="36">
        <v>6965478</v>
      </c>
      <c r="Q8" s="36">
        <v>80102997</v>
      </c>
      <c r="R8" s="62">
        <f t="shared" si="0"/>
        <v>232182.59999999404</v>
      </c>
      <c r="S8" s="31" t="s">
        <v>82</v>
      </c>
      <c r="T8" s="31" t="s">
        <v>83</v>
      </c>
      <c r="U8" s="38">
        <v>1032368385</v>
      </c>
      <c r="V8" s="38" t="s">
        <v>81</v>
      </c>
      <c r="W8" s="39" t="s">
        <v>84</v>
      </c>
      <c r="X8" s="39" t="s">
        <v>81</v>
      </c>
      <c r="Y8" s="31" t="s">
        <v>139</v>
      </c>
      <c r="Z8" s="31" t="s">
        <v>85</v>
      </c>
      <c r="AA8" s="31" t="s">
        <v>86</v>
      </c>
      <c r="AB8" s="31" t="s">
        <v>87</v>
      </c>
      <c r="AC8" s="60">
        <v>43481</v>
      </c>
      <c r="AD8" s="31" t="s">
        <v>141</v>
      </c>
      <c r="AE8" s="54" t="s">
        <v>89</v>
      </c>
      <c r="AF8" s="31" t="s">
        <v>90</v>
      </c>
      <c r="AG8" s="31" t="s">
        <v>83</v>
      </c>
      <c r="AH8" s="43">
        <v>26421443</v>
      </c>
      <c r="AI8" s="44" t="s">
        <v>91</v>
      </c>
      <c r="AJ8" s="31">
        <v>344</v>
      </c>
      <c r="AK8" s="31" t="s">
        <v>92</v>
      </c>
      <c r="AL8" s="45">
        <v>43482</v>
      </c>
      <c r="AM8" s="31" t="s">
        <v>93</v>
      </c>
      <c r="AN8" s="31">
        <v>0</v>
      </c>
      <c r="AO8" s="46">
        <v>0</v>
      </c>
      <c r="AP8" s="47"/>
      <c r="AQ8" s="48">
        <v>0</v>
      </c>
      <c r="AR8" s="47"/>
      <c r="AS8" s="49">
        <v>43482</v>
      </c>
      <c r="AT8" s="49">
        <v>43829</v>
      </c>
      <c r="AU8" s="50"/>
      <c r="AV8" s="51"/>
      <c r="AW8" s="31" t="s">
        <v>94</v>
      </c>
      <c r="AX8" s="31"/>
      <c r="AY8" s="31"/>
      <c r="AZ8" s="31" t="s">
        <v>94</v>
      </c>
      <c r="BA8" s="31">
        <v>0</v>
      </c>
      <c r="BB8" s="31"/>
      <c r="BC8" s="31"/>
      <c r="BD8" s="31"/>
      <c r="BE8" s="52" t="s">
        <v>142</v>
      </c>
      <c r="BF8" s="53">
        <f t="shared" si="1"/>
        <v>80102997</v>
      </c>
      <c r="BG8" s="54"/>
      <c r="BH8" s="55" t="s">
        <v>143</v>
      </c>
      <c r="BI8" s="29" t="s">
        <v>97</v>
      </c>
      <c r="BJ8" s="29"/>
      <c r="BK8" s="56" t="s">
        <v>144</v>
      </c>
      <c r="BL8" s="29" t="s">
        <v>99</v>
      </c>
      <c r="BM8" s="29"/>
      <c r="BN8" s="29"/>
      <c r="BO8" s="29"/>
      <c r="BP8" s="29"/>
      <c r="BQ8" s="29"/>
      <c r="BR8" s="29" t="s">
        <v>100</v>
      </c>
      <c r="BS8" s="57"/>
      <c r="BT8" s="58"/>
      <c r="BU8" s="29" t="s">
        <v>101</v>
      </c>
      <c r="BV8" s="29"/>
      <c r="BW8" s="58"/>
      <c r="BX8" s="29"/>
    </row>
    <row r="9" spans="1:76" ht="12.75" customHeight="1" x14ac:dyDescent="0.2">
      <c r="A9" s="30" t="s">
        <v>145</v>
      </c>
      <c r="B9" s="31" t="s">
        <v>75</v>
      </c>
      <c r="C9" s="32" t="s">
        <v>146</v>
      </c>
      <c r="D9" s="31">
        <v>7</v>
      </c>
      <c r="E9" s="31" t="s">
        <v>147</v>
      </c>
      <c r="F9" s="33">
        <v>43481</v>
      </c>
      <c r="G9" s="31" t="s">
        <v>148</v>
      </c>
      <c r="H9" s="31" t="s">
        <v>79</v>
      </c>
      <c r="I9" s="31" t="s">
        <v>80</v>
      </c>
      <c r="J9" s="34" t="s">
        <v>81</v>
      </c>
      <c r="K9" s="34">
        <v>2919</v>
      </c>
      <c r="L9" s="34">
        <v>5219</v>
      </c>
      <c r="M9" s="35">
        <v>43481</v>
      </c>
      <c r="N9" s="61">
        <v>43482</v>
      </c>
      <c r="O9" s="29"/>
      <c r="P9" s="36">
        <v>2586262</v>
      </c>
      <c r="Q9" s="36">
        <v>29742013</v>
      </c>
      <c r="R9" s="62">
        <f t="shared" si="0"/>
        <v>86208.733333330601</v>
      </c>
      <c r="S9" s="31" t="s">
        <v>82</v>
      </c>
      <c r="T9" s="31" t="s">
        <v>83</v>
      </c>
      <c r="U9" s="38">
        <v>53029037</v>
      </c>
      <c r="V9" s="38" t="s">
        <v>81</v>
      </c>
      <c r="W9" s="39" t="s">
        <v>84</v>
      </c>
      <c r="X9" s="39" t="s">
        <v>81</v>
      </c>
      <c r="Y9" s="31" t="s">
        <v>147</v>
      </c>
      <c r="Z9" s="31" t="s">
        <v>85</v>
      </c>
      <c r="AA9" s="31" t="s">
        <v>122</v>
      </c>
      <c r="AB9" s="31" t="s">
        <v>87</v>
      </c>
      <c r="AC9" s="60">
        <v>43481</v>
      </c>
      <c r="AD9" s="31">
        <v>2004064</v>
      </c>
      <c r="AE9" s="54" t="s">
        <v>89</v>
      </c>
      <c r="AF9" s="31" t="s">
        <v>90</v>
      </c>
      <c r="AG9" s="31" t="s">
        <v>83</v>
      </c>
      <c r="AH9" s="43">
        <v>26421443</v>
      </c>
      <c r="AI9" s="44" t="s">
        <v>91</v>
      </c>
      <c r="AJ9" s="31">
        <v>344</v>
      </c>
      <c r="AK9" s="31" t="s">
        <v>92</v>
      </c>
      <c r="AL9" s="45">
        <v>43482</v>
      </c>
      <c r="AM9" s="31" t="s">
        <v>93</v>
      </c>
      <c r="AN9" s="31">
        <v>0</v>
      </c>
      <c r="AO9" s="46">
        <v>0</v>
      </c>
      <c r="AP9" s="47"/>
      <c r="AQ9" s="48">
        <v>0</v>
      </c>
      <c r="AR9" s="47"/>
      <c r="AS9" s="49">
        <v>43482</v>
      </c>
      <c r="AT9" s="49">
        <v>43829</v>
      </c>
      <c r="AU9" s="50"/>
      <c r="AV9" s="51"/>
      <c r="AW9" s="31" t="s">
        <v>94</v>
      </c>
      <c r="AX9" s="31"/>
      <c r="AY9" s="31"/>
      <c r="AZ9" s="31" t="s">
        <v>94</v>
      </c>
      <c r="BA9" s="31">
        <v>0</v>
      </c>
      <c r="BB9" s="31"/>
      <c r="BC9" s="31"/>
      <c r="BD9" s="31"/>
      <c r="BE9" s="52" t="s">
        <v>149</v>
      </c>
      <c r="BF9" s="53">
        <f t="shared" si="1"/>
        <v>29742013</v>
      </c>
      <c r="BG9" s="54"/>
      <c r="BH9" s="55" t="s">
        <v>150</v>
      </c>
      <c r="BI9" s="29" t="s">
        <v>97</v>
      </c>
      <c r="BJ9" s="29"/>
      <c r="BK9" s="56" t="s">
        <v>151</v>
      </c>
      <c r="BL9" s="29" t="s">
        <v>99</v>
      </c>
      <c r="BM9" s="29"/>
      <c r="BN9" s="29"/>
      <c r="BO9" s="29"/>
      <c r="BP9" s="29"/>
      <c r="BQ9" s="29"/>
      <c r="BR9" s="29" t="s">
        <v>100</v>
      </c>
      <c r="BS9" s="57"/>
      <c r="BT9" s="58"/>
      <c r="BU9" s="29" t="s">
        <v>101</v>
      </c>
      <c r="BV9" s="29"/>
      <c r="BW9" s="58"/>
      <c r="BX9" s="29"/>
    </row>
    <row r="10" spans="1:76" ht="15" customHeight="1" x14ac:dyDescent="0.2">
      <c r="A10" s="30" t="s">
        <v>152</v>
      </c>
      <c r="B10" s="31" t="s">
        <v>75</v>
      </c>
      <c r="C10" s="32" t="s">
        <v>153</v>
      </c>
      <c r="D10" s="31">
        <v>8</v>
      </c>
      <c r="E10" s="31" t="s">
        <v>154</v>
      </c>
      <c r="F10" s="33">
        <v>43482</v>
      </c>
      <c r="G10" s="31" t="s">
        <v>155</v>
      </c>
      <c r="H10" s="31" t="s">
        <v>79</v>
      </c>
      <c r="I10" s="31" t="s">
        <v>80</v>
      </c>
      <c r="J10" s="34" t="s">
        <v>81</v>
      </c>
      <c r="K10" s="34">
        <v>3819</v>
      </c>
      <c r="L10" s="34">
        <v>5619</v>
      </c>
      <c r="M10" s="35">
        <v>43482</v>
      </c>
      <c r="N10" s="35">
        <v>43482</v>
      </c>
      <c r="O10" s="29"/>
      <c r="P10" s="36">
        <v>5240183</v>
      </c>
      <c r="Q10" s="36">
        <v>57642013</v>
      </c>
      <c r="R10" s="37">
        <f t="shared" si="0"/>
        <v>0</v>
      </c>
      <c r="S10" s="31" t="s">
        <v>82</v>
      </c>
      <c r="T10" s="31" t="s">
        <v>83</v>
      </c>
      <c r="U10" s="38">
        <v>79590259</v>
      </c>
      <c r="V10" s="38" t="s">
        <v>81</v>
      </c>
      <c r="W10" s="39" t="s">
        <v>84</v>
      </c>
      <c r="X10" s="39" t="s">
        <v>81</v>
      </c>
      <c r="Y10" s="31" t="str">
        <f t="shared" ref="Y10:Y211" si="2">E10</f>
        <v>JUAN CARLOS CUERVO LEON</v>
      </c>
      <c r="Z10" s="31" t="s">
        <v>85</v>
      </c>
      <c r="AA10" s="31" t="s">
        <v>122</v>
      </c>
      <c r="AB10" s="63" t="s">
        <v>87</v>
      </c>
      <c r="AC10" s="64">
        <v>43482</v>
      </c>
      <c r="AD10" s="31">
        <v>2004094</v>
      </c>
      <c r="AE10" s="54" t="s">
        <v>123</v>
      </c>
      <c r="AF10" s="31" t="s">
        <v>90</v>
      </c>
      <c r="AG10" s="31" t="s">
        <v>83</v>
      </c>
      <c r="AH10" s="43">
        <v>11342150</v>
      </c>
      <c r="AI10" s="29" t="s">
        <v>124</v>
      </c>
      <c r="AJ10" s="31">
        <v>330</v>
      </c>
      <c r="AK10" s="31" t="s">
        <v>92</v>
      </c>
      <c r="AL10" s="45">
        <v>43482</v>
      </c>
      <c r="AM10" s="31" t="s">
        <v>93</v>
      </c>
      <c r="AN10" s="31">
        <v>0</v>
      </c>
      <c r="AO10" s="46">
        <v>0</v>
      </c>
      <c r="AP10" s="47"/>
      <c r="AQ10" s="48">
        <v>0</v>
      </c>
      <c r="AR10" s="47"/>
      <c r="AS10" s="49">
        <v>43482</v>
      </c>
      <c r="AT10" s="49">
        <v>43815</v>
      </c>
      <c r="AU10" s="50"/>
      <c r="AV10" s="51"/>
      <c r="AW10" s="31" t="s">
        <v>94</v>
      </c>
      <c r="AX10" s="31"/>
      <c r="AY10" s="31"/>
      <c r="AZ10" s="31" t="s">
        <v>94</v>
      </c>
      <c r="BA10" s="31">
        <v>0</v>
      </c>
      <c r="BB10" s="31"/>
      <c r="BC10" s="31"/>
      <c r="BD10" s="31"/>
      <c r="BE10" s="52" t="s">
        <v>156</v>
      </c>
      <c r="BF10" s="53">
        <f t="shared" si="1"/>
        <v>57642013</v>
      </c>
      <c r="BG10" s="54"/>
      <c r="BH10" s="55" t="s">
        <v>157</v>
      </c>
      <c r="BI10" s="29" t="s">
        <v>97</v>
      </c>
      <c r="BJ10" s="29"/>
      <c r="BK10" s="56" t="s">
        <v>158</v>
      </c>
      <c r="BL10" s="29" t="s">
        <v>99</v>
      </c>
      <c r="BM10" s="29"/>
      <c r="BN10" s="29"/>
      <c r="BO10" s="29"/>
      <c r="BP10" s="29"/>
      <c r="BQ10" s="29"/>
      <c r="BR10" s="29" t="s">
        <v>100</v>
      </c>
      <c r="BS10" s="57" t="s">
        <v>159</v>
      </c>
      <c r="BT10" s="65" t="s">
        <v>160</v>
      </c>
      <c r="BU10" s="29" t="s">
        <v>101</v>
      </c>
      <c r="BV10" s="29"/>
      <c r="BW10" s="58"/>
      <c r="BX10" s="29"/>
    </row>
    <row r="11" spans="1:76" ht="15" customHeight="1" x14ac:dyDescent="0.2">
      <c r="A11" s="30" t="s">
        <v>161</v>
      </c>
      <c r="B11" s="31" t="s">
        <v>75</v>
      </c>
      <c r="C11" s="32" t="s">
        <v>162</v>
      </c>
      <c r="D11" s="31">
        <v>9</v>
      </c>
      <c r="E11" s="31" t="s">
        <v>163</v>
      </c>
      <c r="F11" s="33">
        <v>43482</v>
      </c>
      <c r="G11" s="31" t="s">
        <v>164</v>
      </c>
      <c r="H11" s="31" t="s">
        <v>79</v>
      </c>
      <c r="I11" s="31" t="s">
        <v>80</v>
      </c>
      <c r="J11" s="34" t="s">
        <v>81</v>
      </c>
      <c r="K11" s="34">
        <v>4119</v>
      </c>
      <c r="L11" s="34">
        <v>5719</v>
      </c>
      <c r="M11" s="35">
        <v>43482</v>
      </c>
      <c r="N11" s="35">
        <v>43482</v>
      </c>
      <c r="O11" s="29"/>
      <c r="P11" s="36">
        <v>3739926</v>
      </c>
      <c r="Q11" s="36">
        <v>42759821</v>
      </c>
      <c r="R11" s="37">
        <f t="shared" si="0"/>
        <v>0.39999999850988388</v>
      </c>
      <c r="S11" s="31" t="s">
        <v>82</v>
      </c>
      <c r="T11" s="31" t="s">
        <v>83</v>
      </c>
      <c r="U11" s="38">
        <v>1032458354</v>
      </c>
      <c r="V11" s="38" t="s">
        <v>81</v>
      </c>
      <c r="W11" s="39" t="s">
        <v>84</v>
      </c>
      <c r="X11" s="39" t="s">
        <v>81</v>
      </c>
      <c r="Y11" s="31" t="str">
        <f t="shared" si="2"/>
        <v>KAREN STEPHANY AGUILAR CORTES</v>
      </c>
      <c r="Z11" s="31" t="s">
        <v>85</v>
      </c>
      <c r="AA11" s="31" t="s">
        <v>86</v>
      </c>
      <c r="AB11" s="31" t="s">
        <v>87</v>
      </c>
      <c r="AC11" s="60">
        <v>43482</v>
      </c>
      <c r="AD11" s="31" t="s">
        <v>165</v>
      </c>
      <c r="AE11" s="54" t="s">
        <v>132</v>
      </c>
      <c r="AF11" s="31" t="s">
        <v>90</v>
      </c>
      <c r="AG11" s="31" t="s">
        <v>83</v>
      </c>
      <c r="AH11" s="43">
        <v>16356940</v>
      </c>
      <c r="AI11" s="29" t="s">
        <v>133</v>
      </c>
      <c r="AJ11" s="31">
        <v>343</v>
      </c>
      <c r="AK11" s="31" t="s">
        <v>92</v>
      </c>
      <c r="AL11" s="45">
        <v>43482</v>
      </c>
      <c r="AM11" s="31" t="s">
        <v>93</v>
      </c>
      <c r="AN11" s="31">
        <v>0</v>
      </c>
      <c r="AO11" s="46">
        <v>0</v>
      </c>
      <c r="AP11" s="47"/>
      <c r="AQ11" s="48">
        <v>0</v>
      </c>
      <c r="AR11" s="47"/>
      <c r="AS11" s="49">
        <v>43482</v>
      </c>
      <c r="AT11" s="49">
        <v>43828</v>
      </c>
      <c r="AU11" s="66">
        <v>43829</v>
      </c>
      <c r="AV11" s="51" t="s">
        <v>166</v>
      </c>
      <c r="AW11" s="31" t="s">
        <v>94</v>
      </c>
      <c r="AX11" s="31"/>
      <c r="AY11" s="31"/>
      <c r="AZ11" s="31" t="s">
        <v>94</v>
      </c>
      <c r="BA11" s="31">
        <v>0</v>
      </c>
      <c r="BB11" s="31"/>
      <c r="BC11" s="31"/>
      <c r="BD11" s="31"/>
      <c r="BE11" s="52" t="s">
        <v>167</v>
      </c>
      <c r="BF11" s="53">
        <f t="shared" si="1"/>
        <v>42759821</v>
      </c>
      <c r="BG11" s="54"/>
      <c r="BH11" s="55" t="s">
        <v>168</v>
      </c>
      <c r="BI11" s="29" t="s">
        <v>97</v>
      </c>
      <c r="BJ11" s="29"/>
      <c r="BK11" s="56" t="s">
        <v>169</v>
      </c>
      <c r="BL11" s="29" t="s">
        <v>99</v>
      </c>
      <c r="BM11" s="29"/>
      <c r="BN11" s="29"/>
      <c r="BO11" s="29"/>
      <c r="BP11" s="29"/>
      <c r="BQ11" s="29"/>
      <c r="BR11" s="29" t="s">
        <v>100</v>
      </c>
      <c r="BS11" s="57" t="s">
        <v>101</v>
      </c>
      <c r="BT11" s="58"/>
      <c r="BU11" s="29" t="s">
        <v>101</v>
      </c>
      <c r="BV11" s="29"/>
      <c r="BW11" s="58"/>
      <c r="BX11" s="29"/>
    </row>
    <row r="12" spans="1:76" ht="15" customHeight="1" x14ac:dyDescent="0.2">
      <c r="A12" s="30" t="s">
        <v>170</v>
      </c>
      <c r="B12" s="31" t="s">
        <v>75</v>
      </c>
      <c r="C12" s="32" t="s">
        <v>171</v>
      </c>
      <c r="D12" s="31">
        <v>10</v>
      </c>
      <c r="E12" s="31" t="s">
        <v>172</v>
      </c>
      <c r="F12" s="33">
        <v>43482</v>
      </c>
      <c r="G12" s="31" t="s">
        <v>173</v>
      </c>
      <c r="H12" s="31" t="s">
        <v>79</v>
      </c>
      <c r="I12" s="31" t="s">
        <v>80</v>
      </c>
      <c r="J12" s="34" t="s">
        <v>81</v>
      </c>
      <c r="K12" s="34">
        <v>3719</v>
      </c>
      <c r="L12" s="34">
        <v>5819</v>
      </c>
      <c r="M12" s="35">
        <v>43482</v>
      </c>
      <c r="N12" s="35">
        <v>43482</v>
      </c>
      <c r="O12" s="29"/>
      <c r="P12" s="36">
        <v>2142594</v>
      </c>
      <c r="Q12" s="36">
        <v>24639831</v>
      </c>
      <c r="R12" s="62">
        <f t="shared" si="0"/>
        <v>71419.800000000745</v>
      </c>
      <c r="S12" s="31" t="s">
        <v>82</v>
      </c>
      <c r="T12" s="31" t="s">
        <v>83</v>
      </c>
      <c r="U12" s="38">
        <v>24081439</v>
      </c>
      <c r="V12" s="38" t="s">
        <v>81</v>
      </c>
      <c r="W12" s="39" t="s">
        <v>84</v>
      </c>
      <c r="X12" s="39" t="s">
        <v>81</v>
      </c>
      <c r="Y12" s="31" t="str">
        <f t="shared" si="2"/>
        <v>YOLANDA RIVERA HERNANDEZ</v>
      </c>
      <c r="Z12" s="31" t="s">
        <v>85</v>
      </c>
      <c r="AA12" s="31" t="s">
        <v>122</v>
      </c>
      <c r="AB12" s="31" t="s">
        <v>87</v>
      </c>
      <c r="AC12" s="60">
        <v>43482</v>
      </c>
      <c r="AD12" s="31">
        <v>2004093</v>
      </c>
      <c r="AE12" s="54" t="s">
        <v>132</v>
      </c>
      <c r="AF12" s="31" t="s">
        <v>90</v>
      </c>
      <c r="AG12" s="31" t="s">
        <v>83</v>
      </c>
      <c r="AH12" s="43">
        <v>16356940</v>
      </c>
      <c r="AI12" s="29" t="s">
        <v>133</v>
      </c>
      <c r="AJ12" s="31">
        <v>344</v>
      </c>
      <c r="AK12" s="31" t="s">
        <v>92</v>
      </c>
      <c r="AL12" s="45">
        <v>43482</v>
      </c>
      <c r="AM12" s="31" t="s">
        <v>93</v>
      </c>
      <c r="AN12" s="31">
        <v>0</v>
      </c>
      <c r="AO12" s="46">
        <v>0</v>
      </c>
      <c r="AP12" s="47"/>
      <c r="AQ12" s="48">
        <v>0</v>
      </c>
      <c r="AR12" s="47"/>
      <c r="AS12" s="49">
        <v>43482</v>
      </c>
      <c r="AT12" s="49">
        <v>43828</v>
      </c>
      <c r="AU12" s="66">
        <v>43829</v>
      </c>
      <c r="AV12" s="51" t="s">
        <v>166</v>
      </c>
      <c r="AW12" s="31" t="s">
        <v>94</v>
      </c>
      <c r="AX12" s="31"/>
      <c r="AY12" s="31"/>
      <c r="AZ12" s="31" t="s">
        <v>94</v>
      </c>
      <c r="BA12" s="31">
        <v>0</v>
      </c>
      <c r="BB12" s="31"/>
      <c r="BC12" s="31"/>
      <c r="BD12" s="31"/>
      <c r="BE12" s="52" t="s">
        <v>174</v>
      </c>
      <c r="BF12" s="53">
        <f t="shared" si="1"/>
        <v>24639831</v>
      </c>
      <c r="BG12" s="54"/>
      <c r="BH12" s="55" t="s">
        <v>175</v>
      </c>
      <c r="BI12" s="29" t="s">
        <v>97</v>
      </c>
      <c r="BJ12" s="29"/>
      <c r="BK12" s="56" t="s">
        <v>176</v>
      </c>
      <c r="BL12" s="29" t="s">
        <v>99</v>
      </c>
      <c r="BM12" s="29"/>
      <c r="BN12" s="29"/>
      <c r="BO12" s="29"/>
      <c r="BP12" s="29"/>
      <c r="BQ12" s="29"/>
      <c r="BR12" s="29" t="s">
        <v>100</v>
      </c>
      <c r="BS12" s="57" t="s">
        <v>101</v>
      </c>
      <c r="BT12" s="58"/>
      <c r="BU12" s="29" t="s">
        <v>101</v>
      </c>
      <c r="BV12" s="29"/>
      <c r="BW12" s="58"/>
      <c r="BX12" s="29"/>
    </row>
    <row r="13" spans="1:76" ht="15" customHeight="1" x14ac:dyDescent="0.2">
      <c r="A13" s="30" t="s">
        <v>177</v>
      </c>
      <c r="B13" s="31" t="s">
        <v>75</v>
      </c>
      <c r="C13" s="32" t="s">
        <v>178</v>
      </c>
      <c r="D13" s="31">
        <v>11</v>
      </c>
      <c r="E13" s="31" t="s">
        <v>179</v>
      </c>
      <c r="F13" s="33">
        <v>43482</v>
      </c>
      <c r="G13" s="31" t="s">
        <v>180</v>
      </c>
      <c r="H13" s="31" t="s">
        <v>79</v>
      </c>
      <c r="I13" s="31" t="s">
        <v>80</v>
      </c>
      <c r="J13" s="34" t="s">
        <v>81</v>
      </c>
      <c r="K13" s="34">
        <v>3619</v>
      </c>
      <c r="L13" s="34">
        <v>5919</v>
      </c>
      <c r="M13" s="35">
        <v>43482</v>
      </c>
      <c r="N13" s="35">
        <v>43482</v>
      </c>
      <c r="O13" s="29"/>
      <c r="P13" s="36">
        <v>4297164</v>
      </c>
      <c r="Q13" s="36">
        <v>45120222</v>
      </c>
      <c r="R13" s="37">
        <f t="shared" si="0"/>
        <v>0</v>
      </c>
      <c r="S13" s="31" t="s">
        <v>82</v>
      </c>
      <c r="T13" s="31" t="s">
        <v>83</v>
      </c>
      <c r="U13" s="38">
        <v>79806408</v>
      </c>
      <c r="V13" s="38" t="s">
        <v>81</v>
      </c>
      <c r="W13" s="39" t="s">
        <v>84</v>
      </c>
      <c r="X13" s="39" t="s">
        <v>81</v>
      </c>
      <c r="Y13" s="31" t="str">
        <f t="shared" si="2"/>
        <v>FABIAN ENRIQUE CASTRO VARGAS</v>
      </c>
      <c r="Z13" s="31" t="s">
        <v>85</v>
      </c>
      <c r="AA13" s="31" t="s">
        <v>122</v>
      </c>
      <c r="AB13" s="31" t="s">
        <v>87</v>
      </c>
      <c r="AC13" s="60">
        <v>43482</v>
      </c>
      <c r="AD13" s="31">
        <v>2004089</v>
      </c>
      <c r="AE13" s="54" t="s">
        <v>132</v>
      </c>
      <c r="AF13" s="31" t="s">
        <v>90</v>
      </c>
      <c r="AG13" s="31" t="s">
        <v>83</v>
      </c>
      <c r="AH13" s="43">
        <v>16356940</v>
      </c>
      <c r="AI13" s="29" t="s">
        <v>133</v>
      </c>
      <c r="AJ13" s="31">
        <v>315</v>
      </c>
      <c r="AK13" s="31" t="s">
        <v>92</v>
      </c>
      <c r="AL13" s="45">
        <v>43482</v>
      </c>
      <c r="AM13" s="31" t="s">
        <v>93</v>
      </c>
      <c r="AN13" s="31">
        <v>0</v>
      </c>
      <c r="AO13" s="46">
        <v>0</v>
      </c>
      <c r="AP13" s="47"/>
      <c r="AQ13" s="48">
        <v>0</v>
      </c>
      <c r="AR13" s="47"/>
      <c r="AS13" s="49">
        <v>43482</v>
      </c>
      <c r="AT13" s="49">
        <v>43800</v>
      </c>
      <c r="AU13" s="50"/>
      <c r="AV13" s="51"/>
      <c r="AW13" s="31" t="s">
        <v>94</v>
      </c>
      <c r="AX13" s="31"/>
      <c r="AY13" s="31"/>
      <c r="AZ13" s="31" t="s">
        <v>94</v>
      </c>
      <c r="BA13" s="31">
        <v>0</v>
      </c>
      <c r="BB13" s="31"/>
      <c r="BC13" s="31"/>
      <c r="BD13" s="31"/>
      <c r="BE13" s="52" t="s">
        <v>181</v>
      </c>
      <c r="BF13" s="53">
        <f t="shared" si="1"/>
        <v>45120222</v>
      </c>
      <c r="BG13" s="54"/>
      <c r="BH13" s="55" t="s">
        <v>182</v>
      </c>
      <c r="BI13" s="29" t="s">
        <v>97</v>
      </c>
      <c r="BJ13" s="29"/>
      <c r="BK13" s="56" t="s">
        <v>183</v>
      </c>
      <c r="BL13" s="29" t="s">
        <v>99</v>
      </c>
      <c r="BM13" s="29"/>
      <c r="BN13" s="29"/>
      <c r="BO13" s="29"/>
      <c r="BP13" s="29"/>
      <c r="BQ13" s="29"/>
      <c r="BR13" s="29" t="s">
        <v>100</v>
      </c>
      <c r="BS13" s="57" t="s">
        <v>101</v>
      </c>
      <c r="BT13" s="58"/>
      <c r="BU13" s="29" t="s">
        <v>101</v>
      </c>
      <c r="BV13" s="29"/>
      <c r="BW13" s="58"/>
      <c r="BX13" s="29"/>
    </row>
    <row r="14" spans="1:76" ht="15" customHeight="1" x14ac:dyDescent="0.2">
      <c r="A14" s="30" t="s">
        <v>184</v>
      </c>
      <c r="B14" s="31" t="s">
        <v>75</v>
      </c>
      <c r="C14" s="32" t="s">
        <v>185</v>
      </c>
      <c r="D14" s="31">
        <v>12</v>
      </c>
      <c r="E14" s="31" t="s">
        <v>186</v>
      </c>
      <c r="F14" s="33">
        <v>43482</v>
      </c>
      <c r="G14" s="31" t="s">
        <v>187</v>
      </c>
      <c r="H14" s="31" t="s">
        <v>79</v>
      </c>
      <c r="I14" s="31" t="s">
        <v>80</v>
      </c>
      <c r="J14" s="34" t="s">
        <v>81</v>
      </c>
      <c r="K14" s="34">
        <v>4919</v>
      </c>
      <c r="L14" s="34">
        <v>6219</v>
      </c>
      <c r="M14" s="35">
        <v>43482</v>
      </c>
      <c r="N14" s="35">
        <v>43482</v>
      </c>
      <c r="O14" s="29"/>
      <c r="P14" s="36">
        <v>5797421</v>
      </c>
      <c r="Q14" s="36">
        <v>66477094</v>
      </c>
      <c r="R14" s="37">
        <f t="shared" si="0"/>
        <v>-0.13333333283662796</v>
      </c>
      <c r="S14" s="31" t="s">
        <v>82</v>
      </c>
      <c r="T14" s="31" t="s">
        <v>83</v>
      </c>
      <c r="U14" s="38">
        <v>13748689</v>
      </c>
      <c r="V14" s="38" t="s">
        <v>81</v>
      </c>
      <c r="W14" s="39" t="s">
        <v>84</v>
      </c>
      <c r="X14" s="39" t="s">
        <v>81</v>
      </c>
      <c r="Y14" s="31" t="str">
        <f t="shared" si="2"/>
        <v>SANTIAGO JOSE OLAYA GOMEZ</v>
      </c>
      <c r="Z14" s="31" t="s">
        <v>85</v>
      </c>
      <c r="AA14" s="31" t="s">
        <v>86</v>
      </c>
      <c r="AB14" s="31" t="s">
        <v>87</v>
      </c>
      <c r="AC14" s="41">
        <v>43482</v>
      </c>
      <c r="AD14" s="31" t="s">
        <v>188</v>
      </c>
      <c r="AE14" s="29" t="s">
        <v>189</v>
      </c>
      <c r="AF14" s="31" t="s">
        <v>90</v>
      </c>
      <c r="AG14" s="31" t="s">
        <v>83</v>
      </c>
      <c r="AH14" s="43">
        <v>40041023</v>
      </c>
      <c r="AI14" s="29" t="s">
        <v>190</v>
      </c>
      <c r="AJ14" s="31">
        <v>344</v>
      </c>
      <c r="AK14" s="31" t="s">
        <v>92</v>
      </c>
      <c r="AL14" s="45">
        <v>43482</v>
      </c>
      <c r="AM14" s="31" t="s">
        <v>93</v>
      </c>
      <c r="AN14" s="31">
        <v>0</v>
      </c>
      <c r="AO14" s="46">
        <v>0</v>
      </c>
      <c r="AP14" s="47"/>
      <c r="AQ14" s="48">
        <v>0</v>
      </c>
      <c r="AR14" s="47"/>
      <c r="AS14" s="49">
        <v>43482</v>
      </c>
      <c r="AT14" s="49">
        <v>43829</v>
      </c>
      <c r="AU14" s="50"/>
      <c r="AV14" s="51"/>
      <c r="AW14" s="31" t="s">
        <v>94</v>
      </c>
      <c r="AX14" s="31"/>
      <c r="AY14" s="31"/>
      <c r="AZ14" s="31" t="s">
        <v>94</v>
      </c>
      <c r="BA14" s="31">
        <v>0</v>
      </c>
      <c r="BB14" s="31"/>
      <c r="BC14" s="31"/>
      <c r="BD14" s="31"/>
      <c r="BE14" s="52" t="s">
        <v>191</v>
      </c>
      <c r="BF14" s="53">
        <f t="shared" si="1"/>
        <v>66477094</v>
      </c>
      <c r="BG14" s="54"/>
      <c r="BH14" s="55" t="s">
        <v>192</v>
      </c>
      <c r="BI14" s="29" t="s">
        <v>97</v>
      </c>
      <c r="BJ14" s="29"/>
      <c r="BK14" s="56" t="s">
        <v>193</v>
      </c>
      <c r="BL14" s="29" t="s">
        <v>99</v>
      </c>
      <c r="BM14" s="29"/>
      <c r="BN14" s="29"/>
      <c r="BO14" s="29"/>
      <c r="BP14" s="29"/>
      <c r="BQ14" s="29"/>
      <c r="BR14" s="29" t="s">
        <v>100</v>
      </c>
      <c r="BS14" s="57" t="s">
        <v>101</v>
      </c>
      <c r="BT14" s="58"/>
      <c r="BU14" s="29" t="s">
        <v>101</v>
      </c>
      <c r="BV14" s="29"/>
      <c r="BW14" s="58"/>
      <c r="BX14" s="29"/>
    </row>
    <row r="15" spans="1:76" ht="12.75" customHeight="1" x14ac:dyDescent="0.2">
      <c r="A15" s="30" t="s">
        <v>194</v>
      </c>
      <c r="B15" s="31" t="s">
        <v>75</v>
      </c>
      <c r="C15" s="32" t="s">
        <v>195</v>
      </c>
      <c r="D15" s="31">
        <v>13</v>
      </c>
      <c r="E15" s="31" t="s">
        <v>196</v>
      </c>
      <c r="F15" s="33">
        <v>43482</v>
      </c>
      <c r="G15" s="31" t="s">
        <v>197</v>
      </c>
      <c r="H15" s="31" t="s">
        <v>79</v>
      </c>
      <c r="I15" s="31" t="s">
        <v>80</v>
      </c>
      <c r="J15" s="34" t="s">
        <v>81</v>
      </c>
      <c r="K15" s="34">
        <v>3519</v>
      </c>
      <c r="L15" s="34">
        <v>6019</v>
      </c>
      <c r="M15" s="35">
        <v>43482</v>
      </c>
      <c r="N15" s="35">
        <v>43482</v>
      </c>
      <c r="O15" s="29"/>
      <c r="P15" s="36">
        <v>3739926</v>
      </c>
      <c r="Q15" s="36">
        <v>42884485</v>
      </c>
      <c r="R15" s="37">
        <f t="shared" si="0"/>
        <v>0.20000000298023224</v>
      </c>
      <c r="S15" s="31" t="s">
        <v>82</v>
      </c>
      <c r="T15" s="31" t="s">
        <v>83</v>
      </c>
      <c r="U15" s="38">
        <v>1101177000</v>
      </c>
      <c r="V15" s="38" t="s">
        <v>81</v>
      </c>
      <c r="W15" s="39" t="s">
        <v>84</v>
      </c>
      <c r="X15" s="39" t="s">
        <v>81</v>
      </c>
      <c r="Y15" s="31" t="str">
        <f t="shared" si="2"/>
        <v>DANIEL ANDRES GAMBA HURTADO</v>
      </c>
      <c r="Z15" s="31" t="s">
        <v>85</v>
      </c>
      <c r="AA15" s="31" t="s">
        <v>86</v>
      </c>
      <c r="AB15" s="31" t="s">
        <v>87</v>
      </c>
      <c r="AC15" s="60">
        <v>43482</v>
      </c>
      <c r="AD15" s="31" t="s">
        <v>198</v>
      </c>
      <c r="AE15" s="54" t="s">
        <v>132</v>
      </c>
      <c r="AF15" s="31" t="s">
        <v>90</v>
      </c>
      <c r="AG15" s="31" t="s">
        <v>83</v>
      </c>
      <c r="AH15" s="43">
        <v>16356940</v>
      </c>
      <c r="AI15" s="29" t="s">
        <v>133</v>
      </c>
      <c r="AJ15" s="31">
        <v>344</v>
      </c>
      <c r="AK15" s="31" t="s">
        <v>92</v>
      </c>
      <c r="AL15" s="45">
        <v>43482</v>
      </c>
      <c r="AM15" s="31" t="s">
        <v>93</v>
      </c>
      <c r="AN15" s="31">
        <v>0</v>
      </c>
      <c r="AO15" s="46">
        <v>0</v>
      </c>
      <c r="AP15" s="47"/>
      <c r="AQ15" s="48">
        <v>0</v>
      </c>
      <c r="AR15" s="47"/>
      <c r="AS15" s="49">
        <v>43482</v>
      </c>
      <c r="AT15" s="49">
        <v>43829</v>
      </c>
      <c r="AU15" s="66"/>
      <c r="AV15" s="51"/>
      <c r="AW15" s="31" t="s">
        <v>94</v>
      </c>
      <c r="AX15" s="31"/>
      <c r="AY15" s="31"/>
      <c r="AZ15" s="31" t="s">
        <v>94</v>
      </c>
      <c r="BA15" s="31">
        <v>0</v>
      </c>
      <c r="BB15" s="31"/>
      <c r="BC15" s="31"/>
      <c r="BD15" s="31"/>
      <c r="BE15" s="52" t="s">
        <v>199</v>
      </c>
      <c r="BF15" s="53">
        <f t="shared" si="1"/>
        <v>42884485</v>
      </c>
      <c r="BG15" s="54"/>
      <c r="BH15" s="55" t="s">
        <v>200</v>
      </c>
      <c r="BI15" s="29" t="s">
        <v>97</v>
      </c>
      <c r="BJ15" s="29"/>
      <c r="BK15" s="56" t="s">
        <v>201</v>
      </c>
      <c r="BL15" s="29" t="s">
        <v>99</v>
      </c>
      <c r="BM15" s="29"/>
      <c r="BN15" s="29"/>
      <c r="BO15" s="29"/>
      <c r="BP15" s="29"/>
      <c r="BQ15" s="29"/>
      <c r="BR15" s="29" t="s">
        <v>100</v>
      </c>
      <c r="BS15" s="57" t="s">
        <v>101</v>
      </c>
      <c r="BT15" s="58"/>
      <c r="BU15" s="29" t="s">
        <v>101</v>
      </c>
      <c r="BV15" s="29"/>
      <c r="BW15" s="58"/>
      <c r="BX15" s="29"/>
    </row>
    <row r="16" spans="1:76" ht="14.25" x14ac:dyDescent="0.2">
      <c r="A16" s="30" t="s">
        <v>202</v>
      </c>
      <c r="B16" s="51" t="s">
        <v>75</v>
      </c>
      <c r="C16" s="32" t="s">
        <v>203</v>
      </c>
      <c r="D16" s="31">
        <v>14</v>
      </c>
      <c r="E16" s="31" t="s">
        <v>204</v>
      </c>
      <c r="F16" s="33">
        <v>43482</v>
      </c>
      <c r="G16" s="31" t="s">
        <v>205</v>
      </c>
      <c r="H16" s="31" t="s">
        <v>79</v>
      </c>
      <c r="I16" s="31" t="s">
        <v>80</v>
      </c>
      <c r="J16" s="34" t="s">
        <v>81</v>
      </c>
      <c r="K16" s="34">
        <v>5119</v>
      </c>
      <c r="L16" s="34">
        <v>6119</v>
      </c>
      <c r="M16" s="35">
        <v>43482</v>
      </c>
      <c r="N16" s="35">
        <v>43482</v>
      </c>
      <c r="O16" s="29"/>
      <c r="P16" s="36">
        <v>5797421</v>
      </c>
      <c r="Q16" s="36">
        <v>66477094</v>
      </c>
      <c r="R16" s="37">
        <f t="shared" si="0"/>
        <v>-0.13333333283662796</v>
      </c>
      <c r="S16" s="31" t="s">
        <v>82</v>
      </c>
      <c r="T16" s="31" t="s">
        <v>83</v>
      </c>
      <c r="U16" s="38">
        <v>80051686</v>
      </c>
      <c r="V16" s="38" t="s">
        <v>81</v>
      </c>
      <c r="W16" s="39" t="s">
        <v>84</v>
      </c>
      <c r="X16" s="39" t="s">
        <v>81</v>
      </c>
      <c r="Y16" s="31" t="str">
        <f t="shared" si="2"/>
        <v>RUBEN DARIO BRIÑEZ SABOGAL</v>
      </c>
      <c r="Z16" s="31" t="s">
        <v>85</v>
      </c>
      <c r="AA16" s="31" t="s">
        <v>86</v>
      </c>
      <c r="AB16" s="31" t="s">
        <v>87</v>
      </c>
      <c r="AC16" s="60">
        <v>43482</v>
      </c>
      <c r="AD16" s="31" t="s">
        <v>206</v>
      </c>
      <c r="AE16" s="54" t="s">
        <v>207</v>
      </c>
      <c r="AF16" s="31" t="s">
        <v>90</v>
      </c>
      <c r="AG16" s="31" t="s">
        <v>83</v>
      </c>
      <c r="AH16" s="43">
        <v>65789879</v>
      </c>
      <c r="AI16" s="29" t="s">
        <v>208</v>
      </c>
      <c r="AJ16" s="31">
        <v>344</v>
      </c>
      <c r="AK16" s="31" t="s">
        <v>92</v>
      </c>
      <c r="AL16" s="45">
        <v>43482</v>
      </c>
      <c r="AM16" s="31" t="s">
        <v>93</v>
      </c>
      <c r="AN16" s="31">
        <v>0</v>
      </c>
      <c r="AO16" s="46">
        <v>0</v>
      </c>
      <c r="AP16" s="47"/>
      <c r="AQ16" s="48">
        <v>0</v>
      </c>
      <c r="AR16" s="47"/>
      <c r="AS16" s="49">
        <v>43482</v>
      </c>
      <c r="AT16" s="49">
        <v>43829</v>
      </c>
      <c r="AU16" s="50"/>
      <c r="AV16" s="51"/>
      <c r="AW16" s="31" t="s">
        <v>94</v>
      </c>
      <c r="AX16" s="31"/>
      <c r="AY16" s="31"/>
      <c r="AZ16" s="31" t="s">
        <v>94</v>
      </c>
      <c r="BA16" s="31">
        <v>0</v>
      </c>
      <c r="BB16" s="31"/>
      <c r="BC16" s="31"/>
      <c r="BD16" s="31"/>
      <c r="BE16" s="52" t="s">
        <v>209</v>
      </c>
      <c r="BF16" s="53">
        <f t="shared" si="1"/>
        <v>66477094</v>
      </c>
      <c r="BG16" s="54"/>
      <c r="BH16" s="55" t="s">
        <v>210</v>
      </c>
      <c r="BI16" s="29" t="s">
        <v>97</v>
      </c>
      <c r="BJ16" s="29"/>
      <c r="BK16" s="56" t="s">
        <v>211</v>
      </c>
      <c r="BL16" s="29" t="s">
        <v>99</v>
      </c>
      <c r="BM16" s="29"/>
      <c r="BN16" s="29"/>
      <c r="BO16" s="29"/>
      <c r="BP16" s="29"/>
      <c r="BQ16" s="29"/>
      <c r="BR16" s="29" t="s">
        <v>100</v>
      </c>
      <c r="BS16" s="57" t="s">
        <v>101</v>
      </c>
      <c r="BT16" s="58"/>
      <c r="BU16" s="29" t="s">
        <v>101</v>
      </c>
      <c r="BV16" s="29"/>
      <c r="BW16" s="58"/>
      <c r="BX16" s="29"/>
    </row>
    <row r="17" spans="1:76" ht="12.75" customHeight="1" x14ac:dyDescent="0.2">
      <c r="A17" s="30" t="s">
        <v>212</v>
      </c>
      <c r="B17" s="31" t="s">
        <v>75</v>
      </c>
      <c r="C17" s="32" t="s">
        <v>213</v>
      </c>
      <c r="D17" s="31">
        <v>15</v>
      </c>
      <c r="E17" s="31" t="s">
        <v>214</v>
      </c>
      <c r="F17" s="33">
        <v>43482</v>
      </c>
      <c r="G17" s="31" t="s">
        <v>215</v>
      </c>
      <c r="H17" s="31" t="s">
        <v>79</v>
      </c>
      <c r="I17" s="31" t="s">
        <v>80</v>
      </c>
      <c r="J17" s="34" t="s">
        <v>81</v>
      </c>
      <c r="K17" s="34">
        <v>4719</v>
      </c>
      <c r="L17" s="34">
        <v>6319</v>
      </c>
      <c r="M17" s="35">
        <v>43482</v>
      </c>
      <c r="N17" s="35">
        <v>43482</v>
      </c>
      <c r="O17" s="29"/>
      <c r="P17" s="36">
        <v>5240183</v>
      </c>
      <c r="Q17" s="36">
        <v>60087432</v>
      </c>
      <c r="R17" s="37">
        <f t="shared" si="0"/>
        <v>0.26666666567325592</v>
      </c>
      <c r="S17" s="31" t="s">
        <v>82</v>
      </c>
      <c r="T17" s="31" t="s">
        <v>83</v>
      </c>
      <c r="U17" s="38">
        <v>79918096</v>
      </c>
      <c r="V17" s="38" t="s">
        <v>81</v>
      </c>
      <c r="W17" s="39" t="s">
        <v>84</v>
      </c>
      <c r="X17" s="39" t="s">
        <v>81</v>
      </c>
      <c r="Y17" s="31" t="str">
        <f t="shared" si="2"/>
        <v>WILLIAM GIOVANNY URRUTIA RAMIREZ</v>
      </c>
      <c r="Z17" s="31" t="s">
        <v>85</v>
      </c>
      <c r="AA17" s="31" t="s">
        <v>86</v>
      </c>
      <c r="AB17" s="31" t="s">
        <v>87</v>
      </c>
      <c r="AC17" s="60">
        <v>43482</v>
      </c>
      <c r="AD17" s="31" t="s">
        <v>216</v>
      </c>
      <c r="AE17" s="29" t="s">
        <v>189</v>
      </c>
      <c r="AF17" s="31" t="s">
        <v>90</v>
      </c>
      <c r="AG17" s="31" t="s">
        <v>83</v>
      </c>
      <c r="AH17" s="43">
        <v>40041023</v>
      </c>
      <c r="AI17" s="29" t="s">
        <v>190</v>
      </c>
      <c r="AJ17" s="31">
        <v>344</v>
      </c>
      <c r="AK17" s="31" t="s">
        <v>92</v>
      </c>
      <c r="AL17" s="45">
        <v>43482</v>
      </c>
      <c r="AM17" s="31" t="s">
        <v>93</v>
      </c>
      <c r="AN17" s="31">
        <v>0</v>
      </c>
      <c r="AO17" s="46">
        <v>0</v>
      </c>
      <c r="AP17" s="47"/>
      <c r="AQ17" s="48">
        <v>0</v>
      </c>
      <c r="AR17" s="47"/>
      <c r="AS17" s="49">
        <v>43482</v>
      </c>
      <c r="AT17" s="49">
        <v>43829</v>
      </c>
      <c r="AU17" s="50"/>
      <c r="AV17" s="51"/>
      <c r="AW17" s="31" t="s">
        <v>94</v>
      </c>
      <c r="AX17" s="31"/>
      <c r="AY17" s="31"/>
      <c r="AZ17" s="31" t="s">
        <v>94</v>
      </c>
      <c r="BA17" s="31">
        <v>0</v>
      </c>
      <c r="BB17" s="31"/>
      <c r="BC17" s="31"/>
      <c r="BD17" s="31"/>
      <c r="BE17" s="52" t="s">
        <v>217</v>
      </c>
      <c r="BF17" s="53">
        <f t="shared" si="1"/>
        <v>60087432</v>
      </c>
      <c r="BG17" s="54"/>
      <c r="BH17" s="55" t="s">
        <v>218</v>
      </c>
      <c r="BI17" s="29" t="s">
        <v>97</v>
      </c>
      <c r="BJ17" s="29"/>
      <c r="BK17" s="56" t="s">
        <v>219</v>
      </c>
      <c r="BL17" s="29" t="s">
        <v>99</v>
      </c>
      <c r="BM17" s="29"/>
      <c r="BN17" s="29"/>
      <c r="BO17" s="29"/>
      <c r="BP17" s="29"/>
      <c r="BQ17" s="29"/>
      <c r="BR17" s="29" t="s">
        <v>100</v>
      </c>
      <c r="BS17" s="57" t="s">
        <v>220</v>
      </c>
      <c r="BT17" s="58"/>
      <c r="BU17" s="29" t="s">
        <v>101</v>
      </c>
      <c r="BV17" s="29"/>
      <c r="BW17" s="58"/>
      <c r="BX17" s="29"/>
    </row>
    <row r="18" spans="1:76" ht="12.75" customHeight="1" x14ac:dyDescent="0.2">
      <c r="A18" s="30" t="s">
        <v>221</v>
      </c>
      <c r="B18" s="31" t="s">
        <v>75</v>
      </c>
      <c r="C18" s="32" t="s">
        <v>222</v>
      </c>
      <c r="D18" s="31">
        <v>16</v>
      </c>
      <c r="E18" s="31" t="s">
        <v>223</v>
      </c>
      <c r="F18" s="33">
        <v>43482</v>
      </c>
      <c r="G18" s="31" t="s">
        <v>224</v>
      </c>
      <c r="H18" s="31" t="s">
        <v>79</v>
      </c>
      <c r="I18" s="31" t="s">
        <v>80</v>
      </c>
      <c r="J18" s="34" t="s">
        <v>81</v>
      </c>
      <c r="K18" s="34">
        <v>5519</v>
      </c>
      <c r="L18" s="34">
        <v>6419</v>
      </c>
      <c r="M18" s="35">
        <v>43482</v>
      </c>
      <c r="N18" s="61">
        <v>43483</v>
      </c>
      <c r="O18" s="29"/>
      <c r="P18" s="36">
        <v>4682944</v>
      </c>
      <c r="Q18" s="67">
        <v>53697758</v>
      </c>
      <c r="R18" s="62">
        <f t="shared" si="0"/>
        <v>156098.26666666567</v>
      </c>
      <c r="S18" s="31" t="s">
        <v>82</v>
      </c>
      <c r="T18" s="31" t="s">
        <v>83</v>
      </c>
      <c r="U18" s="38">
        <v>53154411</v>
      </c>
      <c r="V18" s="38" t="s">
        <v>81</v>
      </c>
      <c r="W18" s="39" t="s">
        <v>84</v>
      </c>
      <c r="X18" s="39" t="s">
        <v>81</v>
      </c>
      <c r="Y18" s="31" t="str">
        <f t="shared" si="2"/>
        <v>YURY MERCEDES ARENAS RINCON</v>
      </c>
      <c r="Z18" s="31" t="s">
        <v>85</v>
      </c>
      <c r="AA18" s="31" t="s">
        <v>86</v>
      </c>
      <c r="AB18" s="31" t="s">
        <v>87</v>
      </c>
      <c r="AC18" s="60">
        <v>43482</v>
      </c>
      <c r="AD18" s="31" t="s">
        <v>225</v>
      </c>
      <c r="AE18" s="54" t="s">
        <v>226</v>
      </c>
      <c r="AF18" s="31" t="s">
        <v>90</v>
      </c>
      <c r="AG18" s="31" t="s">
        <v>83</v>
      </c>
      <c r="AH18" s="43">
        <v>51699583</v>
      </c>
      <c r="AI18" s="29" t="s">
        <v>227</v>
      </c>
      <c r="AJ18" s="31">
        <v>343</v>
      </c>
      <c r="AK18" s="31" t="s">
        <v>92</v>
      </c>
      <c r="AL18" s="45">
        <v>43483</v>
      </c>
      <c r="AM18" s="31" t="s">
        <v>93</v>
      </c>
      <c r="AN18" s="31">
        <v>0</v>
      </c>
      <c r="AO18" s="46">
        <v>0</v>
      </c>
      <c r="AP18" s="47"/>
      <c r="AQ18" s="48">
        <v>0</v>
      </c>
      <c r="AR18" s="47"/>
      <c r="AS18" s="49">
        <v>43483</v>
      </c>
      <c r="AT18" s="49">
        <v>43829</v>
      </c>
      <c r="AU18" s="50"/>
      <c r="AV18" s="51" t="s">
        <v>228</v>
      </c>
      <c r="AW18" s="31" t="s">
        <v>94</v>
      </c>
      <c r="AX18" s="31"/>
      <c r="AY18" s="31"/>
      <c r="AZ18" s="31" t="s">
        <v>94</v>
      </c>
      <c r="BA18" s="31">
        <v>0</v>
      </c>
      <c r="BB18" s="31"/>
      <c r="BC18" s="31"/>
      <c r="BD18" s="31"/>
      <c r="BE18" s="52" t="s">
        <v>229</v>
      </c>
      <c r="BF18" s="53">
        <f t="shared" si="1"/>
        <v>53697758</v>
      </c>
      <c r="BG18" s="54"/>
      <c r="BH18" s="55" t="s">
        <v>230</v>
      </c>
      <c r="BI18" s="29" t="s">
        <v>97</v>
      </c>
      <c r="BJ18" s="29"/>
      <c r="BK18" s="56" t="s">
        <v>231</v>
      </c>
      <c r="BL18" s="29" t="s">
        <v>99</v>
      </c>
      <c r="BM18" s="29"/>
      <c r="BN18" s="29"/>
      <c r="BO18" s="29"/>
      <c r="BP18" s="29"/>
      <c r="BQ18" s="29"/>
      <c r="BR18" s="29" t="s">
        <v>100</v>
      </c>
      <c r="BS18" s="57" t="s">
        <v>101</v>
      </c>
      <c r="BT18" s="58"/>
      <c r="BU18" s="29" t="s">
        <v>101</v>
      </c>
      <c r="BV18" s="29"/>
      <c r="BW18" s="58"/>
      <c r="BX18" s="29"/>
    </row>
    <row r="19" spans="1:76" ht="12.75" customHeight="1" x14ac:dyDescent="0.2">
      <c r="A19" s="30" t="s">
        <v>232</v>
      </c>
      <c r="B19" s="31" t="s">
        <v>75</v>
      </c>
      <c r="C19" s="32" t="s">
        <v>233</v>
      </c>
      <c r="D19" s="31">
        <v>17</v>
      </c>
      <c r="E19" s="31" t="s">
        <v>234</v>
      </c>
      <c r="F19" s="33">
        <v>43482</v>
      </c>
      <c r="G19" s="31" t="s">
        <v>224</v>
      </c>
      <c r="H19" s="31" t="s">
        <v>79</v>
      </c>
      <c r="I19" s="31" t="s">
        <v>80</v>
      </c>
      <c r="J19" s="34" t="s">
        <v>81</v>
      </c>
      <c r="K19" s="34">
        <v>5619</v>
      </c>
      <c r="L19" s="34">
        <v>6519</v>
      </c>
      <c r="M19" s="35">
        <v>43482</v>
      </c>
      <c r="N19" s="61">
        <v>43483</v>
      </c>
      <c r="O19" s="29"/>
      <c r="P19" s="36">
        <v>4682944</v>
      </c>
      <c r="Q19" s="36">
        <v>53697758</v>
      </c>
      <c r="R19" s="62">
        <f t="shared" si="0"/>
        <v>156098.26666666567</v>
      </c>
      <c r="S19" s="31" t="s">
        <v>82</v>
      </c>
      <c r="T19" s="31" t="s">
        <v>83</v>
      </c>
      <c r="U19" s="38">
        <v>1018408609</v>
      </c>
      <c r="V19" s="38" t="s">
        <v>81</v>
      </c>
      <c r="W19" s="39" t="s">
        <v>84</v>
      </c>
      <c r="X19" s="39" t="s">
        <v>81</v>
      </c>
      <c r="Y19" s="31" t="str">
        <f t="shared" si="2"/>
        <v>ADRIANA FERNANDA CHAPARRO ACERO</v>
      </c>
      <c r="Z19" s="31" t="s">
        <v>85</v>
      </c>
      <c r="AA19" s="31" t="s">
        <v>86</v>
      </c>
      <c r="AB19" s="31" t="s">
        <v>87</v>
      </c>
      <c r="AC19" s="60">
        <v>43482</v>
      </c>
      <c r="AD19" s="31" t="s">
        <v>235</v>
      </c>
      <c r="AE19" s="54" t="s">
        <v>226</v>
      </c>
      <c r="AF19" s="31" t="s">
        <v>90</v>
      </c>
      <c r="AG19" s="31" t="s">
        <v>83</v>
      </c>
      <c r="AH19" s="43">
        <v>51699583</v>
      </c>
      <c r="AI19" s="29" t="s">
        <v>227</v>
      </c>
      <c r="AJ19" s="31">
        <v>343</v>
      </c>
      <c r="AK19" s="31" t="s">
        <v>92</v>
      </c>
      <c r="AL19" s="45">
        <v>43483</v>
      </c>
      <c r="AM19" s="31" t="s">
        <v>93</v>
      </c>
      <c r="AN19" s="31">
        <v>0</v>
      </c>
      <c r="AO19" s="46">
        <v>0</v>
      </c>
      <c r="AP19" s="47"/>
      <c r="AQ19" s="48">
        <v>0</v>
      </c>
      <c r="AR19" s="47"/>
      <c r="AS19" s="49">
        <v>43483</v>
      </c>
      <c r="AT19" s="49">
        <v>43829</v>
      </c>
      <c r="AU19" s="50"/>
      <c r="AV19" s="51"/>
      <c r="AW19" s="31" t="s">
        <v>94</v>
      </c>
      <c r="AX19" s="31"/>
      <c r="AY19" s="31"/>
      <c r="AZ19" s="31" t="s">
        <v>94</v>
      </c>
      <c r="BA19" s="31">
        <v>0</v>
      </c>
      <c r="BB19" s="31"/>
      <c r="BC19" s="31"/>
      <c r="BD19" s="31"/>
      <c r="BE19" s="52" t="s">
        <v>236</v>
      </c>
      <c r="BF19" s="53">
        <f t="shared" si="1"/>
        <v>53697758</v>
      </c>
      <c r="BG19" s="54"/>
      <c r="BH19" s="55" t="s">
        <v>237</v>
      </c>
      <c r="BI19" s="29" t="s">
        <v>97</v>
      </c>
      <c r="BJ19" s="29"/>
      <c r="BK19" s="56" t="s">
        <v>238</v>
      </c>
      <c r="BL19" s="29" t="s">
        <v>99</v>
      </c>
      <c r="BM19" s="29"/>
      <c r="BN19" s="29"/>
      <c r="BO19" s="29"/>
      <c r="BP19" s="29"/>
      <c r="BQ19" s="29"/>
      <c r="BR19" s="29" t="s">
        <v>100</v>
      </c>
      <c r="BS19" s="57" t="s">
        <v>101</v>
      </c>
      <c r="BT19" s="58"/>
      <c r="BU19" s="29" t="s">
        <v>101</v>
      </c>
      <c r="BV19" s="29"/>
      <c r="BW19" s="58"/>
      <c r="BX19" s="29"/>
    </row>
    <row r="20" spans="1:76" ht="12.75" customHeight="1" x14ac:dyDescent="0.2">
      <c r="A20" s="30" t="s">
        <v>239</v>
      </c>
      <c r="B20" s="31" t="s">
        <v>75</v>
      </c>
      <c r="C20" s="32" t="s">
        <v>240</v>
      </c>
      <c r="D20" s="31">
        <v>18</v>
      </c>
      <c r="E20" s="31" t="s">
        <v>241</v>
      </c>
      <c r="F20" s="33">
        <v>43483</v>
      </c>
      <c r="G20" s="31" t="s">
        <v>242</v>
      </c>
      <c r="H20" s="31" t="s">
        <v>79</v>
      </c>
      <c r="I20" s="31" t="s">
        <v>80</v>
      </c>
      <c r="J20" s="34" t="s">
        <v>81</v>
      </c>
      <c r="K20" s="34">
        <v>4019</v>
      </c>
      <c r="L20" s="34">
        <v>6719</v>
      </c>
      <c r="M20" s="35">
        <v>43483</v>
      </c>
      <c r="N20" s="35">
        <v>43483</v>
      </c>
      <c r="O20" s="29"/>
      <c r="P20" s="36">
        <v>2586262</v>
      </c>
      <c r="Q20" s="36">
        <v>29569595</v>
      </c>
      <c r="R20" s="37">
        <f t="shared" si="0"/>
        <v>-0.53333333507180214</v>
      </c>
      <c r="S20" s="31" t="s">
        <v>82</v>
      </c>
      <c r="T20" s="31" t="s">
        <v>83</v>
      </c>
      <c r="U20" s="38">
        <v>1016041939</v>
      </c>
      <c r="V20" s="38" t="s">
        <v>81</v>
      </c>
      <c r="W20" s="39" t="s">
        <v>84</v>
      </c>
      <c r="X20" s="39" t="s">
        <v>81</v>
      </c>
      <c r="Y20" s="31" t="str">
        <f t="shared" si="2"/>
        <v>JINETH FERNANDA AGUILAR MARULANDA</v>
      </c>
      <c r="Z20" s="31" t="s">
        <v>85</v>
      </c>
      <c r="AA20" s="31" t="s">
        <v>122</v>
      </c>
      <c r="AB20" s="31" t="s">
        <v>87</v>
      </c>
      <c r="AC20" s="60">
        <v>43483</v>
      </c>
      <c r="AD20" s="31">
        <v>2004113</v>
      </c>
      <c r="AE20" s="54" t="s">
        <v>132</v>
      </c>
      <c r="AF20" s="31" t="s">
        <v>90</v>
      </c>
      <c r="AG20" s="31" t="s">
        <v>83</v>
      </c>
      <c r="AH20" s="43">
        <v>16356940</v>
      </c>
      <c r="AI20" s="29" t="s">
        <v>133</v>
      </c>
      <c r="AJ20" s="31">
        <v>343</v>
      </c>
      <c r="AK20" s="31" t="s">
        <v>92</v>
      </c>
      <c r="AL20" s="45">
        <v>43483</v>
      </c>
      <c r="AM20" s="31" t="s">
        <v>93</v>
      </c>
      <c r="AN20" s="31">
        <v>0</v>
      </c>
      <c r="AO20" s="46">
        <v>0</v>
      </c>
      <c r="AP20" s="47"/>
      <c r="AQ20" s="48">
        <v>0</v>
      </c>
      <c r="AR20" s="47"/>
      <c r="AS20" s="68">
        <v>43483</v>
      </c>
      <c r="AT20" s="49">
        <v>43829</v>
      </c>
      <c r="AU20" s="50"/>
      <c r="AV20" s="51"/>
      <c r="AW20" s="31" t="s">
        <v>94</v>
      </c>
      <c r="AX20" s="31"/>
      <c r="AY20" s="31"/>
      <c r="AZ20" s="31" t="s">
        <v>94</v>
      </c>
      <c r="BA20" s="31">
        <v>0</v>
      </c>
      <c r="BB20" s="31"/>
      <c r="BC20" s="31"/>
      <c r="BD20" s="31"/>
      <c r="BE20" s="52" t="s">
        <v>243</v>
      </c>
      <c r="BF20" s="53">
        <f t="shared" si="1"/>
        <v>29569595</v>
      </c>
      <c r="BG20" s="54"/>
      <c r="BH20" s="55" t="s">
        <v>244</v>
      </c>
      <c r="BI20" s="29" t="s">
        <v>97</v>
      </c>
      <c r="BJ20" s="29"/>
      <c r="BK20" s="56" t="s">
        <v>245</v>
      </c>
      <c r="BL20" s="29" t="s">
        <v>99</v>
      </c>
      <c r="BM20" s="29"/>
      <c r="BN20" s="29"/>
      <c r="BO20" s="29"/>
      <c r="BP20" s="29"/>
      <c r="BQ20" s="29"/>
      <c r="BR20" s="29" t="s">
        <v>100</v>
      </c>
      <c r="BS20" s="57" t="s">
        <v>101</v>
      </c>
      <c r="BT20" s="58"/>
      <c r="BU20" s="29" t="s">
        <v>101</v>
      </c>
      <c r="BV20" s="29"/>
      <c r="BW20" s="58"/>
      <c r="BX20" s="29"/>
    </row>
    <row r="21" spans="1:76" ht="12.75" customHeight="1" x14ac:dyDescent="0.2">
      <c r="A21" s="30" t="s">
        <v>246</v>
      </c>
      <c r="B21" s="31" t="s">
        <v>75</v>
      </c>
      <c r="C21" s="32" t="s">
        <v>247</v>
      </c>
      <c r="D21" s="31">
        <v>19</v>
      </c>
      <c r="E21" s="31" t="s">
        <v>248</v>
      </c>
      <c r="F21" s="33">
        <v>43483</v>
      </c>
      <c r="G21" s="31" t="s">
        <v>249</v>
      </c>
      <c r="H21" s="31" t="s">
        <v>79</v>
      </c>
      <c r="I21" s="31" t="s">
        <v>80</v>
      </c>
      <c r="J21" s="34" t="s">
        <v>81</v>
      </c>
      <c r="K21" s="34">
        <v>5019</v>
      </c>
      <c r="L21" s="34">
        <v>6619</v>
      </c>
      <c r="M21" s="35">
        <v>43483</v>
      </c>
      <c r="N21" s="35">
        <v>43483</v>
      </c>
      <c r="O21" s="29"/>
      <c r="P21" s="36">
        <v>5240183</v>
      </c>
      <c r="Q21" s="36">
        <v>57642013</v>
      </c>
      <c r="R21" s="37">
        <f t="shared" si="0"/>
        <v>0</v>
      </c>
      <c r="S21" s="31" t="s">
        <v>82</v>
      </c>
      <c r="T21" s="31" t="s">
        <v>83</v>
      </c>
      <c r="U21" s="38">
        <v>35262290</v>
      </c>
      <c r="V21" s="38" t="s">
        <v>81</v>
      </c>
      <c r="W21" s="39" t="s">
        <v>84</v>
      </c>
      <c r="X21" s="39" t="s">
        <v>81</v>
      </c>
      <c r="Y21" s="31" t="str">
        <f t="shared" si="2"/>
        <v>ANA MARIA ROCHA PACHECO</v>
      </c>
      <c r="Z21" s="31" t="s">
        <v>85</v>
      </c>
      <c r="AA21" s="31" t="s">
        <v>86</v>
      </c>
      <c r="AB21" s="31" t="s">
        <v>87</v>
      </c>
      <c r="AC21" s="60">
        <v>43483</v>
      </c>
      <c r="AD21" s="31" t="s">
        <v>250</v>
      </c>
      <c r="AE21" s="54" t="s">
        <v>123</v>
      </c>
      <c r="AF21" s="31" t="s">
        <v>90</v>
      </c>
      <c r="AG21" s="31" t="s">
        <v>83</v>
      </c>
      <c r="AH21" s="43">
        <v>11342150</v>
      </c>
      <c r="AI21" s="29" t="s">
        <v>124</v>
      </c>
      <c r="AJ21" s="31">
        <v>330</v>
      </c>
      <c r="AK21" s="31" t="s">
        <v>92</v>
      </c>
      <c r="AL21" s="45">
        <v>43483</v>
      </c>
      <c r="AM21" s="31" t="s">
        <v>93</v>
      </c>
      <c r="AN21" s="31">
        <v>0</v>
      </c>
      <c r="AO21" s="46">
        <v>0</v>
      </c>
      <c r="AP21" s="47"/>
      <c r="AQ21" s="48">
        <v>0</v>
      </c>
      <c r="AR21" s="47"/>
      <c r="AS21" s="49">
        <v>43483</v>
      </c>
      <c r="AT21" s="49">
        <v>43816</v>
      </c>
      <c r="AU21" s="50"/>
      <c r="AV21" s="51"/>
      <c r="AW21" s="31" t="s">
        <v>94</v>
      </c>
      <c r="AX21" s="31"/>
      <c r="AY21" s="31"/>
      <c r="AZ21" s="31" t="s">
        <v>94</v>
      </c>
      <c r="BA21" s="31">
        <v>0</v>
      </c>
      <c r="BB21" s="31"/>
      <c r="BC21" s="31"/>
      <c r="BD21" s="31"/>
      <c r="BE21" s="52" t="s">
        <v>251</v>
      </c>
      <c r="BF21" s="53">
        <f t="shared" si="1"/>
        <v>57642013</v>
      </c>
      <c r="BG21" s="54"/>
      <c r="BH21" s="55" t="s">
        <v>252</v>
      </c>
      <c r="BI21" s="29" t="s">
        <v>97</v>
      </c>
      <c r="BJ21" s="29"/>
      <c r="BK21" s="56" t="s">
        <v>253</v>
      </c>
      <c r="BL21" s="29" t="s">
        <v>99</v>
      </c>
      <c r="BM21" s="29"/>
      <c r="BN21" s="29"/>
      <c r="BO21" s="29"/>
      <c r="BP21" s="29"/>
      <c r="BQ21" s="29"/>
      <c r="BR21" s="29" t="s">
        <v>100</v>
      </c>
      <c r="BS21" s="57" t="s">
        <v>254</v>
      </c>
      <c r="BT21" s="58"/>
      <c r="BU21" s="29" t="s">
        <v>101</v>
      </c>
      <c r="BV21" s="29"/>
      <c r="BW21" s="58"/>
      <c r="BX21" s="29"/>
    </row>
    <row r="22" spans="1:76" ht="12.75" customHeight="1" x14ac:dyDescent="0.2">
      <c r="A22" s="30" t="s">
        <v>255</v>
      </c>
      <c r="B22" s="31" t="s">
        <v>75</v>
      </c>
      <c r="C22" s="32" t="s">
        <v>256</v>
      </c>
      <c r="D22" s="31">
        <v>20</v>
      </c>
      <c r="E22" s="31" t="s">
        <v>257</v>
      </c>
      <c r="F22" s="33">
        <v>43483</v>
      </c>
      <c r="G22" s="31" t="s">
        <v>258</v>
      </c>
      <c r="H22" s="31" t="s">
        <v>79</v>
      </c>
      <c r="I22" s="31" t="s">
        <v>80</v>
      </c>
      <c r="J22" s="34" t="s">
        <v>81</v>
      </c>
      <c r="K22" s="34">
        <v>4319</v>
      </c>
      <c r="L22" s="34">
        <v>6919</v>
      </c>
      <c r="M22" s="35">
        <v>43483</v>
      </c>
      <c r="N22" s="35">
        <v>43483</v>
      </c>
      <c r="O22" s="29"/>
      <c r="P22" s="36">
        <v>6965478</v>
      </c>
      <c r="Q22" s="36">
        <v>76620258</v>
      </c>
      <c r="R22" s="37">
        <f t="shared" si="0"/>
        <v>0</v>
      </c>
      <c r="S22" s="31" t="s">
        <v>82</v>
      </c>
      <c r="T22" s="31" t="s">
        <v>83</v>
      </c>
      <c r="U22" s="38">
        <v>52151242</v>
      </c>
      <c r="V22" s="38" t="s">
        <v>81</v>
      </c>
      <c r="W22" s="39" t="s">
        <v>84</v>
      </c>
      <c r="X22" s="39" t="s">
        <v>81</v>
      </c>
      <c r="Y22" s="31" t="str">
        <f t="shared" si="2"/>
        <v>FANNY SUAREZ VELASQUEZ</v>
      </c>
      <c r="Z22" s="31" t="s">
        <v>85</v>
      </c>
      <c r="AA22" s="31" t="s">
        <v>86</v>
      </c>
      <c r="AB22" s="31" t="s">
        <v>87</v>
      </c>
      <c r="AC22" s="60">
        <v>43483</v>
      </c>
      <c r="AD22" s="31" t="s">
        <v>259</v>
      </c>
      <c r="AE22" s="54" t="s">
        <v>123</v>
      </c>
      <c r="AF22" s="31" t="s">
        <v>90</v>
      </c>
      <c r="AG22" s="31" t="s">
        <v>83</v>
      </c>
      <c r="AH22" s="43">
        <v>11342150</v>
      </c>
      <c r="AI22" s="29" t="s">
        <v>124</v>
      </c>
      <c r="AJ22" s="31">
        <v>330</v>
      </c>
      <c r="AK22" s="31" t="s">
        <v>92</v>
      </c>
      <c r="AL22" s="69">
        <v>43483</v>
      </c>
      <c r="AM22" s="31" t="s">
        <v>93</v>
      </c>
      <c r="AN22" s="34">
        <v>0</v>
      </c>
      <c r="AO22" s="38">
        <v>0</v>
      </c>
      <c r="AP22" s="70"/>
      <c r="AQ22" s="71">
        <v>0</v>
      </c>
      <c r="AR22" s="70"/>
      <c r="AS22" s="72">
        <v>43483</v>
      </c>
      <c r="AT22" s="49">
        <v>43816</v>
      </c>
      <c r="AU22" s="50"/>
      <c r="AV22" s="51"/>
      <c r="AW22" s="31" t="s">
        <v>94</v>
      </c>
      <c r="AX22" s="31"/>
      <c r="AY22" s="31"/>
      <c r="AZ22" s="31" t="s">
        <v>94</v>
      </c>
      <c r="BA22" s="31">
        <v>0</v>
      </c>
      <c r="BB22" s="31"/>
      <c r="BC22" s="31"/>
      <c r="BD22" s="31"/>
      <c r="BE22" s="52" t="s">
        <v>260</v>
      </c>
      <c r="BF22" s="53">
        <f t="shared" si="1"/>
        <v>76620258</v>
      </c>
      <c r="BG22" s="54"/>
      <c r="BH22" s="55" t="s">
        <v>261</v>
      </c>
      <c r="BI22" s="29" t="s">
        <v>97</v>
      </c>
      <c r="BJ22" s="29"/>
      <c r="BK22" s="56" t="s">
        <v>262</v>
      </c>
      <c r="BL22" s="29" t="s">
        <v>99</v>
      </c>
      <c r="BM22" s="29"/>
      <c r="BN22" s="29"/>
      <c r="BO22" s="29"/>
      <c r="BP22" s="29"/>
      <c r="BQ22" s="29"/>
      <c r="BR22" s="29" t="s">
        <v>100</v>
      </c>
      <c r="BS22" s="57" t="s">
        <v>263</v>
      </c>
      <c r="BT22" s="58"/>
      <c r="BU22" s="29" t="s">
        <v>101</v>
      </c>
      <c r="BV22" s="29"/>
      <c r="BW22" s="58"/>
      <c r="BX22" s="29"/>
    </row>
    <row r="23" spans="1:76" ht="12.75" customHeight="1" x14ac:dyDescent="0.2">
      <c r="A23" s="30" t="s">
        <v>264</v>
      </c>
      <c r="B23" s="31" t="s">
        <v>75</v>
      </c>
      <c r="C23" s="32" t="s">
        <v>265</v>
      </c>
      <c r="D23" s="31">
        <v>21</v>
      </c>
      <c r="E23" s="31" t="s">
        <v>266</v>
      </c>
      <c r="F23" s="33">
        <v>43483</v>
      </c>
      <c r="G23" s="31" t="s">
        <v>267</v>
      </c>
      <c r="H23" s="31" t="s">
        <v>79</v>
      </c>
      <c r="I23" s="31" t="s">
        <v>80</v>
      </c>
      <c r="J23" s="34" t="s">
        <v>81</v>
      </c>
      <c r="K23" s="34">
        <v>5419</v>
      </c>
      <c r="L23" s="34">
        <v>7319</v>
      </c>
      <c r="M23" s="35">
        <v>43483</v>
      </c>
      <c r="N23" s="35">
        <v>43483</v>
      </c>
      <c r="O23" s="29"/>
      <c r="P23" s="36">
        <v>5797421</v>
      </c>
      <c r="Q23" s="36">
        <v>66283847</v>
      </c>
      <c r="R23" s="37">
        <f t="shared" si="0"/>
        <v>0.23333333432674408</v>
      </c>
      <c r="S23" s="31" t="s">
        <v>82</v>
      </c>
      <c r="T23" s="31" t="s">
        <v>83</v>
      </c>
      <c r="U23" s="38">
        <v>43035809</v>
      </c>
      <c r="V23" s="38" t="s">
        <v>81</v>
      </c>
      <c r="W23" s="39" t="s">
        <v>84</v>
      </c>
      <c r="X23" s="39" t="s">
        <v>81</v>
      </c>
      <c r="Y23" s="31" t="str">
        <f t="shared" si="2"/>
        <v>MARTHA PATRICIA LOPEZ PEREZ</v>
      </c>
      <c r="Z23" s="31" t="s">
        <v>85</v>
      </c>
      <c r="AA23" s="31" t="s">
        <v>268</v>
      </c>
      <c r="AB23" s="31" t="s">
        <v>87</v>
      </c>
      <c r="AC23" s="60">
        <v>43483</v>
      </c>
      <c r="AD23" s="31" t="s">
        <v>269</v>
      </c>
      <c r="AE23" s="54" t="s">
        <v>89</v>
      </c>
      <c r="AF23" s="31" t="s">
        <v>90</v>
      </c>
      <c r="AG23" s="31" t="s">
        <v>83</v>
      </c>
      <c r="AH23" s="43">
        <v>26421443</v>
      </c>
      <c r="AI23" s="44" t="s">
        <v>91</v>
      </c>
      <c r="AJ23" s="31">
        <v>343</v>
      </c>
      <c r="AK23" s="31" t="s">
        <v>92</v>
      </c>
      <c r="AL23" s="45">
        <v>43483</v>
      </c>
      <c r="AM23" s="31" t="s">
        <v>93</v>
      </c>
      <c r="AN23" s="31">
        <v>0</v>
      </c>
      <c r="AO23" s="46">
        <v>0</v>
      </c>
      <c r="AP23" s="47"/>
      <c r="AQ23" s="48">
        <v>0</v>
      </c>
      <c r="AR23" s="47"/>
      <c r="AS23" s="49">
        <v>43483</v>
      </c>
      <c r="AT23" s="49">
        <v>43829</v>
      </c>
      <c r="AU23" s="50"/>
      <c r="AV23" s="51"/>
      <c r="AW23" s="31" t="s">
        <v>270</v>
      </c>
      <c r="AX23" s="33">
        <v>43563</v>
      </c>
      <c r="AY23" s="31">
        <v>21</v>
      </c>
      <c r="AZ23" s="31" t="s">
        <v>94</v>
      </c>
      <c r="BA23" s="31">
        <v>0</v>
      </c>
      <c r="BB23" s="31"/>
      <c r="BC23" s="31"/>
      <c r="BD23" s="31" t="s">
        <v>271</v>
      </c>
      <c r="BE23" s="52" t="s">
        <v>272</v>
      </c>
      <c r="BF23" s="53">
        <f t="shared" si="1"/>
        <v>66283847</v>
      </c>
      <c r="BG23" s="54"/>
      <c r="BH23" s="55" t="s">
        <v>273</v>
      </c>
      <c r="BI23" s="29" t="s">
        <v>97</v>
      </c>
      <c r="BJ23" s="29"/>
      <c r="BK23" s="56" t="s">
        <v>274</v>
      </c>
      <c r="BL23" s="29" t="s">
        <v>99</v>
      </c>
      <c r="BM23" s="29"/>
      <c r="BN23" s="73" t="s">
        <v>275</v>
      </c>
      <c r="BO23" s="29"/>
      <c r="BP23" s="29"/>
      <c r="BQ23" s="29"/>
      <c r="BR23" s="29" t="s">
        <v>100</v>
      </c>
      <c r="BS23" s="57" t="s">
        <v>276</v>
      </c>
      <c r="BT23" s="65" t="s">
        <v>277</v>
      </c>
      <c r="BU23" s="29" t="s">
        <v>101</v>
      </c>
      <c r="BV23" s="29"/>
      <c r="BW23" s="58"/>
      <c r="BX23" s="29"/>
    </row>
    <row r="24" spans="1:76" ht="12.75" customHeight="1" x14ac:dyDescent="0.2">
      <c r="A24" s="30" t="s">
        <v>278</v>
      </c>
      <c r="B24" s="31" t="s">
        <v>75</v>
      </c>
      <c r="C24" s="32" t="s">
        <v>279</v>
      </c>
      <c r="D24" s="31">
        <v>22</v>
      </c>
      <c r="E24" s="31" t="s">
        <v>280</v>
      </c>
      <c r="F24" s="33">
        <v>43483</v>
      </c>
      <c r="G24" s="31" t="s">
        <v>281</v>
      </c>
      <c r="H24" s="31" t="s">
        <v>79</v>
      </c>
      <c r="I24" s="31" t="s">
        <v>80</v>
      </c>
      <c r="J24" s="34" t="s">
        <v>81</v>
      </c>
      <c r="K24" s="34">
        <v>5719</v>
      </c>
      <c r="L24" s="34">
        <v>6819</v>
      </c>
      <c r="M24" s="35">
        <v>43483</v>
      </c>
      <c r="N24" s="35">
        <v>43483</v>
      </c>
      <c r="O24" s="29"/>
      <c r="P24" s="36">
        <v>2586262</v>
      </c>
      <c r="Q24" s="36">
        <v>29569596</v>
      </c>
      <c r="R24" s="37">
        <f t="shared" si="0"/>
        <v>0.46666666492819786</v>
      </c>
      <c r="S24" s="31" t="s">
        <v>82</v>
      </c>
      <c r="T24" s="31" t="s">
        <v>83</v>
      </c>
      <c r="U24" s="38">
        <v>52018404</v>
      </c>
      <c r="V24" s="38" t="s">
        <v>81</v>
      </c>
      <c r="W24" s="39" t="s">
        <v>84</v>
      </c>
      <c r="X24" s="39" t="s">
        <v>81</v>
      </c>
      <c r="Y24" s="31" t="str">
        <f t="shared" si="2"/>
        <v>CLAUDIA CECILIA PINTO CHACON</v>
      </c>
      <c r="Z24" s="31" t="s">
        <v>85</v>
      </c>
      <c r="AA24" s="31" t="s">
        <v>86</v>
      </c>
      <c r="AB24" s="31" t="s">
        <v>87</v>
      </c>
      <c r="AC24" s="60">
        <v>43483</v>
      </c>
      <c r="AD24" s="31" t="s">
        <v>282</v>
      </c>
      <c r="AE24" s="54" t="s">
        <v>283</v>
      </c>
      <c r="AF24" s="31" t="s">
        <v>90</v>
      </c>
      <c r="AG24" s="31" t="s">
        <v>83</v>
      </c>
      <c r="AH24" s="43">
        <v>52767503</v>
      </c>
      <c r="AI24" s="29" t="s">
        <v>284</v>
      </c>
      <c r="AJ24" s="31">
        <v>343</v>
      </c>
      <c r="AK24" s="31" t="s">
        <v>92</v>
      </c>
      <c r="AL24" s="45">
        <v>43483</v>
      </c>
      <c r="AM24" s="31" t="s">
        <v>93</v>
      </c>
      <c r="AN24" s="31">
        <v>0</v>
      </c>
      <c r="AO24" s="46">
        <v>0</v>
      </c>
      <c r="AP24" s="47"/>
      <c r="AQ24" s="48">
        <v>0</v>
      </c>
      <c r="AR24" s="47"/>
      <c r="AS24" s="49">
        <v>43483</v>
      </c>
      <c r="AT24" s="49">
        <v>43829</v>
      </c>
      <c r="AU24" s="50"/>
      <c r="AV24" s="51"/>
      <c r="AW24" s="31" t="s">
        <v>94</v>
      </c>
      <c r="AX24" s="31"/>
      <c r="AY24" s="31"/>
      <c r="AZ24" s="31" t="s">
        <v>94</v>
      </c>
      <c r="BA24" s="31">
        <v>0</v>
      </c>
      <c r="BB24" s="31"/>
      <c r="BC24" s="31"/>
      <c r="BD24" s="31"/>
      <c r="BE24" s="52" t="s">
        <v>285</v>
      </c>
      <c r="BF24" s="53">
        <f t="shared" si="1"/>
        <v>29569596</v>
      </c>
      <c r="BG24" s="54"/>
      <c r="BH24" s="55" t="s">
        <v>286</v>
      </c>
      <c r="BI24" s="29" t="s">
        <v>97</v>
      </c>
      <c r="BJ24" s="29"/>
      <c r="BK24" s="56" t="s">
        <v>287</v>
      </c>
      <c r="BL24" s="29" t="s">
        <v>99</v>
      </c>
      <c r="BM24" s="29"/>
      <c r="BN24" s="29"/>
      <c r="BO24" s="29"/>
      <c r="BP24" s="29"/>
      <c r="BQ24" s="29"/>
      <c r="BR24" s="29" t="s">
        <v>100</v>
      </c>
      <c r="BS24" s="57" t="s">
        <v>101</v>
      </c>
      <c r="BT24" s="58"/>
      <c r="BU24" s="29" t="s">
        <v>288</v>
      </c>
      <c r="BV24" s="29"/>
      <c r="BW24" s="58"/>
      <c r="BX24" s="29"/>
    </row>
    <row r="25" spans="1:76" ht="12.75" customHeight="1" x14ac:dyDescent="0.2">
      <c r="A25" s="30" t="s">
        <v>289</v>
      </c>
      <c r="B25" s="51" t="s">
        <v>75</v>
      </c>
      <c r="C25" s="32" t="s">
        <v>290</v>
      </c>
      <c r="D25" s="31">
        <v>23</v>
      </c>
      <c r="E25" s="31" t="s">
        <v>291</v>
      </c>
      <c r="F25" s="33">
        <v>43483</v>
      </c>
      <c r="G25" s="31" t="s">
        <v>292</v>
      </c>
      <c r="H25" s="31" t="s">
        <v>79</v>
      </c>
      <c r="I25" s="31" t="s">
        <v>80</v>
      </c>
      <c r="J25" s="34" t="s">
        <v>81</v>
      </c>
      <c r="K25" s="34">
        <v>6519</v>
      </c>
      <c r="L25" s="34">
        <v>7219</v>
      </c>
      <c r="M25" s="35">
        <v>43483</v>
      </c>
      <c r="N25" s="35">
        <v>43483</v>
      </c>
      <c r="O25" s="29"/>
      <c r="P25" s="36">
        <v>6247498</v>
      </c>
      <c r="Q25" s="36">
        <v>70804977</v>
      </c>
      <c r="R25" s="37">
        <f t="shared" si="0"/>
        <v>-0.3333333283662796</v>
      </c>
      <c r="S25" s="31" t="s">
        <v>82</v>
      </c>
      <c r="T25" s="31" t="s">
        <v>83</v>
      </c>
      <c r="U25" s="38">
        <v>65779562</v>
      </c>
      <c r="V25" s="38" t="s">
        <v>81</v>
      </c>
      <c r="W25" s="39" t="s">
        <v>84</v>
      </c>
      <c r="X25" s="39" t="s">
        <v>81</v>
      </c>
      <c r="Y25" s="31" t="str">
        <f t="shared" si="2"/>
        <v>CLAUDIA YOLANDA CERVERA GARCIA</v>
      </c>
      <c r="Z25" s="31" t="s">
        <v>85</v>
      </c>
      <c r="AA25" s="31" t="s">
        <v>86</v>
      </c>
      <c r="AB25" s="31" t="s">
        <v>87</v>
      </c>
      <c r="AC25" s="60">
        <v>43483</v>
      </c>
      <c r="AD25" s="31" t="s">
        <v>293</v>
      </c>
      <c r="AE25" s="74" t="s">
        <v>294</v>
      </c>
      <c r="AF25" s="31" t="s">
        <v>90</v>
      </c>
      <c r="AG25" s="31" t="s">
        <v>83</v>
      </c>
      <c r="AH25" s="43">
        <v>52821677</v>
      </c>
      <c r="AI25" s="29" t="s">
        <v>295</v>
      </c>
      <c r="AJ25" s="31">
        <v>340</v>
      </c>
      <c r="AK25" s="31" t="s">
        <v>92</v>
      </c>
      <c r="AL25" s="69">
        <v>43483</v>
      </c>
      <c r="AM25" s="31" t="s">
        <v>93</v>
      </c>
      <c r="AN25" s="31">
        <v>0</v>
      </c>
      <c r="AO25" s="46">
        <v>0</v>
      </c>
      <c r="AP25" s="47"/>
      <c r="AQ25" s="48">
        <v>0</v>
      </c>
      <c r="AR25" s="47"/>
      <c r="AS25" s="72">
        <v>43483</v>
      </c>
      <c r="AT25" s="49">
        <v>43826</v>
      </c>
      <c r="AU25" s="50"/>
      <c r="AV25" s="51"/>
      <c r="AW25" s="31" t="s">
        <v>94</v>
      </c>
      <c r="AX25" s="31"/>
      <c r="AY25" s="31"/>
      <c r="AZ25" s="31" t="s">
        <v>94</v>
      </c>
      <c r="BA25" s="31">
        <v>0</v>
      </c>
      <c r="BB25" s="31"/>
      <c r="BC25" s="31"/>
      <c r="BD25" s="31"/>
      <c r="BE25" s="52" t="s">
        <v>296</v>
      </c>
      <c r="BF25" s="53">
        <f t="shared" si="1"/>
        <v>70804977</v>
      </c>
      <c r="BG25" s="54"/>
      <c r="BH25" s="55" t="s">
        <v>297</v>
      </c>
      <c r="BI25" s="29" t="s">
        <v>97</v>
      </c>
      <c r="BJ25" s="29"/>
      <c r="BK25" s="56" t="s">
        <v>298</v>
      </c>
      <c r="BL25" s="29" t="s">
        <v>99</v>
      </c>
      <c r="BM25" s="29"/>
      <c r="BN25" s="29"/>
      <c r="BO25" s="29"/>
      <c r="BP25" s="29"/>
      <c r="BQ25" s="29"/>
      <c r="BR25" s="29" t="s">
        <v>100</v>
      </c>
      <c r="BS25" s="57" t="s">
        <v>299</v>
      </c>
      <c r="BT25" s="58"/>
      <c r="BU25" s="29" t="s">
        <v>101</v>
      </c>
      <c r="BV25" s="29"/>
      <c r="BW25" s="58"/>
      <c r="BX25" s="29"/>
    </row>
    <row r="26" spans="1:76" ht="12.75" customHeight="1" x14ac:dyDescent="0.2">
      <c r="A26" s="30" t="s">
        <v>300</v>
      </c>
      <c r="B26" s="31" t="s">
        <v>75</v>
      </c>
      <c r="C26" s="32" t="s">
        <v>301</v>
      </c>
      <c r="D26" s="31">
        <v>24</v>
      </c>
      <c r="E26" s="31" t="s">
        <v>302</v>
      </c>
      <c r="F26" s="33">
        <v>43483</v>
      </c>
      <c r="G26" s="31" t="s">
        <v>303</v>
      </c>
      <c r="H26" s="31" t="s">
        <v>79</v>
      </c>
      <c r="I26" s="31" t="s">
        <v>80</v>
      </c>
      <c r="J26" s="34" t="s">
        <v>81</v>
      </c>
      <c r="K26" s="34">
        <v>4819</v>
      </c>
      <c r="L26" s="34">
        <v>7019</v>
      </c>
      <c r="M26" s="35">
        <v>43483</v>
      </c>
      <c r="N26" s="35">
        <v>43483</v>
      </c>
      <c r="O26" s="29"/>
      <c r="P26" s="36">
        <v>3739926</v>
      </c>
      <c r="Q26" s="36">
        <v>42759821</v>
      </c>
      <c r="R26" s="37">
        <f t="shared" si="0"/>
        <v>0.39999999850988388</v>
      </c>
      <c r="S26" s="31" t="s">
        <v>82</v>
      </c>
      <c r="T26" s="31" t="s">
        <v>83</v>
      </c>
      <c r="U26" s="38">
        <v>51760900</v>
      </c>
      <c r="V26" s="38" t="s">
        <v>81</v>
      </c>
      <c r="W26" s="39" t="s">
        <v>84</v>
      </c>
      <c r="X26" s="39" t="s">
        <v>81</v>
      </c>
      <c r="Y26" s="31" t="str">
        <f t="shared" si="2"/>
        <v>LILIANA ESPERANZA MURILLO MURILLO</v>
      </c>
      <c r="Z26" s="31" t="s">
        <v>85</v>
      </c>
      <c r="AA26" s="31" t="s">
        <v>122</v>
      </c>
      <c r="AB26" s="31" t="s">
        <v>87</v>
      </c>
      <c r="AC26" s="60">
        <v>43483</v>
      </c>
      <c r="AD26" s="31">
        <v>2004117</v>
      </c>
      <c r="AE26" s="54" t="s">
        <v>89</v>
      </c>
      <c r="AF26" s="31" t="s">
        <v>90</v>
      </c>
      <c r="AG26" s="31" t="s">
        <v>83</v>
      </c>
      <c r="AH26" s="43">
        <v>26421443</v>
      </c>
      <c r="AI26" s="44" t="s">
        <v>91</v>
      </c>
      <c r="AJ26" s="31">
        <v>343</v>
      </c>
      <c r="AK26" s="31" t="s">
        <v>92</v>
      </c>
      <c r="AL26" s="45">
        <v>43483</v>
      </c>
      <c r="AM26" s="31" t="s">
        <v>93</v>
      </c>
      <c r="AN26" s="31">
        <v>0</v>
      </c>
      <c r="AO26" s="46">
        <v>0</v>
      </c>
      <c r="AP26" s="47"/>
      <c r="AQ26" s="48">
        <v>0</v>
      </c>
      <c r="AR26" s="47"/>
      <c r="AS26" s="49">
        <v>43483</v>
      </c>
      <c r="AT26" s="49">
        <v>43829</v>
      </c>
      <c r="AU26" s="50"/>
      <c r="AV26" s="51"/>
      <c r="AW26" s="31" t="s">
        <v>94</v>
      </c>
      <c r="AX26" s="31"/>
      <c r="AY26" s="31"/>
      <c r="AZ26" s="31" t="s">
        <v>94</v>
      </c>
      <c r="BA26" s="31">
        <v>0</v>
      </c>
      <c r="BB26" s="31"/>
      <c r="BC26" s="31"/>
      <c r="BD26" s="31"/>
      <c r="BE26" s="52" t="s">
        <v>304</v>
      </c>
      <c r="BF26" s="53">
        <f t="shared" si="1"/>
        <v>42759821</v>
      </c>
      <c r="BG26" s="54"/>
      <c r="BH26" s="55" t="s">
        <v>305</v>
      </c>
      <c r="BI26" s="29" t="s">
        <v>97</v>
      </c>
      <c r="BJ26" s="29"/>
      <c r="BK26" s="56" t="s">
        <v>306</v>
      </c>
      <c r="BL26" s="29" t="s">
        <v>99</v>
      </c>
      <c r="BM26" s="29"/>
      <c r="BN26" s="29"/>
      <c r="BO26" s="29"/>
      <c r="BP26" s="29"/>
      <c r="BQ26" s="29"/>
      <c r="BR26" s="29" t="s">
        <v>100</v>
      </c>
      <c r="BS26" s="57" t="s">
        <v>101</v>
      </c>
      <c r="BT26" s="58"/>
      <c r="BU26" s="29" t="s">
        <v>101</v>
      </c>
      <c r="BV26" s="29"/>
      <c r="BW26" s="58"/>
      <c r="BX26" s="29"/>
    </row>
    <row r="27" spans="1:76" ht="12.75" customHeight="1" x14ac:dyDescent="0.2">
      <c r="A27" s="30" t="s">
        <v>307</v>
      </c>
      <c r="B27" s="31" t="s">
        <v>75</v>
      </c>
      <c r="C27" s="32" t="s">
        <v>308</v>
      </c>
      <c r="D27" s="31">
        <v>25</v>
      </c>
      <c r="E27" s="31" t="s">
        <v>309</v>
      </c>
      <c r="F27" s="33">
        <v>43483</v>
      </c>
      <c r="G27" s="31" t="s">
        <v>310</v>
      </c>
      <c r="H27" s="31" t="s">
        <v>79</v>
      </c>
      <c r="I27" s="31" t="s">
        <v>80</v>
      </c>
      <c r="J27" s="34" t="s">
        <v>81</v>
      </c>
      <c r="K27" s="34">
        <v>4419</v>
      </c>
      <c r="L27" s="34">
        <v>7119</v>
      </c>
      <c r="M27" s="35">
        <v>43483</v>
      </c>
      <c r="N27" s="35">
        <v>43483</v>
      </c>
      <c r="O27" s="29"/>
      <c r="P27" s="36">
        <v>3064810</v>
      </c>
      <c r="Q27" s="36">
        <v>33712910</v>
      </c>
      <c r="R27" s="37">
        <f t="shared" si="0"/>
        <v>0</v>
      </c>
      <c r="S27" s="31" t="s">
        <v>82</v>
      </c>
      <c r="T27" s="31" t="s">
        <v>83</v>
      </c>
      <c r="U27" s="38">
        <v>1012365738</v>
      </c>
      <c r="V27" s="38" t="s">
        <v>81</v>
      </c>
      <c r="W27" s="39" t="s">
        <v>84</v>
      </c>
      <c r="X27" s="39" t="s">
        <v>81</v>
      </c>
      <c r="Y27" s="31" t="str">
        <f t="shared" si="2"/>
        <v>LAURA MARCELA PEREZ HERNANDEZ</v>
      </c>
      <c r="Z27" s="31" t="s">
        <v>85</v>
      </c>
      <c r="AA27" s="31" t="s">
        <v>86</v>
      </c>
      <c r="AB27" s="31" t="s">
        <v>87</v>
      </c>
      <c r="AC27" s="60">
        <v>43483</v>
      </c>
      <c r="AD27" s="31" t="s">
        <v>311</v>
      </c>
      <c r="AE27" s="54" t="s">
        <v>123</v>
      </c>
      <c r="AF27" s="31" t="s">
        <v>90</v>
      </c>
      <c r="AG27" s="31" t="s">
        <v>83</v>
      </c>
      <c r="AH27" s="43">
        <v>11342150</v>
      </c>
      <c r="AI27" s="29" t="s">
        <v>124</v>
      </c>
      <c r="AJ27" s="31">
        <v>330</v>
      </c>
      <c r="AK27" s="31" t="s">
        <v>92</v>
      </c>
      <c r="AL27" s="69">
        <v>43483</v>
      </c>
      <c r="AM27" s="31" t="s">
        <v>93</v>
      </c>
      <c r="AN27" s="31">
        <v>0</v>
      </c>
      <c r="AO27" s="46">
        <v>0</v>
      </c>
      <c r="AP27" s="47"/>
      <c r="AQ27" s="48">
        <v>0</v>
      </c>
      <c r="AR27" s="47"/>
      <c r="AS27" s="72">
        <v>43483</v>
      </c>
      <c r="AT27" s="49">
        <v>43816</v>
      </c>
      <c r="AU27" s="50"/>
      <c r="AV27" s="51"/>
      <c r="AW27" s="31" t="s">
        <v>94</v>
      </c>
      <c r="AX27" s="31"/>
      <c r="AY27" s="31"/>
      <c r="AZ27" s="31" t="s">
        <v>94</v>
      </c>
      <c r="BA27" s="31">
        <v>0</v>
      </c>
      <c r="BB27" s="31"/>
      <c r="BC27" s="31"/>
      <c r="BD27" s="31"/>
      <c r="BE27" s="52" t="s">
        <v>312</v>
      </c>
      <c r="BF27" s="53">
        <f t="shared" si="1"/>
        <v>33712910</v>
      </c>
      <c r="BG27" s="54"/>
      <c r="BH27" s="55" t="s">
        <v>313</v>
      </c>
      <c r="BI27" s="29" t="s">
        <v>97</v>
      </c>
      <c r="BJ27" s="29"/>
      <c r="BK27" s="56" t="s">
        <v>314</v>
      </c>
      <c r="BL27" s="29" t="s">
        <v>99</v>
      </c>
      <c r="BM27" s="29"/>
      <c r="BN27" s="29"/>
      <c r="BO27" s="29"/>
      <c r="BP27" s="29"/>
      <c r="BQ27" s="29"/>
      <c r="BR27" s="29" t="s">
        <v>100</v>
      </c>
      <c r="BS27" s="57" t="s">
        <v>315</v>
      </c>
      <c r="BT27" s="58"/>
      <c r="BU27" s="29" t="s">
        <v>101</v>
      </c>
      <c r="BV27" s="29"/>
      <c r="BW27" s="58"/>
      <c r="BX27" s="29"/>
    </row>
    <row r="28" spans="1:76" ht="12.75" customHeight="1" x14ac:dyDescent="0.2">
      <c r="A28" s="30" t="s">
        <v>316</v>
      </c>
      <c r="B28" s="51" t="s">
        <v>75</v>
      </c>
      <c r="C28" s="32" t="s">
        <v>317</v>
      </c>
      <c r="D28" s="31">
        <v>26</v>
      </c>
      <c r="E28" s="31" t="s">
        <v>318</v>
      </c>
      <c r="F28" s="33">
        <v>43486</v>
      </c>
      <c r="G28" s="31" t="s">
        <v>319</v>
      </c>
      <c r="H28" s="31" t="s">
        <v>79</v>
      </c>
      <c r="I28" s="31" t="s">
        <v>80</v>
      </c>
      <c r="J28" s="34" t="s">
        <v>81</v>
      </c>
      <c r="K28" s="34">
        <v>5319</v>
      </c>
      <c r="L28" s="34">
        <v>7519</v>
      </c>
      <c r="M28" s="35">
        <v>43486</v>
      </c>
      <c r="N28" s="61">
        <v>43487</v>
      </c>
      <c r="O28" s="29"/>
      <c r="P28" s="36">
        <v>4297164</v>
      </c>
      <c r="Q28" s="36">
        <v>48701192</v>
      </c>
      <c r="R28" s="62">
        <f t="shared" si="0"/>
        <v>143238.80000000447</v>
      </c>
      <c r="S28" s="31" t="s">
        <v>82</v>
      </c>
      <c r="T28" s="31" t="s">
        <v>83</v>
      </c>
      <c r="U28" s="38">
        <v>1023925233</v>
      </c>
      <c r="V28" s="38" t="s">
        <v>81</v>
      </c>
      <c r="W28" s="39" t="s">
        <v>84</v>
      </c>
      <c r="X28" s="39" t="s">
        <v>81</v>
      </c>
      <c r="Y28" s="31" t="str">
        <f t="shared" si="2"/>
        <v>MIGUEL ANGEL BEDOYA PANIAGUA</v>
      </c>
      <c r="Z28" s="31" t="s">
        <v>85</v>
      </c>
      <c r="AA28" s="31" t="s">
        <v>122</v>
      </c>
      <c r="AB28" s="31" t="s">
        <v>87</v>
      </c>
      <c r="AC28" s="60">
        <v>43487</v>
      </c>
      <c r="AD28" s="34">
        <v>2004144</v>
      </c>
      <c r="AE28" s="29" t="s">
        <v>320</v>
      </c>
      <c r="AF28" s="31" t="s">
        <v>90</v>
      </c>
      <c r="AG28" s="31" t="s">
        <v>83</v>
      </c>
      <c r="AH28" s="75">
        <v>70547559</v>
      </c>
      <c r="AI28" s="29" t="s">
        <v>321</v>
      </c>
      <c r="AJ28" s="31">
        <v>339</v>
      </c>
      <c r="AK28" s="31" t="s">
        <v>92</v>
      </c>
      <c r="AL28" s="45">
        <v>43487</v>
      </c>
      <c r="AM28" s="31" t="s">
        <v>93</v>
      </c>
      <c r="AN28" s="31">
        <v>0</v>
      </c>
      <c r="AO28" s="46">
        <v>0</v>
      </c>
      <c r="AP28" s="47"/>
      <c r="AQ28" s="48">
        <v>0</v>
      </c>
      <c r="AR28" s="47"/>
      <c r="AS28" s="49">
        <v>43487</v>
      </c>
      <c r="AT28" s="49">
        <v>43829</v>
      </c>
      <c r="AU28" s="50"/>
      <c r="AV28" s="51"/>
      <c r="AW28" s="31" t="s">
        <v>94</v>
      </c>
      <c r="AX28" s="31"/>
      <c r="AY28" s="31"/>
      <c r="AZ28" s="31" t="s">
        <v>94</v>
      </c>
      <c r="BA28" s="31">
        <v>0</v>
      </c>
      <c r="BB28" s="31"/>
      <c r="BC28" s="31"/>
      <c r="BD28" s="31"/>
      <c r="BE28" s="52" t="s">
        <v>322</v>
      </c>
      <c r="BF28" s="53">
        <f t="shared" si="1"/>
        <v>48701192</v>
      </c>
      <c r="BG28" s="54"/>
      <c r="BH28" s="55" t="s">
        <v>323</v>
      </c>
      <c r="BI28" s="29" t="s">
        <v>97</v>
      </c>
      <c r="BJ28" s="29"/>
      <c r="BK28" s="56" t="s">
        <v>324</v>
      </c>
      <c r="BL28" s="29" t="s">
        <v>99</v>
      </c>
      <c r="BM28" s="29"/>
      <c r="BN28" s="29"/>
      <c r="BO28" s="29"/>
      <c r="BP28" s="29"/>
      <c r="BQ28" s="29"/>
      <c r="BR28" s="29" t="s">
        <v>100</v>
      </c>
      <c r="BS28" s="57" t="s">
        <v>325</v>
      </c>
      <c r="BT28" s="58"/>
      <c r="BU28" s="29" t="s">
        <v>101</v>
      </c>
      <c r="BV28" s="29"/>
      <c r="BW28" s="58"/>
      <c r="BX28" s="29"/>
    </row>
    <row r="29" spans="1:76" ht="12.75" customHeight="1" x14ac:dyDescent="0.2">
      <c r="A29" s="30" t="s">
        <v>326</v>
      </c>
      <c r="B29" s="76" t="s">
        <v>75</v>
      </c>
      <c r="C29" s="32" t="s">
        <v>327</v>
      </c>
      <c r="D29" s="31">
        <v>27</v>
      </c>
      <c r="E29" s="31" t="s">
        <v>328</v>
      </c>
      <c r="F29" s="33">
        <v>43487</v>
      </c>
      <c r="G29" s="31" t="s">
        <v>329</v>
      </c>
      <c r="H29" s="31" t="s">
        <v>79</v>
      </c>
      <c r="I29" s="31" t="s">
        <v>80</v>
      </c>
      <c r="J29" s="34" t="s">
        <v>81</v>
      </c>
      <c r="K29" s="34">
        <v>5819</v>
      </c>
      <c r="L29" s="34">
        <v>7719</v>
      </c>
      <c r="M29" s="35">
        <v>43487</v>
      </c>
      <c r="N29" s="35">
        <v>43487</v>
      </c>
      <c r="O29" s="29"/>
      <c r="P29" s="36">
        <v>8251412</v>
      </c>
      <c r="Q29" s="36">
        <v>93516003</v>
      </c>
      <c r="R29" s="62">
        <f t="shared" si="0"/>
        <v>275047.40000000596</v>
      </c>
      <c r="S29" s="31" t="s">
        <v>82</v>
      </c>
      <c r="T29" s="31" t="s">
        <v>83</v>
      </c>
      <c r="U29" s="38">
        <v>86003815</v>
      </c>
      <c r="V29" s="38" t="s">
        <v>81</v>
      </c>
      <c r="W29" s="39" t="s">
        <v>84</v>
      </c>
      <c r="X29" s="39" t="s">
        <v>81</v>
      </c>
      <c r="Y29" s="31" t="str">
        <f t="shared" si="2"/>
        <v>GEILER JHAMS OCAMPO OSORIO</v>
      </c>
      <c r="Z29" s="31" t="s">
        <v>85</v>
      </c>
      <c r="AA29" s="31" t="s">
        <v>86</v>
      </c>
      <c r="AB29" s="31" t="s">
        <v>87</v>
      </c>
      <c r="AC29" s="60">
        <v>43487</v>
      </c>
      <c r="AD29" s="34" t="s">
        <v>330</v>
      </c>
      <c r="AE29" s="74" t="s">
        <v>331</v>
      </c>
      <c r="AF29" s="31" t="s">
        <v>90</v>
      </c>
      <c r="AG29" s="31" t="s">
        <v>83</v>
      </c>
      <c r="AH29" s="43">
        <v>52807498</v>
      </c>
      <c r="AI29" s="29" t="s">
        <v>332</v>
      </c>
      <c r="AJ29" s="31">
        <v>339</v>
      </c>
      <c r="AK29" s="31" t="s">
        <v>92</v>
      </c>
      <c r="AL29" s="45">
        <v>43487</v>
      </c>
      <c r="AM29" s="31" t="s">
        <v>93</v>
      </c>
      <c r="AN29" s="31">
        <v>0</v>
      </c>
      <c r="AO29" s="46">
        <v>0</v>
      </c>
      <c r="AP29" s="47"/>
      <c r="AQ29" s="48">
        <v>0</v>
      </c>
      <c r="AR29" s="47"/>
      <c r="AS29" s="49">
        <v>43487</v>
      </c>
      <c r="AT29" s="49">
        <v>43829</v>
      </c>
      <c r="AU29" s="50"/>
      <c r="AV29" s="51"/>
      <c r="AW29" s="31" t="s">
        <v>94</v>
      </c>
      <c r="AX29" s="31"/>
      <c r="AY29" s="31"/>
      <c r="AZ29" s="31" t="s">
        <v>94</v>
      </c>
      <c r="BA29" s="31">
        <v>0</v>
      </c>
      <c r="BB29" s="31"/>
      <c r="BC29" s="31"/>
      <c r="BD29" s="31"/>
      <c r="BE29" s="52" t="s">
        <v>333</v>
      </c>
      <c r="BF29" s="53">
        <f t="shared" si="1"/>
        <v>93516003</v>
      </c>
      <c r="BG29" s="54"/>
      <c r="BH29" s="55" t="s">
        <v>334</v>
      </c>
      <c r="BI29" s="29" t="s">
        <v>97</v>
      </c>
      <c r="BJ29" s="29"/>
      <c r="BK29" s="56" t="s">
        <v>335</v>
      </c>
      <c r="BL29" s="29" t="s">
        <v>99</v>
      </c>
      <c r="BM29" s="29"/>
      <c r="BN29" s="29"/>
      <c r="BO29" s="29"/>
      <c r="BP29" s="29"/>
      <c r="BQ29" s="29"/>
      <c r="BR29" s="29" t="s">
        <v>100</v>
      </c>
      <c r="BS29" s="57" t="s">
        <v>336</v>
      </c>
      <c r="BT29" s="58"/>
      <c r="BU29" s="29" t="s">
        <v>101</v>
      </c>
      <c r="BV29" s="29"/>
      <c r="BW29" s="58"/>
      <c r="BX29" s="29"/>
    </row>
    <row r="30" spans="1:76" ht="12.75" customHeight="1" x14ac:dyDescent="0.2">
      <c r="A30" s="30" t="s">
        <v>337</v>
      </c>
      <c r="B30" s="51" t="s">
        <v>75</v>
      </c>
      <c r="C30" s="32" t="s">
        <v>338</v>
      </c>
      <c r="D30" s="31">
        <v>28</v>
      </c>
      <c r="E30" s="31" t="s">
        <v>339</v>
      </c>
      <c r="F30" s="33">
        <v>43487</v>
      </c>
      <c r="G30" s="31" t="s">
        <v>340</v>
      </c>
      <c r="H30" s="31" t="s">
        <v>79</v>
      </c>
      <c r="I30" s="31" t="s">
        <v>80</v>
      </c>
      <c r="J30" s="34" t="s">
        <v>81</v>
      </c>
      <c r="K30" s="34">
        <v>4619</v>
      </c>
      <c r="L30" s="34">
        <v>7819</v>
      </c>
      <c r="M30" s="35">
        <v>43487</v>
      </c>
      <c r="N30" s="35">
        <v>43487</v>
      </c>
      <c r="O30" s="29"/>
      <c r="P30" s="36">
        <v>2586262</v>
      </c>
      <c r="Q30" s="36">
        <v>29310969</v>
      </c>
      <c r="R30" s="37">
        <f t="shared" si="0"/>
        <v>86208.39999999851</v>
      </c>
      <c r="S30" s="31" t="s">
        <v>82</v>
      </c>
      <c r="T30" s="31" t="s">
        <v>83</v>
      </c>
      <c r="U30" s="38">
        <v>52539990</v>
      </c>
      <c r="V30" s="38" t="s">
        <v>81</v>
      </c>
      <c r="W30" s="39" t="s">
        <v>84</v>
      </c>
      <c r="X30" s="39" t="s">
        <v>81</v>
      </c>
      <c r="Y30" s="31" t="str">
        <f t="shared" si="2"/>
        <v>LIBIA ANDREA BUITRAGO MARTÍNEZ</v>
      </c>
      <c r="Z30" s="31" t="s">
        <v>85</v>
      </c>
      <c r="AA30" s="31" t="s">
        <v>122</v>
      </c>
      <c r="AB30" s="31" t="s">
        <v>87</v>
      </c>
      <c r="AC30" s="60">
        <v>43487</v>
      </c>
      <c r="AD30" s="31">
        <v>2004167</v>
      </c>
      <c r="AE30" s="54" t="s">
        <v>207</v>
      </c>
      <c r="AF30" s="31" t="s">
        <v>90</v>
      </c>
      <c r="AG30" s="31" t="s">
        <v>83</v>
      </c>
      <c r="AH30" s="43">
        <v>65789879</v>
      </c>
      <c r="AI30" s="29" t="s">
        <v>208</v>
      </c>
      <c r="AJ30" s="31">
        <v>339</v>
      </c>
      <c r="AK30" s="31" t="s">
        <v>92</v>
      </c>
      <c r="AL30" s="45">
        <v>43487</v>
      </c>
      <c r="AM30" s="31" t="s">
        <v>93</v>
      </c>
      <c r="AN30" s="31">
        <v>0</v>
      </c>
      <c r="AO30" s="46">
        <v>0</v>
      </c>
      <c r="AP30" s="47"/>
      <c r="AQ30" s="48">
        <v>0</v>
      </c>
      <c r="AR30" s="47"/>
      <c r="AS30" s="49">
        <v>43487</v>
      </c>
      <c r="AT30" s="49">
        <v>43829</v>
      </c>
      <c r="AU30" s="50"/>
      <c r="AV30" s="51"/>
      <c r="AW30" s="31" t="s">
        <v>94</v>
      </c>
      <c r="AX30" s="31"/>
      <c r="AY30" s="31"/>
      <c r="AZ30" s="31" t="s">
        <v>94</v>
      </c>
      <c r="BA30" s="31">
        <v>0</v>
      </c>
      <c r="BB30" s="31"/>
      <c r="BC30" s="31"/>
      <c r="BD30" s="31"/>
      <c r="BE30" s="52" t="s">
        <v>341</v>
      </c>
      <c r="BF30" s="53">
        <f t="shared" si="1"/>
        <v>29310969</v>
      </c>
      <c r="BG30" s="54"/>
      <c r="BH30" s="55" t="s">
        <v>342</v>
      </c>
      <c r="BI30" s="29" t="s">
        <v>97</v>
      </c>
      <c r="BJ30" s="29"/>
      <c r="BK30" s="56" t="s">
        <v>343</v>
      </c>
      <c r="BL30" s="29" t="s">
        <v>99</v>
      </c>
      <c r="BM30" s="29"/>
      <c r="BN30" s="29"/>
      <c r="BO30" s="29"/>
      <c r="BP30" s="29"/>
      <c r="BQ30" s="29"/>
      <c r="BR30" s="29" t="s">
        <v>100</v>
      </c>
      <c r="BS30" s="57" t="s">
        <v>101</v>
      </c>
      <c r="BT30" s="58"/>
      <c r="BU30" s="29" t="s">
        <v>101</v>
      </c>
      <c r="BV30" s="29"/>
      <c r="BW30" s="58"/>
      <c r="BX30" s="29"/>
    </row>
    <row r="31" spans="1:76" ht="12.75" customHeight="1" x14ac:dyDescent="0.2">
      <c r="A31" s="30" t="s">
        <v>344</v>
      </c>
      <c r="B31" s="51" t="s">
        <v>75</v>
      </c>
      <c r="C31" s="32" t="s">
        <v>345</v>
      </c>
      <c r="D31" s="31">
        <v>29</v>
      </c>
      <c r="E31" s="31" t="s">
        <v>346</v>
      </c>
      <c r="F31" s="33">
        <v>43487</v>
      </c>
      <c r="G31" s="31" t="s">
        <v>347</v>
      </c>
      <c r="H31" s="31" t="s">
        <v>79</v>
      </c>
      <c r="I31" s="31" t="s">
        <v>80</v>
      </c>
      <c r="J31" s="34" t="s">
        <v>81</v>
      </c>
      <c r="K31" s="34">
        <v>6419</v>
      </c>
      <c r="L31" s="34">
        <v>8019</v>
      </c>
      <c r="M31" s="35">
        <v>43487</v>
      </c>
      <c r="N31" s="35">
        <v>43487</v>
      </c>
      <c r="O31" s="29"/>
      <c r="P31" s="36">
        <v>5240183</v>
      </c>
      <c r="Q31" s="36">
        <v>59388741</v>
      </c>
      <c r="R31" s="77">
        <f t="shared" si="0"/>
        <v>55371267.366666667</v>
      </c>
      <c r="S31" s="31" t="s">
        <v>82</v>
      </c>
      <c r="T31" s="31" t="s">
        <v>83</v>
      </c>
      <c r="U31" s="38">
        <v>1085174138</v>
      </c>
      <c r="V31" s="38" t="s">
        <v>81</v>
      </c>
      <c r="W31" s="39" t="s">
        <v>84</v>
      </c>
      <c r="X31" s="39" t="s">
        <v>81</v>
      </c>
      <c r="Y31" s="31" t="str">
        <f t="shared" si="2"/>
        <v>YESSICA CASTRO PEDROZO</v>
      </c>
      <c r="Z31" s="31" t="s">
        <v>85</v>
      </c>
      <c r="AA31" s="31" t="s">
        <v>122</v>
      </c>
      <c r="AB31" s="31" t="s">
        <v>87</v>
      </c>
      <c r="AC31" s="60">
        <v>43487</v>
      </c>
      <c r="AD31" s="31">
        <v>2004157</v>
      </c>
      <c r="AE31" s="74" t="s">
        <v>294</v>
      </c>
      <c r="AF31" s="31" t="s">
        <v>90</v>
      </c>
      <c r="AG31" s="31" t="s">
        <v>83</v>
      </c>
      <c r="AH31" s="43">
        <v>52807498</v>
      </c>
      <c r="AI31" s="29" t="s">
        <v>332</v>
      </c>
      <c r="AJ31" s="78">
        <v>23</v>
      </c>
      <c r="AK31" s="31" t="s">
        <v>92</v>
      </c>
      <c r="AL31" s="45">
        <v>43487</v>
      </c>
      <c r="AM31" s="31" t="s">
        <v>93</v>
      </c>
      <c r="AN31" s="31">
        <v>0</v>
      </c>
      <c r="AO31" s="46">
        <v>0</v>
      </c>
      <c r="AP31" s="47"/>
      <c r="AQ31" s="48">
        <v>0</v>
      </c>
      <c r="AR31" s="47"/>
      <c r="AS31" s="49">
        <v>43487</v>
      </c>
      <c r="AT31" s="79">
        <v>43510</v>
      </c>
      <c r="AU31" s="50"/>
      <c r="AV31" s="51"/>
      <c r="AW31" s="31" t="s">
        <v>94</v>
      </c>
      <c r="AX31" s="31"/>
      <c r="AY31" s="31"/>
      <c r="AZ31" s="31" t="s">
        <v>94</v>
      </c>
      <c r="BA31" s="31">
        <v>0</v>
      </c>
      <c r="BB31" s="31"/>
      <c r="BC31" s="31"/>
      <c r="BD31" s="31" t="s">
        <v>348</v>
      </c>
      <c r="BE31" s="52" t="s">
        <v>349</v>
      </c>
      <c r="BF31" s="53">
        <f t="shared" si="1"/>
        <v>59388741</v>
      </c>
      <c r="BG31" s="54"/>
      <c r="BH31" s="55" t="s">
        <v>350</v>
      </c>
      <c r="BI31" s="80" t="s">
        <v>351</v>
      </c>
      <c r="BJ31" s="29"/>
      <c r="BK31" s="56" t="s">
        <v>352</v>
      </c>
      <c r="BL31" s="29" t="s">
        <v>353</v>
      </c>
      <c r="BM31" s="29"/>
      <c r="BN31" s="29"/>
      <c r="BO31" s="29"/>
      <c r="BP31" s="29"/>
      <c r="BQ31" s="29"/>
      <c r="BR31" s="29" t="s">
        <v>354</v>
      </c>
      <c r="BS31" s="57" t="s">
        <v>355</v>
      </c>
      <c r="BT31" s="58"/>
      <c r="BU31" s="29" t="s">
        <v>288</v>
      </c>
      <c r="BV31" s="29"/>
      <c r="BW31" s="58"/>
      <c r="BX31" s="29"/>
    </row>
    <row r="32" spans="1:76" ht="12.75" customHeight="1" x14ac:dyDescent="0.2">
      <c r="A32" s="30" t="s">
        <v>356</v>
      </c>
      <c r="B32" s="51" t="s">
        <v>75</v>
      </c>
      <c r="C32" s="32" t="s">
        <v>357</v>
      </c>
      <c r="D32" s="31">
        <v>30</v>
      </c>
      <c r="E32" s="31" t="s">
        <v>358</v>
      </c>
      <c r="F32" s="33">
        <v>43487</v>
      </c>
      <c r="G32" s="31" t="s">
        <v>359</v>
      </c>
      <c r="H32" s="31" t="s">
        <v>79</v>
      </c>
      <c r="I32" s="31" t="s">
        <v>80</v>
      </c>
      <c r="J32" s="34" t="s">
        <v>81</v>
      </c>
      <c r="K32" s="34">
        <v>5919</v>
      </c>
      <c r="L32" s="34">
        <v>8319</v>
      </c>
      <c r="M32" s="35">
        <v>43487</v>
      </c>
      <c r="N32" s="35">
        <v>43487</v>
      </c>
      <c r="O32" s="29"/>
      <c r="P32" s="36">
        <v>6247498</v>
      </c>
      <c r="Q32" s="36">
        <v>70804977</v>
      </c>
      <c r="R32" s="37">
        <f t="shared" si="0"/>
        <v>208249.60000000894</v>
      </c>
      <c r="S32" s="31" t="s">
        <v>82</v>
      </c>
      <c r="T32" s="31" t="s">
        <v>83</v>
      </c>
      <c r="U32" s="38">
        <v>1113622677</v>
      </c>
      <c r="V32" s="38" t="s">
        <v>81</v>
      </c>
      <c r="W32" s="39" t="s">
        <v>84</v>
      </c>
      <c r="X32" s="39" t="s">
        <v>81</v>
      </c>
      <c r="Y32" s="31" t="str">
        <f t="shared" si="2"/>
        <v>ANDRES FELIPE VELASCO RIVERA</v>
      </c>
      <c r="Z32" s="31" t="s">
        <v>85</v>
      </c>
      <c r="AA32" s="31" t="s">
        <v>122</v>
      </c>
      <c r="AB32" s="31" t="s">
        <v>87</v>
      </c>
      <c r="AC32" s="60">
        <v>43487</v>
      </c>
      <c r="AD32" s="31">
        <v>2004180</v>
      </c>
      <c r="AE32" s="74" t="s">
        <v>331</v>
      </c>
      <c r="AF32" s="31" t="s">
        <v>90</v>
      </c>
      <c r="AG32" s="31" t="s">
        <v>83</v>
      </c>
      <c r="AH32" s="43">
        <v>52807498</v>
      </c>
      <c r="AI32" s="29" t="s">
        <v>332</v>
      </c>
      <c r="AJ32" s="31">
        <v>339</v>
      </c>
      <c r="AK32" s="31" t="s">
        <v>92</v>
      </c>
      <c r="AL32" s="45">
        <v>43487</v>
      </c>
      <c r="AM32" s="31" t="s">
        <v>93</v>
      </c>
      <c r="AN32" s="31">
        <v>0</v>
      </c>
      <c r="AO32" s="46">
        <v>0</v>
      </c>
      <c r="AP32" s="47"/>
      <c r="AQ32" s="48">
        <v>0</v>
      </c>
      <c r="AR32" s="47"/>
      <c r="AS32" s="49">
        <v>43487</v>
      </c>
      <c r="AT32" s="49">
        <v>43829</v>
      </c>
      <c r="AU32" s="50"/>
      <c r="AV32" s="51"/>
      <c r="AW32" s="31" t="s">
        <v>94</v>
      </c>
      <c r="AX32" s="31"/>
      <c r="AY32" s="31"/>
      <c r="AZ32" s="31" t="s">
        <v>94</v>
      </c>
      <c r="BA32" s="31">
        <v>0</v>
      </c>
      <c r="BB32" s="31"/>
      <c r="BC32" s="31"/>
      <c r="BD32" s="31"/>
      <c r="BE32" s="52" t="s">
        <v>360</v>
      </c>
      <c r="BF32" s="53">
        <f t="shared" si="1"/>
        <v>70804977</v>
      </c>
      <c r="BG32" s="54"/>
      <c r="BH32" s="55" t="s">
        <v>361</v>
      </c>
      <c r="BI32" s="29" t="s">
        <v>97</v>
      </c>
      <c r="BJ32" s="29"/>
      <c r="BK32" s="56" t="s">
        <v>362</v>
      </c>
      <c r="BL32" s="29" t="s">
        <v>99</v>
      </c>
      <c r="BM32" s="29"/>
      <c r="BN32" s="29"/>
      <c r="BO32" s="29"/>
      <c r="BP32" s="29"/>
      <c r="BQ32" s="29"/>
      <c r="BR32" s="29" t="s">
        <v>100</v>
      </c>
      <c r="BS32" s="57" t="s">
        <v>355</v>
      </c>
      <c r="BT32" s="58"/>
      <c r="BU32" s="29" t="s">
        <v>101</v>
      </c>
      <c r="BV32" s="29"/>
      <c r="BW32" s="58"/>
      <c r="BX32" s="29"/>
    </row>
    <row r="33" spans="1:76" ht="12.75" customHeight="1" x14ac:dyDescent="0.2">
      <c r="A33" s="30" t="s">
        <v>363</v>
      </c>
      <c r="B33" s="51" t="s">
        <v>75</v>
      </c>
      <c r="C33" s="32" t="s">
        <v>364</v>
      </c>
      <c r="D33" s="31">
        <v>31</v>
      </c>
      <c r="E33" s="31" t="s">
        <v>365</v>
      </c>
      <c r="F33" s="33">
        <v>43487</v>
      </c>
      <c r="G33" s="31" t="s">
        <v>366</v>
      </c>
      <c r="H33" s="31" t="s">
        <v>79</v>
      </c>
      <c r="I33" s="31" t="s">
        <v>80</v>
      </c>
      <c r="J33" s="34" t="s">
        <v>81</v>
      </c>
      <c r="K33" s="34">
        <v>4519</v>
      </c>
      <c r="L33" s="34">
        <v>8119</v>
      </c>
      <c r="M33" s="35">
        <v>43487</v>
      </c>
      <c r="N33" s="35">
        <v>43487</v>
      </c>
      <c r="O33" s="29"/>
      <c r="P33" s="36">
        <v>2586262</v>
      </c>
      <c r="Q33" s="36">
        <v>28448882</v>
      </c>
      <c r="R33" s="37">
        <f t="shared" si="0"/>
        <v>0</v>
      </c>
      <c r="S33" s="31" t="s">
        <v>82</v>
      </c>
      <c r="T33" s="31" t="s">
        <v>83</v>
      </c>
      <c r="U33" s="38">
        <v>79985802</v>
      </c>
      <c r="V33" s="38" t="s">
        <v>81</v>
      </c>
      <c r="W33" s="39" t="s">
        <v>84</v>
      </c>
      <c r="X33" s="39" t="s">
        <v>81</v>
      </c>
      <c r="Y33" s="31" t="str">
        <f t="shared" si="2"/>
        <v>CRISTIAM JOSUE GARCIA TORRES</v>
      </c>
      <c r="Z33" s="31" t="s">
        <v>85</v>
      </c>
      <c r="AA33" s="31" t="s">
        <v>122</v>
      </c>
      <c r="AB33" s="31" t="s">
        <v>87</v>
      </c>
      <c r="AC33" s="60">
        <v>43487</v>
      </c>
      <c r="AD33" s="34">
        <v>2004178</v>
      </c>
      <c r="AE33" s="54" t="s">
        <v>123</v>
      </c>
      <c r="AF33" s="31" t="s">
        <v>90</v>
      </c>
      <c r="AG33" s="31" t="s">
        <v>83</v>
      </c>
      <c r="AH33" s="43">
        <v>11342150</v>
      </c>
      <c r="AI33" s="29" t="s">
        <v>124</v>
      </c>
      <c r="AJ33" s="31">
        <v>330</v>
      </c>
      <c r="AK33" s="31" t="s">
        <v>92</v>
      </c>
      <c r="AL33" s="45">
        <v>43487</v>
      </c>
      <c r="AM33" s="31" t="s">
        <v>93</v>
      </c>
      <c r="AN33" s="31">
        <v>0</v>
      </c>
      <c r="AO33" s="46">
        <v>0</v>
      </c>
      <c r="AP33" s="47"/>
      <c r="AQ33" s="48">
        <v>0</v>
      </c>
      <c r="AR33" s="47"/>
      <c r="AS33" s="49">
        <v>43487</v>
      </c>
      <c r="AT33" s="49">
        <v>43820</v>
      </c>
      <c r="AU33" s="50"/>
      <c r="AV33" s="51"/>
      <c r="AW33" s="31" t="s">
        <v>94</v>
      </c>
      <c r="AX33" s="31"/>
      <c r="AY33" s="31"/>
      <c r="AZ33" s="31" t="s">
        <v>94</v>
      </c>
      <c r="BA33" s="31">
        <v>0</v>
      </c>
      <c r="BB33" s="31"/>
      <c r="BC33" s="31"/>
      <c r="BD33" s="31"/>
      <c r="BE33" s="52" t="s">
        <v>367</v>
      </c>
      <c r="BF33" s="53">
        <f t="shared" si="1"/>
        <v>28448882</v>
      </c>
      <c r="BG33" s="54"/>
      <c r="BH33" s="55" t="s">
        <v>368</v>
      </c>
      <c r="BI33" s="29" t="s">
        <v>97</v>
      </c>
      <c r="BJ33" s="29"/>
      <c r="BK33" s="56" t="s">
        <v>369</v>
      </c>
      <c r="BL33" s="29" t="s">
        <v>99</v>
      </c>
      <c r="BM33" s="29"/>
      <c r="BN33" s="29"/>
      <c r="BO33" s="29"/>
      <c r="BP33" s="29"/>
      <c r="BQ33" s="29"/>
      <c r="BR33" s="29" t="s">
        <v>100</v>
      </c>
      <c r="BS33" s="57" t="s">
        <v>370</v>
      </c>
      <c r="BT33" s="58"/>
      <c r="BU33" s="29" t="s">
        <v>101</v>
      </c>
      <c r="BV33" s="29"/>
      <c r="BW33" s="58"/>
      <c r="BX33" s="29"/>
    </row>
    <row r="34" spans="1:76" ht="12.75" customHeight="1" x14ac:dyDescent="0.2">
      <c r="A34" s="30" t="s">
        <v>371</v>
      </c>
      <c r="B34" s="51" t="s">
        <v>75</v>
      </c>
      <c r="C34" s="32" t="s">
        <v>372</v>
      </c>
      <c r="D34" s="31">
        <v>32</v>
      </c>
      <c r="E34" s="31" t="s">
        <v>373</v>
      </c>
      <c r="F34" s="33">
        <v>43487</v>
      </c>
      <c r="G34" s="31" t="s">
        <v>374</v>
      </c>
      <c r="H34" s="31" t="s">
        <v>79</v>
      </c>
      <c r="I34" s="31" t="s">
        <v>80</v>
      </c>
      <c r="J34" s="34" t="s">
        <v>81</v>
      </c>
      <c r="K34" s="34">
        <v>5219</v>
      </c>
      <c r="L34" s="34">
        <v>7919</v>
      </c>
      <c r="M34" s="35">
        <v>43487</v>
      </c>
      <c r="N34" s="35">
        <v>43487</v>
      </c>
      <c r="O34" s="29"/>
      <c r="P34" s="36">
        <v>5240183</v>
      </c>
      <c r="Q34" s="36">
        <v>57642013</v>
      </c>
      <c r="R34" s="37">
        <f t="shared" si="0"/>
        <v>0</v>
      </c>
      <c r="S34" s="31" t="s">
        <v>82</v>
      </c>
      <c r="T34" s="31" t="s">
        <v>83</v>
      </c>
      <c r="U34" s="38">
        <v>16072644</v>
      </c>
      <c r="V34" s="38" t="s">
        <v>81</v>
      </c>
      <c r="W34" s="39" t="s">
        <v>84</v>
      </c>
      <c r="X34" s="39" t="s">
        <v>81</v>
      </c>
      <c r="Y34" s="31" t="str">
        <f t="shared" si="2"/>
        <v>ALEJANDRO TAMAYO MONTOYA</v>
      </c>
      <c r="Z34" s="31" t="s">
        <v>85</v>
      </c>
      <c r="AA34" s="31" t="s">
        <v>86</v>
      </c>
      <c r="AB34" s="31" t="s">
        <v>87</v>
      </c>
      <c r="AC34" s="60">
        <v>43487</v>
      </c>
      <c r="AD34" s="31" t="s">
        <v>375</v>
      </c>
      <c r="AE34" s="54" t="s">
        <v>123</v>
      </c>
      <c r="AF34" s="31" t="s">
        <v>90</v>
      </c>
      <c r="AG34" s="31" t="s">
        <v>83</v>
      </c>
      <c r="AH34" s="43">
        <v>11342150</v>
      </c>
      <c r="AI34" s="29" t="s">
        <v>124</v>
      </c>
      <c r="AJ34" s="31">
        <v>330</v>
      </c>
      <c r="AK34" s="31" t="s">
        <v>92</v>
      </c>
      <c r="AL34" s="45">
        <v>43487</v>
      </c>
      <c r="AM34" s="31" t="s">
        <v>93</v>
      </c>
      <c r="AN34" s="31">
        <v>0</v>
      </c>
      <c r="AO34" s="46">
        <v>0</v>
      </c>
      <c r="AP34" s="47"/>
      <c r="AQ34" s="48">
        <v>0</v>
      </c>
      <c r="AR34" s="47"/>
      <c r="AS34" s="49">
        <v>43487</v>
      </c>
      <c r="AT34" s="49">
        <v>43820</v>
      </c>
      <c r="AU34" s="50"/>
      <c r="AV34" s="51"/>
      <c r="AW34" s="31" t="s">
        <v>94</v>
      </c>
      <c r="AX34" s="31"/>
      <c r="AY34" s="31"/>
      <c r="AZ34" s="31" t="s">
        <v>94</v>
      </c>
      <c r="BA34" s="31">
        <v>0</v>
      </c>
      <c r="BB34" s="31"/>
      <c r="BC34" s="31"/>
      <c r="BD34" s="31"/>
      <c r="BE34" s="52" t="s">
        <v>376</v>
      </c>
      <c r="BF34" s="53">
        <f t="shared" si="1"/>
        <v>57642013</v>
      </c>
      <c r="BG34" s="54"/>
      <c r="BH34" s="55" t="s">
        <v>377</v>
      </c>
      <c r="BI34" s="29" t="s">
        <v>97</v>
      </c>
      <c r="BJ34" s="29"/>
      <c r="BK34" s="56" t="s">
        <v>378</v>
      </c>
      <c r="BL34" s="29" t="s">
        <v>99</v>
      </c>
      <c r="BM34" s="29"/>
      <c r="BN34" s="29"/>
      <c r="BO34" s="29"/>
      <c r="BP34" s="29"/>
      <c r="BQ34" s="29"/>
      <c r="BR34" s="29" t="s">
        <v>100</v>
      </c>
      <c r="BS34" s="57" t="s">
        <v>379</v>
      </c>
      <c r="BT34" s="58"/>
      <c r="BU34" s="29" t="s">
        <v>101</v>
      </c>
      <c r="BV34" s="29"/>
      <c r="BW34" s="58"/>
      <c r="BX34" s="29"/>
    </row>
    <row r="35" spans="1:76" ht="12.75" customHeight="1" x14ac:dyDescent="0.2">
      <c r="A35" s="30" t="s">
        <v>380</v>
      </c>
      <c r="B35" s="51" t="s">
        <v>75</v>
      </c>
      <c r="C35" s="32" t="s">
        <v>381</v>
      </c>
      <c r="D35" s="31">
        <v>33</v>
      </c>
      <c r="E35" s="31" t="s">
        <v>382</v>
      </c>
      <c r="F35" s="33">
        <v>43487</v>
      </c>
      <c r="G35" s="31" t="s">
        <v>383</v>
      </c>
      <c r="H35" s="31" t="s">
        <v>79</v>
      </c>
      <c r="I35" s="31" t="s">
        <v>80</v>
      </c>
      <c r="J35" s="34" t="s">
        <v>81</v>
      </c>
      <c r="K35" s="34">
        <v>7019</v>
      </c>
      <c r="L35" s="34">
        <v>8519</v>
      </c>
      <c r="M35" s="35">
        <v>43487</v>
      </c>
      <c r="N35" s="35">
        <v>43487</v>
      </c>
      <c r="O35" s="29"/>
      <c r="P35" s="36">
        <v>5240183</v>
      </c>
      <c r="Q35" s="36">
        <v>59388741</v>
      </c>
      <c r="R35" s="37">
        <f t="shared" si="0"/>
        <v>174673.10000000149</v>
      </c>
      <c r="S35" s="31" t="s">
        <v>82</v>
      </c>
      <c r="T35" s="31" t="s">
        <v>83</v>
      </c>
      <c r="U35" s="81">
        <v>28549107</v>
      </c>
      <c r="V35" s="38" t="s">
        <v>81</v>
      </c>
      <c r="W35" s="39" t="s">
        <v>84</v>
      </c>
      <c r="X35" s="39" t="s">
        <v>81</v>
      </c>
      <c r="Y35" s="31" t="str">
        <f t="shared" si="2"/>
        <v>SHIARA VANESSA VELASQUEZ MENDEZ</v>
      </c>
      <c r="Z35" s="31" t="s">
        <v>85</v>
      </c>
      <c r="AA35" s="31" t="s">
        <v>122</v>
      </c>
      <c r="AB35" s="31" t="s">
        <v>87</v>
      </c>
      <c r="AC35" s="60">
        <v>43487</v>
      </c>
      <c r="AD35" s="31">
        <v>2004171</v>
      </c>
      <c r="AE35" s="29" t="s">
        <v>320</v>
      </c>
      <c r="AF35" s="31" t="s">
        <v>90</v>
      </c>
      <c r="AG35" s="31" t="s">
        <v>83</v>
      </c>
      <c r="AH35" s="75">
        <v>70547559</v>
      </c>
      <c r="AI35" s="29" t="s">
        <v>321</v>
      </c>
      <c r="AJ35" s="31">
        <v>339</v>
      </c>
      <c r="AK35" s="31" t="s">
        <v>92</v>
      </c>
      <c r="AL35" s="45">
        <v>43487</v>
      </c>
      <c r="AM35" s="31" t="s">
        <v>93</v>
      </c>
      <c r="AN35" s="31">
        <v>0</v>
      </c>
      <c r="AO35" s="46">
        <v>0</v>
      </c>
      <c r="AP35" s="47"/>
      <c r="AQ35" s="48">
        <v>0</v>
      </c>
      <c r="AR35" s="47"/>
      <c r="AS35" s="49">
        <v>43487</v>
      </c>
      <c r="AT35" s="49">
        <v>43829</v>
      </c>
      <c r="AU35" s="50"/>
      <c r="AV35" s="51"/>
      <c r="AW35" s="31" t="s">
        <v>94</v>
      </c>
      <c r="AX35" s="31"/>
      <c r="AY35" s="31"/>
      <c r="AZ35" s="31" t="s">
        <v>94</v>
      </c>
      <c r="BA35" s="31">
        <v>0</v>
      </c>
      <c r="BB35" s="31"/>
      <c r="BC35" s="31"/>
      <c r="BD35" s="31"/>
      <c r="BE35" s="52" t="s">
        <v>384</v>
      </c>
      <c r="BF35" s="53">
        <f t="shared" si="1"/>
        <v>59388741</v>
      </c>
      <c r="BG35" s="54"/>
      <c r="BH35" s="55" t="s">
        <v>385</v>
      </c>
      <c r="BI35" s="29" t="s">
        <v>97</v>
      </c>
      <c r="BJ35" s="29"/>
      <c r="BK35" s="56" t="s">
        <v>386</v>
      </c>
      <c r="BL35" s="29" t="s">
        <v>99</v>
      </c>
      <c r="BM35" s="29"/>
      <c r="BN35" s="29"/>
      <c r="BO35" s="29"/>
      <c r="BP35" s="29"/>
      <c r="BQ35" s="29"/>
      <c r="BR35" s="29" t="s">
        <v>100</v>
      </c>
      <c r="BS35" s="57" t="s">
        <v>387</v>
      </c>
      <c r="BT35" s="82" t="s">
        <v>388</v>
      </c>
      <c r="BU35" s="29" t="s">
        <v>101</v>
      </c>
      <c r="BV35" s="29" t="s">
        <v>389</v>
      </c>
      <c r="BW35" s="58"/>
      <c r="BX35" s="29"/>
    </row>
    <row r="36" spans="1:76" ht="12.75" customHeight="1" x14ac:dyDescent="0.2">
      <c r="A36" s="30" t="s">
        <v>390</v>
      </c>
      <c r="B36" s="51" t="s">
        <v>75</v>
      </c>
      <c r="C36" s="32" t="s">
        <v>391</v>
      </c>
      <c r="D36" s="31">
        <v>34</v>
      </c>
      <c r="E36" s="31" t="s">
        <v>392</v>
      </c>
      <c r="F36" s="33">
        <v>43487</v>
      </c>
      <c r="G36" s="31" t="s">
        <v>393</v>
      </c>
      <c r="H36" s="31" t="s">
        <v>79</v>
      </c>
      <c r="I36" s="31" t="s">
        <v>80</v>
      </c>
      <c r="J36" s="34" t="s">
        <v>81</v>
      </c>
      <c r="K36" s="34">
        <v>8819</v>
      </c>
      <c r="L36" s="34">
        <v>9019</v>
      </c>
      <c r="M36" s="35">
        <v>43487</v>
      </c>
      <c r="N36" s="61">
        <v>43488</v>
      </c>
      <c r="O36" s="29"/>
      <c r="P36" s="36">
        <v>4682944</v>
      </c>
      <c r="Q36" s="36">
        <v>51512384</v>
      </c>
      <c r="R36" s="37">
        <f t="shared" si="0"/>
        <v>0</v>
      </c>
      <c r="S36" s="31" t="s">
        <v>82</v>
      </c>
      <c r="T36" s="31" t="s">
        <v>83</v>
      </c>
      <c r="U36" s="38">
        <v>79896417</v>
      </c>
      <c r="V36" s="38" t="s">
        <v>81</v>
      </c>
      <c r="W36" s="39" t="s">
        <v>84</v>
      </c>
      <c r="X36" s="39" t="s">
        <v>81</v>
      </c>
      <c r="Y36" s="31" t="str">
        <f t="shared" si="2"/>
        <v>JUAN CARLOS RONCANCIO RONCANCIO</v>
      </c>
      <c r="Z36" s="31" t="s">
        <v>85</v>
      </c>
      <c r="AA36" s="31" t="s">
        <v>122</v>
      </c>
      <c r="AB36" s="31" t="s">
        <v>87</v>
      </c>
      <c r="AC36" s="60">
        <v>43487</v>
      </c>
      <c r="AD36" s="31">
        <v>2004164</v>
      </c>
      <c r="AE36" s="29" t="s">
        <v>394</v>
      </c>
      <c r="AF36" s="31" t="s">
        <v>90</v>
      </c>
      <c r="AG36" s="31" t="s">
        <v>83</v>
      </c>
      <c r="AH36" s="43">
        <v>91209676</v>
      </c>
      <c r="AI36" s="29" t="s">
        <v>395</v>
      </c>
      <c r="AJ36" s="31">
        <v>330</v>
      </c>
      <c r="AK36" s="31" t="s">
        <v>92</v>
      </c>
      <c r="AL36" s="45">
        <v>43487</v>
      </c>
      <c r="AM36" s="31" t="s">
        <v>93</v>
      </c>
      <c r="AN36" s="31">
        <v>0</v>
      </c>
      <c r="AO36" s="46">
        <v>0</v>
      </c>
      <c r="AP36" s="47"/>
      <c r="AQ36" s="48">
        <v>0</v>
      </c>
      <c r="AR36" s="47"/>
      <c r="AS36" s="49">
        <v>43488</v>
      </c>
      <c r="AT36" s="49">
        <v>43820</v>
      </c>
      <c r="AU36" s="66">
        <v>43821</v>
      </c>
      <c r="AV36" s="51"/>
      <c r="AW36" s="31" t="s">
        <v>94</v>
      </c>
      <c r="AX36" s="31"/>
      <c r="AY36" s="31"/>
      <c r="AZ36" s="31" t="s">
        <v>94</v>
      </c>
      <c r="BA36" s="31">
        <v>0</v>
      </c>
      <c r="BB36" s="31"/>
      <c r="BC36" s="31"/>
      <c r="BD36" s="31"/>
      <c r="BE36" s="52" t="s">
        <v>396</v>
      </c>
      <c r="BF36" s="53">
        <f t="shared" si="1"/>
        <v>51512384</v>
      </c>
      <c r="BG36" s="54"/>
      <c r="BH36" s="55" t="s">
        <v>397</v>
      </c>
      <c r="BI36" s="29" t="s">
        <v>97</v>
      </c>
      <c r="BJ36" s="29"/>
      <c r="BK36" s="56" t="s">
        <v>398</v>
      </c>
      <c r="BL36" s="29" t="s">
        <v>99</v>
      </c>
      <c r="BM36" s="29"/>
      <c r="BN36" s="29"/>
      <c r="BO36" s="29"/>
      <c r="BP36" s="29"/>
      <c r="BQ36" s="29"/>
      <c r="BR36" s="29" t="s">
        <v>100</v>
      </c>
      <c r="BS36" s="57" t="s">
        <v>399</v>
      </c>
      <c r="BT36" s="58"/>
      <c r="BU36" s="29" t="s">
        <v>101</v>
      </c>
      <c r="BV36" s="29"/>
      <c r="BW36" s="58"/>
      <c r="BX36" s="29"/>
    </row>
    <row r="37" spans="1:76" ht="12.75" customHeight="1" x14ac:dyDescent="0.2">
      <c r="A37" s="30" t="s">
        <v>400</v>
      </c>
      <c r="B37" s="51" t="s">
        <v>75</v>
      </c>
      <c r="C37" s="32" t="s">
        <v>401</v>
      </c>
      <c r="D37" s="31">
        <v>35</v>
      </c>
      <c r="E37" s="31" t="s">
        <v>402</v>
      </c>
      <c r="F37" s="33">
        <v>43487</v>
      </c>
      <c r="G37" s="31" t="s">
        <v>403</v>
      </c>
      <c r="H37" s="31" t="s">
        <v>79</v>
      </c>
      <c r="I37" s="31" t="s">
        <v>80</v>
      </c>
      <c r="J37" s="34" t="s">
        <v>81</v>
      </c>
      <c r="K37" s="34">
        <v>3919</v>
      </c>
      <c r="L37" s="34">
        <v>8719</v>
      </c>
      <c r="M37" s="35">
        <v>43487</v>
      </c>
      <c r="N37" s="35">
        <v>43487</v>
      </c>
      <c r="O37" s="29"/>
      <c r="P37" s="36">
        <v>5240183</v>
      </c>
      <c r="Q37" s="36">
        <v>52401830</v>
      </c>
      <c r="R37" s="37">
        <f t="shared" si="0"/>
        <v>0</v>
      </c>
      <c r="S37" s="31" t="s">
        <v>82</v>
      </c>
      <c r="T37" s="31" t="s">
        <v>83</v>
      </c>
      <c r="U37" s="81">
        <v>1072365766</v>
      </c>
      <c r="V37" s="38" t="s">
        <v>81</v>
      </c>
      <c r="W37" s="39" t="s">
        <v>84</v>
      </c>
      <c r="X37" s="39" t="s">
        <v>81</v>
      </c>
      <c r="Y37" s="31" t="str">
        <f t="shared" si="2"/>
        <v>LIZETH ALEXANDRA PRIETO GONZALEZ</v>
      </c>
      <c r="Z37" s="31" t="s">
        <v>85</v>
      </c>
      <c r="AA37" s="31" t="s">
        <v>86</v>
      </c>
      <c r="AB37" s="31" t="s">
        <v>87</v>
      </c>
      <c r="AC37" s="60">
        <v>43487</v>
      </c>
      <c r="AD37" s="31" t="s">
        <v>404</v>
      </c>
      <c r="AE37" s="29" t="s">
        <v>405</v>
      </c>
      <c r="AF37" s="31" t="s">
        <v>90</v>
      </c>
      <c r="AG37" s="31" t="s">
        <v>83</v>
      </c>
      <c r="AH37" s="43">
        <v>52260278</v>
      </c>
      <c r="AI37" s="29" t="s">
        <v>406</v>
      </c>
      <c r="AJ37" s="31">
        <v>300</v>
      </c>
      <c r="AK37" s="31" t="s">
        <v>92</v>
      </c>
      <c r="AL37" s="45">
        <v>43122</v>
      </c>
      <c r="AM37" s="31" t="s">
        <v>93</v>
      </c>
      <c r="AN37" s="31">
        <v>0</v>
      </c>
      <c r="AO37" s="46">
        <v>0</v>
      </c>
      <c r="AP37" s="47"/>
      <c r="AQ37" s="48">
        <v>0</v>
      </c>
      <c r="AR37" s="47"/>
      <c r="AS37" s="49">
        <v>43487</v>
      </c>
      <c r="AT37" s="49">
        <v>43790</v>
      </c>
      <c r="AU37" s="50"/>
      <c r="AV37" s="51"/>
      <c r="AW37" s="31" t="s">
        <v>94</v>
      </c>
      <c r="AX37" s="31"/>
      <c r="AY37" s="31"/>
      <c r="AZ37" s="31" t="s">
        <v>94</v>
      </c>
      <c r="BA37" s="31">
        <v>0</v>
      </c>
      <c r="BB37" s="31"/>
      <c r="BC37" s="31"/>
      <c r="BD37" s="31"/>
      <c r="BE37" s="52" t="s">
        <v>407</v>
      </c>
      <c r="BF37" s="53">
        <f t="shared" si="1"/>
        <v>52401830</v>
      </c>
      <c r="BG37" s="54"/>
      <c r="BH37" s="55" t="s">
        <v>408</v>
      </c>
      <c r="BI37" s="29" t="s">
        <v>97</v>
      </c>
      <c r="BJ37" s="29"/>
      <c r="BK37" s="56" t="s">
        <v>409</v>
      </c>
      <c r="BL37" s="29" t="s">
        <v>99</v>
      </c>
      <c r="BM37" s="29"/>
      <c r="BN37" s="29"/>
      <c r="BO37" s="29"/>
      <c r="BP37" s="29"/>
      <c r="BQ37" s="29"/>
      <c r="BR37" s="29" t="s">
        <v>100</v>
      </c>
      <c r="BS37" s="57" t="s">
        <v>101</v>
      </c>
      <c r="BT37" s="58"/>
      <c r="BU37" s="29" t="s">
        <v>101</v>
      </c>
      <c r="BV37" s="29"/>
      <c r="BW37" s="58"/>
      <c r="BX37" s="29"/>
    </row>
    <row r="38" spans="1:76" ht="12.75" customHeight="1" x14ac:dyDescent="0.2">
      <c r="A38" s="30" t="s">
        <v>410</v>
      </c>
      <c r="B38" s="51" t="s">
        <v>75</v>
      </c>
      <c r="C38" s="32" t="s">
        <v>411</v>
      </c>
      <c r="D38" s="31">
        <v>36</v>
      </c>
      <c r="E38" s="31" t="s">
        <v>412</v>
      </c>
      <c r="F38" s="33">
        <v>43487</v>
      </c>
      <c r="G38" s="31" t="s">
        <v>413</v>
      </c>
      <c r="H38" s="31" t="s">
        <v>79</v>
      </c>
      <c r="I38" s="31" t="s">
        <v>80</v>
      </c>
      <c r="J38" s="34" t="s">
        <v>81</v>
      </c>
      <c r="K38" s="34">
        <v>8919</v>
      </c>
      <c r="L38" s="34">
        <v>8219</v>
      </c>
      <c r="M38" s="35">
        <v>43487</v>
      </c>
      <c r="N38" s="35">
        <v>43487</v>
      </c>
      <c r="O38" s="29"/>
      <c r="P38" s="36">
        <v>4682944</v>
      </c>
      <c r="Q38" s="36">
        <v>53073365</v>
      </c>
      <c r="R38" s="37">
        <f t="shared" si="0"/>
        <v>156097.79999999702</v>
      </c>
      <c r="S38" s="31" t="s">
        <v>82</v>
      </c>
      <c r="T38" s="31" t="s">
        <v>83</v>
      </c>
      <c r="U38" s="38">
        <v>1032452082</v>
      </c>
      <c r="V38" s="38" t="s">
        <v>81</v>
      </c>
      <c r="W38" s="39" t="s">
        <v>84</v>
      </c>
      <c r="X38" s="39" t="s">
        <v>81</v>
      </c>
      <c r="Y38" s="31" t="str">
        <f t="shared" si="2"/>
        <v>YILBERT STEVEN MATEUS CASTRO</v>
      </c>
      <c r="Z38" s="31" t="s">
        <v>85</v>
      </c>
      <c r="AA38" s="31" t="s">
        <v>122</v>
      </c>
      <c r="AB38" s="31" t="s">
        <v>87</v>
      </c>
      <c r="AC38" s="60">
        <v>43487</v>
      </c>
      <c r="AD38" s="31">
        <v>2004184</v>
      </c>
      <c r="AE38" s="54" t="s">
        <v>283</v>
      </c>
      <c r="AF38" s="31" t="s">
        <v>90</v>
      </c>
      <c r="AG38" s="31" t="s">
        <v>83</v>
      </c>
      <c r="AH38" s="43">
        <v>52767503</v>
      </c>
      <c r="AI38" s="29" t="s">
        <v>284</v>
      </c>
      <c r="AJ38" s="31">
        <v>339</v>
      </c>
      <c r="AK38" s="31" t="s">
        <v>92</v>
      </c>
      <c r="AL38" s="45">
        <v>43487</v>
      </c>
      <c r="AM38" s="31" t="s">
        <v>93</v>
      </c>
      <c r="AN38" s="31">
        <v>0</v>
      </c>
      <c r="AO38" s="46">
        <v>0</v>
      </c>
      <c r="AP38" s="47"/>
      <c r="AQ38" s="48">
        <v>0</v>
      </c>
      <c r="AR38" s="47"/>
      <c r="AS38" s="49">
        <v>43487</v>
      </c>
      <c r="AT38" s="49">
        <v>43829</v>
      </c>
      <c r="AU38" s="50"/>
      <c r="AV38" s="51"/>
      <c r="AW38" s="31" t="s">
        <v>94</v>
      </c>
      <c r="AX38" s="31"/>
      <c r="AY38" s="31"/>
      <c r="AZ38" s="31" t="s">
        <v>94</v>
      </c>
      <c r="BA38" s="31">
        <v>0</v>
      </c>
      <c r="BB38" s="31"/>
      <c r="BC38" s="31"/>
      <c r="BD38" s="31"/>
      <c r="BE38" s="52" t="s">
        <v>414</v>
      </c>
      <c r="BF38" s="53">
        <f t="shared" si="1"/>
        <v>53073365</v>
      </c>
      <c r="BG38" s="54"/>
      <c r="BH38" s="55" t="s">
        <v>415</v>
      </c>
      <c r="BI38" s="29" t="s">
        <v>97</v>
      </c>
      <c r="BJ38" s="29"/>
      <c r="BK38" s="56" t="s">
        <v>416</v>
      </c>
      <c r="BL38" s="29" t="s">
        <v>99</v>
      </c>
      <c r="BM38" s="29"/>
      <c r="BN38" s="29"/>
      <c r="BO38" s="29"/>
      <c r="BP38" s="29"/>
      <c r="BQ38" s="29"/>
      <c r="BR38" s="29" t="s">
        <v>100</v>
      </c>
      <c r="BS38" s="57" t="s">
        <v>101</v>
      </c>
      <c r="BT38" s="58"/>
      <c r="BU38" s="29" t="s">
        <v>101</v>
      </c>
      <c r="BV38" s="29"/>
      <c r="BW38" s="58"/>
      <c r="BX38" s="29"/>
    </row>
    <row r="39" spans="1:76" ht="12.75" customHeight="1" x14ac:dyDescent="0.2">
      <c r="A39" s="30" t="s">
        <v>417</v>
      </c>
      <c r="B39" s="51" t="s">
        <v>75</v>
      </c>
      <c r="C39" s="32" t="s">
        <v>418</v>
      </c>
      <c r="D39" s="31">
        <v>37</v>
      </c>
      <c r="E39" s="31" t="s">
        <v>419</v>
      </c>
      <c r="F39" s="33">
        <v>43487</v>
      </c>
      <c r="G39" s="31" t="s">
        <v>420</v>
      </c>
      <c r="H39" s="31" t="s">
        <v>79</v>
      </c>
      <c r="I39" s="31" t="s">
        <v>80</v>
      </c>
      <c r="J39" s="34" t="s">
        <v>81</v>
      </c>
      <c r="K39" s="34">
        <v>6319</v>
      </c>
      <c r="L39" s="34">
        <v>8619</v>
      </c>
      <c r="M39" s="35">
        <v>43487</v>
      </c>
      <c r="N39" s="35">
        <v>43487</v>
      </c>
      <c r="O39" s="29"/>
      <c r="P39" s="36">
        <v>3739926</v>
      </c>
      <c r="Q39" s="36">
        <v>42261164</v>
      </c>
      <c r="R39" s="37">
        <f t="shared" si="0"/>
        <v>0.20000000298023224</v>
      </c>
      <c r="S39" s="31" t="s">
        <v>82</v>
      </c>
      <c r="T39" s="31" t="s">
        <v>83</v>
      </c>
      <c r="U39" s="83">
        <v>1049621201</v>
      </c>
      <c r="V39" s="38" t="s">
        <v>81</v>
      </c>
      <c r="W39" s="39" t="s">
        <v>84</v>
      </c>
      <c r="X39" s="39" t="s">
        <v>81</v>
      </c>
      <c r="Y39" s="31" t="str">
        <f t="shared" si="2"/>
        <v>LEYDI AZUCENA MONROY LARGO</v>
      </c>
      <c r="Z39" s="31" t="s">
        <v>85</v>
      </c>
      <c r="AA39" s="31" t="s">
        <v>86</v>
      </c>
      <c r="AB39" s="31" t="s">
        <v>87</v>
      </c>
      <c r="AC39" s="60">
        <v>43487</v>
      </c>
      <c r="AD39" s="31" t="s">
        <v>421</v>
      </c>
      <c r="AE39" s="54" t="s">
        <v>422</v>
      </c>
      <c r="AF39" s="31" t="s">
        <v>90</v>
      </c>
      <c r="AG39" s="31" t="s">
        <v>83</v>
      </c>
      <c r="AH39" s="43">
        <v>79690000</v>
      </c>
      <c r="AI39" s="29" t="s">
        <v>423</v>
      </c>
      <c r="AJ39" s="31">
        <v>339</v>
      </c>
      <c r="AK39" s="31" t="s">
        <v>92</v>
      </c>
      <c r="AL39" s="45">
        <v>43487</v>
      </c>
      <c r="AM39" s="31" t="s">
        <v>93</v>
      </c>
      <c r="AN39" s="31">
        <v>0</v>
      </c>
      <c r="AO39" s="46">
        <v>0</v>
      </c>
      <c r="AP39" s="47"/>
      <c r="AQ39" s="48">
        <v>0</v>
      </c>
      <c r="AR39" s="47"/>
      <c r="AS39" s="49">
        <v>43487</v>
      </c>
      <c r="AT39" s="49">
        <v>43829</v>
      </c>
      <c r="AU39" s="50"/>
      <c r="AV39" s="51"/>
      <c r="AW39" s="31" t="s">
        <v>94</v>
      </c>
      <c r="AX39" s="31"/>
      <c r="AY39" s="31"/>
      <c r="AZ39" s="31" t="s">
        <v>94</v>
      </c>
      <c r="BA39" s="31">
        <v>0</v>
      </c>
      <c r="BB39" s="31"/>
      <c r="BC39" s="31"/>
      <c r="BD39" s="31"/>
      <c r="BE39" s="52" t="s">
        <v>424</v>
      </c>
      <c r="BF39" s="53">
        <f t="shared" si="1"/>
        <v>42261164</v>
      </c>
      <c r="BG39" s="54"/>
      <c r="BH39" s="55" t="s">
        <v>425</v>
      </c>
      <c r="BI39" s="29" t="s">
        <v>97</v>
      </c>
      <c r="BJ39" s="29"/>
      <c r="BK39" s="84" t="s">
        <v>426</v>
      </c>
      <c r="BL39" s="29" t="s">
        <v>99</v>
      </c>
      <c r="BM39" s="29"/>
      <c r="BN39" s="29"/>
      <c r="BO39" s="29"/>
      <c r="BP39" s="29"/>
      <c r="BQ39" s="29"/>
      <c r="BR39" s="29" t="s">
        <v>100</v>
      </c>
      <c r="BS39" s="57" t="s">
        <v>101</v>
      </c>
      <c r="BT39" s="58"/>
      <c r="BU39" s="29" t="s">
        <v>101</v>
      </c>
      <c r="BV39" s="29"/>
      <c r="BW39" s="58"/>
      <c r="BX39" s="29"/>
    </row>
    <row r="40" spans="1:76" ht="12.75" customHeight="1" x14ac:dyDescent="0.2">
      <c r="A40" s="30" t="s">
        <v>427</v>
      </c>
      <c r="B40" s="51" t="s">
        <v>75</v>
      </c>
      <c r="C40" s="32" t="s">
        <v>428</v>
      </c>
      <c r="D40" s="31">
        <v>38</v>
      </c>
      <c r="E40" s="31" t="s">
        <v>429</v>
      </c>
      <c r="F40" s="33">
        <v>43487</v>
      </c>
      <c r="G40" s="31" t="s">
        <v>430</v>
      </c>
      <c r="H40" s="31" t="s">
        <v>79</v>
      </c>
      <c r="I40" s="31" t="s">
        <v>80</v>
      </c>
      <c r="J40" s="34" t="s">
        <v>81</v>
      </c>
      <c r="K40" s="34">
        <v>9519</v>
      </c>
      <c r="L40" s="34">
        <v>8419</v>
      </c>
      <c r="M40" s="35">
        <v>43487</v>
      </c>
      <c r="N40" s="35">
        <v>43487</v>
      </c>
      <c r="O40" s="29"/>
      <c r="P40" s="36">
        <v>4297164</v>
      </c>
      <c r="Q40" s="36">
        <v>48557953</v>
      </c>
      <c r="R40" s="37">
        <f t="shared" si="0"/>
        <v>-0.19999999552965164</v>
      </c>
      <c r="S40" s="31" t="s">
        <v>82</v>
      </c>
      <c r="T40" s="31" t="s">
        <v>83</v>
      </c>
      <c r="U40" s="38">
        <v>52760096</v>
      </c>
      <c r="V40" s="38" t="s">
        <v>81</v>
      </c>
      <c r="W40" s="39" t="s">
        <v>84</v>
      </c>
      <c r="X40" s="39" t="s">
        <v>81</v>
      </c>
      <c r="Y40" s="31" t="str">
        <f t="shared" si="2"/>
        <v>JUDITH CAROLINA URREGO GUZMAN</v>
      </c>
      <c r="Z40" s="31" t="s">
        <v>85</v>
      </c>
      <c r="AA40" s="31" t="s">
        <v>122</v>
      </c>
      <c r="AB40" s="31" t="s">
        <v>87</v>
      </c>
      <c r="AC40" s="60">
        <v>43487</v>
      </c>
      <c r="AD40" s="31">
        <v>2004183</v>
      </c>
      <c r="AE40" s="54" t="s">
        <v>283</v>
      </c>
      <c r="AF40" s="31" t="s">
        <v>90</v>
      </c>
      <c r="AG40" s="31" t="s">
        <v>83</v>
      </c>
      <c r="AH40" s="43">
        <v>52767503</v>
      </c>
      <c r="AI40" s="29" t="s">
        <v>284</v>
      </c>
      <c r="AJ40" s="31">
        <v>339</v>
      </c>
      <c r="AK40" s="31" t="s">
        <v>92</v>
      </c>
      <c r="AL40" s="45">
        <v>43487</v>
      </c>
      <c r="AM40" s="31" t="s">
        <v>93</v>
      </c>
      <c r="AN40" s="31">
        <v>0</v>
      </c>
      <c r="AO40" s="46">
        <v>0</v>
      </c>
      <c r="AP40" s="47"/>
      <c r="AQ40" s="48">
        <v>0</v>
      </c>
      <c r="AR40" s="47"/>
      <c r="AS40" s="49">
        <v>43487</v>
      </c>
      <c r="AT40" s="49">
        <v>43829</v>
      </c>
      <c r="AU40" s="50"/>
      <c r="AV40" s="51"/>
      <c r="AW40" s="31" t="s">
        <v>94</v>
      </c>
      <c r="AX40" s="31"/>
      <c r="AY40" s="31"/>
      <c r="AZ40" s="31" t="s">
        <v>94</v>
      </c>
      <c r="BA40" s="31">
        <v>0</v>
      </c>
      <c r="BB40" s="31"/>
      <c r="BC40" s="31"/>
      <c r="BD40" s="31"/>
      <c r="BE40" s="52" t="s">
        <v>431</v>
      </c>
      <c r="BF40" s="53">
        <f t="shared" si="1"/>
        <v>48557953</v>
      </c>
      <c r="BG40" s="54"/>
      <c r="BH40" s="55" t="s">
        <v>432</v>
      </c>
      <c r="BI40" s="29" t="s">
        <v>97</v>
      </c>
      <c r="BJ40" s="29"/>
      <c r="BK40" s="56" t="s">
        <v>433</v>
      </c>
      <c r="BL40" s="29" t="s">
        <v>99</v>
      </c>
      <c r="BM40" s="29"/>
      <c r="BN40" s="29"/>
      <c r="BO40" s="29"/>
      <c r="BP40" s="29"/>
      <c r="BQ40" s="29"/>
      <c r="BR40" s="29" t="s">
        <v>100</v>
      </c>
      <c r="BS40" s="57" t="s">
        <v>434</v>
      </c>
      <c r="BT40" s="58"/>
      <c r="BU40" s="29" t="s">
        <v>101</v>
      </c>
      <c r="BV40" s="29"/>
      <c r="BW40" s="58"/>
      <c r="BX40" s="29"/>
    </row>
    <row r="41" spans="1:76" ht="12.75" customHeight="1" x14ac:dyDescent="0.2">
      <c r="A41" s="30" t="s">
        <v>435</v>
      </c>
      <c r="B41" s="51" t="s">
        <v>75</v>
      </c>
      <c r="C41" s="32" t="s">
        <v>436</v>
      </c>
      <c r="D41" s="31">
        <v>39</v>
      </c>
      <c r="E41" s="31" t="s">
        <v>437</v>
      </c>
      <c r="F41" s="33">
        <v>43487</v>
      </c>
      <c r="G41" s="31" t="s">
        <v>438</v>
      </c>
      <c r="H41" s="31" t="s">
        <v>79</v>
      </c>
      <c r="I41" s="31" t="s">
        <v>80</v>
      </c>
      <c r="J41" s="34" t="s">
        <v>81</v>
      </c>
      <c r="K41" s="34">
        <v>4219</v>
      </c>
      <c r="L41" s="34">
        <v>8919</v>
      </c>
      <c r="M41" s="35">
        <v>43487</v>
      </c>
      <c r="N41" s="35">
        <v>43487</v>
      </c>
      <c r="O41" s="29"/>
      <c r="P41" s="36">
        <v>6247498</v>
      </c>
      <c r="Q41" s="36">
        <v>24365242</v>
      </c>
      <c r="R41" s="37">
        <f t="shared" si="0"/>
        <v>-0.19999999925494194</v>
      </c>
      <c r="S41" s="31" t="s">
        <v>82</v>
      </c>
      <c r="T41" s="31" t="s">
        <v>83</v>
      </c>
      <c r="U41" s="38">
        <v>1010171738</v>
      </c>
      <c r="V41" s="38" t="s">
        <v>81</v>
      </c>
      <c r="W41" s="39" t="s">
        <v>84</v>
      </c>
      <c r="X41" s="39" t="s">
        <v>81</v>
      </c>
      <c r="Y41" s="31" t="str">
        <f t="shared" si="2"/>
        <v>EFRAIN MOLANO VARGAS</v>
      </c>
      <c r="Z41" s="31" t="s">
        <v>85</v>
      </c>
      <c r="AA41" s="31" t="s">
        <v>86</v>
      </c>
      <c r="AB41" s="31" t="s">
        <v>87</v>
      </c>
      <c r="AC41" s="60">
        <v>43487</v>
      </c>
      <c r="AD41" s="31" t="s">
        <v>439</v>
      </c>
      <c r="AE41" s="29" t="s">
        <v>440</v>
      </c>
      <c r="AF41" s="31" t="s">
        <v>90</v>
      </c>
      <c r="AG41" s="31" t="s">
        <v>83</v>
      </c>
      <c r="AH41" s="43">
        <v>52197050</v>
      </c>
      <c r="AI41" s="29" t="s">
        <v>441</v>
      </c>
      <c r="AJ41" s="31">
        <f>90+27</f>
        <v>117</v>
      </c>
      <c r="AK41" s="31" t="s">
        <v>92</v>
      </c>
      <c r="AL41" s="45">
        <v>43487</v>
      </c>
      <c r="AM41" s="31" t="s">
        <v>93</v>
      </c>
      <c r="AN41" s="31">
        <v>0</v>
      </c>
      <c r="AO41" s="46">
        <v>0</v>
      </c>
      <c r="AP41" s="47"/>
      <c r="AQ41" s="48">
        <v>0</v>
      </c>
      <c r="AR41" s="47"/>
      <c r="AS41" s="49">
        <v>43487</v>
      </c>
      <c r="AT41" s="49">
        <v>43603</v>
      </c>
      <c r="AU41" s="85"/>
      <c r="AV41" s="51"/>
      <c r="AW41" s="31" t="s">
        <v>94</v>
      </c>
      <c r="AX41" s="31"/>
      <c r="AY41" s="31"/>
      <c r="AZ41" s="31" t="s">
        <v>94</v>
      </c>
      <c r="BA41" s="31">
        <v>0</v>
      </c>
      <c r="BB41" s="31"/>
      <c r="BC41" s="31"/>
      <c r="BD41" s="31"/>
      <c r="BE41" s="52" t="s">
        <v>442</v>
      </c>
      <c r="BF41" s="53">
        <f t="shared" si="1"/>
        <v>24365242</v>
      </c>
      <c r="BG41" s="54"/>
      <c r="BH41" s="55" t="s">
        <v>443</v>
      </c>
      <c r="BI41" s="80" t="s">
        <v>351</v>
      </c>
      <c r="BJ41" s="29"/>
      <c r="BK41" s="56" t="s">
        <v>444</v>
      </c>
      <c r="BL41" s="29" t="s">
        <v>99</v>
      </c>
      <c r="BM41" s="29"/>
      <c r="BN41" s="73" t="s">
        <v>100</v>
      </c>
      <c r="BO41" s="29"/>
      <c r="BP41" s="29"/>
      <c r="BQ41" s="29"/>
      <c r="BR41" s="29" t="s">
        <v>354</v>
      </c>
      <c r="BS41" s="57" t="s">
        <v>445</v>
      </c>
      <c r="BT41" s="58"/>
      <c r="BU41" s="29" t="s">
        <v>101</v>
      </c>
      <c r="BV41" s="29"/>
      <c r="BW41" s="58"/>
      <c r="BX41" s="29"/>
    </row>
    <row r="42" spans="1:76" ht="12.75" customHeight="1" x14ac:dyDescent="0.2">
      <c r="A42" s="30" t="s">
        <v>446</v>
      </c>
      <c r="B42" s="51" t="s">
        <v>75</v>
      </c>
      <c r="C42" s="32" t="s">
        <v>447</v>
      </c>
      <c r="D42" s="31">
        <v>40</v>
      </c>
      <c r="E42" s="31" t="s">
        <v>448</v>
      </c>
      <c r="F42" s="33">
        <v>43487</v>
      </c>
      <c r="G42" s="31" t="s">
        <v>449</v>
      </c>
      <c r="H42" s="31" t="s">
        <v>79</v>
      </c>
      <c r="I42" s="31" t="s">
        <v>80</v>
      </c>
      <c r="J42" s="34" t="s">
        <v>81</v>
      </c>
      <c r="K42" s="34">
        <v>9719</v>
      </c>
      <c r="L42" s="34">
        <v>8819</v>
      </c>
      <c r="M42" s="35">
        <v>43487</v>
      </c>
      <c r="N42" s="35">
        <v>43487</v>
      </c>
      <c r="O42" s="29"/>
      <c r="P42" s="86">
        <v>6129621</v>
      </c>
      <c r="Q42" s="36">
        <v>69264767</v>
      </c>
      <c r="R42" s="37">
        <f t="shared" si="0"/>
        <v>49.700000002980232</v>
      </c>
      <c r="S42" s="31" t="s">
        <v>82</v>
      </c>
      <c r="T42" s="31" t="s">
        <v>83</v>
      </c>
      <c r="U42" s="81">
        <v>46669762</v>
      </c>
      <c r="V42" s="38" t="s">
        <v>81</v>
      </c>
      <c r="W42" s="39" t="s">
        <v>84</v>
      </c>
      <c r="X42" s="39" t="s">
        <v>81</v>
      </c>
      <c r="Y42" s="31" t="str">
        <f t="shared" si="2"/>
        <v>SANDRA YANETH PEREZ SALAZAR</v>
      </c>
      <c r="Z42" s="31" t="s">
        <v>85</v>
      </c>
      <c r="AA42" s="31" t="s">
        <v>86</v>
      </c>
      <c r="AB42" s="31" t="s">
        <v>87</v>
      </c>
      <c r="AC42" s="60">
        <v>43487</v>
      </c>
      <c r="AD42" s="31" t="s">
        <v>450</v>
      </c>
      <c r="AE42" s="29" t="s">
        <v>451</v>
      </c>
      <c r="AF42" s="31" t="s">
        <v>90</v>
      </c>
      <c r="AG42" s="31" t="s">
        <v>83</v>
      </c>
      <c r="AH42" s="43">
        <v>52197050</v>
      </c>
      <c r="AI42" s="29" t="s">
        <v>441</v>
      </c>
      <c r="AJ42" s="31">
        <v>339</v>
      </c>
      <c r="AK42" s="31" t="s">
        <v>92</v>
      </c>
      <c r="AL42" s="45">
        <v>43487</v>
      </c>
      <c r="AM42" s="31" t="s">
        <v>93</v>
      </c>
      <c r="AN42" s="31">
        <v>0</v>
      </c>
      <c r="AO42" s="46">
        <v>0</v>
      </c>
      <c r="AP42" s="47"/>
      <c r="AQ42" s="48">
        <v>0</v>
      </c>
      <c r="AR42" s="47"/>
      <c r="AS42" s="49">
        <v>43487</v>
      </c>
      <c r="AT42" s="49">
        <v>43829</v>
      </c>
      <c r="AU42" s="50"/>
      <c r="AV42" s="51"/>
      <c r="AW42" s="31" t="s">
        <v>94</v>
      </c>
      <c r="AX42" s="31"/>
      <c r="AY42" s="31"/>
      <c r="AZ42" s="31" t="s">
        <v>94</v>
      </c>
      <c r="BA42" s="31">
        <v>0</v>
      </c>
      <c r="BB42" s="31"/>
      <c r="BC42" s="31"/>
      <c r="BD42" s="31"/>
      <c r="BE42" s="52" t="s">
        <v>452</v>
      </c>
      <c r="BF42" s="53">
        <f t="shared" si="1"/>
        <v>69264767</v>
      </c>
      <c r="BG42" s="54" t="s">
        <v>91</v>
      </c>
      <c r="BH42" s="55" t="s">
        <v>453</v>
      </c>
      <c r="BI42" s="29" t="s">
        <v>97</v>
      </c>
      <c r="BJ42" s="29"/>
      <c r="BK42" s="56" t="s">
        <v>454</v>
      </c>
      <c r="BL42" s="29" t="s">
        <v>99</v>
      </c>
      <c r="BM42" s="29"/>
      <c r="BN42" s="29"/>
      <c r="BO42" s="29"/>
      <c r="BP42" s="29"/>
      <c r="BQ42" s="29"/>
      <c r="BR42" s="29" t="s">
        <v>100</v>
      </c>
      <c r="BS42" s="57" t="s">
        <v>101</v>
      </c>
      <c r="BT42" s="58"/>
      <c r="BU42" s="29" t="s">
        <v>101</v>
      </c>
      <c r="BV42" s="29"/>
      <c r="BW42" s="58"/>
      <c r="BX42" s="29"/>
    </row>
    <row r="43" spans="1:76" ht="12.75" customHeight="1" x14ac:dyDescent="0.2">
      <c r="A43" s="30" t="s">
        <v>455</v>
      </c>
      <c r="B43" s="51" t="s">
        <v>75</v>
      </c>
      <c r="C43" s="32" t="s">
        <v>456</v>
      </c>
      <c r="D43" s="31">
        <v>41</v>
      </c>
      <c r="E43" s="31" t="s">
        <v>457</v>
      </c>
      <c r="F43" s="33">
        <v>43488</v>
      </c>
      <c r="G43" s="31" t="s">
        <v>458</v>
      </c>
      <c r="H43" s="31" t="s">
        <v>79</v>
      </c>
      <c r="I43" s="31" t="s">
        <v>80</v>
      </c>
      <c r="J43" s="34" t="s">
        <v>81</v>
      </c>
      <c r="K43" s="34">
        <v>9319</v>
      </c>
      <c r="L43" s="34">
        <v>9719</v>
      </c>
      <c r="M43" s="35">
        <v>43488</v>
      </c>
      <c r="N43" s="35">
        <v>43488</v>
      </c>
      <c r="O43" s="29"/>
      <c r="P43" s="36">
        <v>6247498</v>
      </c>
      <c r="Q43" s="36">
        <v>70596727</v>
      </c>
      <c r="R43" s="37">
        <f t="shared" si="0"/>
        <v>208249.53333333135</v>
      </c>
      <c r="S43" s="31" t="s">
        <v>82</v>
      </c>
      <c r="T43" s="31" t="s">
        <v>83</v>
      </c>
      <c r="U43" s="38">
        <v>51748041</v>
      </c>
      <c r="V43" s="38" t="s">
        <v>81</v>
      </c>
      <c r="W43" s="39" t="s">
        <v>84</v>
      </c>
      <c r="X43" s="39" t="s">
        <v>81</v>
      </c>
      <c r="Y43" s="31" t="str">
        <f t="shared" si="2"/>
        <v>MARTHA CECILIA MARQUEZ</v>
      </c>
      <c r="Z43" s="31" t="s">
        <v>85</v>
      </c>
      <c r="AA43" s="31" t="s">
        <v>122</v>
      </c>
      <c r="AB43" s="31" t="s">
        <v>87</v>
      </c>
      <c r="AC43" s="60">
        <v>43488</v>
      </c>
      <c r="AD43" s="34">
        <v>2004189</v>
      </c>
      <c r="AE43" s="54" t="s">
        <v>283</v>
      </c>
      <c r="AF43" s="31" t="s">
        <v>90</v>
      </c>
      <c r="AG43" s="31" t="s">
        <v>83</v>
      </c>
      <c r="AH43" s="43">
        <v>52767503</v>
      </c>
      <c r="AI43" s="29" t="s">
        <v>284</v>
      </c>
      <c r="AJ43" s="31">
        <v>338</v>
      </c>
      <c r="AK43" s="31" t="s">
        <v>92</v>
      </c>
      <c r="AL43" s="45">
        <v>43488</v>
      </c>
      <c r="AM43" s="31" t="s">
        <v>93</v>
      </c>
      <c r="AN43" s="31">
        <v>0</v>
      </c>
      <c r="AO43" s="46">
        <v>0</v>
      </c>
      <c r="AP43" s="47"/>
      <c r="AQ43" s="48">
        <v>0</v>
      </c>
      <c r="AR43" s="47"/>
      <c r="AS43" s="49">
        <v>43488</v>
      </c>
      <c r="AT43" s="49">
        <v>43829</v>
      </c>
      <c r="AU43" s="50"/>
      <c r="AV43" s="51"/>
      <c r="AW43" s="31" t="s">
        <v>94</v>
      </c>
      <c r="AX43" s="31"/>
      <c r="AY43" s="31"/>
      <c r="AZ43" s="31" t="s">
        <v>94</v>
      </c>
      <c r="BA43" s="31">
        <v>0</v>
      </c>
      <c r="BB43" s="31"/>
      <c r="BC43" s="31"/>
      <c r="BD43" s="31"/>
      <c r="BE43" s="52" t="s">
        <v>459</v>
      </c>
      <c r="BF43" s="53">
        <f t="shared" si="1"/>
        <v>70596727</v>
      </c>
      <c r="BG43" s="54"/>
      <c r="BH43" s="55" t="s">
        <v>460</v>
      </c>
      <c r="BI43" s="29" t="s">
        <v>97</v>
      </c>
      <c r="BJ43" s="29"/>
      <c r="BK43" s="56" t="s">
        <v>461</v>
      </c>
      <c r="BL43" s="29" t="s">
        <v>99</v>
      </c>
      <c r="BM43" s="29"/>
      <c r="BN43" s="29"/>
      <c r="BO43" s="29"/>
      <c r="BP43" s="29"/>
      <c r="BQ43" s="29"/>
      <c r="BR43" s="29" t="s">
        <v>100</v>
      </c>
      <c r="BS43" s="57" t="s">
        <v>462</v>
      </c>
      <c r="BT43" s="82" t="s">
        <v>463</v>
      </c>
      <c r="BU43" s="29" t="s">
        <v>101</v>
      </c>
      <c r="BV43" s="29"/>
      <c r="BW43" s="58"/>
      <c r="BX43" s="29"/>
    </row>
    <row r="44" spans="1:76" ht="12.75" customHeight="1" x14ac:dyDescent="0.2">
      <c r="A44" s="30" t="s">
        <v>464</v>
      </c>
      <c r="B44" s="51" t="s">
        <v>75</v>
      </c>
      <c r="C44" s="32" t="s">
        <v>465</v>
      </c>
      <c r="D44" s="31">
        <v>42</v>
      </c>
      <c r="E44" s="31" t="s">
        <v>466</v>
      </c>
      <c r="F44" s="33">
        <v>43488</v>
      </c>
      <c r="G44" s="31" t="s">
        <v>467</v>
      </c>
      <c r="H44" s="31" t="s">
        <v>79</v>
      </c>
      <c r="I44" s="31" t="s">
        <v>80</v>
      </c>
      <c r="J44" s="34" t="s">
        <v>81</v>
      </c>
      <c r="K44" s="34">
        <v>7219</v>
      </c>
      <c r="L44" s="34">
        <v>9519</v>
      </c>
      <c r="M44" s="35">
        <v>43488</v>
      </c>
      <c r="N44" s="35">
        <v>43488</v>
      </c>
      <c r="O44" s="29"/>
      <c r="P44" s="36">
        <v>8251412</v>
      </c>
      <c r="Q44" s="36">
        <v>93240956</v>
      </c>
      <c r="R44" s="37">
        <f t="shared" si="0"/>
        <v>275047.46666666865</v>
      </c>
      <c r="S44" s="31" t="s">
        <v>82</v>
      </c>
      <c r="T44" s="31" t="s">
        <v>83</v>
      </c>
      <c r="U44" s="38">
        <v>52419515</v>
      </c>
      <c r="V44" s="38" t="s">
        <v>81</v>
      </c>
      <c r="W44" s="39" t="s">
        <v>84</v>
      </c>
      <c r="X44" s="39" t="s">
        <v>81</v>
      </c>
      <c r="Y44" s="31" t="str">
        <f t="shared" si="2"/>
        <v>OLGA LUCIA CHAVARRO VASQUEZ</v>
      </c>
      <c r="Z44" s="31" t="s">
        <v>85</v>
      </c>
      <c r="AA44" s="31" t="s">
        <v>122</v>
      </c>
      <c r="AB44" s="31" t="s">
        <v>87</v>
      </c>
      <c r="AC44" s="60">
        <v>43488</v>
      </c>
      <c r="AD44" s="31">
        <v>2004228</v>
      </c>
      <c r="AE44" s="29" t="s">
        <v>320</v>
      </c>
      <c r="AF44" s="31" t="s">
        <v>90</v>
      </c>
      <c r="AG44" s="31" t="s">
        <v>83</v>
      </c>
      <c r="AH44" s="75">
        <v>70547559</v>
      </c>
      <c r="AI44" s="29" t="s">
        <v>321</v>
      </c>
      <c r="AJ44" s="31">
        <v>338</v>
      </c>
      <c r="AK44" s="31" t="s">
        <v>92</v>
      </c>
      <c r="AL44" s="45">
        <v>43488</v>
      </c>
      <c r="AM44" s="31" t="s">
        <v>93</v>
      </c>
      <c r="AN44" s="31">
        <v>0</v>
      </c>
      <c r="AO44" s="46">
        <v>0</v>
      </c>
      <c r="AP44" s="47"/>
      <c r="AQ44" s="48">
        <v>0</v>
      </c>
      <c r="AR44" s="47"/>
      <c r="AS44" s="49">
        <v>43488</v>
      </c>
      <c r="AT44" s="49">
        <v>43829</v>
      </c>
      <c r="AU44" s="50"/>
      <c r="AV44" s="51"/>
      <c r="AW44" s="31" t="s">
        <v>94</v>
      </c>
      <c r="AX44" s="31"/>
      <c r="AY44" s="31"/>
      <c r="AZ44" s="31" t="s">
        <v>270</v>
      </c>
      <c r="BA44" s="31">
        <v>1</v>
      </c>
      <c r="BB44" s="31" t="s">
        <v>468</v>
      </c>
      <c r="BC44" s="33">
        <v>43580</v>
      </c>
      <c r="BD44" s="31" t="s">
        <v>469</v>
      </c>
      <c r="BE44" s="52" t="s">
        <v>470</v>
      </c>
      <c r="BF44" s="53">
        <f t="shared" si="1"/>
        <v>93240956</v>
      </c>
      <c r="BG44" s="54"/>
      <c r="BH44" s="55" t="s">
        <v>471</v>
      </c>
      <c r="BI44" s="29" t="s">
        <v>97</v>
      </c>
      <c r="BJ44" s="29"/>
      <c r="BK44" s="56" t="s">
        <v>472</v>
      </c>
      <c r="BL44" s="29" t="s">
        <v>99</v>
      </c>
      <c r="BM44" s="29"/>
      <c r="BN44" s="73" t="s">
        <v>473</v>
      </c>
      <c r="BO44" s="29"/>
      <c r="BP44" s="29"/>
      <c r="BQ44" s="29"/>
      <c r="BR44" s="29" t="s">
        <v>100</v>
      </c>
      <c r="BS44" s="57" t="s">
        <v>474</v>
      </c>
      <c r="BT44" s="65" t="s">
        <v>475</v>
      </c>
      <c r="BU44" s="29" t="s">
        <v>101</v>
      </c>
      <c r="BV44" s="29"/>
      <c r="BW44" s="58"/>
      <c r="BX44" s="29"/>
    </row>
    <row r="45" spans="1:76" ht="12.75" customHeight="1" x14ac:dyDescent="0.2">
      <c r="A45" s="30" t="s">
        <v>476</v>
      </c>
      <c r="B45" s="51" t="s">
        <v>75</v>
      </c>
      <c r="C45" s="32" t="s">
        <v>477</v>
      </c>
      <c r="D45" s="31">
        <v>43</v>
      </c>
      <c r="E45" s="31" t="s">
        <v>478</v>
      </c>
      <c r="F45" s="33">
        <v>43488</v>
      </c>
      <c r="G45" s="31" t="s">
        <v>479</v>
      </c>
      <c r="H45" s="31" t="s">
        <v>79</v>
      </c>
      <c r="I45" s="31" t="s">
        <v>80</v>
      </c>
      <c r="J45" s="34" t="s">
        <v>81</v>
      </c>
      <c r="K45" s="34">
        <v>7819</v>
      </c>
      <c r="L45" s="34">
        <v>9619</v>
      </c>
      <c r="M45" s="35">
        <v>43488</v>
      </c>
      <c r="N45" s="35">
        <v>43488</v>
      </c>
      <c r="O45" s="29"/>
      <c r="P45" s="36">
        <v>3461307</v>
      </c>
      <c r="Q45" s="36">
        <v>39112769</v>
      </c>
      <c r="R45" s="37">
        <f t="shared" si="0"/>
        <v>115376.80000000447</v>
      </c>
      <c r="S45" s="31" t="s">
        <v>82</v>
      </c>
      <c r="T45" s="31" t="s">
        <v>83</v>
      </c>
      <c r="U45" s="38">
        <v>1020745397</v>
      </c>
      <c r="V45" s="38" t="s">
        <v>81</v>
      </c>
      <c r="W45" s="39" t="s">
        <v>84</v>
      </c>
      <c r="X45" s="39" t="s">
        <v>81</v>
      </c>
      <c r="Y45" s="31" t="str">
        <f t="shared" si="2"/>
        <v>DAVID SANTIAGO TORRES MARTINEZ</v>
      </c>
      <c r="Z45" s="31" t="s">
        <v>85</v>
      </c>
      <c r="AA45" s="31" t="s">
        <v>480</v>
      </c>
      <c r="AB45" s="31" t="s">
        <v>87</v>
      </c>
      <c r="AC45" s="60">
        <v>43488</v>
      </c>
      <c r="AD45" s="34" t="s">
        <v>481</v>
      </c>
      <c r="AE45" s="29" t="s">
        <v>320</v>
      </c>
      <c r="AF45" s="31" t="s">
        <v>90</v>
      </c>
      <c r="AG45" s="31" t="s">
        <v>83</v>
      </c>
      <c r="AH45" s="75">
        <v>70547559</v>
      </c>
      <c r="AI45" s="29" t="s">
        <v>321</v>
      </c>
      <c r="AJ45" s="31">
        <v>338</v>
      </c>
      <c r="AK45" s="31" t="s">
        <v>92</v>
      </c>
      <c r="AL45" s="45">
        <v>43488</v>
      </c>
      <c r="AM45" s="31" t="s">
        <v>93</v>
      </c>
      <c r="AN45" s="31">
        <v>0</v>
      </c>
      <c r="AO45" s="46">
        <v>0</v>
      </c>
      <c r="AP45" s="47"/>
      <c r="AQ45" s="48">
        <v>0</v>
      </c>
      <c r="AR45" s="47"/>
      <c r="AS45" s="49">
        <v>43488</v>
      </c>
      <c r="AT45" s="49">
        <v>43829</v>
      </c>
      <c r="AU45" s="50"/>
      <c r="AV45" s="51"/>
      <c r="AW45" s="31" t="s">
        <v>94</v>
      </c>
      <c r="AX45" s="31"/>
      <c r="AY45" s="31"/>
      <c r="AZ45" s="31" t="s">
        <v>94</v>
      </c>
      <c r="BA45" s="31">
        <v>0</v>
      </c>
      <c r="BB45" s="31"/>
      <c r="BC45" s="31"/>
      <c r="BD45" s="31"/>
      <c r="BE45" s="52" t="s">
        <v>482</v>
      </c>
      <c r="BF45" s="53">
        <f t="shared" si="1"/>
        <v>39112769</v>
      </c>
      <c r="BG45" s="54"/>
      <c r="BH45" s="55" t="s">
        <v>483</v>
      </c>
      <c r="BI45" s="29" t="s">
        <v>97</v>
      </c>
      <c r="BJ45" s="29"/>
      <c r="BK45" s="56" t="s">
        <v>484</v>
      </c>
      <c r="BL45" s="29" t="s">
        <v>99</v>
      </c>
      <c r="BM45" s="29"/>
      <c r="BN45" s="29"/>
      <c r="BO45" s="29"/>
      <c r="BP45" s="29"/>
      <c r="BQ45" s="29"/>
      <c r="BR45" s="29" t="s">
        <v>100</v>
      </c>
      <c r="BS45" s="57" t="s">
        <v>485</v>
      </c>
      <c r="BT45" s="58"/>
      <c r="BU45" s="29" t="s">
        <v>101</v>
      </c>
      <c r="BV45" s="29"/>
      <c r="BW45" s="58"/>
      <c r="BX45" s="29"/>
    </row>
    <row r="46" spans="1:76" ht="12.75" customHeight="1" x14ac:dyDescent="0.2">
      <c r="A46" s="30" t="s">
        <v>486</v>
      </c>
      <c r="B46" s="51" t="s">
        <v>75</v>
      </c>
      <c r="C46" s="32" t="s">
        <v>487</v>
      </c>
      <c r="D46" s="31">
        <v>44</v>
      </c>
      <c r="E46" s="31" t="s">
        <v>488</v>
      </c>
      <c r="F46" s="33">
        <v>43488</v>
      </c>
      <c r="G46" s="31" t="s">
        <v>489</v>
      </c>
      <c r="H46" s="31" t="s">
        <v>79</v>
      </c>
      <c r="I46" s="31" t="s">
        <v>80</v>
      </c>
      <c r="J46" s="34" t="s">
        <v>81</v>
      </c>
      <c r="K46" s="34">
        <v>8119</v>
      </c>
      <c r="L46" s="34">
        <v>9819</v>
      </c>
      <c r="M46" s="35">
        <v>43488</v>
      </c>
      <c r="N46" s="35">
        <v>43488</v>
      </c>
      <c r="O46" s="29"/>
      <c r="P46" s="36">
        <v>5240183</v>
      </c>
      <c r="Q46" s="36">
        <v>57642013</v>
      </c>
      <c r="R46" s="37">
        <f t="shared" si="0"/>
        <v>0</v>
      </c>
      <c r="S46" s="31" t="s">
        <v>82</v>
      </c>
      <c r="T46" s="31" t="s">
        <v>83</v>
      </c>
      <c r="U46" s="38">
        <v>74371263</v>
      </c>
      <c r="V46" s="38" t="s">
        <v>81</v>
      </c>
      <c r="W46" s="39" t="s">
        <v>84</v>
      </c>
      <c r="X46" s="39" t="s">
        <v>81</v>
      </c>
      <c r="Y46" s="31" t="str">
        <f t="shared" si="2"/>
        <v>PAULO ANDRES PACHECO ZABALA</v>
      </c>
      <c r="Z46" s="31" t="s">
        <v>85</v>
      </c>
      <c r="AA46" s="31" t="s">
        <v>122</v>
      </c>
      <c r="AB46" s="31" t="s">
        <v>87</v>
      </c>
      <c r="AC46" s="60">
        <v>43488</v>
      </c>
      <c r="AD46" s="34">
        <v>2004245</v>
      </c>
      <c r="AE46" s="29" t="s">
        <v>394</v>
      </c>
      <c r="AF46" s="31" t="s">
        <v>90</v>
      </c>
      <c r="AG46" s="31" t="s">
        <v>83</v>
      </c>
      <c r="AH46" s="43">
        <v>91209676</v>
      </c>
      <c r="AI46" s="29" t="s">
        <v>395</v>
      </c>
      <c r="AJ46" s="31">
        <v>330</v>
      </c>
      <c r="AK46" s="31" t="s">
        <v>92</v>
      </c>
      <c r="AL46" s="45">
        <v>43488</v>
      </c>
      <c r="AM46" s="31" t="s">
        <v>93</v>
      </c>
      <c r="AN46" s="31">
        <v>0</v>
      </c>
      <c r="AO46" s="46">
        <v>0</v>
      </c>
      <c r="AP46" s="47"/>
      <c r="AQ46" s="48">
        <v>0</v>
      </c>
      <c r="AR46" s="47"/>
      <c r="AS46" s="49">
        <v>43488</v>
      </c>
      <c r="AT46" s="49">
        <v>43821</v>
      </c>
      <c r="AU46" s="50"/>
      <c r="AV46" s="51"/>
      <c r="AW46" s="31" t="s">
        <v>94</v>
      </c>
      <c r="AX46" s="31"/>
      <c r="AY46" s="31"/>
      <c r="AZ46" s="31" t="s">
        <v>94</v>
      </c>
      <c r="BA46" s="31">
        <v>0</v>
      </c>
      <c r="BB46" s="31"/>
      <c r="BC46" s="31"/>
      <c r="BD46" s="31"/>
      <c r="BE46" s="52" t="s">
        <v>490</v>
      </c>
      <c r="BF46" s="53">
        <f t="shared" si="1"/>
        <v>57642013</v>
      </c>
      <c r="BG46" s="54"/>
      <c r="BH46" s="55" t="s">
        <v>491</v>
      </c>
      <c r="BI46" s="29" t="s">
        <v>97</v>
      </c>
      <c r="BJ46" s="29"/>
      <c r="BK46" s="56" t="s">
        <v>492</v>
      </c>
      <c r="BL46" s="29" t="s">
        <v>99</v>
      </c>
      <c r="BM46" s="29"/>
      <c r="BN46" s="29"/>
      <c r="BO46" s="29"/>
      <c r="BP46" s="29"/>
      <c r="BQ46" s="29"/>
      <c r="BR46" s="29" t="s">
        <v>100</v>
      </c>
      <c r="BS46" s="57" t="s">
        <v>493</v>
      </c>
      <c r="BT46" s="58"/>
      <c r="BU46" s="29" t="s">
        <v>101</v>
      </c>
      <c r="BV46" s="29"/>
      <c r="BW46" s="58"/>
      <c r="BX46" s="29"/>
    </row>
    <row r="47" spans="1:76" ht="12.75" customHeight="1" x14ac:dyDescent="0.2">
      <c r="A47" s="30" t="s">
        <v>494</v>
      </c>
      <c r="B47" s="51" t="s">
        <v>75</v>
      </c>
      <c r="C47" s="32" t="s">
        <v>495</v>
      </c>
      <c r="D47" s="31">
        <v>45</v>
      </c>
      <c r="E47" s="31" t="s">
        <v>496</v>
      </c>
      <c r="F47" s="33">
        <v>43488</v>
      </c>
      <c r="G47" s="31" t="s">
        <v>497</v>
      </c>
      <c r="H47" s="31" t="s">
        <v>79</v>
      </c>
      <c r="I47" s="31" t="s">
        <v>80</v>
      </c>
      <c r="J47" s="34" t="s">
        <v>81</v>
      </c>
      <c r="K47" s="34">
        <v>8719</v>
      </c>
      <c r="L47" s="34">
        <v>9919</v>
      </c>
      <c r="M47" s="35">
        <v>43488</v>
      </c>
      <c r="N47" s="35">
        <v>43488</v>
      </c>
      <c r="O47" s="29"/>
      <c r="P47" s="36">
        <v>5240183</v>
      </c>
      <c r="Q47" s="67">
        <v>57624013</v>
      </c>
      <c r="R47" s="37">
        <f t="shared" si="0"/>
        <v>-18000</v>
      </c>
      <c r="S47" s="31" t="s">
        <v>82</v>
      </c>
      <c r="T47" s="31" t="s">
        <v>83</v>
      </c>
      <c r="U47" s="87">
        <v>427735</v>
      </c>
      <c r="V47" s="38" t="s">
        <v>81</v>
      </c>
      <c r="W47" s="39" t="s">
        <v>84</v>
      </c>
      <c r="X47" s="39">
        <v>427735</v>
      </c>
      <c r="Y47" s="31" t="str">
        <f t="shared" si="2"/>
        <v>EMANUELE VIRZI</v>
      </c>
      <c r="Z47" s="31" t="s">
        <v>85</v>
      </c>
      <c r="AA47" s="31" t="s">
        <v>86</v>
      </c>
      <c r="AB47" s="31" t="s">
        <v>87</v>
      </c>
      <c r="AC47" s="60">
        <v>43488</v>
      </c>
      <c r="AD47" s="31" t="s">
        <v>498</v>
      </c>
      <c r="AE47" s="29" t="s">
        <v>394</v>
      </c>
      <c r="AF47" s="31" t="s">
        <v>90</v>
      </c>
      <c r="AG47" s="31" t="s">
        <v>83</v>
      </c>
      <c r="AH47" s="43">
        <v>91209676</v>
      </c>
      <c r="AI47" s="29" t="s">
        <v>395</v>
      </c>
      <c r="AJ47" s="31">
        <v>330</v>
      </c>
      <c r="AK47" s="31" t="s">
        <v>92</v>
      </c>
      <c r="AL47" s="45">
        <v>43488</v>
      </c>
      <c r="AM47" s="31" t="s">
        <v>93</v>
      </c>
      <c r="AN47" s="31">
        <v>0</v>
      </c>
      <c r="AO47" s="46">
        <v>0</v>
      </c>
      <c r="AP47" s="47"/>
      <c r="AQ47" s="48">
        <v>0</v>
      </c>
      <c r="AR47" s="47"/>
      <c r="AS47" s="49">
        <v>43488</v>
      </c>
      <c r="AT47" s="49">
        <v>43821</v>
      </c>
      <c r="AU47" s="66"/>
      <c r="AV47" s="51"/>
      <c r="AW47" s="31" t="s">
        <v>94</v>
      </c>
      <c r="AX47" s="31"/>
      <c r="AY47" s="31"/>
      <c r="AZ47" s="31" t="s">
        <v>94</v>
      </c>
      <c r="BA47" s="31">
        <v>0</v>
      </c>
      <c r="BB47" s="31"/>
      <c r="BC47" s="31"/>
      <c r="BD47" s="31"/>
      <c r="BE47" s="52" t="s">
        <v>499</v>
      </c>
      <c r="BF47" s="53">
        <f t="shared" si="1"/>
        <v>57624013</v>
      </c>
      <c r="BG47" s="54"/>
      <c r="BH47" s="55" t="s">
        <v>500</v>
      </c>
      <c r="BI47" s="29" t="s">
        <v>97</v>
      </c>
      <c r="BJ47" s="29"/>
      <c r="BK47" s="56" t="s">
        <v>501</v>
      </c>
      <c r="BL47" s="29" t="s">
        <v>99</v>
      </c>
      <c r="BM47" s="29"/>
      <c r="BN47" s="29"/>
      <c r="BO47" s="29"/>
      <c r="BP47" s="29"/>
      <c r="BQ47" s="29"/>
      <c r="BR47" s="29" t="s">
        <v>100</v>
      </c>
      <c r="BS47" s="57" t="s">
        <v>502</v>
      </c>
      <c r="BT47" s="65" t="s">
        <v>503</v>
      </c>
      <c r="BU47" s="29" t="s">
        <v>101</v>
      </c>
      <c r="BV47" s="29"/>
      <c r="BW47" s="58"/>
      <c r="BX47" s="29"/>
    </row>
    <row r="48" spans="1:76" ht="12.75" customHeight="1" x14ac:dyDescent="0.2">
      <c r="A48" s="30" t="s">
        <v>504</v>
      </c>
      <c r="B48" s="51" t="s">
        <v>75</v>
      </c>
      <c r="C48" s="32" t="s">
        <v>505</v>
      </c>
      <c r="D48" s="31">
        <v>46</v>
      </c>
      <c r="E48" s="88" t="s">
        <v>506</v>
      </c>
      <c r="F48" s="33">
        <v>43488</v>
      </c>
      <c r="G48" s="31" t="s">
        <v>507</v>
      </c>
      <c r="H48" s="31" t="s">
        <v>79</v>
      </c>
      <c r="I48" s="31" t="s">
        <v>80</v>
      </c>
      <c r="J48" s="34" t="s">
        <v>81</v>
      </c>
      <c r="K48" s="34">
        <v>8019</v>
      </c>
      <c r="L48" s="34">
        <v>11419</v>
      </c>
      <c r="M48" s="35">
        <v>43488</v>
      </c>
      <c r="N48" s="61">
        <v>43490</v>
      </c>
      <c r="O48" s="29"/>
      <c r="P48" s="36">
        <v>2586262</v>
      </c>
      <c r="Q48" s="36">
        <v>28448882</v>
      </c>
      <c r="R48" s="37">
        <f t="shared" si="0"/>
        <v>0</v>
      </c>
      <c r="S48" s="31" t="s">
        <v>82</v>
      </c>
      <c r="T48" s="31" t="s">
        <v>83</v>
      </c>
      <c r="U48" s="38">
        <v>79368519</v>
      </c>
      <c r="V48" s="38" t="s">
        <v>81</v>
      </c>
      <c r="W48" s="39" t="s">
        <v>84</v>
      </c>
      <c r="X48" s="39" t="s">
        <v>81</v>
      </c>
      <c r="Y48" s="31" t="str">
        <f t="shared" si="2"/>
        <v>OSCAR MUÑOZ</v>
      </c>
      <c r="Z48" s="31" t="s">
        <v>85</v>
      </c>
      <c r="AA48" s="31" t="s">
        <v>480</v>
      </c>
      <c r="AB48" s="31" t="s">
        <v>87</v>
      </c>
      <c r="AC48" s="60">
        <v>43488</v>
      </c>
      <c r="AD48" s="31" t="s">
        <v>508</v>
      </c>
      <c r="AE48" s="29" t="s">
        <v>394</v>
      </c>
      <c r="AF48" s="31" t="s">
        <v>90</v>
      </c>
      <c r="AG48" s="31" t="s">
        <v>83</v>
      </c>
      <c r="AH48" s="43">
        <v>91209676</v>
      </c>
      <c r="AI48" s="29" t="s">
        <v>395</v>
      </c>
      <c r="AJ48" s="31">
        <v>330</v>
      </c>
      <c r="AK48" s="31" t="s">
        <v>92</v>
      </c>
      <c r="AL48" s="45">
        <v>43488</v>
      </c>
      <c r="AM48" s="31" t="s">
        <v>93</v>
      </c>
      <c r="AN48" s="31">
        <v>0</v>
      </c>
      <c r="AO48" s="46">
        <v>0</v>
      </c>
      <c r="AP48" s="47"/>
      <c r="AQ48" s="48">
        <v>0</v>
      </c>
      <c r="AR48" s="47"/>
      <c r="AS48" s="49">
        <v>43490</v>
      </c>
      <c r="AT48" s="49">
        <v>43821</v>
      </c>
      <c r="AU48" s="66">
        <v>43823</v>
      </c>
      <c r="AV48" s="51"/>
      <c r="AW48" s="31" t="s">
        <v>94</v>
      </c>
      <c r="AX48" s="31"/>
      <c r="AY48" s="31"/>
      <c r="AZ48" s="31" t="s">
        <v>270</v>
      </c>
      <c r="BA48" s="31">
        <v>1</v>
      </c>
      <c r="BB48" s="31" t="s">
        <v>509</v>
      </c>
      <c r="BC48" s="33">
        <v>43643</v>
      </c>
      <c r="BD48" s="31"/>
      <c r="BE48" s="52" t="s">
        <v>510</v>
      </c>
      <c r="BF48" s="53">
        <f t="shared" si="1"/>
        <v>28448882</v>
      </c>
      <c r="BG48" s="54"/>
      <c r="BH48" s="55" t="s">
        <v>511</v>
      </c>
      <c r="BI48" s="29" t="s">
        <v>97</v>
      </c>
      <c r="BJ48" s="29"/>
      <c r="BK48" s="56" t="s">
        <v>512</v>
      </c>
      <c r="BL48" s="29" t="s">
        <v>99</v>
      </c>
      <c r="BM48" s="29"/>
      <c r="BN48" s="73" t="s">
        <v>473</v>
      </c>
      <c r="BO48" s="29"/>
      <c r="BP48" s="29"/>
      <c r="BQ48" s="29"/>
      <c r="BR48" s="29" t="s">
        <v>100</v>
      </c>
      <c r="BS48" s="57" t="s">
        <v>513</v>
      </c>
      <c r="BT48" s="89" t="s">
        <v>514</v>
      </c>
      <c r="BU48" s="29" t="s">
        <v>101</v>
      </c>
      <c r="BV48" s="29"/>
      <c r="BW48" s="58"/>
      <c r="BX48" s="29"/>
    </row>
    <row r="49" spans="1:76" ht="12.75" customHeight="1" x14ac:dyDescent="0.2">
      <c r="A49" s="30" t="s">
        <v>515</v>
      </c>
      <c r="B49" s="51" t="s">
        <v>75</v>
      </c>
      <c r="C49" s="32" t="s">
        <v>516</v>
      </c>
      <c r="D49" s="31">
        <v>47</v>
      </c>
      <c r="E49" s="31" t="s">
        <v>517</v>
      </c>
      <c r="F49" s="33">
        <v>43488</v>
      </c>
      <c r="G49" s="31" t="s">
        <v>518</v>
      </c>
      <c r="H49" s="31" t="s">
        <v>79</v>
      </c>
      <c r="I49" s="31" t="s">
        <v>80</v>
      </c>
      <c r="J49" s="34" t="s">
        <v>81</v>
      </c>
      <c r="K49" s="34">
        <v>13319</v>
      </c>
      <c r="L49" s="34">
        <v>10219</v>
      </c>
      <c r="M49" s="35">
        <v>43488</v>
      </c>
      <c r="N49" s="35">
        <v>43488</v>
      </c>
      <c r="O49" s="29"/>
      <c r="P49" s="36">
        <v>11316223</v>
      </c>
      <c r="Q49" s="36">
        <v>127496112</v>
      </c>
      <c r="R49" s="37">
        <f t="shared" si="0"/>
        <v>-0.46666666865348816</v>
      </c>
      <c r="S49" s="31" t="s">
        <v>82</v>
      </c>
      <c r="T49" s="31" t="s">
        <v>83</v>
      </c>
      <c r="U49" s="38">
        <v>41360693</v>
      </c>
      <c r="V49" s="38" t="s">
        <v>81</v>
      </c>
      <c r="W49" s="39" t="s">
        <v>84</v>
      </c>
      <c r="X49" s="39" t="s">
        <v>81</v>
      </c>
      <c r="Y49" s="31" t="str">
        <f t="shared" si="2"/>
        <v>ELSSYE MARIETH MORALES DE ALCALÁ</v>
      </c>
      <c r="Z49" s="31" t="s">
        <v>85</v>
      </c>
      <c r="AA49" s="31" t="s">
        <v>480</v>
      </c>
      <c r="AB49" s="31" t="s">
        <v>87</v>
      </c>
      <c r="AC49" s="60">
        <v>43488</v>
      </c>
      <c r="AD49" s="31" t="s">
        <v>519</v>
      </c>
      <c r="AE49" s="74" t="s">
        <v>520</v>
      </c>
      <c r="AF49" s="31" t="s">
        <v>90</v>
      </c>
      <c r="AG49" s="31" t="s">
        <v>83</v>
      </c>
      <c r="AH49" s="43">
        <v>41779996</v>
      </c>
      <c r="AI49" s="29" t="s">
        <v>521</v>
      </c>
      <c r="AJ49" s="31">
        <v>338</v>
      </c>
      <c r="AK49" s="31" t="s">
        <v>92</v>
      </c>
      <c r="AL49" s="45">
        <v>43488</v>
      </c>
      <c r="AM49" s="31" t="s">
        <v>93</v>
      </c>
      <c r="AN49" s="31">
        <v>0</v>
      </c>
      <c r="AO49" s="46">
        <v>0</v>
      </c>
      <c r="AP49" s="47"/>
      <c r="AQ49" s="48">
        <v>0</v>
      </c>
      <c r="AR49" s="47"/>
      <c r="AS49" s="49">
        <v>43488</v>
      </c>
      <c r="AT49" s="49">
        <v>43829</v>
      </c>
      <c r="AU49" s="50"/>
      <c r="AV49" s="51"/>
      <c r="AW49" s="31" t="s">
        <v>94</v>
      </c>
      <c r="AX49" s="31"/>
      <c r="AY49" s="31"/>
      <c r="AZ49" s="31" t="s">
        <v>94</v>
      </c>
      <c r="BA49" s="31">
        <v>0</v>
      </c>
      <c r="BB49" s="31"/>
      <c r="BC49" s="31"/>
      <c r="BD49" s="31"/>
      <c r="BE49" s="52" t="s">
        <v>522</v>
      </c>
      <c r="BF49" s="53">
        <f t="shared" si="1"/>
        <v>127496112</v>
      </c>
      <c r="BG49" s="54"/>
      <c r="BH49" s="55" t="s">
        <v>523</v>
      </c>
      <c r="BI49" s="29" t="s">
        <v>97</v>
      </c>
      <c r="BJ49" s="29"/>
      <c r="BK49" s="56" t="s">
        <v>524</v>
      </c>
      <c r="BL49" s="29" t="s">
        <v>99</v>
      </c>
      <c r="BM49" s="29"/>
      <c r="BN49" s="29"/>
      <c r="BO49" s="29"/>
      <c r="BP49" s="29"/>
      <c r="BQ49" s="29"/>
      <c r="BR49" s="29" t="s">
        <v>100</v>
      </c>
      <c r="BS49" s="57" t="s">
        <v>101</v>
      </c>
      <c r="BT49" s="82" t="s">
        <v>525</v>
      </c>
      <c r="BU49" s="29" t="s">
        <v>101</v>
      </c>
      <c r="BV49" s="29"/>
      <c r="BW49" s="58"/>
      <c r="BX49" s="29"/>
    </row>
    <row r="50" spans="1:76" ht="12.75" customHeight="1" x14ac:dyDescent="0.2">
      <c r="A50" s="30" t="s">
        <v>526</v>
      </c>
      <c r="B50" s="51" t="s">
        <v>75</v>
      </c>
      <c r="C50" s="32" t="s">
        <v>527</v>
      </c>
      <c r="D50" s="31">
        <v>48</v>
      </c>
      <c r="E50" s="31" t="s">
        <v>528</v>
      </c>
      <c r="F50" s="33">
        <v>43488</v>
      </c>
      <c r="G50" s="31" t="s">
        <v>529</v>
      </c>
      <c r="H50" s="31" t="s">
        <v>79</v>
      </c>
      <c r="I50" s="31" t="s">
        <v>80</v>
      </c>
      <c r="J50" s="34" t="s">
        <v>81</v>
      </c>
      <c r="K50" s="34">
        <v>10219</v>
      </c>
      <c r="L50" s="34">
        <v>10019</v>
      </c>
      <c r="M50" s="35">
        <v>43488</v>
      </c>
      <c r="N50" s="35">
        <v>43488</v>
      </c>
      <c r="O50" s="29"/>
      <c r="P50" s="36">
        <v>6129621</v>
      </c>
      <c r="Q50" s="36">
        <v>67425831</v>
      </c>
      <c r="R50" s="37">
        <f t="shared" si="0"/>
        <v>0</v>
      </c>
      <c r="S50" s="31" t="s">
        <v>82</v>
      </c>
      <c r="T50" s="31" t="s">
        <v>83</v>
      </c>
      <c r="U50" s="38">
        <v>80037842</v>
      </c>
      <c r="V50" s="38" t="s">
        <v>81</v>
      </c>
      <c r="W50" s="39" t="s">
        <v>84</v>
      </c>
      <c r="X50" s="39" t="s">
        <v>81</v>
      </c>
      <c r="Y50" s="31" t="str">
        <f t="shared" si="2"/>
        <v>GIOVANNY ALEJANDRO PULIDO ARCILA</v>
      </c>
      <c r="Z50" s="31" t="s">
        <v>85</v>
      </c>
      <c r="AA50" s="31" t="s">
        <v>480</v>
      </c>
      <c r="AB50" s="31" t="s">
        <v>87</v>
      </c>
      <c r="AC50" s="60">
        <v>43488</v>
      </c>
      <c r="AD50" s="31" t="s">
        <v>530</v>
      </c>
      <c r="AE50" s="54" t="s">
        <v>123</v>
      </c>
      <c r="AF50" s="31" t="s">
        <v>90</v>
      </c>
      <c r="AG50" s="31" t="s">
        <v>83</v>
      </c>
      <c r="AH50" s="43">
        <v>11342150</v>
      </c>
      <c r="AI50" s="29" t="s">
        <v>124</v>
      </c>
      <c r="AJ50" s="31">
        <v>330</v>
      </c>
      <c r="AK50" s="31" t="s">
        <v>92</v>
      </c>
      <c r="AL50" s="45">
        <v>43488</v>
      </c>
      <c r="AM50" s="31" t="s">
        <v>93</v>
      </c>
      <c r="AN50" s="31">
        <v>0</v>
      </c>
      <c r="AO50" s="46">
        <v>0</v>
      </c>
      <c r="AP50" s="47"/>
      <c r="AQ50" s="48">
        <v>0</v>
      </c>
      <c r="AR50" s="47"/>
      <c r="AS50" s="49">
        <v>43488</v>
      </c>
      <c r="AT50" s="49">
        <v>43821</v>
      </c>
      <c r="AU50" s="50"/>
      <c r="AV50" s="51"/>
      <c r="AW50" s="31" t="s">
        <v>94</v>
      </c>
      <c r="AX50" s="31"/>
      <c r="AY50" s="31"/>
      <c r="AZ50" s="31" t="s">
        <v>94</v>
      </c>
      <c r="BA50" s="31">
        <v>0</v>
      </c>
      <c r="BB50" s="31"/>
      <c r="BC50" s="31"/>
      <c r="BD50" s="31"/>
      <c r="BE50" s="52" t="s">
        <v>531</v>
      </c>
      <c r="BF50" s="53">
        <f t="shared" si="1"/>
        <v>67425831</v>
      </c>
      <c r="BG50" s="54"/>
      <c r="BH50" s="55" t="s">
        <v>532</v>
      </c>
      <c r="BI50" s="29" t="s">
        <v>97</v>
      </c>
      <c r="BJ50" s="29"/>
      <c r="BK50" s="56" t="s">
        <v>533</v>
      </c>
      <c r="BL50" s="29" t="s">
        <v>99</v>
      </c>
      <c r="BM50" s="29"/>
      <c r="BN50" s="29"/>
      <c r="BO50" s="29"/>
      <c r="BP50" s="29"/>
      <c r="BQ50" s="29"/>
      <c r="BR50" s="29" t="s">
        <v>100</v>
      </c>
      <c r="BS50" s="57" t="s">
        <v>534</v>
      </c>
      <c r="BT50" s="58"/>
      <c r="BU50" s="29" t="s">
        <v>101</v>
      </c>
      <c r="BV50" s="29"/>
      <c r="BW50" s="58"/>
      <c r="BX50" s="29"/>
    </row>
    <row r="51" spans="1:76" ht="12.75" customHeight="1" x14ac:dyDescent="0.2">
      <c r="A51" s="30" t="s">
        <v>535</v>
      </c>
      <c r="B51" s="51" t="s">
        <v>75</v>
      </c>
      <c r="C51" s="32" t="s">
        <v>536</v>
      </c>
      <c r="D51" s="31">
        <v>49</v>
      </c>
      <c r="E51" s="31" t="s">
        <v>537</v>
      </c>
      <c r="F51" s="33">
        <v>43488</v>
      </c>
      <c r="G51" s="31" t="s">
        <v>538</v>
      </c>
      <c r="H51" s="31" t="s">
        <v>79</v>
      </c>
      <c r="I51" s="31" t="s">
        <v>80</v>
      </c>
      <c r="J51" s="34" t="s">
        <v>81</v>
      </c>
      <c r="K51" s="34">
        <v>7119</v>
      </c>
      <c r="L51" s="34">
        <v>10419</v>
      </c>
      <c r="M51" s="35">
        <v>43488</v>
      </c>
      <c r="N51" s="61">
        <v>43489</v>
      </c>
      <c r="O51" s="29"/>
      <c r="P51" s="36">
        <v>4297164</v>
      </c>
      <c r="Q51" s="36">
        <v>38674476</v>
      </c>
      <c r="R51" s="37">
        <f t="shared" si="0"/>
        <v>0</v>
      </c>
      <c r="S51" s="31" t="s">
        <v>82</v>
      </c>
      <c r="T51" s="31" t="s">
        <v>83</v>
      </c>
      <c r="U51" s="38">
        <v>1015399346</v>
      </c>
      <c r="V51" s="38" t="s">
        <v>81</v>
      </c>
      <c r="W51" s="39" t="s">
        <v>84</v>
      </c>
      <c r="X51" s="39" t="s">
        <v>81</v>
      </c>
      <c r="Y51" s="31" t="str">
        <f t="shared" si="2"/>
        <v>SERGIO HERNANDO OROZCO CHAPARRO</v>
      </c>
      <c r="Z51" s="31" t="s">
        <v>85</v>
      </c>
      <c r="AA51" s="31" t="s">
        <v>122</v>
      </c>
      <c r="AB51" s="31" t="s">
        <v>87</v>
      </c>
      <c r="AC51" s="60">
        <v>43488</v>
      </c>
      <c r="AD51" s="31">
        <v>2004242</v>
      </c>
      <c r="AE51" s="54" t="s">
        <v>123</v>
      </c>
      <c r="AF51" s="31" t="s">
        <v>90</v>
      </c>
      <c r="AG51" s="31" t="s">
        <v>83</v>
      </c>
      <c r="AH51" s="43">
        <v>11342150</v>
      </c>
      <c r="AI51" s="29" t="s">
        <v>124</v>
      </c>
      <c r="AJ51" s="31">
        <v>270</v>
      </c>
      <c r="AK51" s="31" t="s">
        <v>92</v>
      </c>
      <c r="AL51" s="45">
        <v>43489</v>
      </c>
      <c r="AM51" s="31" t="s">
        <v>93</v>
      </c>
      <c r="AN51" s="31">
        <v>0</v>
      </c>
      <c r="AO51" s="46">
        <v>0</v>
      </c>
      <c r="AP51" s="47"/>
      <c r="AQ51" s="48">
        <v>0</v>
      </c>
      <c r="AR51" s="47"/>
      <c r="AS51" s="49">
        <v>43489</v>
      </c>
      <c r="AT51" s="49">
        <v>43760</v>
      </c>
      <c r="AU51" s="66">
        <v>43761</v>
      </c>
      <c r="AV51" s="51"/>
      <c r="AW51" s="31" t="s">
        <v>94</v>
      </c>
      <c r="AX51" s="31"/>
      <c r="AY51" s="31"/>
      <c r="AZ51" s="31" t="s">
        <v>94</v>
      </c>
      <c r="BA51" s="31">
        <v>0</v>
      </c>
      <c r="BB51" s="31"/>
      <c r="BC51" s="31"/>
      <c r="BD51" s="31"/>
      <c r="BE51" s="52" t="s">
        <v>539</v>
      </c>
      <c r="BF51" s="53">
        <f t="shared" si="1"/>
        <v>38674476</v>
      </c>
      <c r="BG51" s="54"/>
      <c r="BH51" s="55" t="s">
        <v>540</v>
      </c>
      <c r="BI51" s="29" t="s">
        <v>97</v>
      </c>
      <c r="BJ51" s="29"/>
      <c r="BK51" s="56" t="s">
        <v>541</v>
      </c>
      <c r="BL51" s="29" t="s">
        <v>99</v>
      </c>
      <c r="BM51" s="29"/>
      <c r="BN51" s="29"/>
      <c r="BO51" s="29"/>
      <c r="BP51" s="29"/>
      <c r="BQ51" s="29"/>
      <c r="BR51" s="29" t="s">
        <v>100</v>
      </c>
      <c r="BS51" s="57" t="s">
        <v>542</v>
      </c>
      <c r="BT51" s="58"/>
      <c r="BU51" s="29" t="s">
        <v>101</v>
      </c>
      <c r="BV51" s="29"/>
      <c r="BW51" s="58"/>
      <c r="BX51" s="29"/>
    </row>
    <row r="52" spans="1:76" ht="12.75" customHeight="1" x14ac:dyDescent="0.2">
      <c r="A52" s="30" t="s">
        <v>543</v>
      </c>
      <c r="B52" s="51" t="s">
        <v>75</v>
      </c>
      <c r="C52" s="32" t="s">
        <v>544</v>
      </c>
      <c r="D52" s="31">
        <v>50</v>
      </c>
      <c r="E52" s="31" t="s">
        <v>545</v>
      </c>
      <c r="F52" s="33">
        <v>43488</v>
      </c>
      <c r="G52" s="31" t="s">
        <v>546</v>
      </c>
      <c r="H52" s="31" t="s">
        <v>79</v>
      </c>
      <c r="I52" s="31" t="s">
        <v>80</v>
      </c>
      <c r="J52" s="34" t="s">
        <v>81</v>
      </c>
      <c r="K52" s="34">
        <v>9119</v>
      </c>
      <c r="L52" s="34">
        <v>10519</v>
      </c>
      <c r="M52" s="35">
        <v>43488</v>
      </c>
      <c r="N52" s="61">
        <v>43489</v>
      </c>
      <c r="O52" s="29"/>
      <c r="P52" s="36">
        <v>5240183</v>
      </c>
      <c r="Q52" s="36">
        <v>59039395</v>
      </c>
      <c r="R52" s="37">
        <f t="shared" si="0"/>
        <v>174672.63333333284</v>
      </c>
      <c r="S52" s="31" t="s">
        <v>82</v>
      </c>
      <c r="T52" s="31" t="s">
        <v>83</v>
      </c>
      <c r="U52" s="38">
        <v>93437545</v>
      </c>
      <c r="V52" s="38" t="s">
        <v>81</v>
      </c>
      <c r="W52" s="39" t="s">
        <v>84</v>
      </c>
      <c r="X52" s="39" t="s">
        <v>81</v>
      </c>
      <c r="Y52" s="31" t="str">
        <f t="shared" si="2"/>
        <v>EDWARD DEYVID OCAMPO TELLEZ</v>
      </c>
      <c r="Z52" s="31" t="s">
        <v>85</v>
      </c>
      <c r="AA52" s="31" t="s">
        <v>122</v>
      </c>
      <c r="AB52" s="31" t="s">
        <v>87</v>
      </c>
      <c r="AC52" s="60">
        <v>43489</v>
      </c>
      <c r="AD52" s="31">
        <v>2004255</v>
      </c>
      <c r="AE52" s="74" t="s">
        <v>331</v>
      </c>
      <c r="AF52" s="31" t="s">
        <v>90</v>
      </c>
      <c r="AG52" s="31" t="s">
        <v>83</v>
      </c>
      <c r="AH52" s="43">
        <v>52807498</v>
      </c>
      <c r="AI52" s="29" t="s">
        <v>332</v>
      </c>
      <c r="AJ52" s="31">
        <v>337</v>
      </c>
      <c r="AK52" s="31" t="s">
        <v>92</v>
      </c>
      <c r="AL52" s="45">
        <v>43489</v>
      </c>
      <c r="AM52" s="31" t="s">
        <v>93</v>
      </c>
      <c r="AN52" s="31">
        <v>0</v>
      </c>
      <c r="AO52" s="46">
        <v>0</v>
      </c>
      <c r="AP52" s="47"/>
      <c r="AQ52" s="48">
        <v>0</v>
      </c>
      <c r="AR52" s="47"/>
      <c r="AS52" s="49">
        <v>43489</v>
      </c>
      <c r="AT52" s="49">
        <v>43829</v>
      </c>
      <c r="AU52" s="50"/>
      <c r="AV52" s="51"/>
      <c r="AW52" s="31" t="s">
        <v>94</v>
      </c>
      <c r="AX52" s="31"/>
      <c r="AY52" s="31"/>
      <c r="AZ52" s="31" t="s">
        <v>94</v>
      </c>
      <c r="BA52" s="31">
        <v>0</v>
      </c>
      <c r="BB52" s="31"/>
      <c r="BC52" s="31"/>
      <c r="BD52" s="31"/>
      <c r="BE52" s="52" t="s">
        <v>547</v>
      </c>
      <c r="BF52" s="53">
        <f t="shared" si="1"/>
        <v>59039395</v>
      </c>
      <c r="BG52" s="54"/>
      <c r="BH52" s="55" t="s">
        <v>548</v>
      </c>
      <c r="BI52" s="29" t="s">
        <v>97</v>
      </c>
      <c r="BJ52" s="29"/>
      <c r="BK52" s="56" t="s">
        <v>549</v>
      </c>
      <c r="BL52" s="29" t="s">
        <v>99</v>
      </c>
      <c r="BM52" s="29"/>
      <c r="BN52" s="29"/>
      <c r="BO52" s="29"/>
      <c r="BP52" s="29"/>
      <c r="BQ52" s="29"/>
      <c r="BR52" s="29" t="s">
        <v>100</v>
      </c>
      <c r="BS52" s="57" t="s">
        <v>101</v>
      </c>
      <c r="BT52" s="58"/>
      <c r="BU52" s="29" t="s">
        <v>101</v>
      </c>
      <c r="BV52" s="29"/>
      <c r="BW52" s="58"/>
      <c r="BX52" s="29"/>
    </row>
    <row r="53" spans="1:76" ht="12.75" customHeight="1" x14ac:dyDescent="0.2">
      <c r="A53" s="30" t="s">
        <v>550</v>
      </c>
      <c r="B53" s="51" t="s">
        <v>75</v>
      </c>
      <c r="C53" s="32" t="s">
        <v>551</v>
      </c>
      <c r="D53" s="31">
        <v>51</v>
      </c>
      <c r="E53" s="31" t="s">
        <v>552</v>
      </c>
      <c r="F53" s="33">
        <v>43488</v>
      </c>
      <c r="G53" s="31" t="s">
        <v>553</v>
      </c>
      <c r="H53" s="31" t="s">
        <v>79</v>
      </c>
      <c r="I53" s="31" t="s">
        <v>80</v>
      </c>
      <c r="J53" s="34" t="s">
        <v>81</v>
      </c>
      <c r="K53" s="34">
        <v>7719</v>
      </c>
      <c r="L53" s="34">
        <v>10619</v>
      </c>
      <c r="M53" s="35">
        <v>43488</v>
      </c>
      <c r="N53" s="61">
        <v>43489</v>
      </c>
      <c r="O53" s="29"/>
      <c r="P53" s="36">
        <v>4682944</v>
      </c>
      <c r="Q53" s="36">
        <v>52917267</v>
      </c>
      <c r="R53" s="37">
        <f t="shared" si="0"/>
        <v>312196.06666667014</v>
      </c>
      <c r="S53" s="31" t="s">
        <v>82</v>
      </c>
      <c r="T53" s="31" t="s">
        <v>83</v>
      </c>
      <c r="U53" s="38">
        <v>52896623</v>
      </c>
      <c r="V53" s="38" t="s">
        <v>81</v>
      </c>
      <c r="W53" s="39" t="s">
        <v>84</v>
      </c>
      <c r="X53" s="39" t="s">
        <v>81</v>
      </c>
      <c r="Y53" s="31" t="str">
        <f t="shared" si="2"/>
        <v>LUZ DARY GONZALEZ MUÑOZ</v>
      </c>
      <c r="Z53" s="31" t="s">
        <v>85</v>
      </c>
      <c r="AA53" s="31" t="s">
        <v>122</v>
      </c>
      <c r="AB53" s="31" t="s">
        <v>87</v>
      </c>
      <c r="AC53" s="60">
        <v>43489</v>
      </c>
      <c r="AD53" s="31">
        <v>2004250</v>
      </c>
      <c r="AE53" s="54" t="s">
        <v>554</v>
      </c>
      <c r="AF53" s="31" t="s">
        <v>90</v>
      </c>
      <c r="AG53" s="31" t="s">
        <v>83</v>
      </c>
      <c r="AH53" s="43">
        <v>51725551</v>
      </c>
      <c r="AI53" s="29" t="s">
        <v>555</v>
      </c>
      <c r="AJ53" s="31">
        <v>337</v>
      </c>
      <c r="AK53" s="31" t="s">
        <v>92</v>
      </c>
      <c r="AL53" s="45">
        <v>43489</v>
      </c>
      <c r="AM53" s="31" t="s">
        <v>93</v>
      </c>
      <c r="AN53" s="31">
        <v>0</v>
      </c>
      <c r="AO53" s="46">
        <v>0</v>
      </c>
      <c r="AP53" s="47"/>
      <c r="AQ53" s="48">
        <v>0</v>
      </c>
      <c r="AR53" s="47"/>
      <c r="AS53" s="49">
        <v>43489</v>
      </c>
      <c r="AT53" s="49">
        <v>43829</v>
      </c>
      <c r="AU53" s="50"/>
      <c r="AV53" s="51"/>
      <c r="AW53" s="31" t="s">
        <v>94</v>
      </c>
      <c r="AX53" s="31"/>
      <c r="AY53" s="31"/>
      <c r="AZ53" s="31" t="s">
        <v>94</v>
      </c>
      <c r="BA53" s="31">
        <v>0</v>
      </c>
      <c r="BB53" s="31"/>
      <c r="BC53" s="31"/>
      <c r="BD53" s="31"/>
      <c r="BE53" s="52" t="s">
        <v>556</v>
      </c>
      <c r="BF53" s="53">
        <f t="shared" si="1"/>
        <v>52917267</v>
      </c>
      <c r="BG53" s="54"/>
      <c r="BH53" s="55" t="s">
        <v>557</v>
      </c>
      <c r="BI53" s="29" t="s">
        <v>97</v>
      </c>
      <c r="BJ53" s="29"/>
      <c r="BK53" s="56" t="s">
        <v>558</v>
      </c>
      <c r="BL53" s="29" t="s">
        <v>99</v>
      </c>
      <c r="BM53" s="29"/>
      <c r="BN53" s="29"/>
      <c r="BO53" s="29"/>
      <c r="BP53" s="29"/>
      <c r="BQ53" s="29"/>
      <c r="BR53" s="29" t="s">
        <v>100</v>
      </c>
      <c r="BS53" s="57" t="s">
        <v>559</v>
      </c>
      <c r="BT53" s="58"/>
      <c r="BU53" s="29" t="s">
        <v>101</v>
      </c>
      <c r="BV53" s="29"/>
      <c r="BW53" s="58"/>
      <c r="BX53" s="29"/>
    </row>
    <row r="54" spans="1:76" ht="12.75" customHeight="1" x14ac:dyDescent="0.2">
      <c r="A54" s="30" t="s">
        <v>560</v>
      </c>
      <c r="B54" s="51" t="s">
        <v>75</v>
      </c>
      <c r="C54" s="32" t="s">
        <v>561</v>
      </c>
      <c r="D54" s="31">
        <v>52</v>
      </c>
      <c r="E54" s="31" t="s">
        <v>562</v>
      </c>
      <c r="F54" s="33">
        <v>43489</v>
      </c>
      <c r="G54" s="31" t="s">
        <v>563</v>
      </c>
      <c r="H54" s="31" t="s">
        <v>79</v>
      </c>
      <c r="I54" s="31" t="s">
        <v>80</v>
      </c>
      <c r="J54" s="34" t="s">
        <v>81</v>
      </c>
      <c r="K54" s="34">
        <v>8419</v>
      </c>
      <c r="L54" s="34">
        <v>10919</v>
      </c>
      <c r="M54" s="35">
        <v>43489</v>
      </c>
      <c r="N54" s="35">
        <v>43489</v>
      </c>
      <c r="O54" s="29"/>
      <c r="P54" s="36">
        <v>5797421</v>
      </c>
      <c r="Q54" s="36">
        <v>65317610</v>
      </c>
      <c r="R54" s="37">
        <f t="shared" si="0"/>
        <v>193247.43333332986</v>
      </c>
      <c r="S54" s="31" t="s">
        <v>82</v>
      </c>
      <c r="T54" s="31" t="s">
        <v>83</v>
      </c>
      <c r="U54" s="38">
        <v>52807982</v>
      </c>
      <c r="V54" s="38" t="s">
        <v>81</v>
      </c>
      <c r="W54" s="39" t="s">
        <v>84</v>
      </c>
      <c r="X54" s="39" t="s">
        <v>81</v>
      </c>
      <c r="Y54" s="31" t="str">
        <f t="shared" si="2"/>
        <v>CAROLINA GONZALEZ DELGADO</v>
      </c>
      <c r="Z54" s="31" t="s">
        <v>85</v>
      </c>
      <c r="AA54" s="31" t="s">
        <v>480</v>
      </c>
      <c r="AB54" s="31" t="s">
        <v>87</v>
      </c>
      <c r="AC54" s="60">
        <v>43489</v>
      </c>
      <c r="AD54" s="34" t="s">
        <v>564</v>
      </c>
      <c r="AE54" s="29" t="s">
        <v>320</v>
      </c>
      <c r="AF54" s="31" t="s">
        <v>90</v>
      </c>
      <c r="AG54" s="31" t="s">
        <v>83</v>
      </c>
      <c r="AH54" s="75">
        <v>70547559</v>
      </c>
      <c r="AI54" s="29" t="s">
        <v>321</v>
      </c>
      <c r="AJ54" s="31">
        <v>337</v>
      </c>
      <c r="AK54" s="31" t="s">
        <v>92</v>
      </c>
      <c r="AL54" s="45">
        <v>43489</v>
      </c>
      <c r="AM54" s="31" t="s">
        <v>93</v>
      </c>
      <c r="AN54" s="31">
        <v>0</v>
      </c>
      <c r="AO54" s="46">
        <v>0</v>
      </c>
      <c r="AP54" s="47"/>
      <c r="AQ54" s="48">
        <v>0</v>
      </c>
      <c r="AR54" s="47"/>
      <c r="AS54" s="49">
        <v>43489</v>
      </c>
      <c r="AT54" s="49">
        <v>43829</v>
      </c>
      <c r="AU54" s="50"/>
      <c r="AV54" s="51"/>
      <c r="AW54" s="31" t="s">
        <v>94</v>
      </c>
      <c r="AX54" s="31"/>
      <c r="AY54" s="31"/>
      <c r="AZ54" s="31" t="s">
        <v>94</v>
      </c>
      <c r="BA54" s="31">
        <v>0</v>
      </c>
      <c r="BB54" s="31"/>
      <c r="BC54" s="31"/>
      <c r="BD54" s="31"/>
      <c r="BE54" s="52" t="s">
        <v>565</v>
      </c>
      <c r="BF54" s="53">
        <f t="shared" si="1"/>
        <v>65317610</v>
      </c>
      <c r="BG54" s="54"/>
      <c r="BH54" s="55" t="s">
        <v>566</v>
      </c>
      <c r="BI54" s="29" t="s">
        <v>97</v>
      </c>
      <c r="BJ54" s="29"/>
      <c r="BK54" s="56" t="s">
        <v>567</v>
      </c>
      <c r="BL54" s="29" t="s">
        <v>99</v>
      </c>
      <c r="BM54" s="29"/>
      <c r="BN54" s="29"/>
      <c r="BO54" s="29"/>
      <c r="BP54" s="29"/>
      <c r="BQ54" s="29"/>
      <c r="BR54" s="29" t="s">
        <v>100</v>
      </c>
      <c r="BS54" s="57" t="s">
        <v>101</v>
      </c>
      <c r="BT54" s="58"/>
      <c r="BU54" s="29" t="s">
        <v>101</v>
      </c>
      <c r="BV54" s="29"/>
      <c r="BW54" s="58"/>
      <c r="BX54" s="29"/>
    </row>
    <row r="55" spans="1:76" ht="12.75" customHeight="1" x14ac:dyDescent="0.2">
      <c r="A55" s="30" t="s">
        <v>568</v>
      </c>
      <c r="B55" s="51" t="s">
        <v>75</v>
      </c>
      <c r="C55" s="32" t="s">
        <v>569</v>
      </c>
      <c r="D55" s="31">
        <v>53</v>
      </c>
      <c r="E55" s="31" t="s">
        <v>570</v>
      </c>
      <c r="F55" s="33">
        <v>43489</v>
      </c>
      <c r="G55" s="31" t="s">
        <v>571</v>
      </c>
      <c r="H55" s="31" t="s">
        <v>79</v>
      </c>
      <c r="I55" s="31" t="s">
        <v>80</v>
      </c>
      <c r="J55" s="34" t="s">
        <v>81</v>
      </c>
      <c r="K55" s="34">
        <v>12619</v>
      </c>
      <c r="L55" s="34">
        <v>11319</v>
      </c>
      <c r="M55" s="35">
        <v>43489</v>
      </c>
      <c r="N55" s="35">
        <v>43489</v>
      </c>
      <c r="O55" s="29"/>
      <c r="P55" s="36">
        <v>5240183</v>
      </c>
      <c r="Q55" s="36">
        <v>58864723</v>
      </c>
      <c r="R55" s="37">
        <f t="shared" si="0"/>
        <v>0.63333333283662796</v>
      </c>
      <c r="S55" s="31" t="s">
        <v>82</v>
      </c>
      <c r="T55" s="31" t="s">
        <v>83</v>
      </c>
      <c r="U55" s="38">
        <v>1071348647</v>
      </c>
      <c r="V55" s="38" t="s">
        <v>81</v>
      </c>
      <c r="W55" s="39" t="s">
        <v>84</v>
      </c>
      <c r="X55" s="39" t="s">
        <v>81</v>
      </c>
      <c r="Y55" s="31" t="str">
        <f t="shared" si="2"/>
        <v>JOSE JOAQUIN BENAVIDES ARRIETA</v>
      </c>
      <c r="Z55" s="31" t="s">
        <v>85</v>
      </c>
      <c r="AA55" s="31" t="s">
        <v>122</v>
      </c>
      <c r="AB55" s="31" t="s">
        <v>87</v>
      </c>
      <c r="AC55" s="60">
        <v>43489</v>
      </c>
      <c r="AD55" s="31">
        <v>2004279</v>
      </c>
      <c r="AE55" s="74" t="s">
        <v>331</v>
      </c>
      <c r="AF55" s="31" t="s">
        <v>90</v>
      </c>
      <c r="AG55" s="31" t="s">
        <v>83</v>
      </c>
      <c r="AH55" s="43">
        <v>52807498</v>
      </c>
      <c r="AI55" s="29" t="s">
        <v>332</v>
      </c>
      <c r="AJ55" s="31">
        <v>337</v>
      </c>
      <c r="AK55" s="31" t="s">
        <v>92</v>
      </c>
      <c r="AL55" s="45">
        <v>43489</v>
      </c>
      <c r="AM55" s="31" t="s">
        <v>93</v>
      </c>
      <c r="AN55" s="31">
        <v>0</v>
      </c>
      <c r="AO55" s="46">
        <v>0</v>
      </c>
      <c r="AP55" s="47"/>
      <c r="AQ55" s="48">
        <v>0</v>
      </c>
      <c r="AR55" s="47"/>
      <c r="AS55" s="49">
        <v>43489</v>
      </c>
      <c r="AT55" s="49">
        <v>43829</v>
      </c>
      <c r="AU55" s="50"/>
      <c r="AV55" s="51"/>
      <c r="AW55" s="31" t="s">
        <v>94</v>
      </c>
      <c r="AX55" s="31"/>
      <c r="AY55" s="31"/>
      <c r="AZ55" s="31" t="s">
        <v>94</v>
      </c>
      <c r="BA55" s="31">
        <v>0</v>
      </c>
      <c r="BB55" s="31"/>
      <c r="BC55" s="31"/>
      <c r="BD55" s="31"/>
      <c r="BE55" s="52" t="s">
        <v>572</v>
      </c>
      <c r="BF55" s="53">
        <f t="shared" si="1"/>
        <v>58864723</v>
      </c>
      <c r="BG55" s="54"/>
      <c r="BH55" s="55" t="s">
        <v>573</v>
      </c>
      <c r="BI55" s="29" t="s">
        <v>97</v>
      </c>
      <c r="BJ55" s="29"/>
      <c r="BK55" s="56" t="s">
        <v>574</v>
      </c>
      <c r="BL55" s="29" t="s">
        <v>99</v>
      </c>
      <c r="BM55" s="29"/>
      <c r="BN55" s="29"/>
      <c r="BO55" s="29"/>
      <c r="BP55" s="29"/>
      <c r="BQ55" s="29"/>
      <c r="BR55" s="29" t="s">
        <v>100</v>
      </c>
      <c r="BS55" s="57" t="s">
        <v>101</v>
      </c>
      <c r="BT55" s="58"/>
      <c r="BU55" s="29" t="s">
        <v>101</v>
      </c>
      <c r="BV55" s="29"/>
      <c r="BW55" s="58"/>
      <c r="BX55" s="29"/>
    </row>
    <row r="56" spans="1:76" ht="12.75" customHeight="1" x14ac:dyDescent="0.2">
      <c r="A56" s="30" t="s">
        <v>575</v>
      </c>
      <c r="B56" s="51" t="s">
        <v>75</v>
      </c>
      <c r="C56" s="32" t="s">
        <v>576</v>
      </c>
      <c r="D56" s="31">
        <v>54</v>
      </c>
      <c r="E56" s="31" t="s">
        <v>577</v>
      </c>
      <c r="F56" s="33">
        <v>43489</v>
      </c>
      <c r="G56" s="31" t="s">
        <v>578</v>
      </c>
      <c r="H56" s="31" t="s">
        <v>79</v>
      </c>
      <c r="I56" s="31" t="s">
        <v>80</v>
      </c>
      <c r="J56" s="34" t="s">
        <v>81</v>
      </c>
      <c r="K56" s="34">
        <v>7919</v>
      </c>
      <c r="L56" s="34">
        <v>11119</v>
      </c>
      <c r="M56" s="35">
        <v>43489</v>
      </c>
      <c r="N56" s="35">
        <v>43489</v>
      </c>
      <c r="O56" s="29"/>
      <c r="P56" s="36">
        <v>5240183</v>
      </c>
      <c r="Q56" s="36">
        <v>57642013</v>
      </c>
      <c r="R56" s="37">
        <f t="shared" si="0"/>
        <v>0</v>
      </c>
      <c r="S56" s="31" t="s">
        <v>82</v>
      </c>
      <c r="T56" s="31" t="s">
        <v>83</v>
      </c>
      <c r="U56" s="38">
        <v>35530986</v>
      </c>
      <c r="V56" s="38" t="s">
        <v>81</v>
      </c>
      <c r="W56" s="39" t="s">
        <v>84</v>
      </c>
      <c r="X56" s="39" t="s">
        <v>81</v>
      </c>
      <c r="Y56" s="31" t="str">
        <f t="shared" si="2"/>
        <v>PAULA ANDREA MOJICA MEDELLIN</v>
      </c>
      <c r="Z56" s="31" t="s">
        <v>85</v>
      </c>
      <c r="AA56" s="31" t="s">
        <v>122</v>
      </c>
      <c r="AB56" s="31" t="s">
        <v>87</v>
      </c>
      <c r="AC56" s="60">
        <v>43489</v>
      </c>
      <c r="AD56" s="34">
        <v>2004300</v>
      </c>
      <c r="AE56" s="29" t="s">
        <v>394</v>
      </c>
      <c r="AF56" s="31" t="s">
        <v>90</v>
      </c>
      <c r="AG56" s="31" t="s">
        <v>83</v>
      </c>
      <c r="AH56" s="43">
        <v>91209676</v>
      </c>
      <c r="AI56" s="29" t="s">
        <v>395</v>
      </c>
      <c r="AJ56" s="31">
        <v>330</v>
      </c>
      <c r="AK56" s="31" t="s">
        <v>92</v>
      </c>
      <c r="AL56" s="45">
        <v>43489</v>
      </c>
      <c r="AM56" s="31" t="s">
        <v>93</v>
      </c>
      <c r="AN56" s="31">
        <v>0</v>
      </c>
      <c r="AO56" s="46">
        <v>0</v>
      </c>
      <c r="AP56" s="47"/>
      <c r="AQ56" s="48">
        <v>0</v>
      </c>
      <c r="AR56" s="47"/>
      <c r="AS56" s="49">
        <v>43489</v>
      </c>
      <c r="AT56" s="49">
        <v>43822</v>
      </c>
      <c r="AU56" s="50"/>
      <c r="AV56" s="51"/>
      <c r="AW56" s="31" t="s">
        <v>94</v>
      </c>
      <c r="AX56" s="31"/>
      <c r="AY56" s="31"/>
      <c r="AZ56" s="31" t="s">
        <v>94</v>
      </c>
      <c r="BA56" s="31">
        <v>0</v>
      </c>
      <c r="BB56" s="31"/>
      <c r="BC56" s="31"/>
      <c r="BD56" s="31"/>
      <c r="BE56" s="52" t="s">
        <v>579</v>
      </c>
      <c r="BF56" s="53">
        <f t="shared" si="1"/>
        <v>57642013</v>
      </c>
      <c r="BG56" s="54"/>
      <c r="BH56" s="55" t="s">
        <v>580</v>
      </c>
      <c r="BI56" s="29" t="s">
        <v>97</v>
      </c>
      <c r="BJ56" s="29"/>
      <c r="BK56" s="56" t="s">
        <v>581</v>
      </c>
      <c r="BL56" s="29" t="s">
        <v>99</v>
      </c>
      <c r="BM56" s="29"/>
      <c r="BN56" s="29"/>
      <c r="BO56" s="29"/>
      <c r="BP56" s="29"/>
      <c r="BQ56" s="29"/>
      <c r="BR56" s="29" t="s">
        <v>100</v>
      </c>
      <c r="BS56" s="57" t="s">
        <v>101</v>
      </c>
      <c r="BT56" s="58"/>
      <c r="BU56" s="29" t="s">
        <v>101</v>
      </c>
      <c r="BV56" s="29"/>
      <c r="BW56" s="58"/>
      <c r="BX56" s="29"/>
    </row>
    <row r="57" spans="1:76" ht="12.75" customHeight="1" x14ac:dyDescent="0.2">
      <c r="A57" s="30" t="s">
        <v>582</v>
      </c>
      <c r="B57" s="51" t="s">
        <v>75</v>
      </c>
      <c r="C57" s="32" t="s">
        <v>583</v>
      </c>
      <c r="D57" s="31">
        <v>55</v>
      </c>
      <c r="E57" s="31" t="s">
        <v>584</v>
      </c>
      <c r="F57" s="33">
        <v>43489</v>
      </c>
      <c r="G57" s="31" t="s">
        <v>585</v>
      </c>
      <c r="H57" s="31" t="s">
        <v>79</v>
      </c>
      <c r="I57" s="31" t="s">
        <v>80</v>
      </c>
      <c r="J57" s="34" t="s">
        <v>81</v>
      </c>
      <c r="K57" s="34">
        <v>8619</v>
      </c>
      <c r="L57" s="34">
        <v>11019</v>
      </c>
      <c r="M57" s="35">
        <v>43489</v>
      </c>
      <c r="N57" s="35">
        <v>43489</v>
      </c>
      <c r="O57" s="29"/>
      <c r="P57" s="36">
        <v>3064810</v>
      </c>
      <c r="Q57" s="36">
        <v>33712910</v>
      </c>
      <c r="R57" s="37">
        <f t="shared" si="0"/>
        <v>0</v>
      </c>
      <c r="S57" s="31" t="s">
        <v>82</v>
      </c>
      <c r="T57" s="31" t="s">
        <v>83</v>
      </c>
      <c r="U57" s="38">
        <v>75086969</v>
      </c>
      <c r="V57" s="38" t="s">
        <v>81</v>
      </c>
      <c r="W57" s="39" t="s">
        <v>84</v>
      </c>
      <c r="X57" s="39" t="s">
        <v>81</v>
      </c>
      <c r="Y57" s="31" t="str">
        <f t="shared" si="2"/>
        <v>MIGUEL ORLANDO BENAVIDES PENAGOS</v>
      </c>
      <c r="Z57" s="31" t="s">
        <v>85</v>
      </c>
      <c r="AA57" s="31" t="s">
        <v>122</v>
      </c>
      <c r="AB57" s="31" t="s">
        <v>87</v>
      </c>
      <c r="AC57" s="60">
        <v>43489</v>
      </c>
      <c r="AD57" s="34">
        <v>2004393</v>
      </c>
      <c r="AE57" s="29" t="s">
        <v>394</v>
      </c>
      <c r="AF57" s="31" t="s">
        <v>90</v>
      </c>
      <c r="AG57" s="31" t="s">
        <v>83</v>
      </c>
      <c r="AH57" s="43">
        <v>91209676</v>
      </c>
      <c r="AI57" s="29" t="s">
        <v>395</v>
      </c>
      <c r="AJ57" s="31">
        <v>330</v>
      </c>
      <c r="AK57" s="31" t="s">
        <v>92</v>
      </c>
      <c r="AL57" s="45">
        <v>43489</v>
      </c>
      <c r="AM57" s="31" t="s">
        <v>93</v>
      </c>
      <c r="AN57" s="31">
        <v>0</v>
      </c>
      <c r="AO57" s="46">
        <v>0</v>
      </c>
      <c r="AP57" s="47"/>
      <c r="AQ57" s="48">
        <v>0</v>
      </c>
      <c r="AR57" s="47"/>
      <c r="AS57" s="49">
        <v>43489</v>
      </c>
      <c r="AT57" s="49">
        <v>43822</v>
      </c>
      <c r="AU57" s="50"/>
      <c r="AV57" s="51"/>
      <c r="AW57" s="31" t="s">
        <v>94</v>
      </c>
      <c r="AX57" s="31"/>
      <c r="AY57" s="31"/>
      <c r="AZ57" s="31" t="s">
        <v>94</v>
      </c>
      <c r="BA57" s="31">
        <v>0</v>
      </c>
      <c r="BB57" s="31"/>
      <c r="BC57" s="31"/>
      <c r="BD57" s="31"/>
      <c r="BE57" s="52" t="s">
        <v>586</v>
      </c>
      <c r="BF57" s="53">
        <f t="shared" si="1"/>
        <v>33712910</v>
      </c>
      <c r="BG57" s="54"/>
      <c r="BH57" s="55" t="s">
        <v>587</v>
      </c>
      <c r="BI57" s="29" t="s">
        <v>97</v>
      </c>
      <c r="BJ57" s="29"/>
      <c r="BK57" s="56" t="s">
        <v>588</v>
      </c>
      <c r="BL57" s="29" t="s">
        <v>99</v>
      </c>
      <c r="BM57" s="29"/>
      <c r="BN57" s="29"/>
      <c r="BO57" s="29"/>
      <c r="BP57" s="29"/>
      <c r="BQ57" s="29"/>
      <c r="BR57" s="29" t="s">
        <v>100</v>
      </c>
      <c r="BS57" s="57" t="s">
        <v>399</v>
      </c>
      <c r="BT57" s="58"/>
      <c r="BU57" s="29" t="s">
        <v>101</v>
      </c>
      <c r="BV57" s="29"/>
      <c r="BW57" s="58"/>
      <c r="BX57" s="29"/>
    </row>
    <row r="58" spans="1:76" ht="12.75" customHeight="1" x14ac:dyDescent="0.2">
      <c r="A58" s="30" t="s">
        <v>589</v>
      </c>
      <c r="B58" s="51" t="s">
        <v>75</v>
      </c>
      <c r="C58" s="32" t="s">
        <v>590</v>
      </c>
      <c r="D58" s="31">
        <v>56</v>
      </c>
      <c r="E58" s="31" t="s">
        <v>591</v>
      </c>
      <c r="F58" s="33">
        <v>43489</v>
      </c>
      <c r="G58" s="31" t="s">
        <v>592</v>
      </c>
      <c r="H58" s="31" t="s">
        <v>79</v>
      </c>
      <c r="I58" s="31" t="s">
        <v>80</v>
      </c>
      <c r="J58" s="34" t="s">
        <v>81</v>
      </c>
      <c r="K58" s="34">
        <v>10019</v>
      </c>
      <c r="L58" s="34">
        <v>11219</v>
      </c>
      <c r="M58" s="35">
        <v>43489</v>
      </c>
      <c r="N58" s="35">
        <v>43489</v>
      </c>
      <c r="O58" s="29"/>
      <c r="P58" s="36">
        <v>2142594</v>
      </c>
      <c r="Q58" s="36">
        <v>23568534</v>
      </c>
      <c r="R58" s="37">
        <f t="shared" si="0"/>
        <v>0</v>
      </c>
      <c r="S58" s="31" t="s">
        <v>82</v>
      </c>
      <c r="T58" s="31" t="s">
        <v>83</v>
      </c>
      <c r="U58" s="38">
        <v>52277869</v>
      </c>
      <c r="V58" s="38" t="s">
        <v>81</v>
      </c>
      <c r="W58" s="39" t="s">
        <v>84</v>
      </c>
      <c r="X58" s="39" t="s">
        <v>81</v>
      </c>
      <c r="Y58" s="31" t="str">
        <f t="shared" si="2"/>
        <v>JAZMIN ANGELICA RICO HERNANDEZ</v>
      </c>
      <c r="Z58" s="31" t="s">
        <v>85</v>
      </c>
      <c r="AA58" s="31" t="s">
        <v>480</v>
      </c>
      <c r="AB58" s="31" t="s">
        <v>87</v>
      </c>
      <c r="AC58" s="60">
        <v>43489</v>
      </c>
      <c r="AD58" s="31" t="s">
        <v>593</v>
      </c>
      <c r="AE58" s="54" t="s">
        <v>132</v>
      </c>
      <c r="AF58" s="31" t="s">
        <v>90</v>
      </c>
      <c r="AG58" s="31" t="s">
        <v>83</v>
      </c>
      <c r="AH58" s="43">
        <v>16356940</v>
      </c>
      <c r="AI58" s="29" t="s">
        <v>133</v>
      </c>
      <c r="AJ58" s="31">
        <v>330</v>
      </c>
      <c r="AK58" s="31" t="s">
        <v>92</v>
      </c>
      <c r="AL58" s="45">
        <v>43489</v>
      </c>
      <c r="AM58" s="31" t="s">
        <v>93</v>
      </c>
      <c r="AN58" s="31">
        <v>0</v>
      </c>
      <c r="AO58" s="46">
        <v>0</v>
      </c>
      <c r="AP58" s="47"/>
      <c r="AQ58" s="48">
        <v>0</v>
      </c>
      <c r="AR58" s="47"/>
      <c r="AS58" s="49">
        <v>43489</v>
      </c>
      <c r="AT58" s="49">
        <v>43822</v>
      </c>
      <c r="AU58" s="50"/>
      <c r="AV58" s="51"/>
      <c r="AW58" s="31" t="s">
        <v>94</v>
      </c>
      <c r="AX58" s="31"/>
      <c r="AY58" s="31"/>
      <c r="AZ58" s="31" t="s">
        <v>94</v>
      </c>
      <c r="BA58" s="31">
        <v>0</v>
      </c>
      <c r="BB58" s="31"/>
      <c r="BC58" s="31"/>
      <c r="BD58" s="31"/>
      <c r="BE58" s="52" t="s">
        <v>594</v>
      </c>
      <c r="BF58" s="53">
        <f t="shared" si="1"/>
        <v>23568534</v>
      </c>
      <c r="BG58" s="54"/>
      <c r="BH58" s="55" t="s">
        <v>595</v>
      </c>
      <c r="BI58" s="29" t="s">
        <v>97</v>
      </c>
      <c r="BJ58" s="29"/>
      <c r="BK58" s="56" t="s">
        <v>596</v>
      </c>
      <c r="BL58" s="29" t="s">
        <v>99</v>
      </c>
      <c r="BM58" s="29"/>
      <c r="BN58" s="29"/>
      <c r="BO58" s="29"/>
      <c r="BP58" s="29"/>
      <c r="BQ58" s="29"/>
      <c r="BR58" s="29" t="s">
        <v>100</v>
      </c>
      <c r="BS58" s="57" t="s">
        <v>399</v>
      </c>
      <c r="BT58" s="58"/>
      <c r="BU58" s="29" t="s">
        <v>101</v>
      </c>
      <c r="BV58" s="29"/>
      <c r="BW58" s="58"/>
      <c r="BX58" s="29"/>
    </row>
    <row r="59" spans="1:76" ht="12.75" customHeight="1" x14ac:dyDescent="0.2">
      <c r="A59" s="30" t="s">
        <v>597</v>
      </c>
      <c r="B59" s="51" t="s">
        <v>75</v>
      </c>
      <c r="C59" s="32" t="s">
        <v>598</v>
      </c>
      <c r="D59" s="31">
        <v>57</v>
      </c>
      <c r="E59" s="31" t="s">
        <v>599</v>
      </c>
      <c r="F59" s="33">
        <v>43489</v>
      </c>
      <c r="G59" s="31" t="s">
        <v>600</v>
      </c>
      <c r="H59" s="31" t="s">
        <v>79</v>
      </c>
      <c r="I59" s="31" t="s">
        <v>80</v>
      </c>
      <c r="J59" s="34" t="s">
        <v>81</v>
      </c>
      <c r="K59" s="34">
        <v>9819</v>
      </c>
      <c r="L59" s="34">
        <v>13219</v>
      </c>
      <c r="M59" s="35">
        <v>43492</v>
      </c>
      <c r="N59" s="61">
        <v>43494</v>
      </c>
      <c r="O59" s="29"/>
      <c r="P59" s="36">
        <v>3064810</v>
      </c>
      <c r="Q59" s="36">
        <v>34280032</v>
      </c>
      <c r="R59" s="37">
        <f t="shared" si="0"/>
        <v>362801.33333333582</v>
      </c>
      <c r="S59" s="31" t="s">
        <v>82</v>
      </c>
      <c r="T59" s="31" t="s">
        <v>83</v>
      </c>
      <c r="U59" s="38">
        <v>52072983</v>
      </c>
      <c r="V59" s="38" t="s">
        <v>81</v>
      </c>
      <c r="W59" s="39" t="s">
        <v>84</v>
      </c>
      <c r="X59" s="39" t="s">
        <v>81</v>
      </c>
      <c r="Y59" s="31" t="str">
        <f t="shared" si="2"/>
        <v>NUBIA STELLA MOSQUERA QUILINDO</v>
      </c>
      <c r="Z59" s="31" t="s">
        <v>85</v>
      </c>
      <c r="AA59" s="31" t="s">
        <v>480</v>
      </c>
      <c r="AB59" s="31" t="s">
        <v>87</v>
      </c>
      <c r="AC59" s="60">
        <v>43489</v>
      </c>
      <c r="AD59" s="31" t="s">
        <v>601</v>
      </c>
      <c r="AE59" s="54" t="s">
        <v>132</v>
      </c>
      <c r="AF59" s="31" t="s">
        <v>90</v>
      </c>
      <c r="AG59" s="31" t="s">
        <v>83</v>
      </c>
      <c r="AH59" s="43">
        <v>16356940</v>
      </c>
      <c r="AI59" s="29" t="s">
        <v>133</v>
      </c>
      <c r="AJ59" s="31">
        <v>332</v>
      </c>
      <c r="AK59" s="31" t="s">
        <v>92</v>
      </c>
      <c r="AL59" s="45">
        <v>43489</v>
      </c>
      <c r="AM59" s="31" t="s">
        <v>93</v>
      </c>
      <c r="AN59" s="31">
        <v>0</v>
      </c>
      <c r="AO59" s="46">
        <v>0</v>
      </c>
      <c r="AP59" s="47"/>
      <c r="AQ59" s="48">
        <v>0</v>
      </c>
      <c r="AR59" s="47"/>
      <c r="AS59" s="49">
        <v>43494</v>
      </c>
      <c r="AT59" s="49">
        <v>43829</v>
      </c>
      <c r="AU59" s="50"/>
      <c r="AV59" s="51"/>
      <c r="AW59" s="31" t="s">
        <v>94</v>
      </c>
      <c r="AX59" s="31"/>
      <c r="AY59" s="31"/>
      <c r="AZ59" s="31" t="s">
        <v>94</v>
      </c>
      <c r="BA59" s="31">
        <v>0</v>
      </c>
      <c r="BB59" s="31"/>
      <c r="BC59" s="31"/>
      <c r="BD59" s="31"/>
      <c r="BE59" s="52" t="s">
        <v>602</v>
      </c>
      <c r="BF59" s="53">
        <f t="shared" si="1"/>
        <v>34280032</v>
      </c>
      <c r="BG59" s="54"/>
      <c r="BH59" s="55" t="s">
        <v>603</v>
      </c>
      <c r="BI59" s="29" t="s">
        <v>97</v>
      </c>
      <c r="BJ59" s="29"/>
      <c r="BK59" s="56" t="s">
        <v>604</v>
      </c>
      <c r="BL59" s="29" t="s">
        <v>99</v>
      </c>
      <c r="BM59" s="29"/>
      <c r="BN59" s="29"/>
      <c r="BO59" s="29"/>
      <c r="BP59" s="29"/>
      <c r="BQ59" s="29"/>
      <c r="BR59" s="29" t="s">
        <v>100</v>
      </c>
      <c r="BS59" s="57" t="s">
        <v>399</v>
      </c>
      <c r="BT59" s="82" t="s">
        <v>605</v>
      </c>
      <c r="BU59" s="29" t="s">
        <v>101</v>
      </c>
      <c r="BV59" s="29"/>
      <c r="BW59" s="58"/>
      <c r="BX59" s="29"/>
    </row>
    <row r="60" spans="1:76" ht="12.75" customHeight="1" x14ac:dyDescent="0.2">
      <c r="A60" s="30" t="s">
        <v>606</v>
      </c>
      <c r="B60" s="51" t="s">
        <v>75</v>
      </c>
      <c r="C60" s="32" t="s">
        <v>607</v>
      </c>
      <c r="D60" s="31">
        <v>58</v>
      </c>
      <c r="E60" s="31" t="s">
        <v>608</v>
      </c>
      <c r="F60" s="33">
        <v>43489</v>
      </c>
      <c r="G60" s="31" t="s">
        <v>609</v>
      </c>
      <c r="H60" s="31" t="s">
        <v>79</v>
      </c>
      <c r="I60" s="31" t="s">
        <v>80</v>
      </c>
      <c r="J60" s="34" t="s">
        <v>81</v>
      </c>
      <c r="K60" s="34">
        <v>9419</v>
      </c>
      <c r="L60" s="34">
        <v>11519</v>
      </c>
      <c r="M60" s="35">
        <v>43489</v>
      </c>
      <c r="N60" s="61">
        <v>43490</v>
      </c>
      <c r="O60" s="29"/>
      <c r="P60" s="36">
        <v>2586262</v>
      </c>
      <c r="Q60" s="36">
        <v>28448882</v>
      </c>
      <c r="R60" s="37">
        <f t="shared" si="0"/>
        <v>0</v>
      </c>
      <c r="S60" s="31" t="s">
        <v>82</v>
      </c>
      <c r="T60" s="31" t="s">
        <v>83</v>
      </c>
      <c r="U60" s="38">
        <v>1032462158</v>
      </c>
      <c r="V60" s="38" t="s">
        <v>81</v>
      </c>
      <c r="W60" s="39" t="s">
        <v>84</v>
      </c>
      <c r="X60" s="39" t="s">
        <v>81</v>
      </c>
      <c r="Y60" s="31" t="str">
        <f t="shared" si="2"/>
        <v>AMALYN CAROLINA ROJAS SANCHEZ</v>
      </c>
      <c r="Z60" s="31" t="s">
        <v>85</v>
      </c>
      <c r="AA60" s="31" t="s">
        <v>480</v>
      </c>
      <c r="AB60" s="31" t="s">
        <v>87</v>
      </c>
      <c r="AC60" s="60">
        <v>43489</v>
      </c>
      <c r="AD60" s="31" t="s">
        <v>610</v>
      </c>
      <c r="AE60" s="54" t="s">
        <v>132</v>
      </c>
      <c r="AF60" s="31" t="s">
        <v>90</v>
      </c>
      <c r="AG60" s="31" t="s">
        <v>83</v>
      </c>
      <c r="AH60" s="43">
        <v>16356940</v>
      </c>
      <c r="AI60" s="29" t="s">
        <v>133</v>
      </c>
      <c r="AJ60" s="31">
        <v>330</v>
      </c>
      <c r="AK60" s="31" t="s">
        <v>92</v>
      </c>
      <c r="AL60" s="45">
        <v>43489</v>
      </c>
      <c r="AM60" s="31" t="s">
        <v>93</v>
      </c>
      <c r="AN60" s="31">
        <v>0</v>
      </c>
      <c r="AO60" s="46">
        <v>0</v>
      </c>
      <c r="AP60" s="47"/>
      <c r="AQ60" s="48">
        <v>0</v>
      </c>
      <c r="AR60" s="47"/>
      <c r="AS60" s="49">
        <v>43490</v>
      </c>
      <c r="AT60" s="49">
        <v>43822</v>
      </c>
      <c r="AU60" s="66">
        <v>43823</v>
      </c>
      <c r="AV60" s="51" t="s">
        <v>166</v>
      </c>
      <c r="AW60" s="31" t="s">
        <v>94</v>
      </c>
      <c r="AX60" s="31"/>
      <c r="AY60" s="31"/>
      <c r="AZ60" s="31" t="s">
        <v>94</v>
      </c>
      <c r="BA60" s="31">
        <v>0</v>
      </c>
      <c r="BB60" s="31"/>
      <c r="BC60" s="31"/>
      <c r="BD60" s="31"/>
      <c r="BE60" s="52" t="s">
        <v>611</v>
      </c>
      <c r="BF60" s="53">
        <f t="shared" si="1"/>
        <v>28448882</v>
      </c>
      <c r="BG60" s="54"/>
      <c r="BH60" s="55" t="s">
        <v>612</v>
      </c>
      <c r="BI60" s="29" t="s">
        <v>97</v>
      </c>
      <c r="BJ60" s="29"/>
      <c r="BK60" s="56" t="s">
        <v>613</v>
      </c>
      <c r="BL60" s="29" t="s">
        <v>99</v>
      </c>
      <c r="BM60" s="29"/>
      <c r="BN60" s="29"/>
      <c r="BO60" s="29"/>
      <c r="BP60" s="29"/>
      <c r="BQ60" s="29"/>
      <c r="BR60" s="29" t="s">
        <v>100</v>
      </c>
      <c r="BS60" s="57" t="s">
        <v>614</v>
      </c>
      <c r="BT60" s="58"/>
      <c r="BU60" s="29" t="s">
        <v>101</v>
      </c>
      <c r="BV60" s="29"/>
      <c r="BW60" s="58"/>
      <c r="BX60" s="29"/>
    </row>
    <row r="61" spans="1:76" ht="12.75" customHeight="1" x14ac:dyDescent="0.2">
      <c r="A61" s="30" t="s">
        <v>615</v>
      </c>
      <c r="B61" s="51" t="s">
        <v>75</v>
      </c>
      <c r="C61" s="32" t="s">
        <v>616</v>
      </c>
      <c r="D61" s="31">
        <v>59</v>
      </c>
      <c r="E61" s="31" t="s">
        <v>617</v>
      </c>
      <c r="F61" s="33">
        <v>43490</v>
      </c>
      <c r="G61" s="31" t="s">
        <v>618</v>
      </c>
      <c r="H61" s="31" t="s">
        <v>79</v>
      </c>
      <c r="I61" s="31" t="s">
        <v>80</v>
      </c>
      <c r="J61" s="34" t="s">
        <v>81</v>
      </c>
      <c r="K61" s="34">
        <v>6719</v>
      </c>
      <c r="L61" s="34" t="s">
        <v>619</v>
      </c>
      <c r="M61" s="35">
        <v>43490</v>
      </c>
      <c r="N61" s="35">
        <v>43490</v>
      </c>
      <c r="O61" s="29"/>
      <c r="P61" s="36">
        <v>3739926</v>
      </c>
      <c r="Q61" s="36">
        <v>41139186</v>
      </c>
      <c r="R61" s="37">
        <f t="shared" si="0"/>
        <v>0</v>
      </c>
      <c r="S61" s="31" t="s">
        <v>82</v>
      </c>
      <c r="T61" s="31" t="s">
        <v>83</v>
      </c>
      <c r="U61" s="38">
        <v>57462775</v>
      </c>
      <c r="V61" s="38" t="s">
        <v>81</v>
      </c>
      <c r="W61" s="39" t="s">
        <v>84</v>
      </c>
      <c r="X61" s="39" t="s">
        <v>81</v>
      </c>
      <c r="Y61" s="31" t="str">
        <f t="shared" si="2"/>
        <v>YIRA NATALY DIAZ MENDOZA</v>
      </c>
      <c r="Z61" s="31" t="s">
        <v>85</v>
      </c>
      <c r="AA61" s="31" t="s">
        <v>480</v>
      </c>
      <c r="AB61" s="31" t="s">
        <v>87</v>
      </c>
      <c r="AC61" s="60">
        <v>43490</v>
      </c>
      <c r="AD61" s="34" t="s">
        <v>620</v>
      </c>
      <c r="AE61" s="54" t="s">
        <v>123</v>
      </c>
      <c r="AF61" s="31" t="s">
        <v>90</v>
      </c>
      <c r="AG61" s="31" t="s">
        <v>83</v>
      </c>
      <c r="AH61" s="43">
        <v>11342150</v>
      </c>
      <c r="AI61" s="29" t="s">
        <v>124</v>
      </c>
      <c r="AJ61" s="31">
        <v>330</v>
      </c>
      <c r="AK61" s="31" t="s">
        <v>92</v>
      </c>
      <c r="AL61" s="45">
        <v>43490</v>
      </c>
      <c r="AM61" s="31" t="s">
        <v>93</v>
      </c>
      <c r="AN61" s="31">
        <v>0</v>
      </c>
      <c r="AO61" s="46">
        <v>0</v>
      </c>
      <c r="AP61" s="47"/>
      <c r="AQ61" s="48">
        <v>0</v>
      </c>
      <c r="AR61" s="47"/>
      <c r="AS61" s="49">
        <v>43490</v>
      </c>
      <c r="AT61" s="49">
        <v>43823</v>
      </c>
      <c r="AU61" s="50"/>
      <c r="AV61" s="51"/>
      <c r="AW61" s="31" t="s">
        <v>94</v>
      </c>
      <c r="AX61" s="31"/>
      <c r="AY61" s="31"/>
      <c r="AZ61" s="31" t="s">
        <v>94</v>
      </c>
      <c r="BA61" s="31">
        <v>0</v>
      </c>
      <c r="BB61" s="31"/>
      <c r="BC61" s="31"/>
      <c r="BD61" s="31"/>
      <c r="BE61" s="52" t="s">
        <v>621</v>
      </c>
      <c r="BF61" s="53">
        <f t="shared" si="1"/>
        <v>41139186</v>
      </c>
      <c r="BG61" s="54"/>
      <c r="BH61" s="55" t="s">
        <v>622</v>
      </c>
      <c r="BI61" s="29" t="s">
        <v>97</v>
      </c>
      <c r="BJ61" s="29"/>
      <c r="BK61" s="56" t="s">
        <v>623</v>
      </c>
      <c r="BL61" s="29" t="s">
        <v>99</v>
      </c>
      <c r="BM61" s="29"/>
      <c r="BN61" s="29"/>
      <c r="BO61" s="29"/>
      <c r="BP61" s="29"/>
      <c r="BQ61" s="29"/>
      <c r="BR61" s="29" t="s">
        <v>100</v>
      </c>
      <c r="BS61" s="57" t="s">
        <v>624</v>
      </c>
      <c r="BT61" s="82" t="s">
        <v>625</v>
      </c>
      <c r="BU61" s="29" t="s">
        <v>101</v>
      </c>
      <c r="BV61" s="29"/>
      <c r="BW61" s="58"/>
      <c r="BX61" s="29"/>
    </row>
    <row r="62" spans="1:76" ht="12.75" customHeight="1" x14ac:dyDescent="0.2">
      <c r="A62" s="30" t="s">
        <v>626</v>
      </c>
      <c r="B62" s="51" t="s">
        <v>75</v>
      </c>
      <c r="C62" s="32" t="s">
        <v>627</v>
      </c>
      <c r="D62" s="31">
        <v>60</v>
      </c>
      <c r="E62" s="31" t="s">
        <v>628</v>
      </c>
      <c r="F62" s="33">
        <v>43490</v>
      </c>
      <c r="G62" s="31" t="s">
        <v>629</v>
      </c>
      <c r="H62" s="31" t="s">
        <v>79</v>
      </c>
      <c r="I62" s="31" t="s">
        <v>80</v>
      </c>
      <c r="J62" s="34" t="s">
        <v>81</v>
      </c>
      <c r="K62" s="34">
        <v>6919</v>
      </c>
      <c r="L62" s="34">
        <v>12619</v>
      </c>
      <c r="M62" s="35">
        <v>43490</v>
      </c>
      <c r="N62" s="35">
        <v>43490</v>
      </c>
      <c r="O62" s="29"/>
      <c r="P62" s="36">
        <v>2586262</v>
      </c>
      <c r="Q62" s="36">
        <v>29224761</v>
      </c>
      <c r="R62" s="37">
        <f t="shared" si="0"/>
        <v>258626.59999999776</v>
      </c>
      <c r="S62" s="31" t="s">
        <v>82</v>
      </c>
      <c r="T62" s="31" t="s">
        <v>83</v>
      </c>
      <c r="U62" s="38">
        <v>79657592</v>
      </c>
      <c r="V62" s="38" t="s">
        <v>81</v>
      </c>
      <c r="W62" s="39" t="s">
        <v>84</v>
      </c>
      <c r="X62" s="39" t="s">
        <v>81</v>
      </c>
      <c r="Y62" s="31" t="str">
        <f t="shared" si="2"/>
        <v>ENRIQUE HARLEY CANO MORENO</v>
      </c>
      <c r="Z62" s="31" t="s">
        <v>85</v>
      </c>
      <c r="AA62" s="31" t="s">
        <v>122</v>
      </c>
      <c r="AB62" s="31" t="s">
        <v>87</v>
      </c>
      <c r="AC62" s="60">
        <v>43490</v>
      </c>
      <c r="AD62" s="31">
        <v>2004319</v>
      </c>
      <c r="AE62" s="29" t="s">
        <v>320</v>
      </c>
      <c r="AF62" s="31" t="s">
        <v>90</v>
      </c>
      <c r="AG62" s="31" t="s">
        <v>83</v>
      </c>
      <c r="AH62" s="75">
        <v>70547559</v>
      </c>
      <c r="AI62" s="29" t="s">
        <v>321</v>
      </c>
      <c r="AJ62" s="31">
        <v>336</v>
      </c>
      <c r="AK62" s="31" t="s">
        <v>92</v>
      </c>
      <c r="AL62" s="45">
        <v>43490</v>
      </c>
      <c r="AM62" s="31" t="s">
        <v>93</v>
      </c>
      <c r="AN62" s="31">
        <v>0</v>
      </c>
      <c r="AO62" s="46">
        <v>0</v>
      </c>
      <c r="AP62" s="47"/>
      <c r="AQ62" s="48">
        <v>0</v>
      </c>
      <c r="AR62" s="47"/>
      <c r="AS62" s="49">
        <v>43490</v>
      </c>
      <c r="AT62" s="49">
        <v>43829</v>
      </c>
      <c r="AU62" s="50"/>
      <c r="AV62" s="51"/>
      <c r="AW62" s="31" t="s">
        <v>94</v>
      </c>
      <c r="AX62" s="31"/>
      <c r="AY62" s="31"/>
      <c r="AZ62" s="31" t="s">
        <v>94</v>
      </c>
      <c r="BA62" s="31">
        <v>0</v>
      </c>
      <c r="BB62" s="31"/>
      <c r="BC62" s="31"/>
      <c r="BD62" s="31"/>
      <c r="BE62" s="52" t="s">
        <v>630</v>
      </c>
      <c r="BF62" s="53">
        <f t="shared" si="1"/>
        <v>29224761</v>
      </c>
      <c r="BG62" s="54"/>
      <c r="BH62" s="55" t="s">
        <v>631</v>
      </c>
      <c r="BI62" s="29" t="s">
        <v>97</v>
      </c>
      <c r="BJ62" s="29"/>
      <c r="BK62" s="55" t="s">
        <v>632</v>
      </c>
      <c r="BL62" s="29" t="s">
        <v>99</v>
      </c>
      <c r="BM62" s="29"/>
      <c r="BN62" s="29"/>
      <c r="BO62" s="29"/>
      <c r="BP62" s="29"/>
      <c r="BQ62" s="29"/>
      <c r="BR62" s="29" t="s">
        <v>100</v>
      </c>
      <c r="BS62" s="57" t="s">
        <v>633</v>
      </c>
      <c r="BT62" s="58"/>
      <c r="BU62" s="29" t="s">
        <v>101</v>
      </c>
      <c r="BV62" s="29"/>
      <c r="BW62" s="58"/>
      <c r="BX62" s="29"/>
    </row>
    <row r="63" spans="1:76" ht="12.75" customHeight="1" x14ac:dyDescent="0.2">
      <c r="A63" s="30" t="s">
        <v>634</v>
      </c>
      <c r="B63" s="51" t="s">
        <v>75</v>
      </c>
      <c r="C63" s="32" t="s">
        <v>635</v>
      </c>
      <c r="D63" s="31">
        <v>61</v>
      </c>
      <c r="E63" s="31" t="s">
        <v>636</v>
      </c>
      <c r="F63" s="33">
        <v>43490</v>
      </c>
      <c r="G63" s="31" t="s">
        <v>637</v>
      </c>
      <c r="H63" s="31" t="s">
        <v>79</v>
      </c>
      <c r="I63" s="31" t="s">
        <v>80</v>
      </c>
      <c r="J63" s="34" t="s">
        <v>81</v>
      </c>
      <c r="K63" s="34">
        <v>9019</v>
      </c>
      <c r="L63" s="34">
        <v>12019</v>
      </c>
      <c r="M63" s="35">
        <v>43490</v>
      </c>
      <c r="N63" s="35">
        <v>43490</v>
      </c>
      <c r="O63" s="29"/>
      <c r="P63" s="36">
        <v>5240183</v>
      </c>
      <c r="Q63" s="36">
        <v>58864722</v>
      </c>
      <c r="R63" s="37">
        <f t="shared" si="0"/>
        <v>174672.39999999851</v>
      </c>
      <c r="S63" s="31" t="s">
        <v>82</v>
      </c>
      <c r="T63" s="31" t="s">
        <v>83</v>
      </c>
      <c r="U63" s="38">
        <v>1020759512</v>
      </c>
      <c r="V63" s="38" t="s">
        <v>81</v>
      </c>
      <c r="W63" s="39" t="s">
        <v>84</v>
      </c>
      <c r="X63" s="39" t="s">
        <v>81</v>
      </c>
      <c r="Y63" s="31" t="str">
        <f t="shared" si="2"/>
        <v>MAYRA ALEJANDRA LUNA GELVEZ</v>
      </c>
      <c r="Z63" s="31" t="s">
        <v>85</v>
      </c>
      <c r="AA63" s="31" t="s">
        <v>122</v>
      </c>
      <c r="AB63" s="31" t="s">
        <v>87</v>
      </c>
      <c r="AC63" s="60">
        <v>43490</v>
      </c>
      <c r="AD63" s="34">
        <v>2004235</v>
      </c>
      <c r="AE63" s="29" t="s">
        <v>189</v>
      </c>
      <c r="AF63" s="31" t="s">
        <v>90</v>
      </c>
      <c r="AG63" s="31" t="s">
        <v>83</v>
      </c>
      <c r="AH63" s="43">
        <v>40041023</v>
      </c>
      <c r="AI63" s="29" t="s">
        <v>190</v>
      </c>
      <c r="AJ63" s="31">
        <v>336</v>
      </c>
      <c r="AK63" s="31" t="s">
        <v>92</v>
      </c>
      <c r="AL63" s="45">
        <v>43490</v>
      </c>
      <c r="AM63" s="31" t="s">
        <v>93</v>
      </c>
      <c r="AN63" s="31">
        <v>0</v>
      </c>
      <c r="AO63" s="46">
        <v>0</v>
      </c>
      <c r="AP63" s="47"/>
      <c r="AQ63" s="48">
        <v>0</v>
      </c>
      <c r="AR63" s="47"/>
      <c r="AS63" s="49">
        <v>43490</v>
      </c>
      <c r="AT63" s="49">
        <v>43829</v>
      </c>
      <c r="AU63" s="50"/>
      <c r="AV63" s="51"/>
      <c r="AW63" s="31" t="s">
        <v>94</v>
      </c>
      <c r="AX63" s="31"/>
      <c r="AY63" s="31"/>
      <c r="AZ63" s="31" t="s">
        <v>94</v>
      </c>
      <c r="BA63" s="31">
        <v>0</v>
      </c>
      <c r="BB63" s="31"/>
      <c r="BC63" s="31"/>
      <c r="BD63" s="31"/>
      <c r="BE63" s="52" t="s">
        <v>638</v>
      </c>
      <c r="BF63" s="53">
        <f t="shared" si="1"/>
        <v>58864722</v>
      </c>
      <c r="BG63" s="54"/>
      <c r="BH63" s="55" t="s">
        <v>639</v>
      </c>
      <c r="BI63" s="29" t="s">
        <v>97</v>
      </c>
      <c r="BJ63" s="29"/>
      <c r="BK63" s="56" t="s">
        <v>640</v>
      </c>
      <c r="BL63" s="29" t="s">
        <v>99</v>
      </c>
      <c r="BM63" s="29"/>
      <c r="BN63" s="29"/>
      <c r="BO63" s="29"/>
      <c r="BP63" s="29"/>
      <c r="BQ63" s="29"/>
      <c r="BR63" s="29" t="s">
        <v>100</v>
      </c>
      <c r="BS63" s="57" t="s">
        <v>641</v>
      </c>
      <c r="BT63" s="58"/>
      <c r="BU63" s="29" t="s">
        <v>101</v>
      </c>
      <c r="BV63" s="29"/>
      <c r="BW63" s="58"/>
      <c r="BX63" s="29"/>
    </row>
    <row r="64" spans="1:76" ht="12.75" customHeight="1" x14ac:dyDescent="0.2">
      <c r="A64" s="30" t="s">
        <v>642</v>
      </c>
      <c r="B64" s="51" t="s">
        <v>75</v>
      </c>
      <c r="C64" s="32" t="s">
        <v>643</v>
      </c>
      <c r="D64" s="31">
        <v>62</v>
      </c>
      <c r="E64" s="31" t="s">
        <v>644</v>
      </c>
      <c r="F64" s="33">
        <v>43490</v>
      </c>
      <c r="G64" s="31" t="s">
        <v>645</v>
      </c>
      <c r="H64" s="31" t="s">
        <v>79</v>
      </c>
      <c r="I64" s="31" t="s">
        <v>80</v>
      </c>
      <c r="J64" s="34" t="s">
        <v>81</v>
      </c>
      <c r="K64" s="34">
        <v>6619</v>
      </c>
      <c r="L64" s="34">
        <v>11819</v>
      </c>
      <c r="M64" s="35">
        <v>43490</v>
      </c>
      <c r="N64" s="35">
        <v>43490</v>
      </c>
      <c r="O64" s="29"/>
      <c r="P64" s="36">
        <v>6965478</v>
      </c>
      <c r="Q64" s="36">
        <v>78477719</v>
      </c>
      <c r="R64" s="37">
        <f t="shared" si="0"/>
        <v>464365.39999999106</v>
      </c>
      <c r="S64" s="31" t="s">
        <v>82</v>
      </c>
      <c r="T64" s="31" t="s">
        <v>83</v>
      </c>
      <c r="U64" s="38">
        <v>79542169</v>
      </c>
      <c r="V64" s="38" t="s">
        <v>81</v>
      </c>
      <c r="W64" s="39" t="s">
        <v>84</v>
      </c>
      <c r="X64" s="39" t="s">
        <v>81</v>
      </c>
      <c r="Y64" s="31" t="str">
        <f t="shared" si="2"/>
        <v>JOHN JAIRO PERDOMO CASTAÑEDA</v>
      </c>
      <c r="Z64" s="31" t="s">
        <v>85</v>
      </c>
      <c r="AA64" s="31" t="s">
        <v>122</v>
      </c>
      <c r="AB64" s="31" t="s">
        <v>87</v>
      </c>
      <c r="AC64" s="60">
        <v>43490</v>
      </c>
      <c r="AD64" s="31">
        <v>2004324</v>
      </c>
      <c r="AE64" s="74" t="s">
        <v>294</v>
      </c>
      <c r="AF64" s="31" t="s">
        <v>90</v>
      </c>
      <c r="AG64" s="31" t="s">
        <v>83</v>
      </c>
      <c r="AH64" s="43">
        <v>52821677</v>
      </c>
      <c r="AI64" s="29" t="s">
        <v>295</v>
      </c>
      <c r="AJ64" s="31">
        <v>336</v>
      </c>
      <c r="AK64" s="31" t="s">
        <v>92</v>
      </c>
      <c r="AL64" s="45">
        <v>43490</v>
      </c>
      <c r="AM64" s="31" t="s">
        <v>93</v>
      </c>
      <c r="AN64" s="31">
        <v>0</v>
      </c>
      <c r="AO64" s="46">
        <v>0</v>
      </c>
      <c r="AP64" s="47"/>
      <c r="AQ64" s="48">
        <v>0</v>
      </c>
      <c r="AR64" s="47"/>
      <c r="AS64" s="49">
        <v>43490</v>
      </c>
      <c r="AT64" s="49">
        <v>43829</v>
      </c>
      <c r="AU64" s="50"/>
      <c r="AV64" s="51"/>
      <c r="AW64" s="31" t="s">
        <v>94</v>
      </c>
      <c r="AX64" s="31"/>
      <c r="AY64" s="31"/>
      <c r="AZ64" s="31" t="s">
        <v>94</v>
      </c>
      <c r="BA64" s="31">
        <v>0</v>
      </c>
      <c r="BB64" s="31"/>
      <c r="BC64" s="31"/>
      <c r="BD64" s="31"/>
      <c r="BE64" s="52" t="s">
        <v>646</v>
      </c>
      <c r="BF64" s="53">
        <f t="shared" si="1"/>
        <v>78477719</v>
      </c>
      <c r="BG64" s="54"/>
      <c r="BH64" s="55" t="s">
        <v>647</v>
      </c>
      <c r="BI64" s="29" t="s">
        <v>97</v>
      </c>
      <c r="BJ64" s="29"/>
      <c r="BK64" s="56" t="s">
        <v>648</v>
      </c>
      <c r="BL64" s="29" t="s">
        <v>99</v>
      </c>
      <c r="BM64" s="29"/>
      <c r="BN64" s="29"/>
      <c r="BO64" s="29"/>
      <c r="BP64" s="29"/>
      <c r="BQ64" s="29"/>
      <c r="BR64" s="29" t="s">
        <v>100</v>
      </c>
      <c r="BS64" s="57" t="s">
        <v>399</v>
      </c>
      <c r="BT64" s="82" t="s">
        <v>649</v>
      </c>
      <c r="BU64" s="29" t="s">
        <v>101</v>
      </c>
      <c r="BV64" s="29"/>
      <c r="BW64" s="58"/>
      <c r="BX64" s="29"/>
    </row>
    <row r="65" spans="1:76" ht="12.75" customHeight="1" x14ac:dyDescent="0.2">
      <c r="A65" s="30" t="s">
        <v>650</v>
      </c>
      <c r="B65" s="51" t="s">
        <v>75</v>
      </c>
      <c r="C65" s="32" t="s">
        <v>651</v>
      </c>
      <c r="D65" s="31">
        <v>63</v>
      </c>
      <c r="E65" s="31" t="s">
        <v>652</v>
      </c>
      <c r="F65" s="33">
        <v>43490</v>
      </c>
      <c r="G65" s="31" t="s">
        <v>653</v>
      </c>
      <c r="H65" s="31" t="s">
        <v>79</v>
      </c>
      <c r="I65" s="31" t="s">
        <v>80</v>
      </c>
      <c r="J65" s="34" t="s">
        <v>81</v>
      </c>
      <c r="K65" s="34">
        <v>10719</v>
      </c>
      <c r="L65" s="34">
        <v>11919</v>
      </c>
      <c r="M65" s="35">
        <v>43490</v>
      </c>
      <c r="N65" s="35">
        <v>43490</v>
      </c>
      <c r="O65" s="29"/>
      <c r="P65" s="36">
        <v>4682944</v>
      </c>
      <c r="Q65" s="36">
        <v>52761169</v>
      </c>
      <c r="R65" s="37">
        <f t="shared" si="0"/>
        <v>312196.20000000298</v>
      </c>
      <c r="S65" s="31" t="s">
        <v>82</v>
      </c>
      <c r="T65" s="31" t="s">
        <v>83</v>
      </c>
      <c r="U65" s="38">
        <v>52487485</v>
      </c>
      <c r="V65" s="38" t="s">
        <v>81</v>
      </c>
      <c r="W65" s="39" t="s">
        <v>84</v>
      </c>
      <c r="X65" s="39" t="s">
        <v>81</v>
      </c>
      <c r="Y65" s="31" t="str">
        <f t="shared" si="2"/>
        <v>CAROLINA MATEUS GUTIERREZ</v>
      </c>
      <c r="Z65" s="31" t="s">
        <v>85</v>
      </c>
      <c r="AA65" s="31" t="s">
        <v>86</v>
      </c>
      <c r="AB65" s="31" t="s">
        <v>87</v>
      </c>
      <c r="AC65" s="60">
        <v>43490</v>
      </c>
      <c r="AD65" s="34" t="s">
        <v>654</v>
      </c>
      <c r="AE65" s="54" t="s">
        <v>422</v>
      </c>
      <c r="AF65" s="31" t="s">
        <v>90</v>
      </c>
      <c r="AG65" s="31" t="s">
        <v>83</v>
      </c>
      <c r="AH65" s="43">
        <v>79690000</v>
      </c>
      <c r="AI65" s="29" t="s">
        <v>423</v>
      </c>
      <c r="AJ65" s="31">
        <v>336</v>
      </c>
      <c r="AK65" s="31" t="s">
        <v>92</v>
      </c>
      <c r="AL65" s="45">
        <v>43490</v>
      </c>
      <c r="AM65" s="31" t="s">
        <v>93</v>
      </c>
      <c r="AN65" s="31">
        <v>0</v>
      </c>
      <c r="AO65" s="46">
        <v>0</v>
      </c>
      <c r="AP65" s="47"/>
      <c r="AQ65" s="48">
        <v>0</v>
      </c>
      <c r="AR65" s="47"/>
      <c r="AS65" s="49">
        <v>43490</v>
      </c>
      <c r="AT65" s="49">
        <v>43829</v>
      </c>
      <c r="AU65" s="50"/>
      <c r="AV65" s="51"/>
      <c r="AW65" s="31" t="s">
        <v>94</v>
      </c>
      <c r="AX65" s="31"/>
      <c r="AY65" s="31"/>
      <c r="AZ65" s="31" t="s">
        <v>94</v>
      </c>
      <c r="BA65" s="31">
        <v>0</v>
      </c>
      <c r="BB65" s="31"/>
      <c r="BC65" s="31"/>
      <c r="BD65" s="31"/>
      <c r="BE65" s="52" t="s">
        <v>655</v>
      </c>
      <c r="BF65" s="53">
        <f t="shared" si="1"/>
        <v>52761169</v>
      </c>
      <c r="BG65" s="54"/>
      <c r="BH65" s="55" t="s">
        <v>656</v>
      </c>
      <c r="BI65" s="29" t="s">
        <v>97</v>
      </c>
      <c r="BJ65" s="29"/>
      <c r="BK65" s="84" t="s">
        <v>657</v>
      </c>
      <c r="BL65" s="29" t="s">
        <v>99</v>
      </c>
      <c r="BM65" s="29"/>
      <c r="BN65" s="29"/>
      <c r="BO65" s="29"/>
      <c r="BP65" s="29"/>
      <c r="BQ65" s="29"/>
      <c r="BR65" s="29" t="s">
        <v>100</v>
      </c>
      <c r="BS65" s="57" t="s">
        <v>658</v>
      </c>
      <c r="BT65" s="58"/>
      <c r="BU65" s="29" t="s">
        <v>101</v>
      </c>
      <c r="BV65" s="29"/>
      <c r="BW65" s="58"/>
      <c r="BX65" s="29"/>
    </row>
    <row r="66" spans="1:76" ht="12.75" customHeight="1" x14ac:dyDescent="0.2">
      <c r="A66" s="30" t="s">
        <v>659</v>
      </c>
      <c r="B66" s="51" t="s">
        <v>75</v>
      </c>
      <c r="C66" s="32" t="s">
        <v>660</v>
      </c>
      <c r="D66" s="31">
        <v>64</v>
      </c>
      <c r="E66" s="31" t="s">
        <v>661</v>
      </c>
      <c r="F66" s="33">
        <v>43490</v>
      </c>
      <c r="G66" s="31" t="s">
        <v>662</v>
      </c>
      <c r="H66" s="31" t="s">
        <v>79</v>
      </c>
      <c r="I66" s="31" t="s">
        <v>80</v>
      </c>
      <c r="J66" s="34" t="s">
        <v>81</v>
      </c>
      <c r="K66" s="34">
        <v>11919</v>
      </c>
      <c r="L66" s="34">
        <v>13119</v>
      </c>
      <c r="M66" s="35">
        <v>43490</v>
      </c>
      <c r="N66" s="35">
        <v>43490</v>
      </c>
      <c r="O66" s="29"/>
      <c r="P66" s="36">
        <v>4682944</v>
      </c>
      <c r="Q66" s="36">
        <v>52605071</v>
      </c>
      <c r="R66" s="37">
        <f t="shared" si="0"/>
        <v>156098.20000000298</v>
      </c>
      <c r="S66" s="31" t="s">
        <v>82</v>
      </c>
      <c r="T66" s="31" t="s">
        <v>83</v>
      </c>
      <c r="U66" s="38">
        <v>1018428725</v>
      </c>
      <c r="V66" s="38" t="s">
        <v>81</v>
      </c>
      <c r="W66" s="39" t="s">
        <v>84</v>
      </c>
      <c r="X66" s="39" t="s">
        <v>81</v>
      </c>
      <c r="Y66" s="31" t="str">
        <f t="shared" si="2"/>
        <v>MARIA ANGÉLICA JIMENEZ POVEDA</v>
      </c>
      <c r="Z66" s="31" t="s">
        <v>85</v>
      </c>
      <c r="AA66" s="31" t="s">
        <v>122</v>
      </c>
      <c r="AB66" s="31" t="s">
        <v>87</v>
      </c>
      <c r="AC66" s="60">
        <v>43490</v>
      </c>
      <c r="AD66" s="31">
        <v>2004323</v>
      </c>
      <c r="AE66" s="54" t="s">
        <v>132</v>
      </c>
      <c r="AF66" s="31" t="s">
        <v>90</v>
      </c>
      <c r="AG66" s="31" t="s">
        <v>83</v>
      </c>
      <c r="AH66" s="43">
        <v>16356940</v>
      </c>
      <c r="AI66" s="29" t="s">
        <v>133</v>
      </c>
      <c r="AJ66" s="31">
        <v>336</v>
      </c>
      <c r="AK66" s="31" t="s">
        <v>92</v>
      </c>
      <c r="AL66" s="45">
        <v>43490</v>
      </c>
      <c r="AM66" s="31" t="s">
        <v>93</v>
      </c>
      <c r="AN66" s="31">
        <v>0</v>
      </c>
      <c r="AO66" s="46">
        <v>0</v>
      </c>
      <c r="AP66" s="47"/>
      <c r="AQ66" s="48">
        <v>0</v>
      </c>
      <c r="AR66" s="47"/>
      <c r="AS66" s="49">
        <v>43490</v>
      </c>
      <c r="AT66" s="49">
        <v>43829</v>
      </c>
      <c r="AU66" s="50"/>
      <c r="AV66" s="51"/>
      <c r="AW66" s="31" t="s">
        <v>94</v>
      </c>
      <c r="AX66" s="31"/>
      <c r="AY66" s="31"/>
      <c r="AZ66" s="31" t="s">
        <v>94</v>
      </c>
      <c r="BA66" s="31">
        <v>0</v>
      </c>
      <c r="BB66" s="31"/>
      <c r="BC66" s="31"/>
      <c r="BD66" s="31"/>
      <c r="BE66" s="52" t="s">
        <v>663</v>
      </c>
      <c r="BF66" s="53">
        <f t="shared" si="1"/>
        <v>52605071</v>
      </c>
      <c r="BG66" s="54"/>
      <c r="BH66" s="55" t="s">
        <v>664</v>
      </c>
      <c r="BI66" s="29" t="s">
        <v>97</v>
      </c>
      <c r="BJ66" s="29"/>
      <c r="BK66" s="56" t="s">
        <v>665</v>
      </c>
      <c r="BL66" s="29" t="s">
        <v>99</v>
      </c>
      <c r="BM66" s="29"/>
      <c r="BN66" s="29"/>
      <c r="BO66" s="29"/>
      <c r="BP66" s="29"/>
      <c r="BQ66" s="29"/>
      <c r="BR66" s="29" t="s">
        <v>100</v>
      </c>
      <c r="BS66" s="57" t="s">
        <v>666</v>
      </c>
      <c r="BT66" s="58"/>
      <c r="BU66" s="29" t="s">
        <v>101</v>
      </c>
      <c r="BV66" s="29"/>
      <c r="BW66" s="58"/>
      <c r="BX66" s="29"/>
    </row>
    <row r="67" spans="1:76" ht="12.75" customHeight="1" x14ac:dyDescent="0.2">
      <c r="A67" s="30" t="s">
        <v>667</v>
      </c>
      <c r="B67" s="51" t="s">
        <v>75</v>
      </c>
      <c r="C67" s="32" t="s">
        <v>668</v>
      </c>
      <c r="D67" s="31">
        <v>65</v>
      </c>
      <c r="E67" s="31" t="s">
        <v>669</v>
      </c>
      <c r="F67" s="33">
        <v>43490</v>
      </c>
      <c r="G67" s="31" t="s">
        <v>670</v>
      </c>
      <c r="H67" s="31" t="s">
        <v>79</v>
      </c>
      <c r="I67" s="31" t="s">
        <v>80</v>
      </c>
      <c r="J67" s="34" t="s">
        <v>81</v>
      </c>
      <c r="K67" s="34">
        <v>10619</v>
      </c>
      <c r="L67" s="34">
        <v>12319</v>
      </c>
      <c r="M67" s="35">
        <v>43490</v>
      </c>
      <c r="N67" s="35">
        <v>43490</v>
      </c>
      <c r="O67" s="29"/>
      <c r="P67" s="36">
        <v>4682944</v>
      </c>
      <c r="Q67" s="36">
        <v>51512384</v>
      </c>
      <c r="R67" s="37">
        <f t="shared" si="0"/>
        <v>0</v>
      </c>
      <c r="S67" s="31" t="s">
        <v>82</v>
      </c>
      <c r="T67" s="31" t="s">
        <v>83</v>
      </c>
      <c r="U67" s="38">
        <v>51984445</v>
      </c>
      <c r="V67" s="38" t="s">
        <v>81</v>
      </c>
      <c r="W67" s="39" t="s">
        <v>84</v>
      </c>
      <c r="X67" s="39" t="s">
        <v>81</v>
      </c>
      <c r="Y67" s="31" t="str">
        <f t="shared" si="2"/>
        <v>PILAR LEMUS ESPINOSA</v>
      </c>
      <c r="Z67" s="31" t="s">
        <v>85</v>
      </c>
      <c r="AA67" s="31" t="s">
        <v>480</v>
      </c>
      <c r="AB67" s="31" t="s">
        <v>87</v>
      </c>
      <c r="AC67" s="60">
        <v>43490</v>
      </c>
      <c r="AD67" s="31" t="s">
        <v>671</v>
      </c>
      <c r="AE67" s="54" t="s">
        <v>123</v>
      </c>
      <c r="AF67" s="31" t="s">
        <v>90</v>
      </c>
      <c r="AG67" s="31" t="s">
        <v>83</v>
      </c>
      <c r="AH67" s="43">
        <v>11342150</v>
      </c>
      <c r="AI67" s="29" t="s">
        <v>124</v>
      </c>
      <c r="AJ67" s="31">
        <v>330</v>
      </c>
      <c r="AK67" s="31" t="s">
        <v>92</v>
      </c>
      <c r="AL67" s="45">
        <v>43490</v>
      </c>
      <c r="AM67" s="31" t="s">
        <v>93</v>
      </c>
      <c r="AN67" s="31">
        <v>0</v>
      </c>
      <c r="AO67" s="46">
        <v>0</v>
      </c>
      <c r="AP67" s="47"/>
      <c r="AQ67" s="48">
        <v>0</v>
      </c>
      <c r="AR67" s="47"/>
      <c r="AS67" s="49">
        <v>43490</v>
      </c>
      <c r="AT67" s="49">
        <v>43823</v>
      </c>
      <c r="AU67" s="50"/>
      <c r="AV67" s="51"/>
      <c r="AW67" s="31" t="s">
        <v>94</v>
      </c>
      <c r="AX67" s="31"/>
      <c r="AY67" s="31"/>
      <c r="AZ67" s="31" t="s">
        <v>94</v>
      </c>
      <c r="BA67" s="31">
        <v>0</v>
      </c>
      <c r="BB67" s="31"/>
      <c r="BC67" s="31"/>
      <c r="BD67" s="31"/>
      <c r="BE67" s="52" t="s">
        <v>672</v>
      </c>
      <c r="BF67" s="53">
        <f t="shared" si="1"/>
        <v>51512384</v>
      </c>
      <c r="BG67" s="54"/>
      <c r="BH67" s="55" t="s">
        <v>673</v>
      </c>
      <c r="BI67" s="29" t="s">
        <v>97</v>
      </c>
      <c r="BJ67" s="29"/>
      <c r="BK67" s="56" t="s">
        <v>674</v>
      </c>
      <c r="BL67" s="29" t="s">
        <v>99</v>
      </c>
      <c r="BM67" s="29"/>
      <c r="BN67" s="29"/>
      <c r="BO67" s="29"/>
      <c r="BP67" s="29"/>
      <c r="BQ67" s="29"/>
      <c r="BR67" s="29" t="s">
        <v>100</v>
      </c>
      <c r="BS67" s="57" t="s">
        <v>675</v>
      </c>
      <c r="BT67" s="82" t="s">
        <v>676</v>
      </c>
      <c r="BU67" s="29" t="s">
        <v>101</v>
      </c>
      <c r="BV67" s="29"/>
      <c r="BW67" s="58"/>
      <c r="BX67" s="29"/>
    </row>
    <row r="68" spans="1:76" ht="12.75" customHeight="1" x14ac:dyDescent="0.2">
      <c r="A68" s="30" t="s">
        <v>677</v>
      </c>
      <c r="B68" s="51" t="s">
        <v>75</v>
      </c>
      <c r="C68" s="32" t="s">
        <v>678</v>
      </c>
      <c r="D68" s="31">
        <v>66</v>
      </c>
      <c r="E68" s="31" t="s">
        <v>679</v>
      </c>
      <c r="F68" s="33">
        <v>43490</v>
      </c>
      <c r="G68" s="31" t="s">
        <v>680</v>
      </c>
      <c r="H68" s="31" t="s">
        <v>79</v>
      </c>
      <c r="I68" s="31" t="s">
        <v>80</v>
      </c>
      <c r="J68" s="34" t="s">
        <v>81</v>
      </c>
      <c r="K68" s="34">
        <v>9219</v>
      </c>
      <c r="L68" s="34">
        <v>12519</v>
      </c>
      <c r="M68" s="35">
        <v>43490</v>
      </c>
      <c r="N68" s="35">
        <v>43490</v>
      </c>
      <c r="O68" s="29"/>
      <c r="P68" s="36">
        <v>6129621</v>
      </c>
      <c r="Q68" s="36">
        <v>69060397</v>
      </c>
      <c r="R68" s="37">
        <f t="shared" si="0"/>
        <v>408641.79999999702</v>
      </c>
      <c r="S68" s="31" t="s">
        <v>82</v>
      </c>
      <c r="T68" s="31" t="s">
        <v>83</v>
      </c>
      <c r="U68" s="38">
        <v>52933829</v>
      </c>
      <c r="V68" s="38" t="s">
        <v>81</v>
      </c>
      <c r="W68" s="39" t="s">
        <v>84</v>
      </c>
      <c r="X68" s="39" t="s">
        <v>81</v>
      </c>
      <c r="Y68" s="31" t="str">
        <f t="shared" si="2"/>
        <v>MARIA JULIANA HOYOS MONCAYO</v>
      </c>
      <c r="Z68" s="31" t="s">
        <v>85</v>
      </c>
      <c r="AA68" s="31" t="s">
        <v>122</v>
      </c>
      <c r="AB68" s="31" t="s">
        <v>87</v>
      </c>
      <c r="AC68" s="60">
        <v>43490</v>
      </c>
      <c r="AD68" s="34">
        <v>2004342</v>
      </c>
      <c r="AE68" s="29" t="s">
        <v>320</v>
      </c>
      <c r="AF68" s="31" t="s">
        <v>90</v>
      </c>
      <c r="AG68" s="31" t="s">
        <v>83</v>
      </c>
      <c r="AH68" s="75">
        <v>70547559</v>
      </c>
      <c r="AI68" s="29" t="s">
        <v>321</v>
      </c>
      <c r="AJ68" s="31">
        <v>336</v>
      </c>
      <c r="AK68" s="31" t="s">
        <v>92</v>
      </c>
      <c r="AL68" s="45">
        <v>43490</v>
      </c>
      <c r="AM68" s="31" t="s">
        <v>93</v>
      </c>
      <c r="AN68" s="31">
        <v>0</v>
      </c>
      <c r="AO68" s="46">
        <v>0</v>
      </c>
      <c r="AP68" s="47"/>
      <c r="AQ68" s="48">
        <v>0</v>
      </c>
      <c r="AR68" s="47"/>
      <c r="AS68" s="49">
        <v>43490</v>
      </c>
      <c r="AT68" s="49">
        <v>43829</v>
      </c>
      <c r="AU68" s="50"/>
      <c r="AV68" s="51"/>
      <c r="AW68" s="31" t="s">
        <v>94</v>
      </c>
      <c r="AX68" s="31"/>
      <c r="AY68" s="31"/>
      <c r="AZ68" s="31" t="s">
        <v>94</v>
      </c>
      <c r="BA68" s="31">
        <v>0</v>
      </c>
      <c r="BB68" s="31"/>
      <c r="BC68" s="31"/>
      <c r="BD68" s="31"/>
      <c r="BE68" s="52" t="s">
        <v>681</v>
      </c>
      <c r="BF68" s="53">
        <f t="shared" si="1"/>
        <v>69060397</v>
      </c>
      <c r="BG68" s="54"/>
      <c r="BH68" s="55" t="s">
        <v>682</v>
      </c>
      <c r="BI68" s="29" t="s">
        <v>97</v>
      </c>
      <c r="BJ68" s="29"/>
      <c r="BK68" s="56" t="s">
        <v>683</v>
      </c>
      <c r="BL68" s="29" t="s">
        <v>99</v>
      </c>
      <c r="BM68" s="29"/>
      <c r="BN68" s="29"/>
      <c r="BO68" s="29"/>
      <c r="BP68" s="29"/>
      <c r="BQ68" s="29"/>
      <c r="BR68" s="29" t="s">
        <v>100</v>
      </c>
      <c r="BS68" s="57" t="s">
        <v>675</v>
      </c>
      <c r="BT68" s="82" t="s">
        <v>684</v>
      </c>
      <c r="BU68" s="29" t="s">
        <v>101</v>
      </c>
      <c r="BV68" s="29"/>
      <c r="BW68" s="58"/>
      <c r="BX68" s="29"/>
    </row>
    <row r="69" spans="1:76" ht="12.75" customHeight="1" x14ac:dyDescent="0.2">
      <c r="A69" s="30" t="s">
        <v>685</v>
      </c>
      <c r="B69" s="51" t="s">
        <v>75</v>
      </c>
      <c r="C69" s="32" t="s">
        <v>686</v>
      </c>
      <c r="D69" s="31">
        <v>67</v>
      </c>
      <c r="E69" s="31" t="s">
        <v>687</v>
      </c>
      <c r="F69" s="33">
        <v>43490</v>
      </c>
      <c r="G69" s="31" t="s">
        <v>688</v>
      </c>
      <c r="H69" s="31" t="s">
        <v>79</v>
      </c>
      <c r="I69" s="31" t="s">
        <v>80</v>
      </c>
      <c r="J69" s="34" t="s">
        <v>81</v>
      </c>
      <c r="K69" s="34">
        <v>11319</v>
      </c>
      <c r="L69" s="34">
        <v>13019</v>
      </c>
      <c r="M69" s="35">
        <v>43490</v>
      </c>
      <c r="N69" s="35">
        <v>43490</v>
      </c>
      <c r="O69" s="29"/>
      <c r="P69" s="36">
        <v>4682944</v>
      </c>
      <c r="Q69" s="36">
        <v>52605071</v>
      </c>
      <c r="R69" s="37">
        <f t="shared" si="0"/>
        <v>156098.20000000298</v>
      </c>
      <c r="S69" s="31" t="s">
        <v>82</v>
      </c>
      <c r="T69" s="31" t="s">
        <v>83</v>
      </c>
      <c r="U69" s="38">
        <v>37292699</v>
      </c>
      <c r="V69" s="38" t="s">
        <v>81</v>
      </c>
      <c r="W69" s="39" t="s">
        <v>84</v>
      </c>
      <c r="X69" s="39" t="s">
        <v>81</v>
      </c>
      <c r="Y69" s="31" t="str">
        <f t="shared" si="2"/>
        <v>KARLA VILLEGAS TRUJILLO</v>
      </c>
      <c r="Z69" s="31" t="s">
        <v>85</v>
      </c>
      <c r="AA69" s="31" t="s">
        <v>480</v>
      </c>
      <c r="AB69" s="31" t="s">
        <v>87</v>
      </c>
      <c r="AC69" s="60">
        <v>43490</v>
      </c>
      <c r="AD69" s="34" t="s">
        <v>689</v>
      </c>
      <c r="AE69" s="74" t="s">
        <v>294</v>
      </c>
      <c r="AF69" s="31" t="s">
        <v>90</v>
      </c>
      <c r="AG69" s="31" t="s">
        <v>83</v>
      </c>
      <c r="AH69" s="43">
        <v>52821677</v>
      </c>
      <c r="AI69" s="29" t="s">
        <v>295</v>
      </c>
      <c r="AJ69" s="31">
        <v>336</v>
      </c>
      <c r="AK69" s="31" t="s">
        <v>92</v>
      </c>
      <c r="AL69" s="45">
        <v>43490</v>
      </c>
      <c r="AM69" s="31" t="s">
        <v>93</v>
      </c>
      <c r="AN69" s="31">
        <v>0</v>
      </c>
      <c r="AO69" s="46">
        <v>0</v>
      </c>
      <c r="AP69" s="47"/>
      <c r="AQ69" s="48">
        <v>0</v>
      </c>
      <c r="AR69" s="47"/>
      <c r="AS69" s="49">
        <v>43490</v>
      </c>
      <c r="AT69" s="49">
        <v>43829</v>
      </c>
      <c r="AU69" s="50"/>
      <c r="AV69" s="51"/>
      <c r="AW69" s="31" t="s">
        <v>94</v>
      </c>
      <c r="AX69" s="31"/>
      <c r="AY69" s="31"/>
      <c r="AZ69" s="31" t="s">
        <v>94</v>
      </c>
      <c r="BA69" s="31">
        <v>0</v>
      </c>
      <c r="BB69" s="31"/>
      <c r="BC69" s="31"/>
      <c r="BD69" s="31"/>
      <c r="BE69" s="52" t="s">
        <v>690</v>
      </c>
      <c r="BF69" s="53">
        <f t="shared" si="1"/>
        <v>52605071</v>
      </c>
      <c r="BG69" s="54"/>
      <c r="BH69" s="55" t="s">
        <v>691</v>
      </c>
      <c r="BI69" s="29" t="s">
        <v>97</v>
      </c>
      <c r="BJ69" s="29"/>
      <c r="BK69" s="56" t="s">
        <v>692</v>
      </c>
      <c r="BL69" s="29" t="s">
        <v>99</v>
      </c>
      <c r="BM69" s="29"/>
      <c r="BN69" s="29"/>
      <c r="BO69" s="29"/>
      <c r="BP69" s="29"/>
      <c r="BQ69" s="29"/>
      <c r="BR69" s="29" t="s">
        <v>100</v>
      </c>
      <c r="BS69" s="57" t="s">
        <v>693</v>
      </c>
      <c r="BT69" s="58"/>
      <c r="BU69" s="29" t="s">
        <v>101</v>
      </c>
      <c r="BV69" s="29"/>
      <c r="BW69" s="58"/>
      <c r="BX69" s="29"/>
    </row>
    <row r="70" spans="1:76" ht="12.75" customHeight="1" x14ac:dyDescent="0.2">
      <c r="A70" s="30" t="s">
        <v>694</v>
      </c>
      <c r="B70" s="90" t="s">
        <v>75</v>
      </c>
      <c r="C70" s="32" t="s">
        <v>695</v>
      </c>
      <c r="D70" s="31">
        <v>68</v>
      </c>
      <c r="E70" s="31" t="s">
        <v>696</v>
      </c>
      <c r="F70" s="33">
        <v>43490</v>
      </c>
      <c r="G70" s="31" t="s">
        <v>697</v>
      </c>
      <c r="H70" s="31" t="s">
        <v>79</v>
      </c>
      <c r="I70" s="31" t="s">
        <v>80</v>
      </c>
      <c r="J70" s="34" t="s">
        <v>81</v>
      </c>
      <c r="K70" s="34">
        <v>10419</v>
      </c>
      <c r="L70" s="34">
        <v>12919</v>
      </c>
      <c r="M70" s="35">
        <v>43490</v>
      </c>
      <c r="N70" s="35">
        <v>43490</v>
      </c>
      <c r="O70" s="29"/>
      <c r="P70" s="36">
        <v>5797421</v>
      </c>
      <c r="Q70" s="36">
        <v>63317610</v>
      </c>
      <c r="R70" s="77">
        <f t="shared" si="0"/>
        <v>59452662.666666664</v>
      </c>
      <c r="S70" s="31" t="s">
        <v>82</v>
      </c>
      <c r="T70" s="31" t="s">
        <v>83</v>
      </c>
      <c r="U70" s="38">
        <v>79953183</v>
      </c>
      <c r="V70" s="38" t="s">
        <v>81</v>
      </c>
      <c r="W70" s="39" t="s">
        <v>84</v>
      </c>
      <c r="X70" s="39" t="s">
        <v>81</v>
      </c>
      <c r="Y70" s="31" t="str">
        <f t="shared" si="2"/>
        <v>CAMILO HUMBERTO VALVERDE BARBOSA</v>
      </c>
      <c r="Z70" s="31" t="s">
        <v>85</v>
      </c>
      <c r="AA70" s="31" t="s">
        <v>480</v>
      </c>
      <c r="AB70" s="31" t="s">
        <v>87</v>
      </c>
      <c r="AC70" s="60">
        <v>43490</v>
      </c>
      <c r="AD70" s="31" t="s">
        <v>698</v>
      </c>
      <c r="AE70" s="74" t="s">
        <v>294</v>
      </c>
      <c r="AF70" s="31" t="s">
        <v>90</v>
      </c>
      <c r="AG70" s="31" t="s">
        <v>83</v>
      </c>
      <c r="AH70" s="43">
        <v>52807498</v>
      </c>
      <c r="AI70" s="29" t="s">
        <v>332</v>
      </c>
      <c r="AJ70" s="78">
        <v>20</v>
      </c>
      <c r="AK70" s="31" t="s">
        <v>92</v>
      </c>
      <c r="AL70" s="45">
        <v>43490</v>
      </c>
      <c r="AM70" s="31" t="s">
        <v>93</v>
      </c>
      <c r="AN70" s="31">
        <v>0</v>
      </c>
      <c r="AO70" s="46">
        <v>0</v>
      </c>
      <c r="AP70" s="47"/>
      <c r="AQ70" s="48">
        <v>0</v>
      </c>
      <c r="AR70" s="47"/>
      <c r="AS70" s="49">
        <v>43490</v>
      </c>
      <c r="AT70" s="79">
        <v>43510</v>
      </c>
      <c r="AU70" s="50"/>
      <c r="AV70" s="68">
        <v>43539</v>
      </c>
      <c r="AW70" s="31" t="s">
        <v>94</v>
      </c>
      <c r="AX70" s="31"/>
      <c r="AY70" s="31"/>
      <c r="AZ70" s="31" t="s">
        <v>94</v>
      </c>
      <c r="BA70" s="31">
        <v>0</v>
      </c>
      <c r="BB70" s="31"/>
      <c r="BC70" s="31"/>
      <c r="BD70" s="31" t="s">
        <v>348</v>
      </c>
      <c r="BE70" s="52" t="s">
        <v>699</v>
      </c>
      <c r="BF70" s="53">
        <f t="shared" si="1"/>
        <v>63317610</v>
      </c>
      <c r="BG70" s="54"/>
      <c r="BH70" s="55" t="s">
        <v>700</v>
      </c>
      <c r="BI70" s="54" t="s">
        <v>701</v>
      </c>
      <c r="BJ70" s="29"/>
      <c r="BK70" s="56" t="s">
        <v>702</v>
      </c>
      <c r="BL70" s="29" t="s">
        <v>353</v>
      </c>
      <c r="BM70" s="29"/>
      <c r="BN70" s="29"/>
      <c r="BO70" s="29"/>
      <c r="BP70" s="29"/>
      <c r="BQ70" s="29"/>
      <c r="BR70" s="29" t="s">
        <v>703</v>
      </c>
      <c r="BS70" s="57" t="s">
        <v>101</v>
      </c>
      <c r="BT70" s="58"/>
      <c r="BU70" s="29" t="s">
        <v>288</v>
      </c>
      <c r="BV70" s="29"/>
      <c r="BW70" s="58"/>
      <c r="BX70" s="29"/>
    </row>
    <row r="71" spans="1:76" ht="12.75" customHeight="1" x14ac:dyDescent="0.2">
      <c r="A71" s="30" t="s">
        <v>704</v>
      </c>
      <c r="B71" s="90" t="s">
        <v>75</v>
      </c>
      <c r="C71" s="32" t="s">
        <v>705</v>
      </c>
      <c r="D71" s="31">
        <v>69</v>
      </c>
      <c r="E71" s="31" t="s">
        <v>706</v>
      </c>
      <c r="F71" s="33">
        <v>43490</v>
      </c>
      <c r="G71" s="31" t="s">
        <v>707</v>
      </c>
      <c r="H71" s="31" t="s">
        <v>79</v>
      </c>
      <c r="I71" s="31" t="s">
        <v>80</v>
      </c>
      <c r="J71" s="34" t="s">
        <v>81</v>
      </c>
      <c r="K71" s="34">
        <v>9619</v>
      </c>
      <c r="L71" s="34">
        <v>12719</v>
      </c>
      <c r="M71" s="35">
        <v>43490</v>
      </c>
      <c r="N71" s="35">
        <v>43490</v>
      </c>
      <c r="O71" s="29"/>
      <c r="P71" s="36">
        <v>2586262</v>
      </c>
      <c r="Q71" s="36">
        <v>29052343</v>
      </c>
      <c r="R71" s="37">
        <f t="shared" si="0"/>
        <v>344834.79999999702</v>
      </c>
      <c r="S71" s="31" t="s">
        <v>82</v>
      </c>
      <c r="T71" s="31" t="s">
        <v>83</v>
      </c>
      <c r="U71" s="38">
        <v>1015457972</v>
      </c>
      <c r="V71" s="38" t="s">
        <v>81</v>
      </c>
      <c r="W71" s="39" t="s">
        <v>84</v>
      </c>
      <c r="X71" s="39" t="s">
        <v>81</v>
      </c>
      <c r="Y71" s="31" t="str">
        <f t="shared" si="2"/>
        <v>KAREN YADIRA CASALLAS ROJAS</v>
      </c>
      <c r="Z71" s="31" t="s">
        <v>85</v>
      </c>
      <c r="AA71" s="91" t="s">
        <v>480</v>
      </c>
      <c r="AB71" s="31" t="s">
        <v>87</v>
      </c>
      <c r="AC71" s="60">
        <v>43493</v>
      </c>
      <c r="AD71" s="34" t="s">
        <v>708</v>
      </c>
      <c r="AE71" s="54" t="s">
        <v>132</v>
      </c>
      <c r="AF71" s="31" t="s">
        <v>90</v>
      </c>
      <c r="AG71" s="31" t="s">
        <v>83</v>
      </c>
      <c r="AH71" s="43">
        <v>16356940</v>
      </c>
      <c r="AI71" s="29" t="s">
        <v>133</v>
      </c>
      <c r="AJ71" s="31">
        <v>333</v>
      </c>
      <c r="AK71" s="31" t="s">
        <v>92</v>
      </c>
      <c r="AL71" s="45">
        <v>43493</v>
      </c>
      <c r="AM71" s="31" t="s">
        <v>93</v>
      </c>
      <c r="AN71" s="31">
        <v>0</v>
      </c>
      <c r="AO71" s="46">
        <v>0</v>
      </c>
      <c r="AP71" s="47"/>
      <c r="AQ71" s="48">
        <v>0</v>
      </c>
      <c r="AR71" s="47"/>
      <c r="AS71" s="49">
        <v>43493</v>
      </c>
      <c r="AT71" s="49">
        <v>43829</v>
      </c>
      <c r="AU71" s="50"/>
      <c r="AV71" s="51"/>
      <c r="AW71" s="31" t="s">
        <v>94</v>
      </c>
      <c r="AX71" s="31"/>
      <c r="AY71" s="31"/>
      <c r="AZ71" s="31" t="s">
        <v>94</v>
      </c>
      <c r="BA71" s="31">
        <v>0</v>
      </c>
      <c r="BB71" s="31"/>
      <c r="BC71" s="31"/>
      <c r="BD71" s="31"/>
      <c r="BE71" s="52" t="s">
        <v>709</v>
      </c>
      <c r="BF71" s="53">
        <f t="shared" si="1"/>
        <v>29052343</v>
      </c>
      <c r="BG71" s="54"/>
      <c r="BH71" s="55" t="s">
        <v>710</v>
      </c>
      <c r="BI71" s="29" t="s">
        <v>97</v>
      </c>
      <c r="BJ71" s="29"/>
      <c r="BK71" s="56" t="s">
        <v>711</v>
      </c>
      <c r="BL71" s="29" t="s">
        <v>99</v>
      </c>
      <c r="BM71" s="29"/>
      <c r="BN71" s="29"/>
      <c r="BO71" s="29"/>
      <c r="BP71" s="29"/>
      <c r="BQ71" s="29"/>
      <c r="BR71" s="29" t="s">
        <v>100</v>
      </c>
      <c r="BS71" s="57" t="s">
        <v>101</v>
      </c>
      <c r="BT71" s="58"/>
      <c r="BU71" s="29" t="s">
        <v>101</v>
      </c>
      <c r="BV71" s="29"/>
      <c r="BW71" s="58"/>
      <c r="BX71" s="29"/>
    </row>
    <row r="72" spans="1:76" ht="12.75" customHeight="1" x14ac:dyDescent="0.2">
      <c r="A72" s="30" t="s">
        <v>712</v>
      </c>
      <c r="B72" s="90" t="s">
        <v>75</v>
      </c>
      <c r="C72" s="32" t="s">
        <v>713</v>
      </c>
      <c r="D72" s="31">
        <v>70</v>
      </c>
      <c r="E72" s="31" t="s">
        <v>714</v>
      </c>
      <c r="F72" s="33">
        <v>43490</v>
      </c>
      <c r="G72" s="31" t="s">
        <v>715</v>
      </c>
      <c r="H72" s="31" t="s">
        <v>79</v>
      </c>
      <c r="I72" s="31" t="s">
        <v>80</v>
      </c>
      <c r="J72" s="34" t="s">
        <v>81</v>
      </c>
      <c r="K72" s="34">
        <v>11619</v>
      </c>
      <c r="L72" s="34">
        <v>12419</v>
      </c>
      <c r="M72" s="35" t="s">
        <v>716</v>
      </c>
      <c r="N72" s="35" t="s">
        <v>716</v>
      </c>
      <c r="O72" s="29"/>
      <c r="P72" s="36">
        <v>3739926</v>
      </c>
      <c r="Q72" s="36">
        <v>42136500</v>
      </c>
      <c r="R72" s="37">
        <f t="shared" si="0"/>
        <v>623321.39999999851</v>
      </c>
      <c r="S72" s="31" t="s">
        <v>82</v>
      </c>
      <c r="T72" s="31" t="s">
        <v>83</v>
      </c>
      <c r="U72" s="38">
        <v>16621849</v>
      </c>
      <c r="V72" s="38" t="s">
        <v>81</v>
      </c>
      <c r="W72" s="39" t="s">
        <v>84</v>
      </c>
      <c r="X72" s="39" t="s">
        <v>81</v>
      </c>
      <c r="Y72" s="31" t="str">
        <f t="shared" si="2"/>
        <v>CESAR MURILLO BOHORQUEZ</v>
      </c>
      <c r="Z72" s="31" t="s">
        <v>85</v>
      </c>
      <c r="AA72" s="31" t="s">
        <v>480</v>
      </c>
      <c r="AB72" s="31" t="s">
        <v>87</v>
      </c>
      <c r="AC72" s="60">
        <v>43493</v>
      </c>
      <c r="AD72" s="31" t="s">
        <v>717</v>
      </c>
      <c r="AE72" s="54" t="s">
        <v>422</v>
      </c>
      <c r="AF72" s="31" t="s">
        <v>90</v>
      </c>
      <c r="AG72" s="31" t="s">
        <v>83</v>
      </c>
      <c r="AH72" s="43">
        <v>79690000</v>
      </c>
      <c r="AI72" s="29" t="s">
        <v>423</v>
      </c>
      <c r="AJ72" s="31">
        <v>333</v>
      </c>
      <c r="AK72" s="31" t="s">
        <v>92</v>
      </c>
      <c r="AL72" s="45">
        <v>43493</v>
      </c>
      <c r="AM72" s="31" t="s">
        <v>93</v>
      </c>
      <c r="AN72" s="31">
        <v>0</v>
      </c>
      <c r="AO72" s="46">
        <v>0</v>
      </c>
      <c r="AP72" s="47"/>
      <c r="AQ72" s="48">
        <v>0</v>
      </c>
      <c r="AR72" s="47"/>
      <c r="AS72" s="49">
        <v>43493</v>
      </c>
      <c r="AT72" s="49">
        <v>43829</v>
      </c>
      <c r="AU72" s="50"/>
      <c r="AV72" s="51"/>
      <c r="AW72" s="31" t="s">
        <v>94</v>
      </c>
      <c r="AX72" s="31"/>
      <c r="AY72" s="31"/>
      <c r="AZ72" s="31" t="s">
        <v>94</v>
      </c>
      <c r="BA72" s="31">
        <v>0</v>
      </c>
      <c r="BB72" s="31"/>
      <c r="BC72" s="31"/>
      <c r="BD72" s="31"/>
      <c r="BE72" s="52" t="s">
        <v>718</v>
      </c>
      <c r="BF72" s="53">
        <f t="shared" si="1"/>
        <v>42136500</v>
      </c>
      <c r="BG72" s="54"/>
      <c r="BH72" s="55" t="s">
        <v>719</v>
      </c>
      <c r="BI72" s="29" t="s">
        <v>97</v>
      </c>
      <c r="BJ72" s="29"/>
      <c r="BK72" s="84" t="s">
        <v>720</v>
      </c>
      <c r="BL72" s="29" t="s">
        <v>99</v>
      </c>
      <c r="BM72" s="29"/>
      <c r="BN72" s="29"/>
      <c r="BO72" s="29"/>
      <c r="BP72" s="29"/>
      <c r="BQ72" s="29"/>
      <c r="BR72" s="29" t="s">
        <v>100</v>
      </c>
      <c r="BS72" s="57" t="s">
        <v>399</v>
      </c>
      <c r="BT72" s="58"/>
      <c r="BU72" s="29" t="s">
        <v>101</v>
      </c>
      <c r="BV72" s="29"/>
      <c r="BW72" s="58"/>
      <c r="BX72" s="29"/>
    </row>
    <row r="73" spans="1:76" ht="12.75" customHeight="1" x14ac:dyDescent="0.2">
      <c r="A73" s="30" t="s">
        <v>721</v>
      </c>
      <c r="B73" s="90" t="s">
        <v>75</v>
      </c>
      <c r="C73" s="32" t="s">
        <v>722</v>
      </c>
      <c r="D73" s="31">
        <v>71</v>
      </c>
      <c r="E73" s="31" t="s">
        <v>723</v>
      </c>
      <c r="F73" s="33">
        <v>43493</v>
      </c>
      <c r="G73" s="31" t="s">
        <v>724</v>
      </c>
      <c r="H73" s="31" t="s">
        <v>79</v>
      </c>
      <c r="I73" s="31" t="s">
        <v>80</v>
      </c>
      <c r="J73" s="34" t="s">
        <v>81</v>
      </c>
      <c r="K73" s="34">
        <v>10919</v>
      </c>
      <c r="L73" s="34">
        <v>13319</v>
      </c>
      <c r="M73" s="35">
        <v>43493</v>
      </c>
      <c r="N73" s="61">
        <v>43494</v>
      </c>
      <c r="O73" s="29"/>
      <c r="P73" s="36">
        <v>8251412</v>
      </c>
      <c r="Q73" s="36">
        <v>90765532</v>
      </c>
      <c r="R73" s="37">
        <f t="shared" si="0"/>
        <v>0</v>
      </c>
      <c r="S73" s="31" t="s">
        <v>82</v>
      </c>
      <c r="T73" s="31" t="s">
        <v>83</v>
      </c>
      <c r="U73" s="38">
        <v>35523975</v>
      </c>
      <c r="V73" s="38" t="s">
        <v>81</v>
      </c>
      <c r="W73" s="39" t="s">
        <v>84</v>
      </c>
      <c r="X73" s="39" t="s">
        <v>81</v>
      </c>
      <c r="Y73" s="31" t="str">
        <f t="shared" si="2"/>
        <v>OLGA LUCIA PIÑEROS AMIN</v>
      </c>
      <c r="Z73" s="31" t="s">
        <v>85</v>
      </c>
      <c r="AA73" s="31" t="s">
        <v>122</v>
      </c>
      <c r="AB73" s="31" t="s">
        <v>87</v>
      </c>
      <c r="AC73" s="60">
        <v>43493</v>
      </c>
      <c r="AD73" s="31">
        <v>2004368</v>
      </c>
      <c r="AE73" s="54" t="s">
        <v>554</v>
      </c>
      <c r="AF73" s="31" t="s">
        <v>90</v>
      </c>
      <c r="AG73" s="31" t="s">
        <v>83</v>
      </c>
      <c r="AH73" s="43">
        <v>51725551</v>
      </c>
      <c r="AI73" s="29" t="s">
        <v>555</v>
      </c>
      <c r="AJ73" s="31">
        <v>330</v>
      </c>
      <c r="AK73" s="31" t="s">
        <v>92</v>
      </c>
      <c r="AL73" s="45">
        <v>43493</v>
      </c>
      <c r="AM73" s="31" t="s">
        <v>93</v>
      </c>
      <c r="AN73" s="31">
        <v>0</v>
      </c>
      <c r="AO73" s="46">
        <v>0</v>
      </c>
      <c r="AP73" s="47"/>
      <c r="AQ73" s="48">
        <v>0</v>
      </c>
      <c r="AR73" s="47"/>
      <c r="AS73" s="49">
        <v>43494</v>
      </c>
      <c r="AT73" s="49">
        <v>43826</v>
      </c>
      <c r="AU73" s="66">
        <v>43827</v>
      </c>
      <c r="AV73" s="51" t="s">
        <v>725</v>
      </c>
      <c r="AW73" s="31" t="s">
        <v>94</v>
      </c>
      <c r="AX73" s="31"/>
      <c r="AY73" s="31"/>
      <c r="AZ73" s="31" t="s">
        <v>94</v>
      </c>
      <c r="BA73" s="31">
        <v>0</v>
      </c>
      <c r="BB73" s="31"/>
      <c r="BC73" s="31"/>
      <c r="BD73" s="31"/>
      <c r="BE73" s="52" t="s">
        <v>726</v>
      </c>
      <c r="BF73" s="53">
        <f t="shared" si="1"/>
        <v>90765532</v>
      </c>
      <c r="BG73" s="54"/>
      <c r="BH73" s="55" t="s">
        <v>727</v>
      </c>
      <c r="BI73" s="29" t="s">
        <v>97</v>
      </c>
      <c r="BJ73" s="29"/>
      <c r="BK73" s="56" t="s">
        <v>728</v>
      </c>
      <c r="BL73" s="29" t="s">
        <v>99</v>
      </c>
      <c r="BM73" s="29"/>
      <c r="BN73" s="29"/>
      <c r="BO73" s="29"/>
      <c r="BP73" s="29"/>
      <c r="BQ73" s="29"/>
      <c r="BR73" s="29" t="s">
        <v>100</v>
      </c>
      <c r="BS73" s="57" t="s">
        <v>729</v>
      </c>
      <c r="BT73" s="58"/>
      <c r="BU73" s="29" t="s">
        <v>101</v>
      </c>
      <c r="BV73" s="29"/>
      <c r="BW73" s="58"/>
      <c r="BX73" s="29"/>
    </row>
    <row r="74" spans="1:76" ht="12.75" customHeight="1" x14ac:dyDescent="0.2">
      <c r="A74" s="30" t="s">
        <v>730</v>
      </c>
      <c r="B74" s="51" t="s">
        <v>75</v>
      </c>
      <c r="C74" s="32" t="s">
        <v>731</v>
      </c>
      <c r="D74" s="31">
        <v>72</v>
      </c>
      <c r="E74" s="31" t="s">
        <v>732</v>
      </c>
      <c r="F74" s="33">
        <v>43494</v>
      </c>
      <c r="G74" s="31" t="s">
        <v>733</v>
      </c>
      <c r="H74" s="31" t="s">
        <v>79</v>
      </c>
      <c r="I74" s="31" t="s">
        <v>80</v>
      </c>
      <c r="J74" s="34" t="s">
        <v>81</v>
      </c>
      <c r="K74" s="34">
        <v>11119</v>
      </c>
      <c r="L74" s="34">
        <v>14119</v>
      </c>
      <c r="M74" s="35">
        <v>43494</v>
      </c>
      <c r="N74" s="61">
        <v>43495</v>
      </c>
      <c r="O74" s="29"/>
      <c r="P74" s="36">
        <v>1801726</v>
      </c>
      <c r="Q74" s="36">
        <v>19999159</v>
      </c>
      <c r="R74" s="37">
        <f t="shared" si="0"/>
        <v>120115.46666666865</v>
      </c>
      <c r="S74" s="31" t="s">
        <v>82</v>
      </c>
      <c r="T74" s="31" t="s">
        <v>83</v>
      </c>
      <c r="U74" s="38">
        <v>51771530</v>
      </c>
      <c r="V74" s="38" t="s">
        <v>81</v>
      </c>
      <c r="W74" s="39" t="s">
        <v>84</v>
      </c>
      <c r="X74" s="39" t="s">
        <v>81</v>
      </c>
      <c r="Y74" s="31" t="str">
        <f t="shared" si="2"/>
        <v>GLORIA ESPERANZA HERRERA MARTINEZ</v>
      </c>
      <c r="Z74" s="31" t="s">
        <v>85</v>
      </c>
      <c r="AA74" s="31" t="s">
        <v>480</v>
      </c>
      <c r="AB74" s="31" t="s">
        <v>87</v>
      </c>
      <c r="AC74" s="60">
        <v>43494</v>
      </c>
      <c r="AD74" s="31" t="s">
        <v>734</v>
      </c>
      <c r="AE74" s="74" t="s">
        <v>294</v>
      </c>
      <c r="AF74" s="31" t="s">
        <v>90</v>
      </c>
      <c r="AG74" s="31" t="s">
        <v>83</v>
      </c>
      <c r="AH74" s="43">
        <v>52821677</v>
      </c>
      <c r="AI74" s="29" t="s">
        <v>295</v>
      </c>
      <c r="AJ74" s="31">
        <v>331</v>
      </c>
      <c r="AK74" s="31" t="s">
        <v>92</v>
      </c>
      <c r="AL74" s="45">
        <v>43494</v>
      </c>
      <c r="AM74" s="31" t="s">
        <v>93</v>
      </c>
      <c r="AN74" s="31">
        <v>0</v>
      </c>
      <c r="AO74" s="46">
        <v>0</v>
      </c>
      <c r="AP74" s="47"/>
      <c r="AQ74" s="48">
        <v>0</v>
      </c>
      <c r="AR74" s="47"/>
      <c r="AS74" s="49">
        <v>43495</v>
      </c>
      <c r="AT74" s="49">
        <v>43829</v>
      </c>
      <c r="AU74" s="50"/>
      <c r="AV74" s="51"/>
      <c r="AW74" s="31" t="s">
        <v>94</v>
      </c>
      <c r="AX74" s="31"/>
      <c r="AY74" s="31"/>
      <c r="AZ74" s="31" t="s">
        <v>94</v>
      </c>
      <c r="BA74" s="31">
        <v>0</v>
      </c>
      <c r="BB74" s="31"/>
      <c r="BC74" s="31"/>
      <c r="BD74" s="31"/>
      <c r="BE74" s="52" t="s">
        <v>735</v>
      </c>
      <c r="BF74" s="53">
        <f t="shared" si="1"/>
        <v>19999159</v>
      </c>
      <c r="BG74" s="54"/>
      <c r="BH74" s="55" t="s">
        <v>736</v>
      </c>
      <c r="BI74" s="29" t="s">
        <v>97</v>
      </c>
      <c r="BJ74" s="29"/>
      <c r="BK74" s="56" t="s">
        <v>737</v>
      </c>
      <c r="BL74" s="29" t="s">
        <v>99</v>
      </c>
      <c r="BM74" s="29"/>
      <c r="BN74" s="29"/>
      <c r="BO74" s="29"/>
      <c r="BP74" s="29"/>
      <c r="BQ74" s="29"/>
      <c r="BR74" s="29" t="s">
        <v>100</v>
      </c>
      <c r="BS74" s="57" t="s">
        <v>738</v>
      </c>
      <c r="BT74" s="58"/>
      <c r="BU74" s="29" t="s">
        <v>101</v>
      </c>
      <c r="BV74" s="29"/>
      <c r="BW74" s="58"/>
      <c r="BX74" s="29"/>
    </row>
    <row r="75" spans="1:76" ht="12.75" customHeight="1" x14ac:dyDescent="0.2">
      <c r="A75" s="30" t="s">
        <v>739</v>
      </c>
      <c r="B75" s="51" t="s">
        <v>75</v>
      </c>
      <c r="C75" s="32" t="s">
        <v>740</v>
      </c>
      <c r="D75" s="31">
        <v>73</v>
      </c>
      <c r="E75" s="31" t="s">
        <v>741</v>
      </c>
      <c r="F75" s="33">
        <v>43494</v>
      </c>
      <c r="G75" s="31" t="s">
        <v>742</v>
      </c>
      <c r="H75" s="31" t="s">
        <v>79</v>
      </c>
      <c r="I75" s="31" t="s">
        <v>80</v>
      </c>
      <c r="J75" s="34" t="s">
        <v>81</v>
      </c>
      <c r="K75" s="34">
        <v>10119</v>
      </c>
      <c r="L75" s="34">
        <v>14019</v>
      </c>
      <c r="M75" s="35">
        <v>43494</v>
      </c>
      <c r="N75" s="61">
        <v>43495</v>
      </c>
      <c r="O75" s="29"/>
      <c r="P75" s="36">
        <v>6129621</v>
      </c>
      <c r="Q75" s="36">
        <v>55166589</v>
      </c>
      <c r="R75" s="77">
        <f t="shared" si="0"/>
        <v>29217860.099999998</v>
      </c>
      <c r="S75" s="31" t="s">
        <v>82</v>
      </c>
      <c r="T75" s="31" t="s">
        <v>83</v>
      </c>
      <c r="U75" s="38">
        <v>52839261</v>
      </c>
      <c r="V75" s="38" t="s">
        <v>81</v>
      </c>
      <c r="W75" s="39" t="s">
        <v>84</v>
      </c>
      <c r="X75" s="39" t="s">
        <v>81</v>
      </c>
      <c r="Y75" s="31" t="str">
        <f t="shared" si="2"/>
        <v>OLGA LUCIA RODRIGUEZ CARDENAS</v>
      </c>
      <c r="Z75" s="31" t="s">
        <v>85</v>
      </c>
      <c r="AA75" s="31" t="s">
        <v>86</v>
      </c>
      <c r="AB75" s="31" t="s">
        <v>87</v>
      </c>
      <c r="AC75" s="60">
        <v>43495</v>
      </c>
      <c r="AD75" s="31" t="s">
        <v>743</v>
      </c>
      <c r="AE75" s="74" t="s">
        <v>294</v>
      </c>
      <c r="AF75" s="31" t="s">
        <v>90</v>
      </c>
      <c r="AG75" s="31" t="s">
        <v>83</v>
      </c>
      <c r="AH75" s="43">
        <v>52821677</v>
      </c>
      <c r="AI75" s="29" t="s">
        <v>295</v>
      </c>
      <c r="AJ75" s="78">
        <v>127</v>
      </c>
      <c r="AK75" s="31" t="s">
        <v>92</v>
      </c>
      <c r="AL75" s="45">
        <v>43495</v>
      </c>
      <c r="AM75" s="31" t="s">
        <v>93</v>
      </c>
      <c r="AN75" s="31">
        <v>0</v>
      </c>
      <c r="AO75" s="46">
        <v>0</v>
      </c>
      <c r="AP75" s="47"/>
      <c r="AQ75" s="48">
        <v>0</v>
      </c>
      <c r="AR75" s="47"/>
      <c r="AS75" s="49">
        <v>43495</v>
      </c>
      <c r="AT75" s="79">
        <v>43622</v>
      </c>
      <c r="AU75" s="66">
        <v>43623</v>
      </c>
      <c r="AV75" s="51"/>
      <c r="AW75" s="31" t="s">
        <v>270</v>
      </c>
      <c r="AX75" s="33">
        <v>43546</v>
      </c>
      <c r="AY75" s="31">
        <v>30</v>
      </c>
      <c r="AZ75" s="31" t="s">
        <v>94</v>
      </c>
      <c r="BA75" s="31">
        <v>0</v>
      </c>
      <c r="BB75" s="31"/>
      <c r="BC75" s="31"/>
      <c r="BD75" s="31" t="s">
        <v>744</v>
      </c>
      <c r="BE75" s="52" t="s">
        <v>745</v>
      </c>
      <c r="BF75" s="53">
        <f t="shared" si="1"/>
        <v>55166589</v>
      </c>
      <c r="BG75" s="54"/>
      <c r="BH75" s="55" t="s">
        <v>746</v>
      </c>
      <c r="BI75" s="54" t="s">
        <v>701</v>
      </c>
      <c r="BJ75" s="29"/>
      <c r="BK75" s="56" t="s">
        <v>747</v>
      </c>
      <c r="BL75" s="29" t="s">
        <v>99</v>
      </c>
      <c r="BM75" s="29"/>
      <c r="BN75" s="73" t="s">
        <v>748</v>
      </c>
      <c r="BO75" s="29"/>
      <c r="BP75" s="29"/>
      <c r="BQ75" s="29"/>
      <c r="BR75" s="29" t="s">
        <v>703</v>
      </c>
      <c r="BS75" s="57" t="s">
        <v>399</v>
      </c>
      <c r="BT75" s="82" t="s">
        <v>749</v>
      </c>
      <c r="BU75" s="29" t="s">
        <v>101</v>
      </c>
      <c r="BV75" s="29"/>
      <c r="BW75" s="58"/>
      <c r="BX75" s="29"/>
    </row>
    <row r="76" spans="1:76" ht="12.75" customHeight="1" x14ac:dyDescent="0.2">
      <c r="A76" s="30" t="s">
        <v>750</v>
      </c>
      <c r="B76" s="90" t="s">
        <v>75</v>
      </c>
      <c r="C76" s="32" t="s">
        <v>751</v>
      </c>
      <c r="D76" s="31">
        <v>74</v>
      </c>
      <c r="E76" s="31" t="s">
        <v>752</v>
      </c>
      <c r="F76" s="33">
        <v>43494</v>
      </c>
      <c r="G76" s="31" t="s">
        <v>753</v>
      </c>
      <c r="H76" s="31" t="s">
        <v>79</v>
      </c>
      <c r="I76" s="31" t="s">
        <v>80</v>
      </c>
      <c r="J76" s="34" t="s">
        <v>81</v>
      </c>
      <c r="K76" s="34">
        <v>10319</v>
      </c>
      <c r="L76" s="34">
        <v>13819</v>
      </c>
      <c r="M76" s="35">
        <v>43494</v>
      </c>
      <c r="N76" s="61">
        <v>43495</v>
      </c>
      <c r="O76" s="29"/>
      <c r="P76" s="36">
        <v>3461307</v>
      </c>
      <c r="Q76" s="36">
        <v>38420508</v>
      </c>
      <c r="R76" s="37">
        <f t="shared" si="0"/>
        <v>230754.10000000149</v>
      </c>
      <c r="S76" s="31" t="s">
        <v>82</v>
      </c>
      <c r="T76" s="31" t="s">
        <v>83</v>
      </c>
      <c r="U76" s="38">
        <v>1018408126</v>
      </c>
      <c r="V76" s="38" t="s">
        <v>81</v>
      </c>
      <c r="W76" s="39" t="s">
        <v>84</v>
      </c>
      <c r="X76" s="39" t="s">
        <v>81</v>
      </c>
      <c r="Y76" s="31" t="str">
        <f t="shared" si="2"/>
        <v>STEFANIA PINEDA CASTRO</v>
      </c>
      <c r="Z76" s="31" t="s">
        <v>85</v>
      </c>
      <c r="AA76" s="31" t="s">
        <v>122</v>
      </c>
      <c r="AB76" s="31" t="s">
        <v>87</v>
      </c>
      <c r="AC76" s="60">
        <v>43494</v>
      </c>
      <c r="AD76" s="31">
        <v>2004404</v>
      </c>
      <c r="AE76" s="54" t="s">
        <v>422</v>
      </c>
      <c r="AF76" s="31" t="s">
        <v>90</v>
      </c>
      <c r="AG76" s="31" t="s">
        <v>83</v>
      </c>
      <c r="AH76" s="43">
        <v>79690000</v>
      </c>
      <c r="AI76" s="29" t="s">
        <v>423</v>
      </c>
      <c r="AJ76" s="31">
        <v>331</v>
      </c>
      <c r="AK76" s="31" t="s">
        <v>92</v>
      </c>
      <c r="AL76" s="45">
        <v>43494</v>
      </c>
      <c r="AM76" s="31" t="s">
        <v>93</v>
      </c>
      <c r="AN76" s="31">
        <v>0</v>
      </c>
      <c r="AO76" s="46">
        <v>0</v>
      </c>
      <c r="AP76" s="47"/>
      <c r="AQ76" s="48">
        <v>0</v>
      </c>
      <c r="AR76" s="47"/>
      <c r="AS76" s="49">
        <v>43495</v>
      </c>
      <c r="AT76" s="49">
        <v>43829</v>
      </c>
      <c r="AU76" s="50"/>
      <c r="AV76" s="51"/>
      <c r="AW76" s="31" t="s">
        <v>94</v>
      </c>
      <c r="AX76" s="31"/>
      <c r="AY76" s="31"/>
      <c r="AZ76" s="31" t="s">
        <v>94</v>
      </c>
      <c r="BA76" s="31">
        <v>0</v>
      </c>
      <c r="BB76" s="31"/>
      <c r="BC76" s="31"/>
      <c r="BD76" s="31"/>
      <c r="BE76" s="52" t="s">
        <v>754</v>
      </c>
      <c r="BF76" s="53">
        <f t="shared" si="1"/>
        <v>38420508</v>
      </c>
      <c r="BG76" s="54"/>
      <c r="BH76" s="55" t="s">
        <v>755</v>
      </c>
      <c r="BI76" s="29" t="s">
        <v>97</v>
      </c>
      <c r="BJ76" s="29"/>
      <c r="BK76" s="84" t="s">
        <v>756</v>
      </c>
      <c r="BL76" s="29" t="s">
        <v>99</v>
      </c>
      <c r="BM76" s="29"/>
      <c r="BN76" s="29"/>
      <c r="BO76" s="29"/>
      <c r="BP76" s="29"/>
      <c r="BQ76" s="29"/>
      <c r="BR76" s="29" t="s">
        <v>100</v>
      </c>
      <c r="BS76" s="57" t="s">
        <v>101</v>
      </c>
      <c r="BT76" s="58"/>
      <c r="BU76" s="29" t="s">
        <v>101</v>
      </c>
      <c r="BV76" s="29"/>
      <c r="BW76" s="58"/>
      <c r="BX76" s="29"/>
    </row>
    <row r="77" spans="1:76" ht="12.75" customHeight="1" x14ac:dyDescent="0.2">
      <c r="A77" s="30" t="s">
        <v>757</v>
      </c>
      <c r="B77" s="90" t="s">
        <v>75</v>
      </c>
      <c r="C77" s="32" t="s">
        <v>758</v>
      </c>
      <c r="D77" s="31">
        <v>75</v>
      </c>
      <c r="E77" s="31" t="s">
        <v>759</v>
      </c>
      <c r="F77" s="33">
        <v>43494</v>
      </c>
      <c r="G77" s="31" t="s">
        <v>760</v>
      </c>
      <c r="H77" s="31" t="s">
        <v>79</v>
      </c>
      <c r="I77" s="31" t="s">
        <v>80</v>
      </c>
      <c r="J77" s="34" t="s">
        <v>81</v>
      </c>
      <c r="K77" s="34">
        <v>11419</v>
      </c>
      <c r="L77" s="34">
        <v>13519</v>
      </c>
      <c r="M77" s="35">
        <v>43494</v>
      </c>
      <c r="N77" s="35">
        <v>43494</v>
      </c>
      <c r="O77" s="29"/>
      <c r="P77" s="36">
        <v>4297164</v>
      </c>
      <c r="Q77" s="36">
        <v>47698521</v>
      </c>
      <c r="R77" s="37">
        <f t="shared" si="0"/>
        <v>143239.40000000596</v>
      </c>
      <c r="S77" s="31" t="s">
        <v>82</v>
      </c>
      <c r="T77" s="31" t="s">
        <v>83</v>
      </c>
      <c r="U77" s="38">
        <v>52991749</v>
      </c>
      <c r="V77" s="38" t="s">
        <v>81</v>
      </c>
      <c r="W77" s="39" t="s">
        <v>84</v>
      </c>
      <c r="X77" s="39" t="s">
        <v>81</v>
      </c>
      <c r="Y77" s="31" t="str">
        <f t="shared" si="2"/>
        <v>NATALIA ALVARINO CAIPA</v>
      </c>
      <c r="Z77" s="31" t="s">
        <v>85</v>
      </c>
      <c r="AA77" s="31" t="s">
        <v>122</v>
      </c>
      <c r="AB77" s="31" t="s">
        <v>87</v>
      </c>
      <c r="AC77" s="60">
        <v>43494</v>
      </c>
      <c r="AD77" s="31">
        <v>2004403</v>
      </c>
      <c r="AE77" s="29" t="s">
        <v>761</v>
      </c>
      <c r="AF77" s="31" t="s">
        <v>90</v>
      </c>
      <c r="AG77" s="31" t="s">
        <v>83</v>
      </c>
      <c r="AH77" s="43">
        <v>51819216</v>
      </c>
      <c r="AI77" s="29" t="s">
        <v>762</v>
      </c>
      <c r="AJ77" s="31">
        <v>332</v>
      </c>
      <c r="AK77" s="31" t="s">
        <v>92</v>
      </c>
      <c r="AL77" s="45">
        <v>43494</v>
      </c>
      <c r="AM77" s="31" t="s">
        <v>93</v>
      </c>
      <c r="AN77" s="31">
        <v>0</v>
      </c>
      <c r="AO77" s="46">
        <v>0</v>
      </c>
      <c r="AP77" s="47"/>
      <c r="AQ77" s="48">
        <v>0</v>
      </c>
      <c r="AR77" s="47"/>
      <c r="AS77" s="49">
        <v>43494</v>
      </c>
      <c r="AT77" s="49">
        <v>43829</v>
      </c>
      <c r="AU77" s="50"/>
      <c r="AV77" s="51"/>
      <c r="AW77" s="31" t="s">
        <v>94</v>
      </c>
      <c r="AX77" s="31"/>
      <c r="AY77" s="31"/>
      <c r="AZ77" s="31" t="s">
        <v>94</v>
      </c>
      <c r="BA77" s="31">
        <v>0</v>
      </c>
      <c r="BB77" s="31"/>
      <c r="BC77" s="31"/>
      <c r="BD77" s="31"/>
      <c r="BE77" s="52" t="s">
        <v>763</v>
      </c>
      <c r="BF77" s="53">
        <f t="shared" si="1"/>
        <v>47698521</v>
      </c>
      <c r="BG77" s="54"/>
      <c r="BH77" s="55" t="s">
        <v>764</v>
      </c>
      <c r="BI77" s="29" t="s">
        <v>97</v>
      </c>
      <c r="BJ77" s="29"/>
      <c r="BK77" s="56" t="s">
        <v>765</v>
      </c>
      <c r="BL77" s="29" t="s">
        <v>99</v>
      </c>
      <c r="BM77" s="29"/>
      <c r="BN77" s="29"/>
      <c r="BO77" s="29"/>
      <c r="BP77" s="29"/>
      <c r="BQ77" s="29"/>
      <c r="BR77" s="29" t="s">
        <v>100</v>
      </c>
      <c r="BS77" s="57" t="s">
        <v>101</v>
      </c>
      <c r="BT77" s="58"/>
      <c r="BU77" s="29" t="s">
        <v>101</v>
      </c>
      <c r="BV77" s="29"/>
      <c r="BW77" s="58"/>
      <c r="BX77" s="29"/>
    </row>
    <row r="78" spans="1:76" ht="12.75" customHeight="1" x14ac:dyDescent="0.2">
      <c r="A78" s="30" t="s">
        <v>766</v>
      </c>
      <c r="B78" s="90" t="s">
        <v>75</v>
      </c>
      <c r="C78" s="32" t="s">
        <v>767</v>
      </c>
      <c r="D78" s="31">
        <v>76</v>
      </c>
      <c r="E78" s="31" t="s">
        <v>768</v>
      </c>
      <c r="F78" s="33">
        <v>43494</v>
      </c>
      <c r="G78" s="31" t="s">
        <v>769</v>
      </c>
      <c r="H78" s="31" t="s">
        <v>79</v>
      </c>
      <c r="I78" s="31" t="s">
        <v>80</v>
      </c>
      <c r="J78" s="34" t="s">
        <v>81</v>
      </c>
      <c r="K78" s="34">
        <v>12319</v>
      </c>
      <c r="L78" s="34">
        <v>13419</v>
      </c>
      <c r="M78" s="35">
        <v>43494</v>
      </c>
      <c r="N78" s="35">
        <v>43494</v>
      </c>
      <c r="O78" s="29"/>
      <c r="P78" s="36">
        <v>1801726</v>
      </c>
      <c r="Q78" s="36">
        <v>18017260</v>
      </c>
      <c r="R78" s="37">
        <f t="shared" si="0"/>
        <v>0</v>
      </c>
      <c r="S78" s="31" t="s">
        <v>82</v>
      </c>
      <c r="T78" s="31" t="s">
        <v>83</v>
      </c>
      <c r="U78" s="38">
        <v>1110484375</v>
      </c>
      <c r="V78" s="38" t="s">
        <v>81</v>
      </c>
      <c r="W78" s="39" t="s">
        <v>84</v>
      </c>
      <c r="X78" s="39" t="s">
        <v>81</v>
      </c>
      <c r="Y78" s="31" t="str">
        <f t="shared" si="2"/>
        <v>LINDA NATALIA NOPIA MACHADO</v>
      </c>
      <c r="Z78" s="31" t="s">
        <v>85</v>
      </c>
      <c r="AA78" s="31" t="s">
        <v>122</v>
      </c>
      <c r="AB78" s="31" t="s">
        <v>87</v>
      </c>
      <c r="AC78" s="60">
        <v>43495</v>
      </c>
      <c r="AD78" s="31">
        <v>2004418</v>
      </c>
      <c r="AE78" s="29" t="s">
        <v>189</v>
      </c>
      <c r="AF78" s="31" t="s">
        <v>90</v>
      </c>
      <c r="AG78" s="31" t="s">
        <v>83</v>
      </c>
      <c r="AH78" s="43">
        <v>40041023</v>
      </c>
      <c r="AI78" s="29" t="s">
        <v>190</v>
      </c>
      <c r="AJ78" s="31">
        <v>300</v>
      </c>
      <c r="AK78" s="31" t="s">
        <v>92</v>
      </c>
      <c r="AL78" s="45">
        <v>43495</v>
      </c>
      <c r="AM78" s="31" t="s">
        <v>93</v>
      </c>
      <c r="AN78" s="31">
        <v>0</v>
      </c>
      <c r="AO78" s="46">
        <v>0</v>
      </c>
      <c r="AP78" s="47"/>
      <c r="AQ78" s="48">
        <v>0</v>
      </c>
      <c r="AR78" s="47"/>
      <c r="AS78" s="49">
        <v>43495</v>
      </c>
      <c r="AT78" s="49">
        <v>43797</v>
      </c>
      <c r="AU78" s="66">
        <v>43798</v>
      </c>
      <c r="AV78" s="51"/>
      <c r="AW78" s="31" t="s">
        <v>94</v>
      </c>
      <c r="AX78" s="31"/>
      <c r="AY78" s="31"/>
      <c r="AZ78" s="31" t="s">
        <v>94</v>
      </c>
      <c r="BA78" s="31">
        <v>0</v>
      </c>
      <c r="BB78" s="31"/>
      <c r="BC78" s="31"/>
      <c r="BD78" s="31"/>
      <c r="BE78" s="52" t="s">
        <v>770</v>
      </c>
      <c r="BF78" s="53">
        <f t="shared" si="1"/>
        <v>18017260</v>
      </c>
      <c r="BG78" s="54"/>
      <c r="BH78" s="55" t="s">
        <v>771</v>
      </c>
      <c r="BI78" s="29" t="s">
        <v>97</v>
      </c>
      <c r="BJ78" s="29"/>
      <c r="BK78" s="56" t="s">
        <v>772</v>
      </c>
      <c r="BL78" s="29" t="s">
        <v>99</v>
      </c>
      <c r="BM78" s="29"/>
      <c r="BN78" s="29"/>
      <c r="BO78" s="29"/>
      <c r="BP78" s="29"/>
      <c r="BQ78" s="29"/>
      <c r="BR78" s="29" t="s">
        <v>100</v>
      </c>
      <c r="BS78" s="57" t="s">
        <v>773</v>
      </c>
      <c r="BT78" s="58"/>
      <c r="BU78" s="29" t="s">
        <v>101</v>
      </c>
      <c r="BV78" s="29"/>
      <c r="BW78" s="58"/>
      <c r="BX78" s="29"/>
    </row>
    <row r="79" spans="1:76" ht="12.75" customHeight="1" x14ac:dyDescent="0.2">
      <c r="A79" s="30" t="s">
        <v>774</v>
      </c>
      <c r="B79" s="90" t="s">
        <v>75</v>
      </c>
      <c r="C79" s="32" t="s">
        <v>775</v>
      </c>
      <c r="D79" s="31">
        <v>77</v>
      </c>
      <c r="E79" s="31" t="s">
        <v>776</v>
      </c>
      <c r="F79" s="33">
        <v>43494</v>
      </c>
      <c r="G79" s="31" t="s">
        <v>777</v>
      </c>
      <c r="H79" s="31" t="s">
        <v>79</v>
      </c>
      <c r="I79" s="31" t="s">
        <v>80</v>
      </c>
      <c r="J79" s="34" t="s">
        <v>81</v>
      </c>
      <c r="K79" s="34">
        <v>15319</v>
      </c>
      <c r="L79" s="34">
        <v>14219</v>
      </c>
      <c r="M79" s="35">
        <v>43494</v>
      </c>
      <c r="N79" s="61">
        <v>43495</v>
      </c>
      <c r="O79" s="29"/>
      <c r="P79" s="36">
        <v>6247498</v>
      </c>
      <c r="Q79" s="36">
        <v>69347228</v>
      </c>
      <c r="R79" s="37">
        <f t="shared" si="0"/>
        <v>416500.06666667759</v>
      </c>
      <c r="S79" s="31" t="s">
        <v>82</v>
      </c>
      <c r="T79" s="31" t="s">
        <v>83</v>
      </c>
      <c r="U79" s="38">
        <v>79379515</v>
      </c>
      <c r="V79" s="38" t="s">
        <v>81</v>
      </c>
      <c r="W79" s="39" t="s">
        <v>84</v>
      </c>
      <c r="X79" s="39" t="s">
        <v>81</v>
      </c>
      <c r="Y79" s="31" t="str">
        <f t="shared" si="2"/>
        <v>JAIRO GARCIA RUIZ</v>
      </c>
      <c r="Z79" s="31" t="s">
        <v>85</v>
      </c>
      <c r="AA79" s="31" t="s">
        <v>122</v>
      </c>
      <c r="AB79" s="31" t="s">
        <v>87</v>
      </c>
      <c r="AC79" s="60">
        <v>43494</v>
      </c>
      <c r="AD79" s="31">
        <v>2004410</v>
      </c>
      <c r="AE79" s="29" t="s">
        <v>440</v>
      </c>
      <c r="AF79" s="31" t="s">
        <v>90</v>
      </c>
      <c r="AG79" s="31" t="s">
        <v>83</v>
      </c>
      <c r="AH79" s="43">
        <v>52197050</v>
      </c>
      <c r="AI79" s="29" t="s">
        <v>441</v>
      </c>
      <c r="AJ79" s="31">
        <v>331</v>
      </c>
      <c r="AK79" s="31" t="s">
        <v>92</v>
      </c>
      <c r="AL79" s="45">
        <v>43494</v>
      </c>
      <c r="AM79" s="31" t="s">
        <v>93</v>
      </c>
      <c r="AN79" s="31">
        <v>0</v>
      </c>
      <c r="AO79" s="46">
        <v>0</v>
      </c>
      <c r="AP79" s="47"/>
      <c r="AQ79" s="48">
        <v>0</v>
      </c>
      <c r="AR79" s="47"/>
      <c r="AS79" s="49">
        <v>43495</v>
      </c>
      <c r="AT79" s="49">
        <v>43829</v>
      </c>
      <c r="AU79" s="50"/>
      <c r="AV79" s="51"/>
      <c r="AW79" s="31" t="s">
        <v>94</v>
      </c>
      <c r="AX79" s="31"/>
      <c r="AY79" s="31"/>
      <c r="AZ79" s="31" t="s">
        <v>94</v>
      </c>
      <c r="BA79" s="31">
        <v>0</v>
      </c>
      <c r="BB79" s="31"/>
      <c r="BC79" s="31"/>
      <c r="BD79" s="31"/>
      <c r="BE79" s="52" t="s">
        <v>778</v>
      </c>
      <c r="BF79" s="53">
        <f t="shared" si="1"/>
        <v>69347228</v>
      </c>
      <c r="BG79" s="54"/>
      <c r="BH79" s="55" t="s">
        <v>779</v>
      </c>
      <c r="BI79" s="29" t="s">
        <v>97</v>
      </c>
      <c r="BJ79" s="29"/>
      <c r="BK79" s="56" t="s">
        <v>780</v>
      </c>
      <c r="BL79" s="29" t="s">
        <v>99</v>
      </c>
      <c r="BM79" s="29"/>
      <c r="BN79" s="29"/>
      <c r="BO79" s="29"/>
      <c r="BP79" s="29"/>
      <c r="BQ79" s="29"/>
      <c r="BR79" s="29" t="s">
        <v>100</v>
      </c>
      <c r="BS79" s="57" t="s">
        <v>781</v>
      </c>
      <c r="BT79" s="58"/>
      <c r="BU79" s="29" t="s">
        <v>101</v>
      </c>
      <c r="BV79" s="29"/>
      <c r="BW79" s="58"/>
      <c r="BX79" s="29"/>
    </row>
    <row r="80" spans="1:76" ht="12.75" customHeight="1" x14ac:dyDescent="0.2">
      <c r="A80" s="30" t="s">
        <v>782</v>
      </c>
      <c r="B80" s="90" t="s">
        <v>75</v>
      </c>
      <c r="C80" s="32" t="s">
        <v>783</v>
      </c>
      <c r="D80" s="31">
        <v>78</v>
      </c>
      <c r="E80" s="31" t="s">
        <v>784</v>
      </c>
      <c r="F80" s="33">
        <v>43494</v>
      </c>
      <c r="G80" s="31" t="s">
        <v>785</v>
      </c>
      <c r="H80" s="31" t="s">
        <v>79</v>
      </c>
      <c r="I80" s="31" t="s">
        <v>80</v>
      </c>
      <c r="J80" s="34" t="s">
        <v>81</v>
      </c>
      <c r="K80" s="34">
        <v>13119</v>
      </c>
      <c r="L80" s="34">
        <v>13919</v>
      </c>
      <c r="M80" s="35">
        <v>43494</v>
      </c>
      <c r="N80" s="61">
        <v>43495</v>
      </c>
      <c r="O80" s="29"/>
      <c r="P80" s="36">
        <v>3461307</v>
      </c>
      <c r="Q80" s="36">
        <v>38305131</v>
      </c>
      <c r="R80" s="37">
        <f t="shared" si="0"/>
        <v>115377.10000000149</v>
      </c>
      <c r="S80" s="31" t="s">
        <v>82</v>
      </c>
      <c r="T80" s="31" t="s">
        <v>83</v>
      </c>
      <c r="U80" s="38">
        <v>1010214918</v>
      </c>
      <c r="V80" s="38" t="s">
        <v>81</v>
      </c>
      <c r="W80" s="39" t="s">
        <v>84</v>
      </c>
      <c r="X80" s="39" t="s">
        <v>81</v>
      </c>
      <c r="Y80" s="31" t="str">
        <f t="shared" si="2"/>
        <v>PAOLA ANDREA CUCUNUBA MORENO</v>
      </c>
      <c r="Z80" s="31" t="s">
        <v>85</v>
      </c>
      <c r="AA80" s="31" t="s">
        <v>480</v>
      </c>
      <c r="AB80" s="31" t="s">
        <v>87</v>
      </c>
      <c r="AC80" s="60">
        <v>43494</v>
      </c>
      <c r="AD80" s="34" t="s">
        <v>786</v>
      </c>
      <c r="AE80" s="54" t="s">
        <v>422</v>
      </c>
      <c r="AF80" s="31" t="s">
        <v>90</v>
      </c>
      <c r="AG80" s="31" t="s">
        <v>83</v>
      </c>
      <c r="AH80" s="43">
        <v>79690000</v>
      </c>
      <c r="AI80" s="29" t="s">
        <v>423</v>
      </c>
      <c r="AJ80" s="31">
        <v>331</v>
      </c>
      <c r="AK80" s="31" t="s">
        <v>92</v>
      </c>
      <c r="AL80" s="45">
        <v>43494</v>
      </c>
      <c r="AM80" s="31" t="s">
        <v>93</v>
      </c>
      <c r="AN80" s="31">
        <v>0</v>
      </c>
      <c r="AO80" s="46">
        <v>0</v>
      </c>
      <c r="AP80" s="47"/>
      <c r="AQ80" s="48">
        <v>0</v>
      </c>
      <c r="AR80" s="47"/>
      <c r="AS80" s="49">
        <v>43495</v>
      </c>
      <c r="AT80" s="49">
        <v>43829</v>
      </c>
      <c r="AU80" s="50"/>
      <c r="AV80" s="51"/>
      <c r="AW80" s="31" t="s">
        <v>94</v>
      </c>
      <c r="AX80" s="31"/>
      <c r="AY80" s="31"/>
      <c r="AZ80" s="31" t="s">
        <v>94</v>
      </c>
      <c r="BA80" s="31">
        <v>0</v>
      </c>
      <c r="BB80" s="31"/>
      <c r="BC80" s="31"/>
      <c r="BD80" s="31"/>
      <c r="BE80" s="52" t="s">
        <v>787</v>
      </c>
      <c r="BF80" s="53">
        <f t="shared" si="1"/>
        <v>38305131</v>
      </c>
      <c r="BG80" s="54"/>
      <c r="BH80" s="55" t="s">
        <v>788</v>
      </c>
      <c r="BI80" s="29" t="s">
        <v>97</v>
      </c>
      <c r="BJ80" s="29"/>
      <c r="BK80" s="84" t="s">
        <v>789</v>
      </c>
      <c r="BL80" s="29" t="s">
        <v>99</v>
      </c>
      <c r="BM80" s="29"/>
      <c r="BN80" s="29"/>
      <c r="BO80" s="29"/>
      <c r="BP80" s="29"/>
      <c r="BQ80" s="29"/>
      <c r="BR80" s="29" t="s">
        <v>100</v>
      </c>
      <c r="BS80" s="57" t="s">
        <v>101</v>
      </c>
      <c r="BT80" s="58"/>
      <c r="BU80" s="29" t="s">
        <v>101</v>
      </c>
      <c r="BV80" s="29"/>
      <c r="BW80" s="58"/>
      <c r="BX80" s="29"/>
    </row>
    <row r="81" spans="1:76" ht="12.75" customHeight="1" x14ac:dyDescent="0.2">
      <c r="A81" s="30" t="s">
        <v>790</v>
      </c>
      <c r="B81" s="90" t="s">
        <v>75</v>
      </c>
      <c r="C81" s="32" t="s">
        <v>791</v>
      </c>
      <c r="D81" s="31">
        <v>79</v>
      </c>
      <c r="E81" s="31" t="s">
        <v>792</v>
      </c>
      <c r="F81" s="33">
        <v>43494</v>
      </c>
      <c r="G81" s="31" t="s">
        <v>793</v>
      </c>
      <c r="H81" s="31" t="s">
        <v>79</v>
      </c>
      <c r="I81" s="31" t="s">
        <v>80</v>
      </c>
      <c r="J81" s="34" t="s">
        <v>81</v>
      </c>
      <c r="K81" s="34">
        <v>12719</v>
      </c>
      <c r="L81" s="34">
        <v>13619</v>
      </c>
      <c r="M81" s="35">
        <v>43494</v>
      </c>
      <c r="N81" s="35">
        <v>43494</v>
      </c>
      <c r="O81" s="29"/>
      <c r="P81" s="36">
        <v>4682944</v>
      </c>
      <c r="Q81" s="36">
        <v>51980678</v>
      </c>
      <c r="R81" s="37">
        <f t="shared" si="0"/>
        <v>156097.73333333433</v>
      </c>
      <c r="S81" s="31" t="s">
        <v>82</v>
      </c>
      <c r="T81" s="31" t="s">
        <v>83</v>
      </c>
      <c r="U81" s="38">
        <v>80732924</v>
      </c>
      <c r="V81" s="38" t="s">
        <v>81</v>
      </c>
      <c r="W81" s="39" t="s">
        <v>84</v>
      </c>
      <c r="X81" s="39" t="s">
        <v>81</v>
      </c>
      <c r="Y81" s="31" t="str">
        <f t="shared" si="2"/>
        <v>DAVID MAURICIO PRIETO CASTAÑEDA</v>
      </c>
      <c r="Z81" s="31" t="s">
        <v>85</v>
      </c>
      <c r="AA81" s="31" t="s">
        <v>122</v>
      </c>
      <c r="AB81" s="31" t="s">
        <v>87</v>
      </c>
      <c r="AC81" s="60">
        <v>43494</v>
      </c>
      <c r="AD81" s="31">
        <v>2004411</v>
      </c>
      <c r="AE81" s="54" t="s">
        <v>422</v>
      </c>
      <c r="AF81" s="31" t="s">
        <v>90</v>
      </c>
      <c r="AG81" s="31" t="s">
        <v>83</v>
      </c>
      <c r="AH81" s="43">
        <v>79690000</v>
      </c>
      <c r="AI81" s="29" t="s">
        <v>423</v>
      </c>
      <c r="AJ81" s="31">
        <v>332</v>
      </c>
      <c r="AK81" s="31" t="s">
        <v>92</v>
      </c>
      <c r="AL81" s="45">
        <v>43494</v>
      </c>
      <c r="AM81" s="31" t="s">
        <v>93</v>
      </c>
      <c r="AN81" s="31">
        <v>0</v>
      </c>
      <c r="AO81" s="46">
        <v>0</v>
      </c>
      <c r="AP81" s="47"/>
      <c r="AQ81" s="48">
        <v>0</v>
      </c>
      <c r="AR81" s="47"/>
      <c r="AS81" s="49">
        <v>43494</v>
      </c>
      <c r="AT81" s="49">
        <v>43829</v>
      </c>
      <c r="AU81" s="50"/>
      <c r="AV81" s="51"/>
      <c r="AW81" s="31" t="s">
        <v>94</v>
      </c>
      <c r="AX81" s="31"/>
      <c r="AY81" s="31"/>
      <c r="AZ81" s="31" t="s">
        <v>94</v>
      </c>
      <c r="BA81" s="31">
        <v>0</v>
      </c>
      <c r="BB81" s="31"/>
      <c r="BC81" s="31"/>
      <c r="BD81" s="31"/>
      <c r="BE81" s="52" t="s">
        <v>794</v>
      </c>
      <c r="BF81" s="53">
        <f t="shared" si="1"/>
        <v>51980678</v>
      </c>
      <c r="BG81" s="54"/>
      <c r="BH81" s="55" t="s">
        <v>795</v>
      </c>
      <c r="BI81" s="29" t="s">
        <v>97</v>
      </c>
      <c r="BJ81" s="29"/>
      <c r="BK81" s="84" t="s">
        <v>796</v>
      </c>
      <c r="BL81" s="29" t="s">
        <v>99</v>
      </c>
      <c r="BM81" s="29"/>
      <c r="BN81" s="29"/>
      <c r="BO81" s="29"/>
      <c r="BP81" s="29"/>
      <c r="BQ81" s="29"/>
      <c r="BR81" s="29" t="s">
        <v>100</v>
      </c>
      <c r="BS81" s="57" t="s">
        <v>101</v>
      </c>
      <c r="BT81" s="58"/>
      <c r="BU81" s="29" t="s">
        <v>101</v>
      </c>
      <c r="BV81" s="29"/>
      <c r="BW81" s="58"/>
      <c r="BX81" s="29"/>
    </row>
    <row r="82" spans="1:76" ht="12.75" customHeight="1" x14ac:dyDescent="0.2">
      <c r="A82" s="30" t="s">
        <v>797</v>
      </c>
      <c r="B82" s="90" t="s">
        <v>75</v>
      </c>
      <c r="C82" s="32" t="s">
        <v>798</v>
      </c>
      <c r="D82" s="31">
        <v>80</v>
      </c>
      <c r="E82" s="31" t="s">
        <v>799</v>
      </c>
      <c r="F82" s="33">
        <v>43494</v>
      </c>
      <c r="G82" s="31" t="s">
        <v>800</v>
      </c>
      <c r="H82" s="31" t="s">
        <v>79</v>
      </c>
      <c r="I82" s="31" t="s">
        <v>80</v>
      </c>
      <c r="J82" s="34" t="s">
        <v>81</v>
      </c>
      <c r="K82" s="34">
        <v>12819</v>
      </c>
      <c r="L82" s="34">
        <v>13719</v>
      </c>
      <c r="M82" s="35">
        <v>43494</v>
      </c>
      <c r="N82" s="61">
        <v>43495</v>
      </c>
      <c r="O82" s="29"/>
      <c r="P82" s="36">
        <v>4682944</v>
      </c>
      <c r="Q82" s="36">
        <v>51824580</v>
      </c>
      <c r="R82" s="37">
        <f t="shared" si="0"/>
        <v>156097.86666666716</v>
      </c>
      <c r="S82" s="31" t="s">
        <v>82</v>
      </c>
      <c r="T82" s="31" t="s">
        <v>83</v>
      </c>
      <c r="U82" s="38">
        <v>1016006974</v>
      </c>
      <c r="V82" s="38" t="s">
        <v>81</v>
      </c>
      <c r="W82" s="39" t="s">
        <v>84</v>
      </c>
      <c r="X82" s="39" t="s">
        <v>81</v>
      </c>
      <c r="Y82" s="31" t="str">
        <f t="shared" si="2"/>
        <v>MARIA FERNANDA LOSADA VILLAREAL</v>
      </c>
      <c r="Z82" s="31" t="s">
        <v>85</v>
      </c>
      <c r="AA82" s="31" t="s">
        <v>122</v>
      </c>
      <c r="AB82" s="31" t="s">
        <v>87</v>
      </c>
      <c r="AC82" s="60">
        <v>43494</v>
      </c>
      <c r="AD82" s="31">
        <v>2004412</v>
      </c>
      <c r="AE82" s="54" t="s">
        <v>422</v>
      </c>
      <c r="AF82" s="31" t="s">
        <v>90</v>
      </c>
      <c r="AG82" s="31" t="s">
        <v>83</v>
      </c>
      <c r="AH82" s="43">
        <v>79690000</v>
      </c>
      <c r="AI82" s="29" t="s">
        <v>423</v>
      </c>
      <c r="AJ82" s="31">
        <v>331</v>
      </c>
      <c r="AK82" s="31" t="s">
        <v>92</v>
      </c>
      <c r="AL82" s="45">
        <v>43494</v>
      </c>
      <c r="AM82" s="31" t="s">
        <v>93</v>
      </c>
      <c r="AN82" s="31">
        <v>0</v>
      </c>
      <c r="AO82" s="46">
        <v>0</v>
      </c>
      <c r="AP82" s="47"/>
      <c r="AQ82" s="48">
        <v>0</v>
      </c>
      <c r="AR82" s="47"/>
      <c r="AS82" s="49">
        <v>43495</v>
      </c>
      <c r="AT82" s="49">
        <v>43829</v>
      </c>
      <c r="AU82" s="50"/>
      <c r="AV82" s="51"/>
      <c r="AW82" s="31" t="s">
        <v>94</v>
      </c>
      <c r="AX82" s="31"/>
      <c r="AY82" s="31"/>
      <c r="AZ82" s="31" t="s">
        <v>94</v>
      </c>
      <c r="BA82" s="31">
        <v>0</v>
      </c>
      <c r="BB82" s="31"/>
      <c r="BC82" s="31"/>
      <c r="BD82" s="31"/>
      <c r="BE82" s="52" t="s">
        <v>801</v>
      </c>
      <c r="BF82" s="53">
        <f t="shared" si="1"/>
        <v>51824580</v>
      </c>
      <c r="BG82" s="54"/>
      <c r="BH82" s="55" t="s">
        <v>802</v>
      </c>
      <c r="BI82" s="29" t="s">
        <v>97</v>
      </c>
      <c r="BJ82" s="29"/>
      <c r="BK82" s="84" t="s">
        <v>803</v>
      </c>
      <c r="BL82" s="29" t="s">
        <v>99</v>
      </c>
      <c r="BM82" s="29"/>
      <c r="BN82" s="29"/>
      <c r="BO82" s="29"/>
      <c r="BP82" s="29"/>
      <c r="BQ82" s="29"/>
      <c r="BR82" s="29" t="s">
        <v>100</v>
      </c>
      <c r="BS82" s="57" t="s">
        <v>101</v>
      </c>
      <c r="BT82" s="58"/>
      <c r="BU82" s="29" t="s">
        <v>101</v>
      </c>
      <c r="BV82" s="29"/>
      <c r="BW82" s="58"/>
      <c r="BX82" s="29"/>
    </row>
    <row r="83" spans="1:76" ht="12.75" customHeight="1" x14ac:dyDescent="0.2">
      <c r="A83" s="30" t="s">
        <v>804</v>
      </c>
      <c r="B83" s="90" t="s">
        <v>75</v>
      </c>
      <c r="C83" s="32" t="s">
        <v>805</v>
      </c>
      <c r="D83" s="31">
        <v>81</v>
      </c>
      <c r="E83" s="31" t="s">
        <v>806</v>
      </c>
      <c r="F83" s="33">
        <v>43495</v>
      </c>
      <c r="G83" s="31" t="s">
        <v>807</v>
      </c>
      <c r="H83" s="31" t="s">
        <v>79</v>
      </c>
      <c r="I83" s="31" t="s">
        <v>80</v>
      </c>
      <c r="J83" s="34" t="s">
        <v>81</v>
      </c>
      <c r="K83" s="34">
        <v>10519</v>
      </c>
      <c r="L83" s="34">
        <v>14419</v>
      </c>
      <c r="M83" s="35">
        <v>43495</v>
      </c>
      <c r="N83" s="35">
        <v>43495</v>
      </c>
      <c r="O83" s="29"/>
      <c r="P83" s="36">
        <v>4297164</v>
      </c>
      <c r="Q83" s="36">
        <v>47268804</v>
      </c>
      <c r="R83" s="37">
        <f t="shared" si="0"/>
        <v>0</v>
      </c>
      <c r="S83" s="31" t="s">
        <v>82</v>
      </c>
      <c r="T83" s="31" t="s">
        <v>83</v>
      </c>
      <c r="U83" s="38">
        <v>52414077</v>
      </c>
      <c r="V83" s="38" t="s">
        <v>81</v>
      </c>
      <c r="W83" s="39" t="s">
        <v>84</v>
      </c>
      <c r="X83" s="39" t="s">
        <v>81</v>
      </c>
      <c r="Y83" s="31" t="str">
        <f t="shared" si="2"/>
        <v>DIANA FERNANDA DEL PINO BUSTOS</v>
      </c>
      <c r="Z83" s="31" t="s">
        <v>85</v>
      </c>
      <c r="AA83" s="31" t="s">
        <v>480</v>
      </c>
      <c r="AB83" s="31" t="s">
        <v>87</v>
      </c>
      <c r="AC83" s="60">
        <v>43495</v>
      </c>
      <c r="AD83" s="31" t="s">
        <v>808</v>
      </c>
      <c r="AE83" s="54" t="s">
        <v>123</v>
      </c>
      <c r="AF83" s="31" t="s">
        <v>90</v>
      </c>
      <c r="AG83" s="31" t="s">
        <v>83</v>
      </c>
      <c r="AH83" s="43">
        <v>11342150</v>
      </c>
      <c r="AI83" s="29" t="s">
        <v>124</v>
      </c>
      <c r="AJ83" s="31">
        <v>330</v>
      </c>
      <c r="AK83" s="31" t="s">
        <v>92</v>
      </c>
      <c r="AL83" s="45">
        <v>43495</v>
      </c>
      <c r="AM83" s="31" t="s">
        <v>93</v>
      </c>
      <c r="AN83" s="31">
        <v>0</v>
      </c>
      <c r="AO83" s="46">
        <v>0</v>
      </c>
      <c r="AP83" s="47"/>
      <c r="AQ83" s="48">
        <v>0</v>
      </c>
      <c r="AR83" s="47"/>
      <c r="AS83" s="49">
        <v>43495</v>
      </c>
      <c r="AT83" s="49">
        <v>43828</v>
      </c>
      <c r="AU83" s="50"/>
      <c r="AV83" s="51"/>
      <c r="AW83" s="31" t="s">
        <v>94</v>
      </c>
      <c r="AX83" s="31"/>
      <c r="AY83" s="31"/>
      <c r="AZ83" s="31" t="s">
        <v>94</v>
      </c>
      <c r="BA83" s="31">
        <v>0</v>
      </c>
      <c r="BB83" s="31"/>
      <c r="BC83" s="31"/>
      <c r="BD83" s="31"/>
      <c r="BE83" s="52" t="s">
        <v>809</v>
      </c>
      <c r="BF83" s="53">
        <f t="shared" si="1"/>
        <v>47268804</v>
      </c>
      <c r="BG83" s="54"/>
      <c r="BH83" s="55" t="s">
        <v>810</v>
      </c>
      <c r="BI83" s="29" t="s">
        <v>97</v>
      </c>
      <c r="BJ83" s="29"/>
      <c r="BK83" s="56" t="s">
        <v>811</v>
      </c>
      <c r="BL83" s="29" t="s">
        <v>99</v>
      </c>
      <c r="BM83" s="29"/>
      <c r="BN83" s="29"/>
      <c r="BO83" s="29"/>
      <c r="BP83" s="29"/>
      <c r="BQ83" s="29"/>
      <c r="BR83" s="29" t="s">
        <v>100</v>
      </c>
      <c r="BS83" s="57" t="s">
        <v>812</v>
      </c>
      <c r="BT83" s="58"/>
      <c r="BU83" s="29" t="s">
        <v>101</v>
      </c>
      <c r="BV83" s="29"/>
      <c r="BW83" s="58"/>
      <c r="BX83" s="29"/>
    </row>
    <row r="84" spans="1:76" ht="12.75" customHeight="1" x14ac:dyDescent="0.2">
      <c r="A84" s="30" t="s">
        <v>813</v>
      </c>
      <c r="B84" s="90" t="s">
        <v>75</v>
      </c>
      <c r="C84" s="32" t="s">
        <v>814</v>
      </c>
      <c r="D84" s="29">
        <v>82</v>
      </c>
      <c r="E84" s="31" t="s">
        <v>815</v>
      </c>
      <c r="F84" s="33">
        <v>43495</v>
      </c>
      <c r="G84" s="31" t="s">
        <v>816</v>
      </c>
      <c r="H84" s="31" t="s">
        <v>79</v>
      </c>
      <c r="I84" s="31" t="s">
        <v>80</v>
      </c>
      <c r="J84" s="34" t="s">
        <v>81</v>
      </c>
      <c r="K84" s="34">
        <v>2819</v>
      </c>
      <c r="L84" s="34">
        <v>14319</v>
      </c>
      <c r="M84" s="35">
        <v>43495</v>
      </c>
      <c r="N84" s="35">
        <v>43495</v>
      </c>
      <c r="O84" s="29"/>
      <c r="P84" s="36">
        <v>3064810</v>
      </c>
      <c r="Q84" s="36">
        <v>33917231</v>
      </c>
      <c r="R84" s="37">
        <f t="shared" si="0"/>
        <v>204321</v>
      </c>
      <c r="S84" s="31" t="s">
        <v>82</v>
      </c>
      <c r="T84" s="31" t="s">
        <v>83</v>
      </c>
      <c r="U84" s="38">
        <v>1016071808</v>
      </c>
      <c r="V84" s="38" t="s">
        <v>81</v>
      </c>
      <c r="W84" s="39" t="s">
        <v>84</v>
      </c>
      <c r="X84" s="39" t="s">
        <v>81</v>
      </c>
      <c r="Y84" s="31" t="str">
        <f t="shared" si="2"/>
        <v>YURY CAMILA BARRANTES REYES</v>
      </c>
      <c r="Z84" s="31" t="s">
        <v>85</v>
      </c>
      <c r="AA84" s="31" t="s">
        <v>122</v>
      </c>
      <c r="AB84" s="31" t="s">
        <v>87</v>
      </c>
      <c r="AC84" s="60">
        <v>43496</v>
      </c>
      <c r="AD84" s="31">
        <v>2004417</v>
      </c>
      <c r="AE84" s="54" t="s">
        <v>89</v>
      </c>
      <c r="AF84" s="31" t="s">
        <v>90</v>
      </c>
      <c r="AG84" s="31" t="s">
        <v>83</v>
      </c>
      <c r="AH84" s="43">
        <v>26421443</v>
      </c>
      <c r="AI84" s="44" t="s">
        <v>91</v>
      </c>
      <c r="AJ84" s="31">
        <v>330</v>
      </c>
      <c r="AK84" s="31" t="s">
        <v>92</v>
      </c>
      <c r="AL84" s="45">
        <v>43496</v>
      </c>
      <c r="AM84" s="31" t="s">
        <v>93</v>
      </c>
      <c r="AN84" s="31">
        <v>0</v>
      </c>
      <c r="AO84" s="46">
        <v>0</v>
      </c>
      <c r="AP84" s="47"/>
      <c r="AQ84" s="48">
        <v>0</v>
      </c>
      <c r="AR84" s="47"/>
      <c r="AS84" s="49">
        <v>43496</v>
      </c>
      <c r="AT84" s="49">
        <v>43829</v>
      </c>
      <c r="AU84" s="50"/>
      <c r="AV84" s="51"/>
      <c r="AW84" s="31" t="s">
        <v>94</v>
      </c>
      <c r="AX84" s="31"/>
      <c r="AY84" s="31"/>
      <c r="AZ84" s="31" t="s">
        <v>94</v>
      </c>
      <c r="BA84" s="31">
        <v>0</v>
      </c>
      <c r="BB84" s="31"/>
      <c r="BC84" s="31"/>
      <c r="BD84" s="31"/>
      <c r="BE84" s="52" t="s">
        <v>817</v>
      </c>
      <c r="BF84" s="53">
        <f t="shared" si="1"/>
        <v>33917231</v>
      </c>
      <c r="BG84" s="54"/>
      <c r="BH84" s="55" t="s">
        <v>818</v>
      </c>
      <c r="BI84" s="29" t="s">
        <v>97</v>
      </c>
      <c r="BJ84" s="29"/>
      <c r="BK84" s="56" t="s">
        <v>819</v>
      </c>
      <c r="BL84" s="29" t="s">
        <v>99</v>
      </c>
      <c r="BM84" s="29"/>
      <c r="BN84" s="29"/>
      <c r="BO84" s="29"/>
      <c r="BP84" s="29"/>
      <c r="BQ84" s="29"/>
      <c r="BR84" s="29" t="s">
        <v>100</v>
      </c>
      <c r="BS84" s="92" t="s">
        <v>820</v>
      </c>
      <c r="BT84" s="58"/>
      <c r="BU84" s="29" t="s">
        <v>101</v>
      </c>
      <c r="BV84" s="29"/>
      <c r="BW84" s="58"/>
      <c r="BX84" s="29"/>
    </row>
    <row r="85" spans="1:76" ht="12.75" customHeight="1" x14ac:dyDescent="0.2">
      <c r="A85" s="30" t="s">
        <v>821</v>
      </c>
      <c r="B85" s="90" t="s">
        <v>75</v>
      </c>
      <c r="C85" s="32" t="s">
        <v>822</v>
      </c>
      <c r="D85" s="29">
        <v>83</v>
      </c>
      <c r="E85" s="31" t="s">
        <v>823</v>
      </c>
      <c r="F85" s="33">
        <v>43495</v>
      </c>
      <c r="G85" s="31" t="s">
        <v>824</v>
      </c>
      <c r="H85" s="31" t="s">
        <v>79</v>
      </c>
      <c r="I85" s="31" t="s">
        <v>80</v>
      </c>
      <c r="J85" s="34" t="s">
        <v>81</v>
      </c>
      <c r="K85" s="34">
        <v>14419</v>
      </c>
      <c r="L85" s="34">
        <v>14519</v>
      </c>
      <c r="M85" s="35">
        <v>43495</v>
      </c>
      <c r="N85" s="35">
        <v>43495</v>
      </c>
      <c r="O85" s="29"/>
      <c r="P85" s="36">
        <v>6247498</v>
      </c>
      <c r="Q85" s="36">
        <v>69138978</v>
      </c>
      <c r="R85" s="37">
        <f t="shared" si="0"/>
        <v>208250.06666667759</v>
      </c>
      <c r="S85" s="31" t="s">
        <v>82</v>
      </c>
      <c r="T85" s="31" t="s">
        <v>83</v>
      </c>
      <c r="U85" s="38">
        <v>79296673</v>
      </c>
      <c r="V85" s="38" t="s">
        <v>81</v>
      </c>
      <c r="W85" s="39" t="s">
        <v>84</v>
      </c>
      <c r="X85" s="39" t="s">
        <v>81</v>
      </c>
      <c r="Y85" s="31" t="str">
        <f t="shared" si="2"/>
        <v>RICARDO ALFONSO REINA QUIROGA</v>
      </c>
      <c r="Z85" s="31" t="s">
        <v>85</v>
      </c>
      <c r="AA85" s="31" t="s">
        <v>122</v>
      </c>
      <c r="AB85" s="31" t="s">
        <v>87</v>
      </c>
      <c r="AC85" s="60">
        <v>43495</v>
      </c>
      <c r="AD85" s="31">
        <v>2004422</v>
      </c>
      <c r="AE85" s="54" t="s">
        <v>825</v>
      </c>
      <c r="AF85" s="31" t="s">
        <v>90</v>
      </c>
      <c r="AG85" s="31" t="s">
        <v>83</v>
      </c>
      <c r="AH85" s="43">
        <v>52051027</v>
      </c>
      <c r="AI85" s="29" t="s">
        <v>826</v>
      </c>
      <c r="AJ85" s="31">
        <v>331</v>
      </c>
      <c r="AK85" s="31" t="s">
        <v>92</v>
      </c>
      <c r="AL85" s="45">
        <v>43495</v>
      </c>
      <c r="AM85" s="31" t="s">
        <v>93</v>
      </c>
      <c r="AN85" s="31">
        <v>0</v>
      </c>
      <c r="AO85" s="46">
        <v>0</v>
      </c>
      <c r="AP85" s="47"/>
      <c r="AQ85" s="48">
        <v>0</v>
      </c>
      <c r="AR85" s="47"/>
      <c r="AS85" s="49">
        <v>43495</v>
      </c>
      <c r="AT85" s="49">
        <v>43829</v>
      </c>
      <c r="AU85" s="50"/>
      <c r="AV85" s="51"/>
      <c r="AW85" s="31" t="s">
        <v>94</v>
      </c>
      <c r="AX85" s="31"/>
      <c r="AY85" s="31"/>
      <c r="AZ85" s="31" t="s">
        <v>94</v>
      </c>
      <c r="BA85" s="31">
        <v>0</v>
      </c>
      <c r="BB85" s="31"/>
      <c r="BC85" s="31"/>
      <c r="BD85" s="31"/>
      <c r="BE85" s="52" t="s">
        <v>827</v>
      </c>
      <c r="BF85" s="53">
        <f t="shared" si="1"/>
        <v>69138978</v>
      </c>
      <c r="BG85" s="54"/>
      <c r="BH85" s="55" t="s">
        <v>828</v>
      </c>
      <c r="BI85" s="29" t="s">
        <v>97</v>
      </c>
      <c r="BJ85" s="29"/>
      <c r="BK85" s="56" t="s">
        <v>829</v>
      </c>
      <c r="BL85" s="29" t="s">
        <v>99</v>
      </c>
      <c r="BM85" s="29"/>
      <c r="BN85" s="29"/>
      <c r="BO85" s="29"/>
      <c r="BP85" s="29"/>
      <c r="BQ85" s="29"/>
      <c r="BR85" s="29" t="s">
        <v>100</v>
      </c>
      <c r="BS85" s="57" t="s">
        <v>101</v>
      </c>
      <c r="BT85" s="58"/>
      <c r="BU85" s="29" t="s">
        <v>101</v>
      </c>
      <c r="BV85" s="29"/>
      <c r="BW85" s="58"/>
      <c r="BX85" s="29"/>
    </row>
    <row r="86" spans="1:76" ht="12.75" customHeight="1" x14ac:dyDescent="0.2">
      <c r="A86" s="30" t="s">
        <v>830</v>
      </c>
      <c r="B86" s="90" t="s">
        <v>75</v>
      </c>
      <c r="C86" s="32" t="s">
        <v>831</v>
      </c>
      <c r="D86" s="29">
        <v>84</v>
      </c>
      <c r="E86" s="31" t="s">
        <v>832</v>
      </c>
      <c r="F86" s="33">
        <v>43495</v>
      </c>
      <c r="G86" s="31" t="s">
        <v>833</v>
      </c>
      <c r="H86" s="31" t="s">
        <v>79</v>
      </c>
      <c r="I86" s="31" t="s">
        <v>80</v>
      </c>
      <c r="J86" s="34" t="s">
        <v>81</v>
      </c>
      <c r="K86" s="34">
        <v>10819</v>
      </c>
      <c r="L86" s="34">
        <v>14619</v>
      </c>
      <c r="M86" s="35">
        <v>43495</v>
      </c>
      <c r="N86" s="35">
        <v>43495</v>
      </c>
      <c r="O86" s="29"/>
      <c r="P86" s="36">
        <v>2586262</v>
      </c>
      <c r="Q86" s="36">
        <v>28448882</v>
      </c>
      <c r="R86" s="37">
        <f t="shared" si="0"/>
        <v>0</v>
      </c>
      <c r="S86" s="31" t="s">
        <v>82</v>
      </c>
      <c r="T86" s="31" t="s">
        <v>83</v>
      </c>
      <c r="U86" s="38">
        <v>16936850</v>
      </c>
      <c r="V86" s="38" t="s">
        <v>81</v>
      </c>
      <c r="W86" s="39" t="s">
        <v>84</v>
      </c>
      <c r="X86" s="39" t="s">
        <v>81</v>
      </c>
      <c r="Y86" s="31" t="str">
        <f t="shared" si="2"/>
        <v>FRANCISCO ANDRES CEDIEL PEDRAZA</v>
      </c>
      <c r="Z86" s="31" t="s">
        <v>85</v>
      </c>
      <c r="AA86" s="31" t="s">
        <v>122</v>
      </c>
      <c r="AB86" s="31" t="s">
        <v>87</v>
      </c>
      <c r="AC86" s="60">
        <v>43496</v>
      </c>
      <c r="AD86" s="31">
        <v>2004493</v>
      </c>
      <c r="AE86" s="54" t="s">
        <v>123</v>
      </c>
      <c r="AF86" s="31" t="s">
        <v>90</v>
      </c>
      <c r="AG86" s="31" t="s">
        <v>83</v>
      </c>
      <c r="AH86" s="43">
        <v>11342150</v>
      </c>
      <c r="AI86" s="29" t="s">
        <v>124</v>
      </c>
      <c r="AJ86" s="31">
        <v>330</v>
      </c>
      <c r="AK86" s="31" t="s">
        <v>92</v>
      </c>
      <c r="AL86" s="45">
        <v>43496</v>
      </c>
      <c r="AM86" s="31" t="s">
        <v>93</v>
      </c>
      <c r="AN86" s="31">
        <v>0</v>
      </c>
      <c r="AO86" s="46">
        <v>0</v>
      </c>
      <c r="AP86" s="47"/>
      <c r="AQ86" s="48">
        <v>0</v>
      </c>
      <c r="AR86" s="47"/>
      <c r="AS86" s="49">
        <v>43496</v>
      </c>
      <c r="AT86" s="49">
        <v>43828</v>
      </c>
      <c r="AU86" s="66">
        <v>43829</v>
      </c>
      <c r="AV86" s="51"/>
      <c r="AW86" s="31" t="s">
        <v>94</v>
      </c>
      <c r="AX86" s="31"/>
      <c r="AY86" s="31"/>
      <c r="AZ86" s="31" t="s">
        <v>94</v>
      </c>
      <c r="BA86" s="31">
        <v>0</v>
      </c>
      <c r="BB86" s="31"/>
      <c r="BC86" s="31"/>
      <c r="BD86" s="31"/>
      <c r="BE86" s="52" t="s">
        <v>834</v>
      </c>
      <c r="BF86" s="53">
        <f t="shared" si="1"/>
        <v>28448882</v>
      </c>
      <c r="BG86" s="54"/>
      <c r="BH86" s="55" t="s">
        <v>835</v>
      </c>
      <c r="BI86" s="29" t="s">
        <v>97</v>
      </c>
      <c r="BJ86" s="29"/>
      <c r="BK86" s="56" t="s">
        <v>836</v>
      </c>
      <c r="BL86" s="29" t="s">
        <v>99</v>
      </c>
      <c r="BM86" s="29"/>
      <c r="BN86" s="29"/>
      <c r="BO86" s="29"/>
      <c r="BP86" s="29"/>
      <c r="BQ86" s="29"/>
      <c r="BR86" s="29" t="s">
        <v>100</v>
      </c>
      <c r="BS86" s="57" t="s">
        <v>837</v>
      </c>
      <c r="BT86" s="58"/>
      <c r="BU86" s="29" t="s">
        <v>101</v>
      </c>
      <c r="BV86" s="29"/>
      <c r="BW86" s="58"/>
      <c r="BX86" s="29"/>
    </row>
    <row r="87" spans="1:76" ht="12.75" customHeight="1" x14ac:dyDescent="0.2">
      <c r="A87" s="30" t="s">
        <v>838</v>
      </c>
      <c r="B87" s="51" t="s">
        <v>75</v>
      </c>
      <c r="C87" s="32" t="s">
        <v>839</v>
      </c>
      <c r="D87" s="29">
        <v>85</v>
      </c>
      <c r="E87" s="31" t="s">
        <v>840</v>
      </c>
      <c r="F87" s="33">
        <v>43495</v>
      </c>
      <c r="G87" s="31" t="s">
        <v>841</v>
      </c>
      <c r="H87" s="31" t="s">
        <v>79</v>
      </c>
      <c r="I87" s="31" t="s">
        <v>80</v>
      </c>
      <c r="J87" s="34" t="s">
        <v>81</v>
      </c>
      <c r="K87" s="34">
        <v>8519</v>
      </c>
      <c r="L87" s="34">
        <v>14719</v>
      </c>
      <c r="M87" s="35">
        <v>43495</v>
      </c>
      <c r="N87" s="35">
        <v>43495</v>
      </c>
      <c r="O87" s="29"/>
      <c r="P87" s="36">
        <v>8251412</v>
      </c>
      <c r="Q87" s="36">
        <v>91590673</v>
      </c>
      <c r="R87" s="37">
        <f t="shared" si="0"/>
        <v>825141</v>
      </c>
      <c r="S87" s="31" t="s">
        <v>82</v>
      </c>
      <c r="T87" s="31" t="s">
        <v>83</v>
      </c>
      <c r="U87" s="38">
        <v>79600811</v>
      </c>
      <c r="V87" s="38" t="s">
        <v>81</v>
      </c>
      <c r="W87" s="39" t="s">
        <v>84</v>
      </c>
      <c r="X87" s="39" t="s">
        <v>81</v>
      </c>
      <c r="Y87" s="31" t="str">
        <f t="shared" si="2"/>
        <v>ANDRES FERNANDO LIZARAZO LOPEZ</v>
      </c>
      <c r="Z87" s="31" t="s">
        <v>85</v>
      </c>
      <c r="AA87" s="31" t="s">
        <v>86</v>
      </c>
      <c r="AB87" s="31" t="s">
        <v>87</v>
      </c>
      <c r="AC87" s="60">
        <v>43496</v>
      </c>
      <c r="AD87" s="31" t="s">
        <v>842</v>
      </c>
      <c r="AE87" s="29" t="s">
        <v>320</v>
      </c>
      <c r="AF87" s="31" t="s">
        <v>90</v>
      </c>
      <c r="AG87" s="31" t="s">
        <v>83</v>
      </c>
      <c r="AH87" s="75">
        <v>70547559</v>
      </c>
      <c r="AI87" s="29" t="s">
        <v>321</v>
      </c>
      <c r="AJ87" s="31">
        <v>330</v>
      </c>
      <c r="AK87" s="31" t="s">
        <v>92</v>
      </c>
      <c r="AL87" s="45">
        <v>43496</v>
      </c>
      <c r="AM87" s="31" t="s">
        <v>93</v>
      </c>
      <c r="AN87" s="31">
        <v>0</v>
      </c>
      <c r="AO87" s="46">
        <v>0</v>
      </c>
      <c r="AP87" s="47"/>
      <c r="AQ87" s="48">
        <v>0</v>
      </c>
      <c r="AR87" s="47"/>
      <c r="AS87" s="49">
        <v>43496</v>
      </c>
      <c r="AT87" s="49">
        <v>43829</v>
      </c>
      <c r="AU87" s="50"/>
      <c r="AV87" s="51"/>
      <c r="AW87" s="31" t="s">
        <v>94</v>
      </c>
      <c r="AX87" s="31"/>
      <c r="AY87" s="31"/>
      <c r="AZ87" s="31" t="s">
        <v>94</v>
      </c>
      <c r="BA87" s="31">
        <v>0</v>
      </c>
      <c r="BB87" s="31"/>
      <c r="BC87" s="31"/>
      <c r="BD87" s="31"/>
      <c r="BE87" s="52" t="s">
        <v>843</v>
      </c>
      <c r="BF87" s="53">
        <f t="shared" si="1"/>
        <v>91590673</v>
      </c>
      <c r="BG87" s="54"/>
      <c r="BH87" s="55" t="s">
        <v>844</v>
      </c>
      <c r="BI87" s="29" t="s">
        <v>97</v>
      </c>
      <c r="BJ87" s="29"/>
      <c r="BK87" s="56" t="s">
        <v>845</v>
      </c>
      <c r="BL87" s="29" t="s">
        <v>99</v>
      </c>
      <c r="BM87" s="29"/>
      <c r="BN87" s="29"/>
      <c r="BO87" s="29"/>
      <c r="BP87" s="29"/>
      <c r="BQ87" s="29"/>
      <c r="BR87" s="29" t="s">
        <v>100</v>
      </c>
      <c r="BS87" s="57" t="s">
        <v>846</v>
      </c>
      <c r="BT87" s="58"/>
      <c r="BU87" s="29" t="s">
        <v>101</v>
      </c>
      <c r="BV87" s="29"/>
      <c r="BW87" s="58"/>
      <c r="BX87" s="29"/>
    </row>
    <row r="88" spans="1:76" ht="12.75" customHeight="1" x14ac:dyDescent="0.2">
      <c r="A88" s="30" t="s">
        <v>847</v>
      </c>
      <c r="B88" s="90" t="s">
        <v>75</v>
      </c>
      <c r="C88" s="32" t="s">
        <v>848</v>
      </c>
      <c r="D88" s="29">
        <v>86</v>
      </c>
      <c r="E88" s="31" t="s">
        <v>849</v>
      </c>
      <c r="F88" s="33">
        <v>43495</v>
      </c>
      <c r="G88" s="31" t="s">
        <v>850</v>
      </c>
      <c r="H88" s="31" t="s">
        <v>79</v>
      </c>
      <c r="I88" s="31" t="s">
        <v>80</v>
      </c>
      <c r="J88" s="34" t="s">
        <v>81</v>
      </c>
      <c r="K88" s="34">
        <v>13019</v>
      </c>
      <c r="L88" s="34">
        <v>14819</v>
      </c>
      <c r="M88" s="35">
        <v>43495</v>
      </c>
      <c r="N88" s="35">
        <v>43495</v>
      </c>
      <c r="O88" s="29"/>
      <c r="P88" s="36">
        <v>3064810</v>
      </c>
      <c r="Q88" s="36">
        <v>33815070</v>
      </c>
      <c r="R88" s="37">
        <f t="shared" si="0"/>
        <v>-0.3333333283662796</v>
      </c>
      <c r="S88" s="31" t="s">
        <v>82</v>
      </c>
      <c r="T88" s="31" t="s">
        <v>83</v>
      </c>
      <c r="U88" s="38">
        <v>1030590636</v>
      </c>
      <c r="V88" s="38" t="s">
        <v>81</v>
      </c>
      <c r="W88" s="39" t="s">
        <v>84</v>
      </c>
      <c r="X88" s="39" t="s">
        <v>81</v>
      </c>
      <c r="Y88" s="31" t="str">
        <f t="shared" si="2"/>
        <v>OSCAR DANIEL GACHANCIPÁ SANCHEZ</v>
      </c>
      <c r="Z88" s="31" t="s">
        <v>85</v>
      </c>
      <c r="AA88" s="31" t="s">
        <v>122</v>
      </c>
      <c r="AB88" s="31" t="s">
        <v>87</v>
      </c>
      <c r="AC88" s="60">
        <v>43495</v>
      </c>
      <c r="AD88" s="34">
        <v>2004449</v>
      </c>
      <c r="AE88" s="54" t="s">
        <v>422</v>
      </c>
      <c r="AF88" s="31" t="s">
        <v>90</v>
      </c>
      <c r="AG88" s="31" t="s">
        <v>83</v>
      </c>
      <c r="AH88" s="43">
        <v>79690000</v>
      </c>
      <c r="AI88" s="29" t="s">
        <v>423</v>
      </c>
      <c r="AJ88" s="31">
        <v>331</v>
      </c>
      <c r="AK88" s="31" t="s">
        <v>92</v>
      </c>
      <c r="AL88" s="45">
        <v>43495</v>
      </c>
      <c r="AM88" s="31" t="s">
        <v>93</v>
      </c>
      <c r="AN88" s="31">
        <v>0</v>
      </c>
      <c r="AO88" s="46">
        <v>0</v>
      </c>
      <c r="AP88" s="47"/>
      <c r="AQ88" s="48">
        <v>0</v>
      </c>
      <c r="AR88" s="47"/>
      <c r="AS88" s="49">
        <v>43495</v>
      </c>
      <c r="AT88" s="49">
        <v>43829</v>
      </c>
      <c r="AU88" s="50"/>
      <c r="AV88" s="51"/>
      <c r="AW88" s="31" t="s">
        <v>94</v>
      </c>
      <c r="AX88" s="31"/>
      <c r="AY88" s="31"/>
      <c r="AZ88" s="31" t="s">
        <v>94</v>
      </c>
      <c r="BA88" s="31">
        <v>0</v>
      </c>
      <c r="BB88" s="31"/>
      <c r="BC88" s="31"/>
      <c r="BD88" s="31"/>
      <c r="BE88" s="52" t="s">
        <v>851</v>
      </c>
      <c r="BF88" s="53">
        <f t="shared" si="1"/>
        <v>33815070</v>
      </c>
      <c r="BG88" s="54"/>
      <c r="BH88" s="55" t="s">
        <v>852</v>
      </c>
      <c r="BI88" s="29" t="s">
        <v>97</v>
      </c>
      <c r="BJ88" s="29"/>
      <c r="BK88" s="84" t="s">
        <v>853</v>
      </c>
      <c r="BL88" s="29" t="s">
        <v>99</v>
      </c>
      <c r="BM88" s="29"/>
      <c r="BN88" s="29"/>
      <c r="BO88" s="29"/>
      <c r="BP88" s="29"/>
      <c r="BQ88" s="29"/>
      <c r="BR88" s="29" t="s">
        <v>100</v>
      </c>
      <c r="BS88" s="57" t="s">
        <v>101</v>
      </c>
      <c r="BT88" s="58"/>
      <c r="BU88" s="29" t="s">
        <v>101</v>
      </c>
      <c r="BV88" s="29"/>
      <c r="BW88" s="58"/>
      <c r="BX88" s="29"/>
    </row>
    <row r="89" spans="1:76" ht="12.75" customHeight="1" x14ac:dyDescent="0.2">
      <c r="A89" s="30" t="s">
        <v>854</v>
      </c>
      <c r="B89" s="90" t="s">
        <v>75</v>
      </c>
      <c r="C89" s="32" t="s">
        <v>855</v>
      </c>
      <c r="D89" s="29">
        <v>87</v>
      </c>
      <c r="E89" s="31" t="s">
        <v>856</v>
      </c>
      <c r="F89" s="33">
        <v>43495</v>
      </c>
      <c r="G89" s="31" t="s">
        <v>857</v>
      </c>
      <c r="H89" s="31" t="s">
        <v>79</v>
      </c>
      <c r="I89" s="31" t="s">
        <v>80</v>
      </c>
      <c r="J89" s="34" t="s">
        <v>81</v>
      </c>
      <c r="K89" s="34">
        <v>11819</v>
      </c>
      <c r="L89" s="34">
        <v>15219</v>
      </c>
      <c r="M89" s="35">
        <v>43495</v>
      </c>
      <c r="N89" s="35">
        <v>43495</v>
      </c>
      <c r="O89" s="29"/>
      <c r="P89" s="36">
        <v>4297164</v>
      </c>
      <c r="Q89" s="36">
        <v>47268804</v>
      </c>
      <c r="R89" s="37">
        <f t="shared" si="0"/>
        <v>0</v>
      </c>
      <c r="S89" s="31" t="s">
        <v>82</v>
      </c>
      <c r="T89" s="31" t="s">
        <v>83</v>
      </c>
      <c r="U89" s="38">
        <v>1083887163</v>
      </c>
      <c r="V89" s="38" t="s">
        <v>81</v>
      </c>
      <c r="W89" s="39" t="s">
        <v>84</v>
      </c>
      <c r="X89" s="39" t="s">
        <v>81</v>
      </c>
      <c r="Y89" s="31" t="str">
        <f t="shared" si="2"/>
        <v>FABIAN ANDRES VIQUEZ CERQUERA</v>
      </c>
      <c r="Z89" s="31" t="s">
        <v>85</v>
      </c>
      <c r="AA89" s="31" t="s">
        <v>122</v>
      </c>
      <c r="AB89" s="31" t="s">
        <v>87</v>
      </c>
      <c r="AC89" s="60">
        <v>43495</v>
      </c>
      <c r="AD89" s="31">
        <v>2004448</v>
      </c>
      <c r="AE89" s="54" t="s">
        <v>825</v>
      </c>
      <c r="AF89" s="31" t="s">
        <v>90</v>
      </c>
      <c r="AG89" s="31" t="s">
        <v>83</v>
      </c>
      <c r="AH89" s="43">
        <v>52051027</v>
      </c>
      <c r="AI89" s="29" t="s">
        <v>826</v>
      </c>
      <c r="AJ89" s="31">
        <v>330</v>
      </c>
      <c r="AK89" s="31" t="s">
        <v>92</v>
      </c>
      <c r="AL89" s="45">
        <v>43495</v>
      </c>
      <c r="AM89" s="31" t="s">
        <v>93</v>
      </c>
      <c r="AN89" s="31">
        <v>0</v>
      </c>
      <c r="AO89" s="46">
        <v>0</v>
      </c>
      <c r="AP89" s="47"/>
      <c r="AQ89" s="48">
        <v>0</v>
      </c>
      <c r="AR89" s="47"/>
      <c r="AS89" s="49">
        <v>43495</v>
      </c>
      <c r="AT89" s="49">
        <v>43828</v>
      </c>
      <c r="AU89" s="50"/>
      <c r="AV89" s="51"/>
      <c r="AW89" s="31" t="s">
        <v>94</v>
      </c>
      <c r="AX89" s="31"/>
      <c r="AY89" s="31"/>
      <c r="AZ89" s="31" t="s">
        <v>94</v>
      </c>
      <c r="BA89" s="31">
        <v>0</v>
      </c>
      <c r="BB89" s="31"/>
      <c r="BC89" s="31"/>
      <c r="BD89" s="31"/>
      <c r="BE89" s="52" t="s">
        <v>858</v>
      </c>
      <c r="BF89" s="53">
        <f t="shared" si="1"/>
        <v>47268804</v>
      </c>
      <c r="BG89" s="54"/>
      <c r="BH89" s="55" t="s">
        <v>859</v>
      </c>
      <c r="BI89" s="29" t="s">
        <v>97</v>
      </c>
      <c r="BJ89" s="29"/>
      <c r="BK89" s="56" t="s">
        <v>860</v>
      </c>
      <c r="BL89" s="29" t="s">
        <v>99</v>
      </c>
      <c r="BM89" s="29"/>
      <c r="BN89" s="29"/>
      <c r="BO89" s="29"/>
      <c r="BP89" s="29"/>
      <c r="BQ89" s="29"/>
      <c r="BR89" s="29" t="s">
        <v>100</v>
      </c>
      <c r="BS89" s="57" t="s">
        <v>861</v>
      </c>
      <c r="BT89" s="58"/>
      <c r="BU89" s="29" t="s">
        <v>101</v>
      </c>
      <c r="BV89" s="29"/>
      <c r="BW89" s="58"/>
      <c r="BX89" s="29"/>
    </row>
    <row r="90" spans="1:76" ht="12.75" customHeight="1" x14ac:dyDescent="0.2">
      <c r="A90" s="30" t="s">
        <v>862</v>
      </c>
      <c r="B90" s="90" t="s">
        <v>75</v>
      </c>
      <c r="C90" s="32" t="s">
        <v>863</v>
      </c>
      <c r="D90" s="29">
        <v>88</v>
      </c>
      <c r="E90" s="31" t="s">
        <v>864</v>
      </c>
      <c r="F90" s="33">
        <v>43495</v>
      </c>
      <c r="G90" s="31" t="s">
        <v>865</v>
      </c>
      <c r="H90" s="31" t="s">
        <v>79</v>
      </c>
      <c r="I90" s="31" t="s">
        <v>80</v>
      </c>
      <c r="J90" s="34" t="s">
        <v>81</v>
      </c>
      <c r="K90" s="34">
        <v>14619</v>
      </c>
      <c r="L90" s="34">
        <v>15319</v>
      </c>
      <c r="M90" s="35">
        <v>43495</v>
      </c>
      <c r="N90" s="35">
        <v>43495</v>
      </c>
      <c r="O90" s="29"/>
      <c r="P90" s="36">
        <v>6247498</v>
      </c>
      <c r="Q90" s="36">
        <v>68930728</v>
      </c>
      <c r="R90" s="37">
        <f t="shared" si="0"/>
        <v>6.6666677594184875E-2</v>
      </c>
      <c r="S90" s="31" t="s">
        <v>82</v>
      </c>
      <c r="T90" s="31" t="s">
        <v>83</v>
      </c>
      <c r="U90" s="38">
        <v>79139548</v>
      </c>
      <c r="V90" s="38" t="s">
        <v>81</v>
      </c>
      <c r="W90" s="39" t="s">
        <v>84</v>
      </c>
      <c r="X90" s="39" t="s">
        <v>81</v>
      </c>
      <c r="Y90" s="31" t="str">
        <f t="shared" si="2"/>
        <v>RODRIGO ALEJANDRO DURAN BAHAMON</v>
      </c>
      <c r="Z90" s="31" t="s">
        <v>85</v>
      </c>
      <c r="AA90" s="31" t="s">
        <v>122</v>
      </c>
      <c r="AB90" s="31" t="s">
        <v>87</v>
      </c>
      <c r="AC90" s="60">
        <v>43495</v>
      </c>
      <c r="AD90" s="31">
        <v>2004451</v>
      </c>
      <c r="AE90" s="54" t="s">
        <v>825</v>
      </c>
      <c r="AF90" s="31" t="s">
        <v>90</v>
      </c>
      <c r="AG90" s="31" t="s">
        <v>83</v>
      </c>
      <c r="AH90" s="43">
        <v>52051027</v>
      </c>
      <c r="AI90" s="29" t="s">
        <v>826</v>
      </c>
      <c r="AJ90" s="31">
        <v>331</v>
      </c>
      <c r="AK90" s="31" t="s">
        <v>92</v>
      </c>
      <c r="AL90" s="45">
        <v>43495</v>
      </c>
      <c r="AM90" s="31" t="s">
        <v>93</v>
      </c>
      <c r="AN90" s="31">
        <v>0</v>
      </c>
      <c r="AO90" s="46">
        <v>0</v>
      </c>
      <c r="AP90" s="47"/>
      <c r="AQ90" s="48">
        <v>0</v>
      </c>
      <c r="AR90" s="47"/>
      <c r="AS90" s="49">
        <v>43495</v>
      </c>
      <c r="AT90" s="49">
        <v>43829</v>
      </c>
      <c r="AU90" s="50"/>
      <c r="AV90" s="51"/>
      <c r="AW90" s="31" t="s">
        <v>94</v>
      </c>
      <c r="AX90" s="31"/>
      <c r="AY90" s="31"/>
      <c r="AZ90" s="31" t="s">
        <v>94</v>
      </c>
      <c r="BA90" s="31">
        <v>0</v>
      </c>
      <c r="BB90" s="31"/>
      <c r="BC90" s="31"/>
      <c r="BD90" s="31"/>
      <c r="BE90" s="52" t="s">
        <v>866</v>
      </c>
      <c r="BF90" s="53">
        <f t="shared" si="1"/>
        <v>68930728</v>
      </c>
      <c r="BG90" s="54"/>
      <c r="BH90" s="55" t="s">
        <v>867</v>
      </c>
      <c r="BI90" s="29" t="s">
        <v>97</v>
      </c>
      <c r="BJ90" s="29"/>
      <c r="BK90" s="56" t="s">
        <v>868</v>
      </c>
      <c r="BL90" s="29" t="s">
        <v>99</v>
      </c>
      <c r="BM90" s="29"/>
      <c r="BN90" s="29"/>
      <c r="BO90" s="29"/>
      <c r="BP90" s="29"/>
      <c r="BQ90" s="29"/>
      <c r="BR90" s="29" t="s">
        <v>100</v>
      </c>
      <c r="BS90" s="57" t="s">
        <v>101</v>
      </c>
      <c r="BT90" s="58"/>
      <c r="BU90" s="29" t="s">
        <v>101</v>
      </c>
      <c r="BV90" s="29"/>
      <c r="BW90" s="58"/>
      <c r="BX90" s="29"/>
    </row>
    <row r="91" spans="1:76" ht="12.75" customHeight="1" x14ac:dyDescent="0.2">
      <c r="A91" s="30" t="s">
        <v>869</v>
      </c>
      <c r="B91" s="51" t="s">
        <v>75</v>
      </c>
      <c r="C91" s="32" t="s">
        <v>870</v>
      </c>
      <c r="D91" s="29">
        <v>89</v>
      </c>
      <c r="E91" s="31" t="s">
        <v>871</v>
      </c>
      <c r="F91" s="33">
        <v>43495</v>
      </c>
      <c r="G91" s="31" t="s">
        <v>872</v>
      </c>
      <c r="H91" s="31" t="s">
        <v>79</v>
      </c>
      <c r="I91" s="31" t="s">
        <v>80</v>
      </c>
      <c r="J91" s="34" t="s">
        <v>81</v>
      </c>
      <c r="K91" s="34">
        <v>15119</v>
      </c>
      <c r="L91" s="34">
        <v>14919</v>
      </c>
      <c r="M91" s="35">
        <v>43495</v>
      </c>
      <c r="N91" s="35">
        <v>43495</v>
      </c>
      <c r="O91" s="29"/>
      <c r="P91" s="36">
        <v>5240183</v>
      </c>
      <c r="Q91" s="36">
        <v>57991358</v>
      </c>
      <c r="R91" s="37">
        <f t="shared" si="0"/>
        <v>174672.23333333433</v>
      </c>
      <c r="S91" s="31" t="s">
        <v>82</v>
      </c>
      <c r="T91" s="31" t="s">
        <v>83</v>
      </c>
      <c r="U91" s="38">
        <v>22585571</v>
      </c>
      <c r="V91" s="38" t="s">
        <v>81</v>
      </c>
      <c r="W91" s="39" t="s">
        <v>84</v>
      </c>
      <c r="X91" s="39" t="s">
        <v>81</v>
      </c>
      <c r="Y91" s="31" t="str">
        <f t="shared" si="2"/>
        <v>ROSANA LORENA ROMERO ANGARITA</v>
      </c>
      <c r="Z91" s="31" t="s">
        <v>85</v>
      </c>
      <c r="AA91" s="31" t="s">
        <v>86</v>
      </c>
      <c r="AB91" s="31" t="s">
        <v>87</v>
      </c>
      <c r="AC91" s="60">
        <v>43495</v>
      </c>
      <c r="AD91" s="31" t="s">
        <v>873</v>
      </c>
      <c r="AE91" s="54" t="s">
        <v>422</v>
      </c>
      <c r="AF91" s="31" t="s">
        <v>90</v>
      </c>
      <c r="AG91" s="31" t="s">
        <v>83</v>
      </c>
      <c r="AH91" s="43">
        <v>79690000</v>
      </c>
      <c r="AI91" s="29" t="s">
        <v>423</v>
      </c>
      <c r="AJ91" s="31">
        <v>331</v>
      </c>
      <c r="AK91" s="31" t="s">
        <v>92</v>
      </c>
      <c r="AL91" s="45">
        <v>43495</v>
      </c>
      <c r="AM91" s="31" t="s">
        <v>93</v>
      </c>
      <c r="AN91" s="31">
        <v>0</v>
      </c>
      <c r="AO91" s="46">
        <v>0</v>
      </c>
      <c r="AP91" s="47"/>
      <c r="AQ91" s="48">
        <v>0</v>
      </c>
      <c r="AR91" s="47"/>
      <c r="AS91" s="49">
        <v>43495</v>
      </c>
      <c r="AT91" s="49">
        <v>43829</v>
      </c>
      <c r="AU91" s="50"/>
      <c r="AV91" s="51"/>
      <c r="AW91" s="31" t="s">
        <v>94</v>
      </c>
      <c r="AX91" s="31"/>
      <c r="AY91" s="31"/>
      <c r="AZ91" s="31" t="s">
        <v>94</v>
      </c>
      <c r="BA91" s="31">
        <v>0</v>
      </c>
      <c r="BB91" s="31"/>
      <c r="BC91" s="31"/>
      <c r="BD91" s="31"/>
      <c r="BE91" s="52" t="s">
        <v>874</v>
      </c>
      <c r="BF91" s="53">
        <f t="shared" si="1"/>
        <v>57991358</v>
      </c>
      <c r="BG91" s="54"/>
      <c r="BH91" s="55" t="s">
        <v>875</v>
      </c>
      <c r="BI91" s="29" t="s">
        <v>97</v>
      </c>
      <c r="BJ91" s="29"/>
      <c r="BK91" s="84" t="s">
        <v>876</v>
      </c>
      <c r="BL91" s="29" t="s">
        <v>99</v>
      </c>
      <c r="BM91" s="29"/>
      <c r="BN91" s="29"/>
      <c r="BO91" s="29"/>
      <c r="BP91" s="29"/>
      <c r="BQ91" s="29"/>
      <c r="BR91" s="29" t="s">
        <v>100</v>
      </c>
      <c r="BS91" s="57" t="s">
        <v>101</v>
      </c>
      <c r="BT91" s="82" t="s">
        <v>877</v>
      </c>
      <c r="BU91" s="29" t="s">
        <v>288</v>
      </c>
      <c r="BV91" s="29"/>
      <c r="BW91" s="58"/>
      <c r="BX91" s="29"/>
    </row>
    <row r="92" spans="1:76" ht="12.75" customHeight="1" x14ac:dyDescent="0.2">
      <c r="A92" s="30" t="s">
        <v>878</v>
      </c>
      <c r="B92" s="90" t="s">
        <v>75</v>
      </c>
      <c r="C92" s="32" t="s">
        <v>879</v>
      </c>
      <c r="D92" s="29">
        <v>90</v>
      </c>
      <c r="E92" s="31" t="s">
        <v>880</v>
      </c>
      <c r="F92" s="33">
        <v>43495</v>
      </c>
      <c r="G92" s="31" t="s">
        <v>881</v>
      </c>
      <c r="H92" s="31" t="s">
        <v>79</v>
      </c>
      <c r="I92" s="31" t="s">
        <v>80</v>
      </c>
      <c r="J92" s="34" t="s">
        <v>81</v>
      </c>
      <c r="K92" s="34">
        <v>11719</v>
      </c>
      <c r="L92" s="34">
        <v>15119</v>
      </c>
      <c r="M92" s="35">
        <v>43495</v>
      </c>
      <c r="N92" s="35">
        <v>43495</v>
      </c>
      <c r="O92" s="29"/>
      <c r="P92" s="36">
        <v>3064810</v>
      </c>
      <c r="Q92" s="36">
        <v>34019391</v>
      </c>
      <c r="R92" s="37">
        <f t="shared" si="0"/>
        <v>306481</v>
      </c>
      <c r="S92" s="31" t="s">
        <v>82</v>
      </c>
      <c r="T92" s="31" t="s">
        <v>83</v>
      </c>
      <c r="U92" s="38">
        <v>1019016083</v>
      </c>
      <c r="V92" s="38" t="s">
        <v>81</v>
      </c>
      <c r="W92" s="39" t="s">
        <v>84</v>
      </c>
      <c r="X92" s="39" t="s">
        <v>81</v>
      </c>
      <c r="Y92" s="31" t="str">
        <f t="shared" si="2"/>
        <v>JOSE AGUSTIN LOPEZ CHAPARRO</v>
      </c>
      <c r="Z92" s="31" t="s">
        <v>85</v>
      </c>
      <c r="AA92" s="31" t="s">
        <v>122</v>
      </c>
      <c r="AB92" s="31" t="s">
        <v>87</v>
      </c>
      <c r="AC92" s="60">
        <v>43496</v>
      </c>
      <c r="AD92" s="31">
        <v>2004470</v>
      </c>
      <c r="AE92" s="54" t="s">
        <v>422</v>
      </c>
      <c r="AF92" s="31" t="s">
        <v>90</v>
      </c>
      <c r="AG92" s="31" t="s">
        <v>83</v>
      </c>
      <c r="AH92" s="43">
        <v>79690000</v>
      </c>
      <c r="AI92" s="29" t="s">
        <v>423</v>
      </c>
      <c r="AJ92" s="31">
        <v>330</v>
      </c>
      <c r="AK92" s="31" t="s">
        <v>92</v>
      </c>
      <c r="AL92" s="45">
        <v>43496</v>
      </c>
      <c r="AM92" s="31" t="s">
        <v>93</v>
      </c>
      <c r="AN92" s="31">
        <v>0</v>
      </c>
      <c r="AO92" s="46">
        <v>0</v>
      </c>
      <c r="AP92" s="47"/>
      <c r="AQ92" s="48">
        <v>0</v>
      </c>
      <c r="AR92" s="47"/>
      <c r="AS92" s="49">
        <v>43496</v>
      </c>
      <c r="AT92" s="49">
        <v>43829</v>
      </c>
      <c r="AU92" s="50"/>
      <c r="AV92" s="51"/>
      <c r="AW92" s="31" t="s">
        <v>94</v>
      </c>
      <c r="AX92" s="31"/>
      <c r="AY92" s="31"/>
      <c r="AZ92" s="31" t="s">
        <v>94</v>
      </c>
      <c r="BA92" s="31">
        <v>0</v>
      </c>
      <c r="BB92" s="31"/>
      <c r="BC92" s="31"/>
      <c r="BD92" s="31"/>
      <c r="BE92" s="52" t="s">
        <v>882</v>
      </c>
      <c r="BF92" s="53">
        <f t="shared" si="1"/>
        <v>34019391</v>
      </c>
      <c r="BG92" s="54"/>
      <c r="BH92" s="55" t="s">
        <v>883</v>
      </c>
      <c r="BI92" s="29" t="s">
        <v>97</v>
      </c>
      <c r="BJ92" s="29"/>
      <c r="BK92" s="84" t="s">
        <v>884</v>
      </c>
      <c r="BL92" s="29" t="s">
        <v>99</v>
      </c>
      <c r="BM92" s="29"/>
      <c r="BN92" s="29"/>
      <c r="BO92" s="29"/>
      <c r="BP92" s="29"/>
      <c r="BQ92" s="29"/>
      <c r="BR92" s="29" t="s">
        <v>100</v>
      </c>
      <c r="BS92" s="57" t="s">
        <v>885</v>
      </c>
      <c r="BT92" s="58"/>
      <c r="BU92" s="29" t="s">
        <v>101</v>
      </c>
      <c r="BV92" s="29"/>
      <c r="BW92" s="58"/>
      <c r="BX92" s="29"/>
    </row>
    <row r="93" spans="1:76" ht="12.75" customHeight="1" x14ac:dyDescent="0.2">
      <c r="A93" s="30" t="s">
        <v>886</v>
      </c>
      <c r="B93" s="90" t="s">
        <v>75</v>
      </c>
      <c r="C93" s="32" t="s">
        <v>887</v>
      </c>
      <c r="D93" s="29">
        <v>91</v>
      </c>
      <c r="E93" s="31" t="s">
        <v>888</v>
      </c>
      <c r="F93" s="33">
        <v>43495</v>
      </c>
      <c r="G93" s="31" t="s">
        <v>889</v>
      </c>
      <c r="H93" s="31" t="s">
        <v>79</v>
      </c>
      <c r="I93" s="31" t="s">
        <v>80</v>
      </c>
      <c r="J93" s="34" t="s">
        <v>81</v>
      </c>
      <c r="K93" s="34">
        <v>13819</v>
      </c>
      <c r="L93" s="34">
        <v>15419</v>
      </c>
      <c r="M93" s="35">
        <v>43495</v>
      </c>
      <c r="N93" s="35">
        <v>43495</v>
      </c>
      <c r="O93" s="29"/>
      <c r="P93" s="36">
        <v>5240183</v>
      </c>
      <c r="Q93" s="36">
        <v>57991358</v>
      </c>
      <c r="R93" s="37">
        <f t="shared" si="0"/>
        <v>349345</v>
      </c>
      <c r="S93" s="31" t="s">
        <v>82</v>
      </c>
      <c r="T93" s="31" t="s">
        <v>83</v>
      </c>
      <c r="U93" s="38">
        <v>1015393325</v>
      </c>
      <c r="V93" s="38" t="s">
        <v>81</v>
      </c>
      <c r="W93" s="39" t="s">
        <v>84</v>
      </c>
      <c r="X93" s="39" t="s">
        <v>81</v>
      </c>
      <c r="Y93" s="31" t="str">
        <f t="shared" si="2"/>
        <v>INGRY JOHANA POVEDA AVILA</v>
      </c>
      <c r="Z93" s="31" t="s">
        <v>85</v>
      </c>
      <c r="AA93" s="31" t="s">
        <v>122</v>
      </c>
      <c r="AB93" s="31" t="s">
        <v>87</v>
      </c>
      <c r="AC93" s="60">
        <v>43496</v>
      </c>
      <c r="AD93" s="31">
        <v>2004456</v>
      </c>
      <c r="AE93" s="54" t="s">
        <v>825</v>
      </c>
      <c r="AF93" s="31" t="s">
        <v>90</v>
      </c>
      <c r="AG93" s="31" t="s">
        <v>83</v>
      </c>
      <c r="AH93" s="43">
        <v>52051027</v>
      </c>
      <c r="AI93" s="29" t="s">
        <v>826</v>
      </c>
      <c r="AJ93" s="31">
        <v>330</v>
      </c>
      <c r="AK93" s="31" t="s">
        <v>92</v>
      </c>
      <c r="AL93" s="45">
        <v>43496</v>
      </c>
      <c r="AM93" s="31" t="s">
        <v>93</v>
      </c>
      <c r="AN93" s="31">
        <v>0</v>
      </c>
      <c r="AO93" s="46">
        <v>0</v>
      </c>
      <c r="AP93" s="47"/>
      <c r="AQ93" s="48">
        <v>0</v>
      </c>
      <c r="AR93" s="47"/>
      <c r="AS93" s="49">
        <v>43496</v>
      </c>
      <c r="AT93" s="49">
        <v>43829</v>
      </c>
      <c r="AU93" s="50"/>
      <c r="AV93" s="51"/>
      <c r="AW93" s="31" t="s">
        <v>94</v>
      </c>
      <c r="AX93" s="31"/>
      <c r="AY93" s="31"/>
      <c r="AZ93" s="31" t="s">
        <v>94</v>
      </c>
      <c r="BA93" s="31">
        <v>0</v>
      </c>
      <c r="BB93" s="31"/>
      <c r="BC93" s="31"/>
      <c r="BD93" s="31"/>
      <c r="BE93" s="52" t="s">
        <v>890</v>
      </c>
      <c r="BF93" s="53">
        <f t="shared" si="1"/>
        <v>57991358</v>
      </c>
      <c r="BG93" s="54"/>
      <c r="BH93" s="55" t="s">
        <v>891</v>
      </c>
      <c r="BI93" s="29" t="s">
        <v>97</v>
      </c>
      <c r="BJ93" s="29"/>
      <c r="BK93" s="56" t="s">
        <v>892</v>
      </c>
      <c r="BL93" s="29" t="s">
        <v>99</v>
      </c>
      <c r="BM93" s="29"/>
      <c r="BN93" s="29"/>
      <c r="BO93" s="29"/>
      <c r="BP93" s="29"/>
      <c r="BQ93" s="29"/>
      <c r="BR93" s="29" t="s">
        <v>100</v>
      </c>
      <c r="BS93" s="57" t="s">
        <v>101</v>
      </c>
      <c r="BT93" s="58"/>
      <c r="BU93" s="29" t="s">
        <v>101</v>
      </c>
      <c r="BV93" s="29"/>
      <c r="BW93" s="58"/>
      <c r="BX93" s="29"/>
    </row>
    <row r="94" spans="1:76" ht="12.75" customHeight="1" x14ac:dyDescent="0.2">
      <c r="A94" s="30" t="s">
        <v>893</v>
      </c>
      <c r="B94" s="90" t="s">
        <v>75</v>
      </c>
      <c r="C94" s="32" t="s">
        <v>894</v>
      </c>
      <c r="D94" s="29">
        <v>92</v>
      </c>
      <c r="E94" s="31" t="s">
        <v>895</v>
      </c>
      <c r="F94" s="33">
        <v>43495</v>
      </c>
      <c r="G94" s="31" t="s">
        <v>896</v>
      </c>
      <c r="H94" s="31" t="s">
        <v>79</v>
      </c>
      <c r="I94" s="31" t="s">
        <v>80</v>
      </c>
      <c r="J94" s="34" t="s">
        <v>81</v>
      </c>
      <c r="K94" s="34">
        <v>13219</v>
      </c>
      <c r="L94" s="34">
        <v>15019</v>
      </c>
      <c r="M94" s="35">
        <v>43495</v>
      </c>
      <c r="N94" s="35">
        <v>43495</v>
      </c>
      <c r="O94" s="29"/>
      <c r="P94" s="36">
        <v>5797421</v>
      </c>
      <c r="Q94" s="36">
        <v>64158126</v>
      </c>
      <c r="R94" s="37">
        <f t="shared" si="0"/>
        <v>386495</v>
      </c>
      <c r="S94" s="31" t="s">
        <v>82</v>
      </c>
      <c r="T94" s="31" t="s">
        <v>83</v>
      </c>
      <c r="U94" s="38">
        <v>1024463984</v>
      </c>
      <c r="V94" s="38" t="s">
        <v>81</v>
      </c>
      <c r="W94" s="39" t="s">
        <v>84</v>
      </c>
      <c r="X94" s="39" t="s">
        <v>81</v>
      </c>
      <c r="Y94" s="31" t="str">
        <f t="shared" si="2"/>
        <v>YESICA IVONNE ROA HERNANDEZ</v>
      </c>
      <c r="Z94" s="31" t="s">
        <v>85</v>
      </c>
      <c r="AA94" s="31" t="s">
        <v>480</v>
      </c>
      <c r="AB94" s="31" t="s">
        <v>87</v>
      </c>
      <c r="AC94" s="60">
        <v>43496</v>
      </c>
      <c r="AD94" s="31" t="s">
        <v>897</v>
      </c>
      <c r="AE94" s="54" t="s">
        <v>422</v>
      </c>
      <c r="AF94" s="31" t="s">
        <v>90</v>
      </c>
      <c r="AG94" s="31" t="s">
        <v>83</v>
      </c>
      <c r="AH94" s="43">
        <v>79690000</v>
      </c>
      <c r="AI94" s="29" t="s">
        <v>423</v>
      </c>
      <c r="AJ94" s="31">
        <v>330</v>
      </c>
      <c r="AK94" s="31" t="s">
        <v>92</v>
      </c>
      <c r="AL94" s="45">
        <v>43496</v>
      </c>
      <c r="AM94" s="31" t="s">
        <v>93</v>
      </c>
      <c r="AN94" s="31">
        <v>0</v>
      </c>
      <c r="AO94" s="46">
        <v>0</v>
      </c>
      <c r="AP94" s="47"/>
      <c r="AQ94" s="48">
        <v>0</v>
      </c>
      <c r="AR94" s="47"/>
      <c r="AS94" s="49">
        <v>43496</v>
      </c>
      <c r="AT94" s="49">
        <v>43829</v>
      </c>
      <c r="AU94" s="50"/>
      <c r="AV94" s="51"/>
      <c r="AW94" s="31" t="s">
        <v>94</v>
      </c>
      <c r="AX94" s="31"/>
      <c r="AY94" s="31"/>
      <c r="AZ94" s="31" t="s">
        <v>94</v>
      </c>
      <c r="BA94" s="31">
        <v>0</v>
      </c>
      <c r="BB94" s="31"/>
      <c r="BC94" s="31"/>
      <c r="BD94" s="31"/>
      <c r="BE94" s="52" t="s">
        <v>898</v>
      </c>
      <c r="BF94" s="53">
        <f t="shared" si="1"/>
        <v>64158126</v>
      </c>
      <c r="BG94" s="54"/>
      <c r="BH94" s="55" t="s">
        <v>899</v>
      </c>
      <c r="BI94" s="29" t="s">
        <v>97</v>
      </c>
      <c r="BJ94" s="29"/>
      <c r="BK94" s="84" t="s">
        <v>900</v>
      </c>
      <c r="BL94" s="29" t="s">
        <v>99</v>
      </c>
      <c r="BM94" s="29"/>
      <c r="BN94" s="29"/>
      <c r="BO94" s="29"/>
      <c r="BP94" s="29"/>
      <c r="BQ94" s="29"/>
      <c r="BR94" s="29" t="s">
        <v>100</v>
      </c>
      <c r="BS94" s="57" t="s">
        <v>101</v>
      </c>
      <c r="BT94" s="58"/>
      <c r="BU94" s="29" t="s">
        <v>101</v>
      </c>
      <c r="BV94" s="29"/>
      <c r="BW94" s="58"/>
      <c r="BX94" s="29"/>
    </row>
    <row r="95" spans="1:76" ht="12.75" customHeight="1" x14ac:dyDescent="0.2">
      <c r="A95" s="30" t="s">
        <v>901</v>
      </c>
      <c r="B95" s="90" t="s">
        <v>75</v>
      </c>
      <c r="C95" s="32" t="s">
        <v>902</v>
      </c>
      <c r="D95" s="29">
        <v>93</v>
      </c>
      <c r="E95" s="31" t="s">
        <v>903</v>
      </c>
      <c r="F95" s="33">
        <v>43495</v>
      </c>
      <c r="G95" s="31" t="s">
        <v>904</v>
      </c>
      <c r="H95" s="31" t="s">
        <v>79</v>
      </c>
      <c r="I95" s="31" t="s">
        <v>80</v>
      </c>
      <c r="J95" s="34" t="s">
        <v>81</v>
      </c>
      <c r="K95" s="34">
        <v>11519</v>
      </c>
      <c r="L95" s="34">
        <v>15519</v>
      </c>
      <c r="M95" s="35">
        <v>43496</v>
      </c>
      <c r="N95" s="61">
        <v>43496</v>
      </c>
      <c r="O95" s="29"/>
      <c r="P95" s="36">
        <v>6129621</v>
      </c>
      <c r="Q95" s="36">
        <v>68038793</v>
      </c>
      <c r="R95" s="37">
        <f t="shared" si="0"/>
        <v>612962</v>
      </c>
      <c r="S95" s="31" t="s">
        <v>82</v>
      </c>
      <c r="T95" s="31" t="s">
        <v>83</v>
      </c>
      <c r="U95" s="38">
        <v>52083505</v>
      </c>
      <c r="V95" s="38" t="s">
        <v>81</v>
      </c>
      <c r="W95" s="39" t="s">
        <v>84</v>
      </c>
      <c r="X95" s="39" t="s">
        <v>81</v>
      </c>
      <c r="Y95" s="31" t="str">
        <f t="shared" si="2"/>
        <v>CLAUDIA LILIANA QUINTERO FRANKLIN</v>
      </c>
      <c r="Z95" s="31" t="s">
        <v>85</v>
      </c>
      <c r="AA95" s="31" t="s">
        <v>122</v>
      </c>
      <c r="AB95" s="31" t="s">
        <v>87</v>
      </c>
      <c r="AC95" s="60">
        <v>43496</v>
      </c>
      <c r="AD95" s="31">
        <v>2004473</v>
      </c>
      <c r="AE95" s="29" t="s">
        <v>761</v>
      </c>
      <c r="AF95" s="31" t="s">
        <v>90</v>
      </c>
      <c r="AG95" s="31" t="s">
        <v>83</v>
      </c>
      <c r="AH95" s="43">
        <v>51819216</v>
      </c>
      <c r="AI95" s="29" t="s">
        <v>762</v>
      </c>
      <c r="AJ95" s="31">
        <v>330</v>
      </c>
      <c r="AK95" s="31" t="s">
        <v>92</v>
      </c>
      <c r="AL95" s="45">
        <v>43496</v>
      </c>
      <c r="AM95" s="31" t="s">
        <v>93</v>
      </c>
      <c r="AN95" s="31">
        <v>0</v>
      </c>
      <c r="AO95" s="46">
        <v>0</v>
      </c>
      <c r="AP95" s="47"/>
      <c r="AQ95" s="48">
        <v>0</v>
      </c>
      <c r="AR95" s="47"/>
      <c r="AS95" s="49">
        <v>43496</v>
      </c>
      <c r="AT95" s="49">
        <v>43829</v>
      </c>
      <c r="AU95" s="50"/>
      <c r="AV95" s="51"/>
      <c r="AW95" s="31" t="s">
        <v>94</v>
      </c>
      <c r="AX95" s="31"/>
      <c r="AY95" s="31"/>
      <c r="AZ95" s="31" t="s">
        <v>94</v>
      </c>
      <c r="BA95" s="31">
        <v>0</v>
      </c>
      <c r="BB95" s="31"/>
      <c r="BC95" s="31"/>
      <c r="BD95" s="31"/>
      <c r="BE95" s="52" t="s">
        <v>905</v>
      </c>
      <c r="BF95" s="53">
        <f t="shared" si="1"/>
        <v>68038793</v>
      </c>
      <c r="BG95" s="54"/>
      <c r="BH95" s="55" t="s">
        <v>906</v>
      </c>
      <c r="BI95" s="29" t="s">
        <v>97</v>
      </c>
      <c r="BJ95" s="29"/>
      <c r="BK95" s="56" t="s">
        <v>907</v>
      </c>
      <c r="BL95" s="29" t="s">
        <v>99</v>
      </c>
      <c r="BM95" s="29"/>
      <c r="BN95" s="29"/>
      <c r="BO95" s="29"/>
      <c r="BP95" s="29"/>
      <c r="BQ95" s="29"/>
      <c r="BR95" s="29" t="s">
        <v>100</v>
      </c>
      <c r="BS95" s="57" t="s">
        <v>908</v>
      </c>
      <c r="BT95" s="58"/>
      <c r="BU95" s="29" t="s">
        <v>101</v>
      </c>
      <c r="BV95" s="29"/>
      <c r="BW95" s="58"/>
      <c r="BX95" s="29"/>
    </row>
    <row r="96" spans="1:76" ht="12.75" customHeight="1" x14ac:dyDescent="0.2">
      <c r="A96" s="30" t="s">
        <v>909</v>
      </c>
      <c r="B96" s="90" t="s">
        <v>75</v>
      </c>
      <c r="C96" s="32" t="s">
        <v>910</v>
      </c>
      <c r="D96" s="29">
        <v>94</v>
      </c>
      <c r="E96" s="31" t="s">
        <v>911</v>
      </c>
      <c r="F96" s="33">
        <v>43497</v>
      </c>
      <c r="G96" s="31" t="s">
        <v>912</v>
      </c>
      <c r="H96" s="31" t="s">
        <v>79</v>
      </c>
      <c r="I96" s="31" t="s">
        <v>80</v>
      </c>
      <c r="J96" s="34" t="s">
        <v>81</v>
      </c>
      <c r="K96" s="34">
        <v>17219</v>
      </c>
      <c r="L96" s="34">
        <v>15819</v>
      </c>
      <c r="M96" s="35">
        <v>43497</v>
      </c>
      <c r="N96" s="35">
        <v>43497</v>
      </c>
      <c r="O96" s="29"/>
      <c r="P96" s="36">
        <v>4682944</v>
      </c>
      <c r="Q96" s="36">
        <v>51512384</v>
      </c>
      <c r="R96" s="37">
        <f t="shared" si="0"/>
        <v>0</v>
      </c>
      <c r="S96" s="31" t="s">
        <v>82</v>
      </c>
      <c r="T96" s="31" t="s">
        <v>83</v>
      </c>
      <c r="U96" s="38">
        <v>80198100</v>
      </c>
      <c r="V96" s="38" t="s">
        <v>81</v>
      </c>
      <c r="W96" s="39" t="s">
        <v>84</v>
      </c>
      <c r="X96" s="39" t="s">
        <v>81</v>
      </c>
      <c r="Y96" s="31" t="str">
        <f t="shared" si="2"/>
        <v>JUAN CLAUDIO ARENAS PONCE</v>
      </c>
      <c r="Z96" s="31" t="s">
        <v>85</v>
      </c>
      <c r="AA96" s="31" t="s">
        <v>122</v>
      </c>
      <c r="AB96" s="31" t="s">
        <v>87</v>
      </c>
      <c r="AC96" s="60">
        <v>43497</v>
      </c>
      <c r="AD96" s="31">
        <v>2004546</v>
      </c>
      <c r="AE96" s="74" t="s">
        <v>331</v>
      </c>
      <c r="AF96" s="31" t="s">
        <v>90</v>
      </c>
      <c r="AG96" s="31" t="s">
        <v>83</v>
      </c>
      <c r="AH96" s="43">
        <v>52807498</v>
      </c>
      <c r="AI96" s="29" t="s">
        <v>332</v>
      </c>
      <c r="AJ96" s="31">
        <v>330</v>
      </c>
      <c r="AK96" s="31" t="s">
        <v>92</v>
      </c>
      <c r="AL96" s="45">
        <v>43497</v>
      </c>
      <c r="AM96" s="31" t="s">
        <v>93</v>
      </c>
      <c r="AN96" s="31">
        <v>0</v>
      </c>
      <c r="AO96" s="46">
        <v>0</v>
      </c>
      <c r="AP96" s="47"/>
      <c r="AQ96" s="48">
        <v>0</v>
      </c>
      <c r="AR96" s="47"/>
      <c r="AS96" s="49">
        <v>43497</v>
      </c>
      <c r="AT96" s="49">
        <v>43829</v>
      </c>
      <c r="AU96" s="50"/>
      <c r="AV96" s="51"/>
      <c r="AW96" s="31" t="s">
        <v>94</v>
      </c>
      <c r="AX96" s="31"/>
      <c r="AY96" s="31"/>
      <c r="AZ96" s="31" t="s">
        <v>94</v>
      </c>
      <c r="BA96" s="31">
        <v>0</v>
      </c>
      <c r="BB96" s="31"/>
      <c r="BC96" s="31"/>
      <c r="BD96" s="31"/>
      <c r="BE96" s="52" t="s">
        <v>913</v>
      </c>
      <c r="BF96" s="53">
        <f t="shared" si="1"/>
        <v>51512384</v>
      </c>
      <c r="BG96" s="54"/>
      <c r="BH96" s="55" t="s">
        <v>914</v>
      </c>
      <c r="BI96" s="29" t="s">
        <v>97</v>
      </c>
      <c r="BJ96" s="29"/>
      <c r="BK96" s="56" t="s">
        <v>915</v>
      </c>
      <c r="BL96" s="29" t="s">
        <v>99</v>
      </c>
      <c r="BM96" s="29"/>
      <c r="BN96" s="29"/>
      <c r="BO96" s="29"/>
      <c r="BP96" s="29"/>
      <c r="BQ96" s="29"/>
      <c r="BR96" s="29" t="s">
        <v>100</v>
      </c>
      <c r="BS96" s="57" t="s">
        <v>399</v>
      </c>
      <c r="BT96" s="58"/>
      <c r="BU96" s="29" t="s">
        <v>101</v>
      </c>
      <c r="BV96" s="29"/>
      <c r="BW96" s="58"/>
      <c r="BX96" s="29"/>
    </row>
    <row r="97" spans="1:76" ht="12.75" customHeight="1" x14ac:dyDescent="0.2">
      <c r="A97" s="30" t="s">
        <v>916</v>
      </c>
      <c r="B97" s="51" t="s">
        <v>75</v>
      </c>
      <c r="C97" s="32" t="s">
        <v>917</v>
      </c>
      <c r="D97" s="29">
        <v>95</v>
      </c>
      <c r="E97" s="31" t="s">
        <v>918</v>
      </c>
      <c r="F97" s="33">
        <v>43497</v>
      </c>
      <c r="G97" s="31" t="s">
        <v>919</v>
      </c>
      <c r="H97" s="31" t="s">
        <v>79</v>
      </c>
      <c r="I97" s="31" t="s">
        <v>80</v>
      </c>
      <c r="J97" s="34" t="s">
        <v>81</v>
      </c>
      <c r="K97" s="34">
        <v>21419</v>
      </c>
      <c r="L97" s="34">
        <v>15619</v>
      </c>
      <c r="M97" s="35">
        <v>43497</v>
      </c>
      <c r="N97" s="35">
        <v>43497</v>
      </c>
      <c r="O97" s="29"/>
      <c r="P97" s="36">
        <v>6965478</v>
      </c>
      <c r="Q97" s="36">
        <v>76620258</v>
      </c>
      <c r="R97" s="37">
        <f t="shared" si="0"/>
        <v>0</v>
      </c>
      <c r="S97" s="31" t="s">
        <v>82</v>
      </c>
      <c r="T97" s="31" t="s">
        <v>83</v>
      </c>
      <c r="U97" s="38">
        <v>82392676</v>
      </c>
      <c r="V97" s="38" t="s">
        <v>81</v>
      </c>
      <c r="W97" s="39" t="s">
        <v>84</v>
      </c>
      <c r="X97" s="39" t="s">
        <v>81</v>
      </c>
      <c r="Y97" s="31" t="str">
        <f t="shared" si="2"/>
        <v>FERNANDO BOLIVAR BUITRAGO</v>
      </c>
      <c r="Z97" s="31" t="s">
        <v>85</v>
      </c>
      <c r="AA97" s="31" t="s">
        <v>122</v>
      </c>
      <c r="AB97" s="31" t="s">
        <v>87</v>
      </c>
      <c r="AC97" s="60">
        <v>43497</v>
      </c>
      <c r="AD97" s="31">
        <v>2004526</v>
      </c>
      <c r="AE97" s="29" t="s">
        <v>920</v>
      </c>
      <c r="AF97" s="31" t="s">
        <v>90</v>
      </c>
      <c r="AG97" s="31" t="s">
        <v>83</v>
      </c>
      <c r="AH97" s="43">
        <v>80215978</v>
      </c>
      <c r="AI97" s="29" t="s">
        <v>921</v>
      </c>
      <c r="AJ97" s="31">
        <v>330</v>
      </c>
      <c r="AK97" s="31" t="s">
        <v>92</v>
      </c>
      <c r="AL97" s="45">
        <v>43497</v>
      </c>
      <c r="AM97" s="31" t="s">
        <v>93</v>
      </c>
      <c r="AN97" s="31">
        <v>0</v>
      </c>
      <c r="AO97" s="46">
        <v>0</v>
      </c>
      <c r="AP97" s="47"/>
      <c r="AQ97" s="48">
        <v>0</v>
      </c>
      <c r="AR97" s="47"/>
      <c r="AS97" s="49">
        <v>43497</v>
      </c>
      <c r="AT97" s="49">
        <v>43829</v>
      </c>
      <c r="AU97" s="50"/>
      <c r="AV97" s="51"/>
      <c r="AW97" s="31" t="s">
        <v>94</v>
      </c>
      <c r="AX97" s="31"/>
      <c r="AY97" s="31"/>
      <c r="AZ97" s="31" t="s">
        <v>94</v>
      </c>
      <c r="BA97" s="31">
        <v>0</v>
      </c>
      <c r="BB97" s="31"/>
      <c r="BC97" s="31"/>
      <c r="BD97" s="31"/>
      <c r="BE97" s="52" t="s">
        <v>922</v>
      </c>
      <c r="BF97" s="53">
        <f t="shared" si="1"/>
        <v>76620258</v>
      </c>
      <c r="BG97" s="54"/>
      <c r="BH97" s="55" t="s">
        <v>923</v>
      </c>
      <c r="BI97" s="29" t="s">
        <v>97</v>
      </c>
      <c r="BJ97" s="29"/>
      <c r="BK97" s="56" t="s">
        <v>924</v>
      </c>
      <c r="BL97" s="29" t="s">
        <v>99</v>
      </c>
      <c r="BM97" s="29"/>
      <c r="BN97" s="29"/>
      <c r="BO97" s="29"/>
      <c r="BP97" s="29"/>
      <c r="BQ97" s="29"/>
      <c r="BR97" s="29" t="s">
        <v>100</v>
      </c>
      <c r="BS97" s="57" t="s">
        <v>101</v>
      </c>
      <c r="BT97" s="58"/>
      <c r="BU97" s="29" t="s">
        <v>101</v>
      </c>
      <c r="BV97" s="29"/>
      <c r="BW97" s="58"/>
      <c r="BX97" s="29"/>
    </row>
    <row r="98" spans="1:76" ht="12.75" customHeight="1" x14ac:dyDescent="0.2">
      <c r="A98" s="30" t="s">
        <v>925</v>
      </c>
      <c r="B98" s="90" t="s">
        <v>75</v>
      </c>
      <c r="C98" s="32" t="s">
        <v>926</v>
      </c>
      <c r="D98" s="29">
        <v>96</v>
      </c>
      <c r="E98" s="31" t="s">
        <v>927</v>
      </c>
      <c r="F98" s="33">
        <v>43497</v>
      </c>
      <c r="G98" s="31" t="s">
        <v>928</v>
      </c>
      <c r="H98" s="31" t="s">
        <v>79</v>
      </c>
      <c r="I98" s="31" t="s">
        <v>80</v>
      </c>
      <c r="J98" s="34" t="s">
        <v>81</v>
      </c>
      <c r="K98" s="34">
        <v>14219</v>
      </c>
      <c r="L98" s="34">
        <v>15719</v>
      </c>
      <c r="M98" s="35">
        <v>43497</v>
      </c>
      <c r="N98" s="35">
        <v>43497</v>
      </c>
      <c r="O98" s="29"/>
      <c r="P98" s="36">
        <v>6247498</v>
      </c>
      <c r="Q98" s="36">
        <v>68722478</v>
      </c>
      <c r="R98" s="37">
        <f t="shared" si="0"/>
        <v>0</v>
      </c>
      <c r="S98" s="31" t="s">
        <v>82</v>
      </c>
      <c r="T98" s="31" t="s">
        <v>83</v>
      </c>
      <c r="U98" s="38">
        <v>16709168</v>
      </c>
      <c r="V98" s="38" t="s">
        <v>81</v>
      </c>
      <c r="W98" s="39" t="s">
        <v>84</v>
      </c>
      <c r="X98" s="39" t="s">
        <v>81</v>
      </c>
      <c r="Y98" s="31" t="str">
        <f t="shared" si="2"/>
        <v>JAIME VASQUEZ RUIZ</v>
      </c>
      <c r="Z98" s="31" t="s">
        <v>85</v>
      </c>
      <c r="AA98" s="31" t="s">
        <v>122</v>
      </c>
      <c r="AB98" s="31" t="s">
        <v>87</v>
      </c>
      <c r="AC98" s="60">
        <v>43497</v>
      </c>
      <c r="AD98" s="31">
        <v>2004533</v>
      </c>
      <c r="AE98" s="54" t="s">
        <v>825</v>
      </c>
      <c r="AF98" s="31" t="s">
        <v>90</v>
      </c>
      <c r="AG98" s="31" t="s">
        <v>83</v>
      </c>
      <c r="AH98" s="43">
        <v>52051027</v>
      </c>
      <c r="AI98" s="29" t="s">
        <v>826</v>
      </c>
      <c r="AJ98" s="31">
        <v>330</v>
      </c>
      <c r="AK98" s="31" t="s">
        <v>92</v>
      </c>
      <c r="AL98" s="45">
        <v>43497</v>
      </c>
      <c r="AM98" s="31" t="s">
        <v>93</v>
      </c>
      <c r="AN98" s="31">
        <v>0</v>
      </c>
      <c r="AO98" s="46">
        <v>0</v>
      </c>
      <c r="AP98" s="47"/>
      <c r="AQ98" s="48">
        <v>0</v>
      </c>
      <c r="AR98" s="47"/>
      <c r="AS98" s="49">
        <v>43497</v>
      </c>
      <c r="AT98" s="49">
        <v>43829</v>
      </c>
      <c r="AU98" s="50"/>
      <c r="AV98" s="51"/>
      <c r="AW98" s="31" t="s">
        <v>94</v>
      </c>
      <c r="AX98" s="31"/>
      <c r="AY98" s="31"/>
      <c r="AZ98" s="31" t="s">
        <v>94</v>
      </c>
      <c r="BA98" s="31">
        <v>0</v>
      </c>
      <c r="BB98" s="31"/>
      <c r="BC98" s="31"/>
      <c r="BD98" s="31"/>
      <c r="BE98" s="52" t="s">
        <v>929</v>
      </c>
      <c r="BF98" s="53">
        <f t="shared" si="1"/>
        <v>68722478</v>
      </c>
      <c r="BG98" s="54"/>
      <c r="BH98" s="55" t="s">
        <v>930</v>
      </c>
      <c r="BI98" s="29" t="s">
        <v>97</v>
      </c>
      <c r="BJ98" s="29"/>
      <c r="BK98" s="56" t="s">
        <v>931</v>
      </c>
      <c r="BL98" s="29" t="s">
        <v>99</v>
      </c>
      <c r="BM98" s="29"/>
      <c r="BN98" s="29"/>
      <c r="BO98" s="29"/>
      <c r="BP98" s="29"/>
      <c r="BQ98" s="29"/>
      <c r="BR98" s="29" t="s">
        <v>100</v>
      </c>
      <c r="BS98" s="57" t="s">
        <v>101</v>
      </c>
      <c r="BT98" s="58"/>
      <c r="BU98" s="29" t="s">
        <v>101</v>
      </c>
      <c r="BV98" s="29"/>
      <c r="BW98" s="58"/>
      <c r="BX98" s="29"/>
    </row>
    <row r="99" spans="1:76" ht="12.75" customHeight="1" x14ac:dyDescent="0.2">
      <c r="A99" s="30" t="s">
        <v>932</v>
      </c>
      <c r="B99" s="90" t="s">
        <v>75</v>
      </c>
      <c r="C99" s="32" t="s">
        <v>933</v>
      </c>
      <c r="D99" s="29">
        <v>97</v>
      </c>
      <c r="E99" s="31" t="s">
        <v>934</v>
      </c>
      <c r="F99" s="33">
        <v>43497</v>
      </c>
      <c r="G99" s="31" t="s">
        <v>935</v>
      </c>
      <c r="H99" s="31" t="s">
        <v>79</v>
      </c>
      <c r="I99" s="31" t="s">
        <v>80</v>
      </c>
      <c r="J99" s="34" t="s">
        <v>81</v>
      </c>
      <c r="K99" s="34">
        <v>16419</v>
      </c>
      <c r="L99" s="34">
        <v>16919</v>
      </c>
      <c r="M99" s="35">
        <v>43497</v>
      </c>
      <c r="N99" s="35">
        <v>43497</v>
      </c>
      <c r="O99" s="29"/>
      <c r="P99" s="36">
        <v>6965478</v>
      </c>
      <c r="Q99" s="36">
        <v>76620258</v>
      </c>
      <c r="R99" s="37">
        <f t="shared" si="0"/>
        <v>0</v>
      </c>
      <c r="S99" s="31" t="s">
        <v>82</v>
      </c>
      <c r="T99" s="31" t="s">
        <v>83</v>
      </c>
      <c r="U99" s="38">
        <v>51985434</v>
      </c>
      <c r="V99" s="38" t="s">
        <v>81</v>
      </c>
      <c r="W99" s="39" t="s">
        <v>84</v>
      </c>
      <c r="X99" s="39" t="s">
        <v>81</v>
      </c>
      <c r="Y99" s="31" t="str">
        <f t="shared" si="2"/>
        <v>ANAMARIA FUENTES BACCA</v>
      </c>
      <c r="Z99" s="31" t="s">
        <v>85</v>
      </c>
      <c r="AA99" s="31" t="s">
        <v>122</v>
      </c>
      <c r="AB99" s="31" t="s">
        <v>87</v>
      </c>
      <c r="AC99" s="60">
        <v>43497</v>
      </c>
      <c r="AD99" s="34">
        <v>2004543</v>
      </c>
      <c r="AE99" s="29" t="s">
        <v>440</v>
      </c>
      <c r="AF99" s="31" t="s">
        <v>90</v>
      </c>
      <c r="AG99" s="31" t="s">
        <v>83</v>
      </c>
      <c r="AH99" s="43">
        <v>52197050</v>
      </c>
      <c r="AI99" s="29" t="s">
        <v>441</v>
      </c>
      <c r="AJ99" s="31">
        <v>330</v>
      </c>
      <c r="AK99" s="31" t="s">
        <v>92</v>
      </c>
      <c r="AL99" s="45">
        <v>43497</v>
      </c>
      <c r="AM99" s="31" t="s">
        <v>93</v>
      </c>
      <c r="AN99" s="31">
        <v>0</v>
      </c>
      <c r="AO99" s="46">
        <v>0</v>
      </c>
      <c r="AP99" s="47"/>
      <c r="AQ99" s="48">
        <v>0</v>
      </c>
      <c r="AR99" s="47"/>
      <c r="AS99" s="49">
        <v>43497</v>
      </c>
      <c r="AT99" s="49">
        <v>43829</v>
      </c>
      <c r="AU99" s="50"/>
      <c r="AV99" s="51"/>
      <c r="AW99" s="31" t="s">
        <v>94</v>
      </c>
      <c r="AX99" s="31"/>
      <c r="AY99" s="31"/>
      <c r="AZ99" s="31" t="s">
        <v>94</v>
      </c>
      <c r="BA99" s="31">
        <v>0</v>
      </c>
      <c r="BB99" s="31"/>
      <c r="BC99" s="31"/>
      <c r="BD99" s="31"/>
      <c r="BE99" s="52" t="s">
        <v>936</v>
      </c>
      <c r="BF99" s="53">
        <f t="shared" si="1"/>
        <v>76620258</v>
      </c>
      <c r="BG99" s="54"/>
      <c r="BH99" s="55" t="s">
        <v>937</v>
      </c>
      <c r="BI99" s="29" t="s">
        <v>97</v>
      </c>
      <c r="BK99" s="55" t="s">
        <v>938</v>
      </c>
      <c r="BL99" s="29" t="s">
        <v>99</v>
      </c>
      <c r="BM99" s="29"/>
      <c r="BN99" s="29"/>
      <c r="BO99" s="29"/>
      <c r="BP99" s="29"/>
      <c r="BQ99" s="29"/>
      <c r="BR99" s="29" t="s">
        <v>100</v>
      </c>
      <c r="BS99" s="57" t="s">
        <v>101</v>
      </c>
      <c r="BT99" s="58"/>
      <c r="BU99" s="29" t="s">
        <v>101</v>
      </c>
      <c r="BV99" s="29"/>
      <c r="BW99" s="58"/>
      <c r="BX99" s="29"/>
    </row>
    <row r="100" spans="1:76" ht="12.75" customHeight="1" x14ac:dyDescent="0.2">
      <c r="A100" s="30" t="s">
        <v>939</v>
      </c>
      <c r="B100" s="90" t="s">
        <v>75</v>
      </c>
      <c r="C100" s="32" t="s">
        <v>940</v>
      </c>
      <c r="D100" s="29">
        <v>98</v>
      </c>
      <c r="E100" s="31" t="s">
        <v>941</v>
      </c>
      <c r="F100" s="33">
        <v>43497</v>
      </c>
      <c r="G100" s="31" t="s">
        <v>942</v>
      </c>
      <c r="H100" s="31" t="s">
        <v>79</v>
      </c>
      <c r="I100" s="31" t="s">
        <v>80</v>
      </c>
      <c r="J100" s="34" t="s">
        <v>81</v>
      </c>
      <c r="K100" s="34">
        <v>15719</v>
      </c>
      <c r="L100" s="34">
        <v>16419</v>
      </c>
      <c r="M100" s="35">
        <v>43497</v>
      </c>
      <c r="N100" s="35">
        <v>43497</v>
      </c>
      <c r="O100" s="29"/>
      <c r="P100" s="36">
        <v>5240183</v>
      </c>
      <c r="Q100" s="36">
        <v>47161647</v>
      </c>
      <c r="R100" s="37">
        <f t="shared" si="0"/>
        <v>0</v>
      </c>
      <c r="S100" s="31" t="s">
        <v>82</v>
      </c>
      <c r="T100" s="31" t="s">
        <v>83</v>
      </c>
      <c r="U100" s="38">
        <v>9930291</v>
      </c>
      <c r="V100" s="38" t="s">
        <v>81</v>
      </c>
      <c r="W100" s="39" t="s">
        <v>84</v>
      </c>
      <c r="X100" s="39" t="s">
        <v>81</v>
      </c>
      <c r="Y100" s="31" t="str">
        <f t="shared" si="2"/>
        <v>JAMES AUGUSTO MONTEALEGRE GALEANO</v>
      </c>
      <c r="Z100" s="31" t="s">
        <v>85</v>
      </c>
      <c r="AA100" s="31" t="s">
        <v>122</v>
      </c>
      <c r="AB100" s="31" t="s">
        <v>87</v>
      </c>
      <c r="AC100" s="60">
        <v>43497</v>
      </c>
      <c r="AD100" s="34">
        <v>2004570</v>
      </c>
      <c r="AE100" s="54" t="s">
        <v>123</v>
      </c>
      <c r="AF100" s="31" t="s">
        <v>90</v>
      </c>
      <c r="AG100" s="31" t="s">
        <v>83</v>
      </c>
      <c r="AH100" s="43">
        <v>11342150</v>
      </c>
      <c r="AI100" s="29" t="s">
        <v>124</v>
      </c>
      <c r="AJ100" s="31">
        <v>270</v>
      </c>
      <c r="AK100" s="31" t="s">
        <v>92</v>
      </c>
      <c r="AL100" s="45">
        <v>43497</v>
      </c>
      <c r="AM100" s="31" t="s">
        <v>93</v>
      </c>
      <c r="AN100" s="31">
        <v>0</v>
      </c>
      <c r="AO100" s="46">
        <v>0</v>
      </c>
      <c r="AP100" s="47"/>
      <c r="AQ100" s="48">
        <v>0</v>
      </c>
      <c r="AR100" s="47"/>
      <c r="AS100" s="49">
        <v>43497</v>
      </c>
      <c r="AT100" s="49">
        <v>43768</v>
      </c>
      <c r="AU100" s="50"/>
      <c r="AV100" s="51"/>
      <c r="AW100" s="31" t="s">
        <v>94</v>
      </c>
      <c r="AX100" s="31"/>
      <c r="AY100" s="31"/>
      <c r="AZ100" s="31" t="s">
        <v>94</v>
      </c>
      <c r="BA100" s="31">
        <v>0</v>
      </c>
      <c r="BB100" s="31"/>
      <c r="BC100" s="31"/>
      <c r="BD100" s="31"/>
      <c r="BE100" s="52" t="s">
        <v>943</v>
      </c>
      <c r="BF100" s="53">
        <f t="shared" si="1"/>
        <v>47161647</v>
      </c>
      <c r="BG100" s="54"/>
      <c r="BH100" s="55" t="s">
        <v>944</v>
      </c>
      <c r="BI100" s="29" t="s">
        <v>97</v>
      </c>
      <c r="BJ100" s="29"/>
      <c r="BK100" s="56" t="s">
        <v>945</v>
      </c>
      <c r="BL100" s="29" t="s">
        <v>99</v>
      </c>
      <c r="BM100" s="29"/>
      <c r="BN100" s="29"/>
      <c r="BO100" s="29"/>
      <c r="BP100" s="29"/>
      <c r="BQ100" s="29"/>
      <c r="BR100" s="29" t="s">
        <v>100</v>
      </c>
      <c r="BS100" s="57" t="s">
        <v>946</v>
      </c>
      <c r="BT100" s="58"/>
      <c r="BU100" s="29" t="s">
        <v>101</v>
      </c>
      <c r="BV100" s="29"/>
      <c r="BW100" s="58"/>
      <c r="BX100" s="29"/>
    </row>
    <row r="101" spans="1:76" ht="12.75" customHeight="1" x14ac:dyDescent="0.2">
      <c r="A101" s="30" t="s">
        <v>947</v>
      </c>
      <c r="B101" s="90" t="s">
        <v>75</v>
      </c>
      <c r="C101" s="32" t="s">
        <v>948</v>
      </c>
      <c r="D101" s="29">
        <v>99</v>
      </c>
      <c r="E101" s="31" t="s">
        <v>949</v>
      </c>
      <c r="F101" s="33">
        <v>43497</v>
      </c>
      <c r="G101" s="31" t="s">
        <v>950</v>
      </c>
      <c r="H101" s="31" t="s">
        <v>79</v>
      </c>
      <c r="I101" s="31" t="s">
        <v>80</v>
      </c>
      <c r="J101" s="34" t="s">
        <v>81</v>
      </c>
      <c r="K101" s="34">
        <v>6819</v>
      </c>
      <c r="L101" s="34">
        <v>15919</v>
      </c>
      <c r="M101" s="35">
        <v>43497</v>
      </c>
      <c r="N101" s="35">
        <v>43497</v>
      </c>
      <c r="O101" s="29"/>
      <c r="P101" s="36">
        <v>5797421</v>
      </c>
      <c r="Q101" s="36">
        <v>63771631</v>
      </c>
      <c r="R101" s="37">
        <f t="shared" si="0"/>
        <v>0</v>
      </c>
      <c r="S101" s="31" t="s">
        <v>82</v>
      </c>
      <c r="T101" s="31" t="s">
        <v>83</v>
      </c>
      <c r="U101" s="38">
        <v>13861878</v>
      </c>
      <c r="V101" s="38" t="s">
        <v>81</v>
      </c>
      <c r="W101" s="39" t="s">
        <v>84</v>
      </c>
      <c r="X101" s="39" t="s">
        <v>81</v>
      </c>
      <c r="Y101" s="31" t="str">
        <f t="shared" si="2"/>
        <v>JAIME ANDRES ECHEVERRIA RODRIGUEZ</v>
      </c>
      <c r="Z101" s="31" t="s">
        <v>85</v>
      </c>
      <c r="AA101" s="31" t="s">
        <v>122</v>
      </c>
      <c r="AB101" s="31" t="s">
        <v>87</v>
      </c>
      <c r="AC101" s="60">
        <v>43497</v>
      </c>
      <c r="AD101" s="34">
        <v>2004531</v>
      </c>
      <c r="AE101" s="29" t="s">
        <v>189</v>
      </c>
      <c r="AF101" s="31" t="s">
        <v>90</v>
      </c>
      <c r="AG101" s="31" t="s">
        <v>83</v>
      </c>
      <c r="AH101" s="43">
        <v>40041023</v>
      </c>
      <c r="AI101" s="29" t="s">
        <v>190</v>
      </c>
      <c r="AJ101" s="31">
        <v>330</v>
      </c>
      <c r="AK101" s="31" t="s">
        <v>92</v>
      </c>
      <c r="AL101" s="45">
        <v>43497</v>
      </c>
      <c r="AM101" s="31" t="s">
        <v>93</v>
      </c>
      <c r="AN101" s="31">
        <v>0</v>
      </c>
      <c r="AO101" s="46">
        <v>0</v>
      </c>
      <c r="AP101" s="47"/>
      <c r="AQ101" s="48">
        <v>0</v>
      </c>
      <c r="AR101" s="47"/>
      <c r="AS101" s="49">
        <v>43497</v>
      </c>
      <c r="AT101" s="49">
        <v>43829</v>
      </c>
      <c r="AU101" s="50"/>
      <c r="AV101" s="51"/>
      <c r="AW101" s="31" t="s">
        <v>94</v>
      </c>
      <c r="AX101" s="31"/>
      <c r="AY101" s="31"/>
      <c r="AZ101" s="31" t="s">
        <v>94</v>
      </c>
      <c r="BA101" s="31">
        <v>0</v>
      </c>
      <c r="BB101" s="31"/>
      <c r="BC101" s="31"/>
      <c r="BD101" s="31"/>
      <c r="BE101" s="52" t="s">
        <v>951</v>
      </c>
      <c r="BF101" s="53">
        <f t="shared" si="1"/>
        <v>63771631</v>
      </c>
      <c r="BG101" s="54"/>
      <c r="BH101" s="55" t="s">
        <v>952</v>
      </c>
      <c r="BI101" s="29" t="s">
        <v>97</v>
      </c>
      <c r="BJ101" s="29"/>
      <c r="BK101" s="56" t="s">
        <v>953</v>
      </c>
      <c r="BL101" s="29" t="s">
        <v>99</v>
      </c>
      <c r="BM101" s="29"/>
      <c r="BN101" s="29"/>
      <c r="BO101" s="29"/>
      <c r="BP101" s="29"/>
      <c r="BQ101" s="29"/>
      <c r="BR101" s="29" t="s">
        <v>100</v>
      </c>
      <c r="BS101" s="57" t="s">
        <v>101</v>
      </c>
      <c r="BT101" s="58"/>
      <c r="BU101" s="29" t="s">
        <v>101</v>
      </c>
      <c r="BV101" s="29"/>
      <c r="BW101" s="58"/>
      <c r="BX101" s="29"/>
    </row>
    <row r="102" spans="1:76" ht="12.75" customHeight="1" x14ac:dyDescent="0.2">
      <c r="A102" s="30" t="s">
        <v>954</v>
      </c>
      <c r="B102" s="51" t="s">
        <v>75</v>
      </c>
      <c r="C102" s="32" t="s">
        <v>955</v>
      </c>
      <c r="D102" s="29">
        <v>100</v>
      </c>
      <c r="E102" s="31" t="s">
        <v>956</v>
      </c>
      <c r="F102" s="33">
        <v>43497</v>
      </c>
      <c r="G102" s="31" t="s">
        <v>957</v>
      </c>
      <c r="H102" s="31" t="s">
        <v>79</v>
      </c>
      <c r="I102" s="31" t="s">
        <v>80</v>
      </c>
      <c r="J102" s="34" t="s">
        <v>81</v>
      </c>
      <c r="K102" s="34">
        <v>12519</v>
      </c>
      <c r="L102" s="34">
        <v>16319</v>
      </c>
      <c r="M102" s="35">
        <v>43497</v>
      </c>
      <c r="N102" s="35">
        <v>43497</v>
      </c>
      <c r="O102" s="29"/>
      <c r="P102" s="36">
        <v>5240183</v>
      </c>
      <c r="Q102" s="36">
        <v>57642013</v>
      </c>
      <c r="R102" s="37">
        <f t="shared" si="0"/>
        <v>0</v>
      </c>
      <c r="S102" s="31" t="s">
        <v>82</v>
      </c>
      <c r="T102" s="31" t="s">
        <v>83</v>
      </c>
      <c r="U102" s="38">
        <v>35197846</v>
      </c>
      <c r="V102" s="38" t="s">
        <v>81</v>
      </c>
      <c r="W102" s="39" t="s">
        <v>84</v>
      </c>
      <c r="X102" s="39" t="s">
        <v>81</v>
      </c>
      <c r="Y102" s="31" t="str">
        <f t="shared" si="2"/>
        <v>DIANA STELLA ARDILA VARGAS</v>
      </c>
      <c r="Z102" s="31" t="s">
        <v>85</v>
      </c>
      <c r="AA102" s="31" t="s">
        <v>86</v>
      </c>
      <c r="AB102" s="31" t="s">
        <v>87</v>
      </c>
      <c r="AC102" s="60">
        <v>43497</v>
      </c>
      <c r="AD102" s="31" t="s">
        <v>958</v>
      </c>
      <c r="AE102" s="29" t="s">
        <v>320</v>
      </c>
      <c r="AF102" s="31" t="s">
        <v>90</v>
      </c>
      <c r="AG102" s="31" t="s">
        <v>83</v>
      </c>
      <c r="AH102" s="75">
        <v>70547559</v>
      </c>
      <c r="AI102" s="29" t="s">
        <v>321</v>
      </c>
      <c r="AJ102" s="31">
        <v>330</v>
      </c>
      <c r="AK102" s="31" t="s">
        <v>92</v>
      </c>
      <c r="AL102" s="45">
        <v>43497</v>
      </c>
      <c r="AM102" s="31" t="s">
        <v>93</v>
      </c>
      <c r="AN102" s="31">
        <v>0</v>
      </c>
      <c r="AO102" s="46">
        <v>0</v>
      </c>
      <c r="AP102" s="47"/>
      <c r="AQ102" s="48">
        <v>0</v>
      </c>
      <c r="AR102" s="47"/>
      <c r="AS102" s="49">
        <v>43497</v>
      </c>
      <c r="AT102" s="49">
        <v>43829</v>
      </c>
      <c r="AU102" s="50"/>
      <c r="AV102" s="51"/>
      <c r="AW102" s="31" t="s">
        <v>94</v>
      </c>
      <c r="AX102" s="31"/>
      <c r="AY102" s="31"/>
      <c r="AZ102" s="31" t="s">
        <v>94</v>
      </c>
      <c r="BA102" s="31">
        <v>0</v>
      </c>
      <c r="BB102" s="31"/>
      <c r="BC102" s="31"/>
      <c r="BD102" s="31"/>
      <c r="BE102" s="52" t="s">
        <v>959</v>
      </c>
      <c r="BF102" s="53">
        <f t="shared" si="1"/>
        <v>57642013</v>
      </c>
      <c r="BG102" s="54"/>
      <c r="BH102" s="55" t="s">
        <v>960</v>
      </c>
      <c r="BI102" s="29" t="s">
        <v>97</v>
      </c>
      <c r="BJ102" s="29"/>
      <c r="BK102" s="56" t="s">
        <v>961</v>
      </c>
      <c r="BL102" s="29" t="s">
        <v>99</v>
      </c>
      <c r="BM102" s="29"/>
      <c r="BN102" s="29"/>
      <c r="BO102" s="29"/>
      <c r="BP102" s="29"/>
      <c r="BQ102" s="29"/>
      <c r="BR102" s="29" t="s">
        <v>100</v>
      </c>
      <c r="BS102" s="57" t="s">
        <v>101</v>
      </c>
      <c r="BT102" s="58"/>
      <c r="BU102" s="29" t="s">
        <v>101</v>
      </c>
      <c r="BV102" s="29"/>
      <c r="BW102" s="58"/>
      <c r="BX102" s="29"/>
    </row>
    <row r="103" spans="1:76" ht="12.75" customHeight="1" x14ac:dyDescent="0.2">
      <c r="A103" s="30" t="s">
        <v>962</v>
      </c>
      <c r="B103" s="90" t="s">
        <v>75</v>
      </c>
      <c r="C103" s="32" t="s">
        <v>963</v>
      </c>
      <c r="D103" s="29">
        <v>101</v>
      </c>
      <c r="E103" s="31" t="s">
        <v>964</v>
      </c>
      <c r="F103" s="33">
        <v>43497</v>
      </c>
      <c r="G103" s="31" t="s">
        <v>965</v>
      </c>
      <c r="H103" s="31" t="s">
        <v>79</v>
      </c>
      <c r="I103" s="31" t="s">
        <v>80</v>
      </c>
      <c r="J103" s="34" t="s">
        <v>81</v>
      </c>
      <c r="K103" s="34">
        <v>15519</v>
      </c>
      <c r="L103" s="34">
        <v>16719</v>
      </c>
      <c r="M103" s="35">
        <v>43497</v>
      </c>
      <c r="N103" s="35">
        <v>43497</v>
      </c>
      <c r="O103" s="29"/>
      <c r="P103" s="36">
        <v>6129621</v>
      </c>
      <c r="Q103" s="36">
        <v>67425831</v>
      </c>
      <c r="R103" s="37">
        <f t="shared" si="0"/>
        <v>0</v>
      </c>
      <c r="S103" s="31" t="s">
        <v>82</v>
      </c>
      <c r="T103" s="31" t="s">
        <v>83</v>
      </c>
      <c r="U103" s="38">
        <v>52583366</v>
      </c>
      <c r="V103" s="38" t="s">
        <v>81</v>
      </c>
      <c r="W103" s="39" t="s">
        <v>84</v>
      </c>
      <c r="X103" s="39" t="s">
        <v>81</v>
      </c>
      <c r="Y103" s="31" t="str">
        <f t="shared" si="2"/>
        <v>MARIA CAROLINA DUARTE TRIVIÑO</v>
      </c>
      <c r="Z103" s="31" t="s">
        <v>85</v>
      </c>
      <c r="AA103" s="31" t="s">
        <v>122</v>
      </c>
      <c r="AB103" s="31" t="s">
        <v>87</v>
      </c>
      <c r="AC103" s="60">
        <v>43497</v>
      </c>
      <c r="AD103" s="31">
        <v>20045732</v>
      </c>
      <c r="AE103" s="29" t="s">
        <v>189</v>
      </c>
      <c r="AF103" s="31" t="s">
        <v>90</v>
      </c>
      <c r="AG103" s="31" t="s">
        <v>83</v>
      </c>
      <c r="AH103" s="43">
        <v>40041023</v>
      </c>
      <c r="AI103" s="29" t="s">
        <v>190</v>
      </c>
      <c r="AJ103" s="31">
        <v>330</v>
      </c>
      <c r="AK103" s="31" t="s">
        <v>92</v>
      </c>
      <c r="AL103" s="45">
        <v>43497</v>
      </c>
      <c r="AM103" s="31" t="s">
        <v>93</v>
      </c>
      <c r="AN103" s="31">
        <v>0</v>
      </c>
      <c r="AO103" s="46">
        <v>0</v>
      </c>
      <c r="AP103" s="47"/>
      <c r="AQ103" s="48">
        <v>0</v>
      </c>
      <c r="AR103" s="47"/>
      <c r="AS103" s="49">
        <v>43497</v>
      </c>
      <c r="AT103" s="49">
        <v>43829</v>
      </c>
      <c r="AU103" s="50"/>
      <c r="AV103" s="51"/>
      <c r="AW103" s="31" t="s">
        <v>94</v>
      </c>
      <c r="AX103" s="31"/>
      <c r="AY103" s="31"/>
      <c r="AZ103" s="31" t="s">
        <v>94</v>
      </c>
      <c r="BA103" s="31">
        <v>0</v>
      </c>
      <c r="BB103" s="31"/>
      <c r="BC103" s="31"/>
      <c r="BD103" s="31"/>
      <c r="BE103" s="52" t="s">
        <v>966</v>
      </c>
      <c r="BF103" s="53">
        <f t="shared" si="1"/>
        <v>67425831</v>
      </c>
      <c r="BG103" s="54"/>
      <c r="BH103" s="55" t="s">
        <v>967</v>
      </c>
      <c r="BI103" s="29" t="s">
        <v>97</v>
      </c>
      <c r="BJ103" s="29"/>
      <c r="BK103" s="56" t="s">
        <v>968</v>
      </c>
      <c r="BL103" s="29" t="s">
        <v>99</v>
      </c>
      <c r="BM103" s="29"/>
      <c r="BN103" s="29"/>
      <c r="BO103" s="29"/>
      <c r="BP103" s="29"/>
      <c r="BQ103" s="29"/>
      <c r="BR103" s="29" t="s">
        <v>100</v>
      </c>
      <c r="BS103" s="57" t="s">
        <v>101</v>
      </c>
      <c r="BT103" s="58"/>
      <c r="BU103" s="29" t="s">
        <v>101</v>
      </c>
      <c r="BV103" s="29"/>
      <c r="BW103" s="58"/>
      <c r="BX103" s="29"/>
    </row>
    <row r="104" spans="1:76" ht="12.75" customHeight="1" x14ac:dyDescent="0.2">
      <c r="A104" s="30" t="s">
        <v>969</v>
      </c>
      <c r="B104" s="90" t="s">
        <v>75</v>
      </c>
      <c r="C104" s="32" t="s">
        <v>970</v>
      </c>
      <c r="D104" s="29">
        <v>102</v>
      </c>
      <c r="E104" s="31" t="s">
        <v>971</v>
      </c>
      <c r="F104" s="33">
        <v>43497</v>
      </c>
      <c r="G104" s="31" t="s">
        <v>972</v>
      </c>
      <c r="H104" s="31" t="s">
        <v>79</v>
      </c>
      <c r="I104" s="31" t="s">
        <v>80</v>
      </c>
      <c r="J104" s="34" t="s">
        <v>81</v>
      </c>
      <c r="K104" s="34">
        <v>7619</v>
      </c>
      <c r="L104" s="34">
        <v>16019</v>
      </c>
      <c r="M104" s="35">
        <v>43497</v>
      </c>
      <c r="N104" s="35">
        <v>43497</v>
      </c>
      <c r="O104" s="29"/>
      <c r="P104" s="36">
        <v>4297164</v>
      </c>
      <c r="Q104" s="36">
        <v>47698520</v>
      </c>
      <c r="R104" s="77">
        <f t="shared" si="0"/>
        <v>42541923.200000003</v>
      </c>
      <c r="S104" s="31" t="s">
        <v>82</v>
      </c>
      <c r="T104" s="31" t="s">
        <v>83</v>
      </c>
      <c r="U104" s="38">
        <v>53165540</v>
      </c>
      <c r="V104" s="38" t="s">
        <v>81</v>
      </c>
      <c r="W104" s="39" t="s">
        <v>84</v>
      </c>
      <c r="X104" s="39" t="s">
        <v>81</v>
      </c>
      <c r="Y104" s="31" t="str">
        <f t="shared" si="2"/>
        <v>JOHANA CATHERINE DURAN MONROY</v>
      </c>
      <c r="Z104" s="31" t="s">
        <v>85</v>
      </c>
      <c r="AA104" s="31" t="s">
        <v>122</v>
      </c>
      <c r="AB104" s="31" t="s">
        <v>87</v>
      </c>
      <c r="AC104" s="60">
        <v>43497</v>
      </c>
      <c r="AD104" s="31">
        <v>2004559</v>
      </c>
      <c r="AE104" s="29" t="s">
        <v>761</v>
      </c>
      <c r="AF104" s="31" t="s">
        <v>90</v>
      </c>
      <c r="AG104" s="31" t="s">
        <v>83</v>
      </c>
      <c r="AH104" s="43">
        <v>51819216</v>
      </c>
      <c r="AI104" s="29" t="s">
        <v>762</v>
      </c>
      <c r="AJ104" s="78">
        <v>36</v>
      </c>
      <c r="AK104" s="31" t="s">
        <v>92</v>
      </c>
      <c r="AL104" s="45">
        <v>43497</v>
      </c>
      <c r="AM104" s="31" t="s">
        <v>93</v>
      </c>
      <c r="AN104" s="31">
        <v>0</v>
      </c>
      <c r="AO104" s="46">
        <v>0</v>
      </c>
      <c r="AP104" s="47"/>
      <c r="AQ104" s="48">
        <v>0</v>
      </c>
      <c r="AR104" s="47"/>
      <c r="AS104" s="49">
        <v>43497</v>
      </c>
      <c r="AT104" s="79">
        <v>43530</v>
      </c>
      <c r="AU104" s="50"/>
      <c r="AV104" s="68">
        <v>43531</v>
      </c>
      <c r="AW104" s="31" t="s">
        <v>94</v>
      </c>
      <c r="AX104" s="31"/>
      <c r="AY104" s="31"/>
      <c r="AZ104" s="31" t="s">
        <v>94</v>
      </c>
      <c r="BA104" s="31">
        <v>0</v>
      </c>
      <c r="BB104" s="31"/>
      <c r="BC104" s="31"/>
      <c r="BD104" s="31" t="s">
        <v>973</v>
      </c>
      <c r="BE104" s="52" t="s">
        <v>974</v>
      </c>
      <c r="BF104" s="53">
        <f t="shared" si="1"/>
        <v>47698520</v>
      </c>
      <c r="BG104" s="54"/>
      <c r="BH104" s="55" t="s">
        <v>975</v>
      </c>
      <c r="BI104" s="54" t="s">
        <v>701</v>
      </c>
      <c r="BJ104" s="29"/>
      <c r="BK104" s="56" t="s">
        <v>976</v>
      </c>
      <c r="BL104" s="29" t="s">
        <v>353</v>
      </c>
      <c r="BM104" s="29"/>
      <c r="BN104" s="29"/>
      <c r="BO104" s="29"/>
      <c r="BP104" s="29"/>
      <c r="BQ104" s="29"/>
      <c r="BR104" s="29" t="s">
        <v>703</v>
      </c>
      <c r="BS104" s="57" t="s">
        <v>977</v>
      </c>
      <c r="BT104" s="58"/>
      <c r="BU104" s="29" t="s">
        <v>101</v>
      </c>
      <c r="BV104" s="29"/>
      <c r="BW104" s="58"/>
      <c r="BX104" s="29"/>
    </row>
    <row r="105" spans="1:76" ht="12.75" customHeight="1" x14ac:dyDescent="0.2">
      <c r="A105" s="30" t="s">
        <v>978</v>
      </c>
      <c r="B105" s="51" t="s">
        <v>75</v>
      </c>
      <c r="C105" s="32" t="s">
        <v>979</v>
      </c>
      <c r="D105" s="29">
        <v>103</v>
      </c>
      <c r="E105" s="31" t="s">
        <v>980</v>
      </c>
      <c r="F105" s="33">
        <v>43497</v>
      </c>
      <c r="G105" s="31" t="s">
        <v>981</v>
      </c>
      <c r="H105" s="31" t="s">
        <v>79</v>
      </c>
      <c r="I105" s="31" t="s">
        <v>80</v>
      </c>
      <c r="J105" s="34" t="s">
        <v>81</v>
      </c>
      <c r="K105" s="34">
        <v>19819</v>
      </c>
      <c r="L105" s="34">
        <v>17019</v>
      </c>
      <c r="M105" s="35">
        <v>43497</v>
      </c>
      <c r="N105" s="35">
        <v>43497</v>
      </c>
      <c r="O105" s="29"/>
      <c r="P105" s="36">
        <v>8251412</v>
      </c>
      <c r="Q105" s="36">
        <v>90765532</v>
      </c>
      <c r="R105" s="37">
        <f t="shared" si="0"/>
        <v>0</v>
      </c>
      <c r="S105" s="31" t="s">
        <v>82</v>
      </c>
      <c r="T105" s="31" t="s">
        <v>83</v>
      </c>
      <c r="U105" s="38">
        <v>51838162</v>
      </c>
      <c r="V105" s="38" t="s">
        <v>81</v>
      </c>
      <c r="W105" s="39" t="s">
        <v>84</v>
      </c>
      <c r="X105" s="39" t="s">
        <v>81</v>
      </c>
      <c r="Y105" s="31" t="str">
        <f t="shared" si="2"/>
        <v>LILIAN BIBIANA ROJAS MEJIA</v>
      </c>
      <c r="Z105" s="31" t="s">
        <v>85</v>
      </c>
      <c r="AA105" s="31" t="s">
        <v>122</v>
      </c>
      <c r="AB105" s="31" t="s">
        <v>87</v>
      </c>
      <c r="AC105" s="60">
        <v>43497</v>
      </c>
      <c r="AD105" s="31">
        <v>2004573</v>
      </c>
      <c r="AE105" s="74" t="s">
        <v>520</v>
      </c>
      <c r="AF105" s="31" t="s">
        <v>90</v>
      </c>
      <c r="AG105" s="31" t="s">
        <v>83</v>
      </c>
      <c r="AH105" s="43">
        <v>41779996</v>
      </c>
      <c r="AI105" s="29" t="s">
        <v>521</v>
      </c>
      <c r="AJ105" s="31">
        <v>330</v>
      </c>
      <c r="AK105" s="31" t="s">
        <v>92</v>
      </c>
      <c r="AL105" s="45">
        <v>43132</v>
      </c>
      <c r="AM105" s="31" t="s">
        <v>93</v>
      </c>
      <c r="AN105" s="31">
        <v>0</v>
      </c>
      <c r="AO105" s="46">
        <v>0</v>
      </c>
      <c r="AP105" s="47"/>
      <c r="AQ105" s="48">
        <v>0</v>
      </c>
      <c r="AR105" s="47"/>
      <c r="AS105" s="49">
        <v>43497</v>
      </c>
      <c r="AT105" s="49">
        <v>43829</v>
      </c>
      <c r="AU105" s="50"/>
      <c r="AV105" s="51"/>
      <c r="AW105" s="31" t="s">
        <v>94</v>
      </c>
      <c r="AX105" s="31"/>
      <c r="AY105" s="31"/>
      <c r="AZ105" s="31" t="s">
        <v>94</v>
      </c>
      <c r="BA105" s="31">
        <v>0</v>
      </c>
      <c r="BB105" s="31"/>
      <c r="BC105" s="31"/>
      <c r="BD105" s="31"/>
      <c r="BE105" s="52" t="s">
        <v>982</v>
      </c>
      <c r="BF105" s="53">
        <f t="shared" si="1"/>
        <v>90765532</v>
      </c>
      <c r="BG105" s="54"/>
      <c r="BH105" s="55" t="s">
        <v>983</v>
      </c>
      <c r="BI105" s="29" t="s">
        <v>97</v>
      </c>
      <c r="BJ105" s="29"/>
      <c r="BK105" s="56" t="s">
        <v>984</v>
      </c>
      <c r="BL105" s="29" t="s">
        <v>99</v>
      </c>
      <c r="BM105" s="29"/>
      <c r="BN105" s="29"/>
      <c r="BO105" s="29"/>
      <c r="BP105" s="29"/>
      <c r="BQ105" s="29"/>
      <c r="BR105" s="29" t="s">
        <v>100</v>
      </c>
      <c r="BS105" s="57" t="s">
        <v>985</v>
      </c>
      <c r="BT105" s="82" t="s">
        <v>986</v>
      </c>
      <c r="BU105" s="29" t="s">
        <v>101</v>
      </c>
      <c r="BV105" s="29"/>
      <c r="BW105" s="58"/>
      <c r="BX105" s="29"/>
    </row>
    <row r="106" spans="1:76" ht="12.75" customHeight="1" x14ac:dyDescent="0.2">
      <c r="A106" s="30" t="s">
        <v>987</v>
      </c>
      <c r="B106" s="90" t="s">
        <v>75</v>
      </c>
      <c r="C106" s="32" t="s">
        <v>988</v>
      </c>
      <c r="D106" s="29">
        <v>104</v>
      </c>
      <c r="E106" s="31" t="s">
        <v>989</v>
      </c>
      <c r="F106" s="33">
        <v>43497</v>
      </c>
      <c r="G106" s="31" t="s">
        <v>904</v>
      </c>
      <c r="H106" s="31" t="s">
        <v>79</v>
      </c>
      <c r="I106" s="31" t="s">
        <v>80</v>
      </c>
      <c r="J106" s="34" t="s">
        <v>81</v>
      </c>
      <c r="K106" s="34">
        <v>9919</v>
      </c>
      <c r="L106" s="34">
        <v>16519</v>
      </c>
      <c r="M106" s="35">
        <v>43497</v>
      </c>
      <c r="N106" s="35">
        <v>43497</v>
      </c>
      <c r="O106" s="29"/>
      <c r="P106" s="36">
        <v>6129621</v>
      </c>
      <c r="Q106" s="36">
        <v>68038793</v>
      </c>
      <c r="R106" s="37">
        <f t="shared" si="0"/>
        <v>612962</v>
      </c>
      <c r="S106" s="31" t="s">
        <v>82</v>
      </c>
      <c r="T106" s="31" t="s">
        <v>83</v>
      </c>
      <c r="U106" s="38">
        <v>20872277</v>
      </c>
      <c r="V106" s="38" t="s">
        <v>81</v>
      </c>
      <c r="W106" s="39" t="s">
        <v>84</v>
      </c>
      <c r="X106" s="39" t="s">
        <v>81</v>
      </c>
      <c r="Y106" s="31" t="str">
        <f t="shared" si="2"/>
        <v>DARYET LILIANA PATIÑO SALGADO</v>
      </c>
      <c r="Z106" s="31" t="s">
        <v>85</v>
      </c>
      <c r="AA106" s="31" t="s">
        <v>86</v>
      </c>
      <c r="AB106" s="31" t="s">
        <v>87</v>
      </c>
      <c r="AC106" s="60">
        <v>43497</v>
      </c>
      <c r="AD106" s="31" t="s">
        <v>990</v>
      </c>
      <c r="AE106" s="29" t="s">
        <v>761</v>
      </c>
      <c r="AF106" s="31" t="s">
        <v>90</v>
      </c>
      <c r="AG106" s="31" t="s">
        <v>83</v>
      </c>
      <c r="AH106" s="43">
        <v>51819216</v>
      </c>
      <c r="AI106" s="29" t="s">
        <v>762</v>
      </c>
      <c r="AJ106" s="31">
        <v>330</v>
      </c>
      <c r="AK106" s="31" t="s">
        <v>92</v>
      </c>
      <c r="AL106" s="45">
        <v>43132</v>
      </c>
      <c r="AM106" s="31" t="s">
        <v>93</v>
      </c>
      <c r="AN106" s="31">
        <v>0</v>
      </c>
      <c r="AO106" s="46">
        <v>0</v>
      </c>
      <c r="AP106" s="47"/>
      <c r="AQ106" s="48">
        <v>0</v>
      </c>
      <c r="AR106" s="47"/>
      <c r="AS106" s="49">
        <v>43497</v>
      </c>
      <c r="AT106" s="49">
        <v>43829</v>
      </c>
      <c r="AU106" s="50"/>
      <c r="AV106" s="51"/>
      <c r="AW106" s="31" t="s">
        <v>94</v>
      </c>
      <c r="AX106" s="31"/>
      <c r="AY106" s="31"/>
      <c r="AZ106" s="31" t="s">
        <v>94</v>
      </c>
      <c r="BA106" s="31">
        <v>0</v>
      </c>
      <c r="BB106" s="31"/>
      <c r="BC106" s="31"/>
      <c r="BD106" s="31"/>
      <c r="BE106" s="52" t="s">
        <v>991</v>
      </c>
      <c r="BF106" s="53">
        <f t="shared" si="1"/>
        <v>68038793</v>
      </c>
      <c r="BG106" s="54"/>
      <c r="BH106" s="55" t="s">
        <v>992</v>
      </c>
      <c r="BI106" s="29" t="s">
        <v>97</v>
      </c>
      <c r="BJ106" s="29"/>
      <c r="BK106" s="56" t="s">
        <v>993</v>
      </c>
      <c r="BL106" s="29" t="s">
        <v>99</v>
      </c>
      <c r="BM106" s="29"/>
      <c r="BN106" s="29"/>
      <c r="BO106" s="29"/>
      <c r="BP106" s="29"/>
      <c r="BQ106" s="29"/>
      <c r="BR106" s="29" t="s">
        <v>100</v>
      </c>
      <c r="BS106" s="57" t="s">
        <v>101</v>
      </c>
      <c r="BT106" s="82" t="s">
        <v>994</v>
      </c>
      <c r="BU106" s="29" t="s">
        <v>101</v>
      </c>
      <c r="BV106" s="29"/>
      <c r="BW106" s="58"/>
      <c r="BX106" s="29"/>
    </row>
    <row r="107" spans="1:76" ht="12.75" customHeight="1" x14ac:dyDescent="0.2">
      <c r="A107" s="30" t="s">
        <v>995</v>
      </c>
      <c r="B107" s="51" t="s">
        <v>75</v>
      </c>
      <c r="C107" s="32" t="s">
        <v>996</v>
      </c>
      <c r="D107" s="29">
        <v>105</v>
      </c>
      <c r="E107" s="31" t="s">
        <v>997</v>
      </c>
      <c r="F107" s="33">
        <v>43497</v>
      </c>
      <c r="G107" s="31" t="s">
        <v>998</v>
      </c>
      <c r="H107" s="31" t="s">
        <v>79</v>
      </c>
      <c r="I107" s="31" t="s">
        <v>80</v>
      </c>
      <c r="J107" s="34" t="s">
        <v>81</v>
      </c>
      <c r="K107" s="34">
        <v>17519</v>
      </c>
      <c r="L107" s="34">
        <v>16819</v>
      </c>
      <c r="M107" s="35">
        <v>43497</v>
      </c>
      <c r="N107" s="35">
        <v>43497</v>
      </c>
      <c r="O107" s="29"/>
      <c r="P107" s="36">
        <v>5240183</v>
      </c>
      <c r="Q107" s="36">
        <v>57642013</v>
      </c>
      <c r="R107" s="37">
        <f t="shared" si="0"/>
        <v>0</v>
      </c>
      <c r="S107" s="31" t="s">
        <v>82</v>
      </c>
      <c r="T107" s="31" t="s">
        <v>83</v>
      </c>
      <c r="U107" s="38">
        <v>1020747020</v>
      </c>
      <c r="V107" s="38" t="s">
        <v>81</v>
      </c>
      <c r="W107" s="39" t="s">
        <v>84</v>
      </c>
      <c r="X107" s="39" t="s">
        <v>81</v>
      </c>
      <c r="Y107" s="31" t="str">
        <f t="shared" si="2"/>
        <v>FELIPE GUERRA BAQUERO</v>
      </c>
      <c r="Z107" s="31" t="s">
        <v>85</v>
      </c>
      <c r="AA107" s="31" t="s">
        <v>122</v>
      </c>
      <c r="AB107" s="31" t="s">
        <v>87</v>
      </c>
      <c r="AC107" s="60">
        <v>43497</v>
      </c>
      <c r="AD107" s="31">
        <v>2004535</v>
      </c>
      <c r="AE107" s="29" t="s">
        <v>999</v>
      </c>
      <c r="AF107" s="31" t="s">
        <v>90</v>
      </c>
      <c r="AG107" s="31" t="s">
        <v>83</v>
      </c>
      <c r="AH107" s="75">
        <v>52821677</v>
      </c>
      <c r="AI107" s="29" t="s">
        <v>295</v>
      </c>
      <c r="AJ107" s="31">
        <v>330</v>
      </c>
      <c r="AK107" s="31" t="s">
        <v>92</v>
      </c>
      <c r="AL107" s="45">
        <v>43497</v>
      </c>
      <c r="AM107" s="31" t="s">
        <v>93</v>
      </c>
      <c r="AN107" s="31">
        <v>0</v>
      </c>
      <c r="AO107" s="46">
        <v>0</v>
      </c>
      <c r="AP107" s="47"/>
      <c r="AQ107" s="48">
        <v>0</v>
      </c>
      <c r="AR107" s="47"/>
      <c r="AS107" s="49">
        <v>43497</v>
      </c>
      <c r="AT107" s="49">
        <v>43829</v>
      </c>
      <c r="AU107" s="50"/>
      <c r="AV107" s="51"/>
      <c r="AW107" s="31" t="s">
        <v>94</v>
      </c>
      <c r="AX107" s="31"/>
      <c r="AY107" s="31"/>
      <c r="AZ107" s="31" t="s">
        <v>94</v>
      </c>
      <c r="BA107" s="31">
        <v>0</v>
      </c>
      <c r="BB107" s="31"/>
      <c r="BC107" s="31"/>
      <c r="BD107" s="31"/>
      <c r="BE107" s="52" t="s">
        <v>1000</v>
      </c>
      <c r="BF107" s="53">
        <f t="shared" si="1"/>
        <v>57642013</v>
      </c>
      <c r="BG107" s="54"/>
      <c r="BH107" s="55" t="s">
        <v>1001</v>
      </c>
      <c r="BI107" s="29" t="s">
        <v>97</v>
      </c>
      <c r="BJ107" s="29"/>
      <c r="BK107" s="56" t="s">
        <v>1002</v>
      </c>
      <c r="BL107" s="29" t="s">
        <v>99</v>
      </c>
      <c r="BM107" s="29"/>
      <c r="BN107" s="29"/>
      <c r="BO107" s="29"/>
      <c r="BP107" s="29"/>
      <c r="BQ107" s="29"/>
      <c r="BR107" s="29" t="s">
        <v>100</v>
      </c>
      <c r="BS107" s="57" t="s">
        <v>101</v>
      </c>
      <c r="BT107" s="82" t="s">
        <v>1003</v>
      </c>
      <c r="BU107" s="29" t="s">
        <v>101</v>
      </c>
      <c r="BV107" s="29"/>
      <c r="BW107" s="58"/>
      <c r="BX107" s="29"/>
    </row>
    <row r="108" spans="1:76" ht="12.75" customHeight="1" x14ac:dyDescent="0.2">
      <c r="A108" s="30" t="s">
        <v>1004</v>
      </c>
      <c r="B108" s="90" t="s">
        <v>75</v>
      </c>
      <c r="C108" s="32" t="s">
        <v>1005</v>
      </c>
      <c r="D108" s="29">
        <v>106</v>
      </c>
      <c r="E108" s="31" t="s">
        <v>1006</v>
      </c>
      <c r="F108" s="33">
        <v>43497</v>
      </c>
      <c r="G108" s="31" t="s">
        <v>1007</v>
      </c>
      <c r="H108" s="31" t="s">
        <v>79</v>
      </c>
      <c r="I108" s="31" t="s">
        <v>80</v>
      </c>
      <c r="J108" s="34" t="s">
        <v>81</v>
      </c>
      <c r="K108" s="34">
        <v>8219</v>
      </c>
      <c r="L108" s="34">
        <v>16219</v>
      </c>
      <c r="M108" s="35">
        <v>43497</v>
      </c>
      <c r="N108" s="35">
        <v>43497</v>
      </c>
      <c r="O108" s="29"/>
      <c r="P108" s="36">
        <v>5240183</v>
      </c>
      <c r="Q108" s="36">
        <v>57467340</v>
      </c>
      <c r="R108" s="37">
        <f t="shared" si="0"/>
        <v>-0.23333333432674408</v>
      </c>
      <c r="S108" s="31" t="s">
        <v>82</v>
      </c>
      <c r="T108" s="31" t="s">
        <v>83</v>
      </c>
      <c r="U108" s="38">
        <v>46385689</v>
      </c>
      <c r="V108" s="38" t="s">
        <v>81</v>
      </c>
      <c r="W108" s="39" t="s">
        <v>84</v>
      </c>
      <c r="X108" s="39" t="s">
        <v>81</v>
      </c>
      <c r="Y108" s="31" t="str">
        <f t="shared" si="2"/>
        <v>CLAUDIA PATRICIA OLMOS CUESTO</v>
      </c>
      <c r="Z108" s="31" t="s">
        <v>85</v>
      </c>
      <c r="AA108" s="31" t="s">
        <v>122</v>
      </c>
      <c r="AB108" s="31" t="s">
        <v>87</v>
      </c>
      <c r="AC108" s="60">
        <v>43497</v>
      </c>
      <c r="AD108" s="31">
        <v>2004571</v>
      </c>
      <c r="AE108" s="29" t="s">
        <v>1008</v>
      </c>
      <c r="AF108" s="31" t="s">
        <v>90</v>
      </c>
      <c r="AG108" s="31" t="s">
        <v>83</v>
      </c>
      <c r="AH108" s="43">
        <v>6872655</v>
      </c>
      <c r="AI108" s="29" t="s">
        <v>1009</v>
      </c>
      <c r="AJ108" s="31">
        <v>329</v>
      </c>
      <c r="AK108" s="31" t="s">
        <v>92</v>
      </c>
      <c r="AL108" s="45">
        <v>43497</v>
      </c>
      <c r="AM108" s="31" t="s">
        <v>93</v>
      </c>
      <c r="AN108" s="31">
        <v>0</v>
      </c>
      <c r="AO108" s="46">
        <v>0</v>
      </c>
      <c r="AP108" s="47"/>
      <c r="AQ108" s="48">
        <v>0</v>
      </c>
      <c r="AR108" s="47"/>
      <c r="AS108" s="49">
        <v>43497</v>
      </c>
      <c r="AT108" s="49">
        <v>43828</v>
      </c>
      <c r="AU108" s="50"/>
      <c r="AV108" s="51"/>
      <c r="AW108" s="31" t="s">
        <v>94</v>
      </c>
      <c r="AX108" s="31"/>
      <c r="AY108" s="31"/>
      <c r="AZ108" s="31" t="s">
        <v>94</v>
      </c>
      <c r="BA108" s="31">
        <v>0</v>
      </c>
      <c r="BB108" s="31"/>
      <c r="BC108" s="31"/>
      <c r="BD108" s="31"/>
      <c r="BE108" s="52" t="s">
        <v>1010</v>
      </c>
      <c r="BF108" s="53">
        <f t="shared" si="1"/>
        <v>57467340</v>
      </c>
      <c r="BG108" s="54"/>
      <c r="BH108" s="55" t="s">
        <v>1011</v>
      </c>
      <c r="BI108" s="29" t="s">
        <v>97</v>
      </c>
      <c r="BJ108" s="29"/>
      <c r="BK108" s="56" t="s">
        <v>1012</v>
      </c>
      <c r="BL108" s="29" t="s">
        <v>99</v>
      </c>
      <c r="BM108" s="29"/>
      <c r="BN108" s="29"/>
      <c r="BO108" s="29"/>
      <c r="BP108" s="29"/>
      <c r="BQ108" s="29"/>
      <c r="BR108" s="29" t="s">
        <v>100</v>
      </c>
      <c r="BS108" s="57" t="s">
        <v>101</v>
      </c>
      <c r="BT108" s="58"/>
      <c r="BU108" s="29" t="s">
        <v>101</v>
      </c>
      <c r="BV108" s="29"/>
      <c r="BW108" s="58"/>
      <c r="BX108" s="29"/>
    </row>
    <row r="109" spans="1:76" ht="12.75" customHeight="1" x14ac:dyDescent="0.2">
      <c r="A109" s="30" t="s">
        <v>1013</v>
      </c>
      <c r="B109" s="90" t="s">
        <v>75</v>
      </c>
      <c r="C109" s="32" t="s">
        <v>1014</v>
      </c>
      <c r="D109" s="29">
        <v>107</v>
      </c>
      <c r="E109" s="31" t="s">
        <v>1015</v>
      </c>
      <c r="F109" s="33">
        <v>43497</v>
      </c>
      <c r="G109" s="31" t="s">
        <v>1016</v>
      </c>
      <c r="H109" s="31" t="s">
        <v>79</v>
      </c>
      <c r="I109" s="31" t="s">
        <v>80</v>
      </c>
      <c r="J109" s="34" t="s">
        <v>81</v>
      </c>
      <c r="K109" s="34">
        <v>14019</v>
      </c>
      <c r="L109" s="93">
        <v>16119</v>
      </c>
      <c r="M109" s="35">
        <v>43497</v>
      </c>
      <c r="N109" s="35">
        <v>43497</v>
      </c>
      <c r="O109" s="29"/>
      <c r="P109" s="36">
        <v>5240183</v>
      </c>
      <c r="Q109" s="36">
        <v>57642013</v>
      </c>
      <c r="R109" s="37">
        <f t="shared" si="0"/>
        <v>0</v>
      </c>
      <c r="S109" s="31" t="s">
        <v>82</v>
      </c>
      <c r="T109" s="31" t="s">
        <v>83</v>
      </c>
      <c r="U109" s="38">
        <v>27080661</v>
      </c>
      <c r="V109" s="38" t="s">
        <v>81</v>
      </c>
      <c r="W109" s="39" t="s">
        <v>84</v>
      </c>
      <c r="X109" s="39" t="s">
        <v>81</v>
      </c>
      <c r="Y109" s="31" t="str">
        <f t="shared" si="2"/>
        <v>DAIRA EMILCE RECALDE RODRIGUEZ</v>
      </c>
      <c r="Z109" s="31" t="s">
        <v>85</v>
      </c>
      <c r="AA109" s="31" t="s">
        <v>122</v>
      </c>
      <c r="AB109" s="31" t="s">
        <v>87</v>
      </c>
      <c r="AC109" s="60">
        <v>43497</v>
      </c>
      <c r="AD109" s="34">
        <v>2004545</v>
      </c>
      <c r="AE109" s="54" t="s">
        <v>825</v>
      </c>
      <c r="AF109" s="31" t="s">
        <v>90</v>
      </c>
      <c r="AG109" s="31" t="s">
        <v>83</v>
      </c>
      <c r="AH109" s="43">
        <v>52051027</v>
      </c>
      <c r="AI109" s="29" t="s">
        <v>826</v>
      </c>
      <c r="AJ109" s="31">
        <v>330</v>
      </c>
      <c r="AK109" s="31" t="s">
        <v>92</v>
      </c>
      <c r="AL109" s="45">
        <v>43497</v>
      </c>
      <c r="AM109" s="31" t="s">
        <v>93</v>
      </c>
      <c r="AN109" s="31">
        <v>0</v>
      </c>
      <c r="AO109" s="46">
        <v>0</v>
      </c>
      <c r="AP109" s="47"/>
      <c r="AQ109" s="48">
        <v>0</v>
      </c>
      <c r="AR109" s="47"/>
      <c r="AS109" s="49">
        <v>43497</v>
      </c>
      <c r="AT109" s="49">
        <v>43829</v>
      </c>
      <c r="AU109" s="50"/>
      <c r="AV109" s="51"/>
      <c r="AW109" s="31" t="s">
        <v>94</v>
      </c>
      <c r="AX109" s="31"/>
      <c r="AY109" s="31"/>
      <c r="AZ109" s="31" t="s">
        <v>94</v>
      </c>
      <c r="BA109" s="31">
        <v>0</v>
      </c>
      <c r="BB109" s="31"/>
      <c r="BC109" s="31"/>
      <c r="BD109" s="31"/>
      <c r="BE109" s="52" t="s">
        <v>1017</v>
      </c>
      <c r="BF109" s="53">
        <f t="shared" si="1"/>
        <v>57642013</v>
      </c>
      <c r="BG109" s="54"/>
      <c r="BH109" s="55" t="s">
        <v>1018</v>
      </c>
      <c r="BI109" s="29" t="s">
        <v>97</v>
      </c>
      <c r="BJ109" s="29"/>
      <c r="BK109" s="56" t="s">
        <v>1019</v>
      </c>
      <c r="BL109" s="29" t="s">
        <v>99</v>
      </c>
      <c r="BM109" s="29"/>
      <c r="BN109" s="29"/>
      <c r="BO109" s="29"/>
      <c r="BP109" s="29"/>
      <c r="BQ109" s="29"/>
      <c r="BR109" s="29" t="s">
        <v>100</v>
      </c>
      <c r="BS109" s="57" t="s">
        <v>101</v>
      </c>
      <c r="BT109" s="58"/>
      <c r="BU109" s="29" t="s">
        <v>101</v>
      </c>
      <c r="BV109" s="29"/>
      <c r="BW109" s="58"/>
      <c r="BX109" s="29"/>
    </row>
    <row r="110" spans="1:76" ht="12.75" customHeight="1" x14ac:dyDescent="0.2">
      <c r="A110" s="30" t="s">
        <v>1020</v>
      </c>
      <c r="B110" s="90" t="s">
        <v>75</v>
      </c>
      <c r="C110" s="32" t="s">
        <v>1021</v>
      </c>
      <c r="D110" s="29">
        <v>108</v>
      </c>
      <c r="E110" s="88" t="s">
        <v>1022</v>
      </c>
      <c r="F110" s="33">
        <v>43497</v>
      </c>
      <c r="G110" s="31" t="s">
        <v>1023</v>
      </c>
      <c r="H110" s="31" t="s">
        <v>79</v>
      </c>
      <c r="I110" s="31" t="s">
        <v>80</v>
      </c>
      <c r="J110" s="34" t="s">
        <v>81</v>
      </c>
      <c r="K110" s="34">
        <v>14719</v>
      </c>
      <c r="L110" s="93">
        <v>17119</v>
      </c>
      <c r="M110" s="35">
        <v>43497</v>
      </c>
      <c r="N110" s="35">
        <v>43497</v>
      </c>
      <c r="O110" s="29"/>
      <c r="P110" s="36">
        <v>5240183</v>
      </c>
      <c r="Q110" s="36">
        <v>57642013</v>
      </c>
      <c r="R110" s="37">
        <f t="shared" si="0"/>
        <v>0</v>
      </c>
      <c r="S110" s="31" t="s">
        <v>82</v>
      </c>
      <c r="T110" s="31" t="s">
        <v>83</v>
      </c>
      <c r="U110" s="38">
        <v>1018403685</v>
      </c>
      <c r="V110" s="38" t="s">
        <v>81</v>
      </c>
      <c r="W110" s="39" t="s">
        <v>84</v>
      </c>
      <c r="X110" s="39" t="s">
        <v>81</v>
      </c>
      <c r="Y110" s="31" t="str">
        <f t="shared" si="2"/>
        <v>NATALIA RODRIGUEZ SANTOS</v>
      </c>
      <c r="Z110" s="31" t="s">
        <v>85</v>
      </c>
      <c r="AA110" s="31" t="s">
        <v>122</v>
      </c>
      <c r="AB110" s="31" t="s">
        <v>87</v>
      </c>
      <c r="AC110" s="60">
        <v>43497</v>
      </c>
      <c r="AD110" s="34">
        <v>2004567</v>
      </c>
      <c r="AE110" s="54" t="s">
        <v>825</v>
      </c>
      <c r="AF110" s="31" t="s">
        <v>90</v>
      </c>
      <c r="AG110" s="31" t="s">
        <v>83</v>
      </c>
      <c r="AH110" s="43">
        <v>52051027</v>
      </c>
      <c r="AI110" s="29" t="s">
        <v>826</v>
      </c>
      <c r="AJ110" s="31">
        <v>330</v>
      </c>
      <c r="AK110" s="31" t="s">
        <v>92</v>
      </c>
      <c r="AL110" s="45">
        <v>43497</v>
      </c>
      <c r="AM110" s="31" t="s">
        <v>93</v>
      </c>
      <c r="AN110" s="31">
        <v>0</v>
      </c>
      <c r="AO110" s="46">
        <v>0</v>
      </c>
      <c r="AP110" s="47"/>
      <c r="AQ110" s="48">
        <v>0</v>
      </c>
      <c r="AR110" s="47"/>
      <c r="AS110" s="49">
        <v>43497</v>
      </c>
      <c r="AT110" s="49">
        <v>43829</v>
      </c>
      <c r="AU110" s="50"/>
      <c r="AV110" s="51"/>
      <c r="AW110" s="31" t="s">
        <v>270</v>
      </c>
      <c r="AX110" s="33">
        <v>43615</v>
      </c>
      <c r="AY110" s="31">
        <v>60</v>
      </c>
      <c r="AZ110" s="31" t="s">
        <v>94</v>
      </c>
      <c r="BA110" s="31">
        <v>0</v>
      </c>
      <c r="BB110" s="31"/>
      <c r="BC110" s="31"/>
      <c r="BD110" s="31" t="s">
        <v>1024</v>
      </c>
      <c r="BE110" s="52" t="s">
        <v>1025</v>
      </c>
      <c r="BF110" s="53">
        <f t="shared" si="1"/>
        <v>57642013</v>
      </c>
      <c r="BG110" s="54"/>
      <c r="BH110" s="55" t="s">
        <v>1026</v>
      </c>
      <c r="BI110" s="29" t="s">
        <v>97</v>
      </c>
      <c r="BJ110" s="29"/>
      <c r="BK110" s="56" t="s">
        <v>1027</v>
      </c>
      <c r="BL110" s="29" t="s">
        <v>99</v>
      </c>
      <c r="BM110" s="29"/>
      <c r="BN110" s="73" t="s">
        <v>275</v>
      </c>
      <c r="BO110" s="29"/>
      <c r="BP110" s="29"/>
      <c r="BQ110" s="29"/>
      <c r="BR110" s="29" t="s">
        <v>100</v>
      </c>
      <c r="BS110" s="57" t="s">
        <v>1028</v>
      </c>
      <c r="BT110" s="89" t="s">
        <v>1029</v>
      </c>
      <c r="BU110" s="29" t="s">
        <v>101</v>
      </c>
      <c r="BV110" s="29"/>
      <c r="BW110" s="58"/>
      <c r="BX110" s="29"/>
    </row>
    <row r="111" spans="1:76" ht="12.75" customHeight="1" x14ac:dyDescent="0.2">
      <c r="A111" s="30" t="s">
        <v>1030</v>
      </c>
      <c r="B111" s="51" t="s">
        <v>75</v>
      </c>
      <c r="C111" s="32" t="s">
        <v>1031</v>
      </c>
      <c r="D111" s="29">
        <v>109</v>
      </c>
      <c r="E111" s="31" t="s">
        <v>1032</v>
      </c>
      <c r="F111" s="33">
        <v>43497</v>
      </c>
      <c r="G111" s="31" t="s">
        <v>1033</v>
      </c>
      <c r="H111" s="31" t="s">
        <v>79</v>
      </c>
      <c r="I111" s="31" t="s">
        <v>80</v>
      </c>
      <c r="J111" s="34" t="s">
        <v>81</v>
      </c>
      <c r="K111" s="34">
        <v>17919</v>
      </c>
      <c r="L111" s="93">
        <v>17319</v>
      </c>
      <c r="M111" s="35">
        <v>43497</v>
      </c>
      <c r="N111" s="35">
        <v>43497</v>
      </c>
      <c r="O111" s="29"/>
      <c r="P111" s="36">
        <v>5240183</v>
      </c>
      <c r="Q111" s="36">
        <v>15720549</v>
      </c>
      <c r="R111" s="37">
        <f t="shared" si="0"/>
        <v>0</v>
      </c>
      <c r="S111" s="31" t="s">
        <v>82</v>
      </c>
      <c r="T111" s="31" t="s">
        <v>83</v>
      </c>
      <c r="U111" s="38">
        <v>52718992</v>
      </c>
      <c r="V111" s="38" t="s">
        <v>81</v>
      </c>
      <c r="W111" s="39" t="s">
        <v>84</v>
      </c>
      <c r="X111" s="39" t="s">
        <v>81</v>
      </c>
      <c r="Y111" s="31" t="str">
        <f t="shared" si="2"/>
        <v>IVONNE LUCELY LIEVANO NAVARRETE</v>
      </c>
      <c r="Z111" s="31" t="s">
        <v>85</v>
      </c>
      <c r="AA111" s="31" t="s">
        <v>122</v>
      </c>
      <c r="AB111" s="31" t="s">
        <v>87</v>
      </c>
      <c r="AC111" s="60">
        <v>43497</v>
      </c>
      <c r="AD111" s="34">
        <v>2004577</v>
      </c>
      <c r="AE111" s="29" t="s">
        <v>999</v>
      </c>
      <c r="AF111" s="31" t="s">
        <v>90</v>
      </c>
      <c r="AG111" s="31" t="s">
        <v>83</v>
      </c>
      <c r="AH111" s="75">
        <v>52821677</v>
      </c>
      <c r="AI111" s="29" t="s">
        <v>295</v>
      </c>
      <c r="AJ111" s="31">
        <v>90</v>
      </c>
      <c r="AK111" s="31" t="s">
        <v>92</v>
      </c>
      <c r="AL111" s="45">
        <v>43497</v>
      </c>
      <c r="AM111" s="31" t="s">
        <v>93</v>
      </c>
      <c r="AN111" s="31">
        <v>0</v>
      </c>
      <c r="AO111" s="46">
        <v>0</v>
      </c>
      <c r="AP111" s="47"/>
      <c r="AQ111" s="48">
        <v>0</v>
      </c>
      <c r="AR111" s="47"/>
      <c r="AS111" s="49">
        <v>43497</v>
      </c>
      <c r="AT111" s="49">
        <v>43585</v>
      </c>
      <c r="AU111" s="50"/>
      <c r="AV111" s="51"/>
      <c r="AW111" s="31" t="s">
        <v>94</v>
      </c>
      <c r="AX111" s="31"/>
      <c r="AY111" s="31"/>
      <c r="AZ111" s="31" t="s">
        <v>94</v>
      </c>
      <c r="BA111" s="31">
        <v>0</v>
      </c>
      <c r="BB111" s="31"/>
      <c r="BC111" s="31"/>
      <c r="BD111" s="31"/>
      <c r="BE111" s="52" t="s">
        <v>1034</v>
      </c>
      <c r="BF111" s="53">
        <f t="shared" si="1"/>
        <v>15720549</v>
      </c>
      <c r="BG111" s="54"/>
      <c r="BH111" s="55" t="s">
        <v>1035</v>
      </c>
      <c r="BI111" s="80" t="s">
        <v>351</v>
      </c>
      <c r="BJ111" s="29"/>
      <c r="BK111" s="56" t="s">
        <v>1036</v>
      </c>
      <c r="BL111" s="29" t="s">
        <v>99</v>
      </c>
      <c r="BM111" s="29"/>
      <c r="BN111" s="73" t="s">
        <v>100</v>
      </c>
      <c r="BO111" s="29"/>
      <c r="BP111" s="29"/>
      <c r="BQ111" s="29"/>
      <c r="BR111" s="29" t="s">
        <v>354</v>
      </c>
      <c r="BS111" s="57" t="s">
        <v>101</v>
      </c>
      <c r="BT111" s="58"/>
      <c r="BU111" s="29" t="s">
        <v>101</v>
      </c>
      <c r="BV111" s="29"/>
      <c r="BW111" s="58"/>
      <c r="BX111" s="29"/>
    </row>
    <row r="112" spans="1:76" ht="12.75" customHeight="1" x14ac:dyDescent="0.2">
      <c r="A112" s="30" t="s">
        <v>1037</v>
      </c>
      <c r="B112" s="51" t="s">
        <v>75</v>
      </c>
      <c r="C112" s="32" t="s">
        <v>1038</v>
      </c>
      <c r="D112" s="29">
        <v>110</v>
      </c>
      <c r="E112" s="31" t="s">
        <v>1039</v>
      </c>
      <c r="F112" s="33">
        <v>43497</v>
      </c>
      <c r="G112" s="31" t="s">
        <v>1040</v>
      </c>
      <c r="H112" s="31" t="s">
        <v>79</v>
      </c>
      <c r="I112" s="31" t="s">
        <v>80</v>
      </c>
      <c r="J112" s="34" t="s">
        <v>81</v>
      </c>
      <c r="K112" s="34">
        <v>17719</v>
      </c>
      <c r="L112" s="93">
        <v>17219</v>
      </c>
      <c r="M112" s="35">
        <v>43497</v>
      </c>
      <c r="N112" s="35">
        <v>43497</v>
      </c>
      <c r="O112" s="29"/>
      <c r="P112" s="36">
        <v>5240183</v>
      </c>
      <c r="Q112" s="36">
        <v>57642013</v>
      </c>
      <c r="R112" s="37">
        <f t="shared" si="0"/>
        <v>0</v>
      </c>
      <c r="S112" s="31" t="s">
        <v>82</v>
      </c>
      <c r="T112" s="31" t="s">
        <v>83</v>
      </c>
      <c r="U112" s="38">
        <v>1032402519</v>
      </c>
      <c r="V112" s="38" t="s">
        <v>81</v>
      </c>
      <c r="W112" s="39" t="s">
        <v>84</v>
      </c>
      <c r="X112" s="39" t="s">
        <v>81</v>
      </c>
      <c r="Y112" s="31" t="str">
        <f t="shared" si="2"/>
        <v>LAURA MILENA CAMACHO JARAMILLO</v>
      </c>
      <c r="Z112" s="31" t="s">
        <v>85</v>
      </c>
      <c r="AA112" s="31" t="s">
        <v>122</v>
      </c>
      <c r="AB112" s="31" t="s">
        <v>87</v>
      </c>
      <c r="AC112" s="60">
        <v>43497</v>
      </c>
      <c r="AD112" s="31">
        <v>2004579</v>
      </c>
      <c r="AE112" s="29" t="s">
        <v>999</v>
      </c>
      <c r="AF112" s="31" t="s">
        <v>90</v>
      </c>
      <c r="AG112" s="31" t="s">
        <v>83</v>
      </c>
      <c r="AH112" s="75">
        <v>52821677</v>
      </c>
      <c r="AI112" s="29" t="s">
        <v>295</v>
      </c>
      <c r="AJ112" s="31">
        <v>330</v>
      </c>
      <c r="AK112" s="31" t="s">
        <v>92</v>
      </c>
      <c r="AL112" s="45">
        <v>43497</v>
      </c>
      <c r="AM112" s="31" t="s">
        <v>93</v>
      </c>
      <c r="AN112" s="31">
        <v>0</v>
      </c>
      <c r="AO112" s="46">
        <v>0</v>
      </c>
      <c r="AP112" s="47"/>
      <c r="AQ112" s="48">
        <v>0</v>
      </c>
      <c r="AR112" s="47"/>
      <c r="AS112" s="49">
        <v>43497</v>
      </c>
      <c r="AT112" s="49">
        <v>43829</v>
      </c>
      <c r="AU112" s="50"/>
      <c r="AV112" s="51"/>
      <c r="AW112" s="31" t="s">
        <v>94</v>
      </c>
      <c r="AX112" s="31"/>
      <c r="AY112" s="31"/>
      <c r="AZ112" s="31" t="s">
        <v>94</v>
      </c>
      <c r="BA112" s="31">
        <v>0</v>
      </c>
      <c r="BB112" s="31"/>
      <c r="BC112" s="31"/>
      <c r="BD112" s="31"/>
      <c r="BE112" s="52" t="s">
        <v>1041</v>
      </c>
      <c r="BF112" s="53">
        <f t="shared" si="1"/>
        <v>57642013</v>
      </c>
      <c r="BG112" s="54"/>
      <c r="BH112" s="55" t="s">
        <v>1042</v>
      </c>
      <c r="BI112" s="29" t="s">
        <v>97</v>
      </c>
      <c r="BJ112" s="29"/>
      <c r="BK112" s="56" t="s">
        <v>1043</v>
      </c>
      <c r="BL112" s="29" t="s">
        <v>99</v>
      </c>
      <c r="BM112" s="29"/>
      <c r="BN112" s="29"/>
      <c r="BO112" s="29"/>
      <c r="BP112" s="29"/>
      <c r="BQ112" s="29"/>
      <c r="BR112" s="29" t="s">
        <v>100</v>
      </c>
      <c r="BS112" s="57" t="s">
        <v>101</v>
      </c>
      <c r="BT112" s="58"/>
      <c r="BU112" s="29" t="s">
        <v>101</v>
      </c>
      <c r="BV112" s="29"/>
      <c r="BW112" s="58"/>
      <c r="BX112" s="29"/>
    </row>
    <row r="113" spans="1:76" ht="12.75" customHeight="1" x14ac:dyDescent="0.2">
      <c r="A113" s="30" t="s">
        <v>1044</v>
      </c>
      <c r="B113" s="51" t="s">
        <v>75</v>
      </c>
      <c r="C113" s="32" t="s">
        <v>1045</v>
      </c>
      <c r="D113" s="29">
        <v>111</v>
      </c>
      <c r="E113" s="31" t="s">
        <v>1046</v>
      </c>
      <c r="F113" s="33">
        <v>43497</v>
      </c>
      <c r="G113" s="31" t="s">
        <v>1047</v>
      </c>
      <c r="H113" s="31" t="s">
        <v>79</v>
      </c>
      <c r="I113" s="31" t="s">
        <v>80</v>
      </c>
      <c r="J113" s="34" t="s">
        <v>81</v>
      </c>
      <c r="K113" s="34">
        <v>20819</v>
      </c>
      <c r="L113" s="93">
        <v>17419</v>
      </c>
      <c r="M113" s="35">
        <v>43497</v>
      </c>
      <c r="N113" s="35">
        <v>43497</v>
      </c>
      <c r="O113" s="29"/>
      <c r="P113" s="36">
        <v>3461307</v>
      </c>
      <c r="Q113" s="36">
        <v>38074377</v>
      </c>
      <c r="R113" s="37">
        <f t="shared" si="0"/>
        <v>0</v>
      </c>
      <c r="S113" s="31" t="s">
        <v>82</v>
      </c>
      <c r="T113" s="31" t="s">
        <v>83</v>
      </c>
      <c r="U113" s="38">
        <v>79771679</v>
      </c>
      <c r="V113" s="38" t="s">
        <v>81</v>
      </c>
      <c r="W113" s="39" t="s">
        <v>84</v>
      </c>
      <c r="X113" s="39" t="s">
        <v>81</v>
      </c>
      <c r="Y113" s="31" t="str">
        <f t="shared" si="2"/>
        <v>EMERSON CRUZ ALDANA</v>
      </c>
      <c r="Z113" s="31" t="s">
        <v>85</v>
      </c>
      <c r="AA113" s="31" t="s">
        <v>122</v>
      </c>
      <c r="AB113" s="31" t="s">
        <v>87</v>
      </c>
      <c r="AC113" s="60">
        <v>43497</v>
      </c>
      <c r="AD113" s="31">
        <v>2004578</v>
      </c>
      <c r="AE113" s="29" t="s">
        <v>920</v>
      </c>
      <c r="AF113" s="31" t="s">
        <v>90</v>
      </c>
      <c r="AG113" s="31" t="s">
        <v>83</v>
      </c>
      <c r="AH113" s="43">
        <v>80215978</v>
      </c>
      <c r="AI113" s="29" t="s">
        <v>921</v>
      </c>
      <c r="AJ113" s="31">
        <v>330</v>
      </c>
      <c r="AK113" s="31" t="s">
        <v>92</v>
      </c>
      <c r="AL113" s="45">
        <v>43497</v>
      </c>
      <c r="AM113" s="31" t="s">
        <v>93</v>
      </c>
      <c r="AN113" s="31">
        <v>0</v>
      </c>
      <c r="AO113" s="46">
        <v>0</v>
      </c>
      <c r="AP113" s="47"/>
      <c r="AQ113" s="48">
        <v>0</v>
      </c>
      <c r="AR113" s="47"/>
      <c r="AS113" s="49">
        <v>43497</v>
      </c>
      <c r="AT113" s="79">
        <v>43558</v>
      </c>
      <c r="AU113" s="50"/>
      <c r="AV113" s="68">
        <v>43559</v>
      </c>
      <c r="AW113" s="31" t="s">
        <v>94</v>
      </c>
      <c r="AX113" s="31"/>
      <c r="AY113" s="31"/>
      <c r="AZ113" s="31" t="s">
        <v>94</v>
      </c>
      <c r="BA113" s="31">
        <v>0</v>
      </c>
      <c r="BB113" s="31"/>
      <c r="BC113" s="31"/>
      <c r="BD113" s="31" t="s">
        <v>1048</v>
      </c>
      <c r="BE113" s="52" t="s">
        <v>1049</v>
      </c>
      <c r="BF113" s="53">
        <f t="shared" si="1"/>
        <v>38074377</v>
      </c>
      <c r="BG113" s="54"/>
      <c r="BH113" s="55" t="s">
        <v>1050</v>
      </c>
      <c r="BI113" s="54" t="s">
        <v>701</v>
      </c>
      <c r="BJ113" s="29"/>
      <c r="BK113" s="56" t="s">
        <v>1051</v>
      </c>
      <c r="BL113" s="29" t="s">
        <v>99</v>
      </c>
      <c r="BM113" s="29"/>
      <c r="BN113" s="73" t="s">
        <v>748</v>
      </c>
      <c r="BO113" s="29"/>
      <c r="BP113" s="29"/>
      <c r="BQ113" s="29"/>
      <c r="BR113" s="29" t="s">
        <v>354</v>
      </c>
      <c r="BS113" s="94" t="s">
        <v>1052</v>
      </c>
      <c r="BT113" s="58"/>
      <c r="BU113" s="29" t="s">
        <v>101</v>
      </c>
      <c r="BV113" s="29"/>
      <c r="BW113" s="58"/>
      <c r="BX113" s="29"/>
    </row>
    <row r="114" spans="1:76" ht="12.75" customHeight="1" x14ac:dyDescent="0.2">
      <c r="A114" s="30" t="s">
        <v>1053</v>
      </c>
      <c r="B114" s="51" t="s">
        <v>75</v>
      </c>
      <c r="C114" s="32" t="s">
        <v>1054</v>
      </c>
      <c r="D114" s="29">
        <v>112</v>
      </c>
      <c r="E114" s="31" t="s">
        <v>1055</v>
      </c>
      <c r="F114" s="33">
        <v>43501</v>
      </c>
      <c r="G114" s="31" t="s">
        <v>1056</v>
      </c>
      <c r="H114" s="31" t="s">
        <v>79</v>
      </c>
      <c r="I114" s="31" t="s">
        <v>80</v>
      </c>
      <c r="J114" s="34" t="s">
        <v>81</v>
      </c>
      <c r="K114" s="34">
        <v>17619</v>
      </c>
      <c r="L114" s="34">
        <v>17919</v>
      </c>
      <c r="M114" s="35">
        <v>43501</v>
      </c>
      <c r="N114" s="35">
        <v>43501</v>
      </c>
      <c r="O114" s="29"/>
      <c r="P114" s="36">
        <v>3461307</v>
      </c>
      <c r="Q114" s="36">
        <v>38074377</v>
      </c>
      <c r="R114" s="37">
        <f t="shared" si="0"/>
        <v>461507.60000000149</v>
      </c>
      <c r="S114" s="31" t="s">
        <v>82</v>
      </c>
      <c r="T114" s="31" t="s">
        <v>83</v>
      </c>
      <c r="U114" s="38">
        <v>1018466550</v>
      </c>
      <c r="V114" s="38" t="s">
        <v>81</v>
      </c>
      <c r="W114" s="39" t="s">
        <v>84</v>
      </c>
      <c r="X114" s="39" t="s">
        <v>81</v>
      </c>
      <c r="Y114" s="31" t="str">
        <f t="shared" si="2"/>
        <v>LUIS FERNANDO BALAGUERA SARMIENTO</v>
      </c>
      <c r="Z114" s="31" t="s">
        <v>85</v>
      </c>
      <c r="AA114" s="31" t="s">
        <v>480</v>
      </c>
      <c r="AB114" s="31" t="s">
        <v>87</v>
      </c>
      <c r="AC114" s="60">
        <v>43501</v>
      </c>
      <c r="AD114" s="34" t="s">
        <v>1057</v>
      </c>
      <c r="AE114" s="29" t="s">
        <v>999</v>
      </c>
      <c r="AF114" s="31" t="s">
        <v>90</v>
      </c>
      <c r="AG114" s="31" t="s">
        <v>83</v>
      </c>
      <c r="AH114" s="75">
        <v>52821677</v>
      </c>
      <c r="AI114" s="29" t="s">
        <v>295</v>
      </c>
      <c r="AJ114" s="31">
        <v>326</v>
      </c>
      <c r="AK114" s="31" t="s">
        <v>92</v>
      </c>
      <c r="AL114" s="45">
        <v>43136</v>
      </c>
      <c r="AM114" s="31" t="s">
        <v>93</v>
      </c>
      <c r="AN114" s="31">
        <v>0</v>
      </c>
      <c r="AO114" s="46">
        <v>0</v>
      </c>
      <c r="AP114" s="47"/>
      <c r="AQ114" s="48">
        <v>0</v>
      </c>
      <c r="AR114" s="47"/>
      <c r="AS114" s="49">
        <v>43501</v>
      </c>
      <c r="AT114" s="49">
        <v>43829</v>
      </c>
      <c r="AU114" s="50"/>
      <c r="AV114" s="51"/>
      <c r="AW114" s="31" t="s">
        <v>94</v>
      </c>
      <c r="AX114" s="31"/>
      <c r="AY114" s="31"/>
      <c r="AZ114" s="31" t="s">
        <v>94</v>
      </c>
      <c r="BA114" s="31">
        <v>0</v>
      </c>
      <c r="BB114" s="31"/>
      <c r="BC114" s="31"/>
      <c r="BD114" s="31"/>
      <c r="BE114" s="52" t="s">
        <v>1058</v>
      </c>
      <c r="BF114" s="53">
        <f t="shared" si="1"/>
        <v>38074377</v>
      </c>
      <c r="BG114" s="54"/>
      <c r="BH114" s="55" t="s">
        <v>1059</v>
      </c>
      <c r="BI114" s="29" t="s">
        <v>97</v>
      </c>
      <c r="BJ114" s="29"/>
      <c r="BK114" s="56" t="s">
        <v>1060</v>
      </c>
      <c r="BL114" s="29" t="s">
        <v>99</v>
      </c>
      <c r="BM114" s="29"/>
      <c r="BN114" s="29"/>
      <c r="BO114" s="29"/>
      <c r="BP114" s="29"/>
      <c r="BQ114" s="29"/>
      <c r="BR114" s="29" t="s">
        <v>100</v>
      </c>
      <c r="BS114" s="57" t="s">
        <v>1061</v>
      </c>
      <c r="BT114" s="58"/>
      <c r="BU114" s="29" t="s">
        <v>101</v>
      </c>
      <c r="BV114" s="29"/>
      <c r="BW114" s="58"/>
      <c r="BX114" s="29"/>
    </row>
    <row r="115" spans="1:76" ht="12.75" customHeight="1" x14ac:dyDescent="0.2">
      <c r="A115" s="30" t="s">
        <v>1062</v>
      </c>
      <c r="B115" s="90" t="s">
        <v>75</v>
      </c>
      <c r="C115" s="32" t="s">
        <v>1063</v>
      </c>
      <c r="D115" s="29">
        <v>113</v>
      </c>
      <c r="E115" s="31" t="s">
        <v>1064</v>
      </c>
      <c r="F115" s="33">
        <v>43501</v>
      </c>
      <c r="G115" s="31" t="s">
        <v>1065</v>
      </c>
      <c r="H115" s="31" t="s">
        <v>79</v>
      </c>
      <c r="I115" s="31" t="s">
        <v>80</v>
      </c>
      <c r="J115" s="34" t="s">
        <v>81</v>
      </c>
      <c r="K115" s="34">
        <v>12019</v>
      </c>
      <c r="L115" s="34">
        <v>18219</v>
      </c>
      <c r="M115" s="35">
        <v>43501</v>
      </c>
      <c r="N115" s="61">
        <v>43502</v>
      </c>
      <c r="O115" s="29"/>
      <c r="P115" s="36">
        <v>6129621</v>
      </c>
      <c r="Q115" s="36">
        <v>67425831</v>
      </c>
      <c r="R115" s="37">
        <f t="shared" si="0"/>
        <v>1021603.4999999925</v>
      </c>
      <c r="S115" s="31" t="s">
        <v>82</v>
      </c>
      <c r="T115" s="31" t="s">
        <v>83</v>
      </c>
      <c r="U115" s="38">
        <v>1026257518</v>
      </c>
      <c r="V115" s="38" t="s">
        <v>81</v>
      </c>
      <c r="W115" s="39" t="s">
        <v>84</v>
      </c>
      <c r="X115" s="39" t="s">
        <v>81</v>
      </c>
      <c r="Y115" s="31" t="str">
        <f t="shared" si="2"/>
        <v>JOSE LUIS QUIROGA PACHECO</v>
      </c>
      <c r="Z115" s="31" t="s">
        <v>85</v>
      </c>
      <c r="AA115" s="31" t="s">
        <v>122</v>
      </c>
      <c r="AB115" s="31" t="s">
        <v>87</v>
      </c>
      <c r="AC115" s="60">
        <v>43501</v>
      </c>
      <c r="AD115" s="34">
        <v>2004636</v>
      </c>
      <c r="AE115" s="54" t="s">
        <v>825</v>
      </c>
      <c r="AF115" s="31" t="s">
        <v>90</v>
      </c>
      <c r="AG115" s="31" t="s">
        <v>83</v>
      </c>
      <c r="AH115" s="43">
        <v>52051027</v>
      </c>
      <c r="AI115" s="29" t="s">
        <v>826</v>
      </c>
      <c r="AJ115" s="31">
        <v>325</v>
      </c>
      <c r="AK115" s="31" t="s">
        <v>92</v>
      </c>
      <c r="AL115" s="45">
        <v>43136</v>
      </c>
      <c r="AM115" s="31" t="s">
        <v>93</v>
      </c>
      <c r="AN115" s="31">
        <v>0</v>
      </c>
      <c r="AO115" s="46">
        <v>0</v>
      </c>
      <c r="AP115" s="47"/>
      <c r="AQ115" s="48">
        <v>0</v>
      </c>
      <c r="AR115" s="47"/>
      <c r="AS115" s="49">
        <v>43502</v>
      </c>
      <c r="AT115" s="49">
        <v>43829</v>
      </c>
      <c r="AU115" s="50"/>
      <c r="AV115" s="51"/>
      <c r="AW115" s="31" t="s">
        <v>94</v>
      </c>
      <c r="AX115" s="31"/>
      <c r="AY115" s="31"/>
      <c r="AZ115" s="31" t="s">
        <v>94</v>
      </c>
      <c r="BA115" s="31">
        <v>0</v>
      </c>
      <c r="BB115" s="31"/>
      <c r="BC115" s="31"/>
      <c r="BD115" s="31"/>
      <c r="BE115" s="52" t="s">
        <v>1066</v>
      </c>
      <c r="BF115" s="53">
        <f t="shared" si="1"/>
        <v>67425831</v>
      </c>
      <c r="BG115" s="54"/>
      <c r="BH115" s="55" t="s">
        <v>1067</v>
      </c>
      <c r="BI115" s="29" t="s">
        <v>97</v>
      </c>
      <c r="BJ115" s="29"/>
      <c r="BK115" s="56" t="s">
        <v>1068</v>
      </c>
      <c r="BL115" s="29" t="s">
        <v>99</v>
      </c>
      <c r="BM115" s="29"/>
      <c r="BN115" s="29"/>
      <c r="BO115" s="29"/>
      <c r="BP115" s="29"/>
      <c r="BQ115" s="29"/>
      <c r="BR115" s="29" t="s">
        <v>100</v>
      </c>
      <c r="BS115" s="57" t="s">
        <v>101</v>
      </c>
      <c r="BT115" s="58"/>
      <c r="BU115" s="29" t="s">
        <v>101</v>
      </c>
      <c r="BV115" s="29"/>
      <c r="BW115" s="58"/>
      <c r="BX115" s="29"/>
    </row>
    <row r="116" spans="1:76" ht="12.75" customHeight="1" x14ac:dyDescent="0.2">
      <c r="A116" s="30" t="s">
        <v>1069</v>
      </c>
      <c r="B116" s="51" t="s">
        <v>75</v>
      </c>
      <c r="C116" s="32" t="s">
        <v>1070</v>
      </c>
      <c r="D116" s="29">
        <v>114</v>
      </c>
      <c r="E116" s="31" t="s">
        <v>1071</v>
      </c>
      <c r="F116" s="33">
        <v>43501</v>
      </c>
      <c r="G116" s="31" t="s">
        <v>1072</v>
      </c>
      <c r="H116" s="31" t="s">
        <v>79</v>
      </c>
      <c r="I116" s="31" t="s">
        <v>80</v>
      </c>
      <c r="J116" s="34" t="s">
        <v>81</v>
      </c>
      <c r="K116" s="34">
        <v>15919</v>
      </c>
      <c r="L116" s="34">
        <v>18019</v>
      </c>
      <c r="M116" s="35">
        <v>43501</v>
      </c>
      <c r="N116" s="61">
        <v>43502</v>
      </c>
      <c r="O116" s="29"/>
      <c r="P116" s="36">
        <v>3064810</v>
      </c>
      <c r="Q116" s="36">
        <v>33712910</v>
      </c>
      <c r="R116" s="37">
        <f t="shared" si="0"/>
        <v>510801.66666666791</v>
      </c>
      <c r="S116" s="31" t="s">
        <v>82</v>
      </c>
      <c r="T116" s="31" t="s">
        <v>83</v>
      </c>
      <c r="U116" s="38">
        <v>1110480916</v>
      </c>
      <c r="V116" s="38" t="s">
        <v>81</v>
      </c>
      <c r="W116" s="39" t="s">
        <v>84</v>
      </c>
      <c r="X116" s="39" t="s">
        <v>81</v>
      </c>
      <c r="Y116" s="31" t="str">
        <f t="shared" si="2"/>
        <v>YURNEY ALVAREZ LOPEZ</v>
      </c>
      <c r="Z116" s="31" t="s">
        <v>85</v>
      </c>
      <c r="AA116" s="31" t="s">
        <v>86</v>
      </c>
      <c r="AB116" s="31" t="s">
        <v>87</v>
      </c>
      <c r="AC116" s="60">
        <v>43501</v>
      </c>
      <c r="AD116" s="31" t="s">
        <v>1073</v>
      </c>
      <c r="AE116" s="29" t="s">
        <v>920</v>
      </c>
      <c r="AF116" s="31" t="s">
        <v>90</v>
      </c>
      <c r="AG116" s="31" t="s">
        <v>83</v>
      </c>
      <c r="AH116" s="43">
        <v>80215978</v>
      </c>
      <c r="AI116" s="29" t="s">
        <v>921</v>
      </c>
      <c r="AJ116" s="31">
        <v>325</v>
      </c>
      <c r="AK116" s="31" t="s">
        <v>92</v>
      </c>
      <c r="AL116" s="45">
        <v>43502</v>
      </c>
      <c r="AM116" s="31" t="s">
        <v>93</v>
      </c>
      <c r="AN116" s="31">
        <v>0</v>
      </c>
      <c r="AO116" s="46">
        <v>0</v>
      </c>
      <c r="AP116" s="47"/>
      <c r="AQ116" s="48">
        <v>0</v>
      </c>
      <c r="AR116" s="47"/>
      <c r="AS116" s="49">
        <v>43502</v>
      </c>
      <c r="AT116" s="49">
        <v>43829</v>
      </c>
      <c r="AU116" s="50"/>
      <c r="AV116" s="51"/>
      <c r="AW116" s="31" t="s">
        <v>94</v>
      </c>
      <c r="AX116" s="31"/>
      <c r="AY116" s="31"/>
      <c r="AZ116" s="31" t="s">
        <v>94</v>
      </c>
      <c r="BA116" s="31">
        <v>0</v>
      </c>
      <c r="BB116" s="31"/>
      <c r="BC116" s="31"/>
      <c r="BD116" s="31"/>
      <c r="BE116" s="52" t="s">
        <v>1074</v>
      </c>
      <c r="BF116" s="53">
        <f t="shared" si="1"/>
        <v>33712910</v>
      </c>
      <c r="BG116" s="54"/>
      <c r="BH116" s="55" t="s">
        <v>1075</v>
      </c>
      <c r="BI116" s="29" t="s">
        <v>97</v>
      </c>
      <c r="BJ116" s="29"/>
      <c r="BK116" s="56" t="s">
        <v>1076</v>
      </c>
      <c r="BL116" s="29" t="s">
        <v>99</v>
      </c>
      <c r="BM116" s="29"/>
      <c r="BN116" s="29"/>
      <c r="BO116" s="29"/>
      <c r="BP116" s="29"/>
      <c r="BQ116" s="29"/>
      <c r="BR116" s="29" t="s">
        <v>100</v>
      </c>
      <c r="BS116" s="57" t="s">
        <v>1077</v>
      </c>
      <c r="BT116" s="58"/>
      <c r="BU116" s="29" t="s">
        <v>101</v>
      </c>
      <c r="BV116" s="29"/>
      <c r="BW116" s="58"/>
      <c r="BX116" s="29"/>
    </row>
    <row r="117" spans="1:76" ht="12.75" customHeight="1" x14ac:dyDescent="0.2">
      <c r="A117" s="30" t="s">
        <v>1078</v>
      </c>
      <c r="B117" s="51" t="s">
        <v>75</v>
      </c>
      <c r="C117" s="32" t="s">
        <v>1079</v>
      </c>
      <c r="D117" s="29">
        <v>115</v>
      </c>
      <c r="E117" s="31" t="s">
        <v>1080</v>
      </c>
      <c r="F117" s="33">
        <v>43501</v>
      </c>
      <c r="G117" s="31" t="s">
        <v>1081</v>
      </c>
      <c r="H117" s="31" t="s">
        <v>79</v>
      </c>
      <c r="I117" s="31" t="s">
        <v>80</v>
      </c>
      <c r="J117" s="34" t="s">
        <v>81</v>
      </c>
      <c r="K117" s="34">
        <v>19619</v>
      </c>
      <c r="L117" s="34">
        <v>18119</v>
      </c>
      <c r="M117" s="35">
        <v>43501</v>
      </c>
      <c r="N117" s="61">
        <v>43502</v>
      </c>
      <c r="O117" s="29"/>
      <c r="P117" s="36">
        <v>4297164</v>
      </c>
      <c r="Q117" s="36">
        <v>47268804</v>
      </c>
      <c r="R117" s="37">
        <f t="shared" si="0"/>
        <v>716194.00000000745</v>
      </c>
      <c r="S117" s="31" t="s">
        <v>82</v>
      </c>
      <c r="T117" s="31" t="s">
        <v>83</v>
      </c>
      <c r="U117" s="38">
        <v>26203047</v>
      </c>
      <c r="V117" s="38" t="s">
        <v>81</v>
      </c>
      <c r="W117" s="39" t="s">
        <v>84</v>
      </c>
      <c r="X117" s="39" t="s">
        <v>81</v>
      </c>
      <c r="Y117" s="31" t="str">
        <f t="shared" si="2"/>
        <v>CLAUDIA PATRICIA BERROCAL CONDE</v>
      </c>
      <c r="Z117" s="31" t="s">
        <v>85</v>
      </c>
      <c r="AA117" s="31" t="s">
        <v>122</v>
      </c>
      <c r="AB117" s="31" t="s">
        <v>87</v>
      </c>
      <c r="AC117" s="60">
        <v>43501</v>
      </c>
      <c r="AD117" s="31">
        <v>2004638</v>
      </c>
      <c r="AE117" s="29" t="s">
        <v>920</v>
      </c>
      <c r="AF117" s="31" t="s">
        <v>90</v>
      </c>
      <c r="AG117" s="31" t="s">
        <v>83</v>
      </c>
      <c r="AH117" s="43">
        <v>80215978</v>
      </c>
      <c r="AI117" s="29" t="s">
        <v>921</v>
      </c>
      <c r="AJ117" s="31">
        <v>325</v>
      </c>
      <c r="AK117" s="31" t="s">
        <v>92</v>
      </c>
      <c r="AL117" s="45">
        <v>43136</v>
      </c>
      <c r="AM117" s="31" t="s">
        <v>93</v>
      </c>
      <c r="AN117" s="31">
        <v>0</v>
      </c>
      <c r="AO117" s="46">
        <v>0</v>
      </c>
      <c r="AP117" s="47"/>
      <c r="AQ117" s="48">
        <v>0</v>
      </c>
      <c r="AR117" s="47"/>
      <c r="AS117" s="49">
        <v>43502</v>
      </c>
      <c r="AT117" s="49">
        <v>43829</v>
      </c>
      <c r="AU117" s="50"/>
      <c r="AV117" s="51"/>
      <c r="AW117" s="31" t="s">
        <v>94</v>
      </c>
      <c r="AX117" s="31"/>
      <c r="AY117" s="31"/>
      <c r="AZ117" s="31" t="s">
        <v>94</v>
      </c>
      <c r="BA117" s="31">
        <v>0</v>
      </c>
      <c r="BB117" s="31"/>
      <c r="BC117" s="31"/>
      <c r="BD117" s="31"/>
      <c r="BE117" s="52" t="s">
        <v>1082</v>
      </c>
      <c r="BF117" s="53">
        <f t="shared" si="1"/>
        <v>47268804</v>
      </c>
      <c r="BG117" s="54"/>
      <c r="BH117" s="55" t="s">
        <v>1083</v>
      </c>
      <c r="BI117" s="29" t="s">
        <v>97</v>
      </c>
      <c r="BJ117" s="29"/>
      <c r="BK117" s="56" t="s">
        <v>1084</v>
      </c>
      <c r="BL117" s="29" t="s">
        <v>99</v>
      </c>
      <c r="BM117" s="29"/>
      <c r="BN117" s="29"/>
      <c r="BO117" s="29"/>
      <c r="BP117" s="29"/>
      <c r="BQ117" s="29"/>
      <c r="BR117" s="29" t="s">
        <v>100</v>
      </c>
      <c r="BS117" s="57" t="s">
        <v>101</v>
      </c>
      <c r="BT117" s="58"/>
      <c r="BU117" s="29" t="s">
        <v>101</v>
      </c>
      <c r="BV117" s="29"/>
      <c r="BW117" s="58"/>
      <c r="BX117" s="29"/>
    </row>
    <row r="118" spans="1:76" ht="12.75" customHeight="1" x14ac:dyDescent="0.3">
      <c r="A118" s="30" t="s">
        <v>1085</v>
      </c>
      <c r="B118" s="90" t="s">
        <v>75</v>
      </c>
      <c r="C118" s="32" t="s">
        <v>1086</v>
      </c>
      <c r="D118" s="29">
        <v>116</v>
      </c>
      <c r="E118" s="31" t="s">
        <v>1087</v>
      </c>
      <c r="F118" s="33">
        <v>43501</v>
      </c>
      <c r="G118" s="31" t="s">
        <v>1088</v>
      </c>
      <c r="H118" s="31" t="s">
        <v>79</v>
      </c>
      <c r="I118" s="31" t="s">
        <v>80</v>
      </c>
      <c r="J118" s="34" t="s">
        <v>81</v>
      </c>
      <c r="K118" s="34">
        <v>15619</v>
      </c>
      <c r="L118" s="34">
        <v>17819</v>
      </c>
      <c r="M118" s="35">
        <v>43501</v>
      </c>
      <c r="N118" s="35">
        <v>43501</v>
      </c>
      <c r="O118" s="29"/>
      <c r="P118" s="36">
        <v>5797421</v>
      </c>
      <c r="Q118" s="36">
        <v>63771631</v>
      </c>
      <c r="R118" s="37">
        <f t="shared" si="0"/>
        <v>772989.46666666865</v>
      </c>
      <c r="S118" s="31" t="s">
        <v>82</v>
      </c>
      <c r="T118" s="31" t="s">
        <v>83</v>
      </c>
      <c r="U118" s="38">
        <v>28541768</v>
      </c>
      <c r="V118" s="38" t="s">
        <v>81</v>
      </c>
      <c r="W118" s="39" t="s">
        <v>84</v>
      </c>
      <c r="X118" s="39" t="s">
        <v>81</v>
      </c>
      <c r="Y118" s="31" t="str">
        <f t="shared" si="2"/>
        <v>MARLEY ROJAS GUTIERREZ</v>
      </c>
      <c r="Z118" s="31" t="s">
        <v>85</v>
      </c>
      <c r="AA118" s="31" t="s">
        <v>122</v>
      </c>
      <c r="AB118" s="31" t="s">
        <v>87</v>
      </c>
      <c r="AC118" s="60">
        <v>43501</v>
      </c>
      <c r="AD118" s="95">
        <v>2004631</v>
      </c>
      <c r="AE118" s="54" t="s">
        <v>422</v>
      </c>
      <c r="AF118" s="31" t="s">
        <v>90</v>
      </c>
      <c r="AG118" s="31" t="s">
        <v>83</v>
      </c>
      <c r="AH118" s="43">
        <v>79690000</v>
      </c>
      <c r="AI118" s="29" t="s">
        <v>423</v>
      </c>
      <c r="AJ118" s="31">
        <v>326</v>
      </c>
      <c r="AK118" s="31" t="s">
        <v>92</v>
      </c>
      <c r="AL118" s="45">
        <v>43136</v>
      </c>
      <c r="AM118" s="31" t="s">
        <v>93</v>
      </c>
      <c r="AN118" s="31">
        <v>0</v>
      </c>
      <c r="AO118" s="46">
        <v>0</v>
      </c>
      <c r="AP118" s="47"/>
      <c r="AQ118" s="48">
        <v>0</v>
      </c>
      <c r="AR118" s="47"/>
      <c r="AS118" s="49">
        <v>43501</v>
      </c>
      <c r="AT118" s="49">
        <v>43829</v>
      </c>
      <c r="AU118" s="50"/>
      <c r="AV118" s="51"/>
      <c r="AW118" s="31" t="s">
        <v>94</v>
      </c>
      <c r="AX118" s="31"/>
      <c r="AY118" s="31"/>
      <c r="AZ118" s="31" t="s">
        <v>94</v>
      </c>
      <c r="BA118" s="31">
        <v>0</v>
      </c>
      <c r="BB118" s="31"/>
      <c r="BC118" s="31"/>
      <c r="BD118" s="31"/>
      <c r="BE118" s="52" t="s">
        <v>1089</v>
      </c>
      <c r="BF118" s="53">
        <f t="shared" si="1"/>
        <v>63771631</v>
      </c>
      <c r="BG118" s="54"/>
      <c r="BH118" s="55" t="s">
        <v>1090</v>
      </c>
      <c r="BI118" s="29" t="s">
        <v>97</v>
      </c>
      <c r="BJ118" s="29"/>
      <c r="BK118" s="84" t="s">
        <v>1091</v>
      </c>
      <c r="BL118" s="29" t="s">
        <v>99</v>
      </c>
      <c r="BM118" s="29"/>
      <c r="BN118" s="29"/>
      <c r="BO118" s="29"/>
      <c r="BP118" s="29"/>
      <c r="BQ118" s="29"/>
      <c r="BR118" s="29" t="s">
        <v>100</v>
      </c>
      <c r="BS118" s="57" t="s">
        <v>101</v>
      </c>
      <c r="BT118" s="58"/>
      <c r="BU118" s="29" t="s">
        <v>101</v>
      </c>
      <c r="BV118" s="29"/>
      <c r="BW118" s="58"/>
      <c r="BX118" s="29"/>
    </row>
    <row r="119" spans="1:76" ht="12.75" customHeight="1" x14ac:dyDescent="0.2">
      <c r="A119" s="30" t="s">
        <v>1092</v>
      </c>
      <c r="B119" s="90" t="s">
        <v>75</v>
      </c>
      <c r="C119" s="32" t="s">
        <v>1093</v>
      </c>
      <c r="D119" s="29">
        <v>117</v>
      </c>
      <c r="E119" s="31" t="s">
        <v>1094</v>
      </c>
      <c r="F119" s="33">
        <v>43501</v>
      </c>
      <c r="G119" s="31" t="s">
        <v>1095</v>
      </c>
      <c r="H119" s="31" t="s">
        <v>79</v>
      </c>
      <c r="I119" s="31" t="s">
        <v>80</v>
      </c>
      <c r="J119" s="34" t="s">
        <v>81</v>
      </c>
      <c r="K119" s="34">
        <v>8319</v>
      </c>
      <c r="L119" s="34">
        <v>18619</v>
      </c>
      <c r="M119" s="35">
        <v>43502</v>
      </c>
      <c r="N119" s="35">
        <v>43502</v>
      </c>
      <c r="O119" s="29"/>
      <c r="P119" s="36">
        <v>5240183</v>
      </c>
      <c r="Q119" s="36">
        <v>57467340</v>
      </c>
      <c r="R119" s="37">
        <f t="shared" si="0"/>
        <v>698690.83333333582</v>
      </c>
      <c r="S119" s="31" t="s">
        <v>82</v>
      </c>
      <c r="T119" s="31" t="s">
        <v>83</v>
      </c>
      <c r="U119" s="38">
        <v>52079909</v>
      </c>
      <c r="V119" s="38" t="s">
        <v>81</v>
      </c>
      <c r="W119" s="39" t="s">
        <v>84</v>
      </c>
      <c r="X119" s="39" t="s">
        <v>81</v>
      </c>
      <c r="Y119" s="31" t="str">
        <f t="shared" si="2"/>
        <v>ANGELA SOFIA RINCON SOLER</v>
      </c>
      <c r="Z119" s="31" t="s">
        <v>85</v>
      </c>
      <c r="AA119" s="31" t="s">
        <v>122</v>
      </c>
      <c r="AB119" s="31" t="s">
        <v>87</v>
      </c>
      <c r="AC119" s="60">
        <v>43501</v>
      </c>
      <c r="AD119" s="31">
        <v>2004642</v>
      </c>
      <c r="AE119" s="29" t="s">
        <v>1008</v>
      </c>
      <c r="AF119" s="31" t="s">
        <v>90</v>
      </c>
      <c r="AG119" s="31" t="s">
        <v>83</v>
      </c>
      <c r="AH119" s="43">
        <v>6872655</v>
      </c>
      <c r="AI119" s="29" t="s">
        <v>1009</v>
      </c>
      <c r="AJ119" s="31">
        <v>325</v>
      </c>
      <c r="AK119" s="31" t="s">
        <v>92</v>
      </c>
      <c r="AL119" s="45">
        <v>43137</v>
      </c>
      <c r="AM119" s="31" t="s">
        <v>93</v>
      </c>
      <c r="AN119" s="31">
        <v>0</v>
      </c>
      <c r="AO119" s="46">
        <v>0</v>
      </c>
      <c r="AP119" s="47"/>
      <c r="AQ119" s="48">
        <v>0</v>
      </c>
      <c r="AR119" s="47"/>
      <c r="AS119" s="49">
        <v>43502</v>
      </c>
      <c r="AT119" s="49">
        <v>43829</v>
      </c>
      <c r="AU119" s="50"/>
      <c r="AV119" s="51"/>
      <c r="AW119" s="31" t="s">
        <v>94</v>
      </c>
      <c r="AX119" s="31"/>
      <c r="AY119" s="31"/>
      <c r="AZ119" s="31" t="s">
        <v>94</v>
      </c>
      <c r="BA119" s="31">
        <v>0</v>
      </c>
      <c r="BB119" s="31"/>
      <c r="BC119" s="31"/>
      <c r="BD119" s="31"/>
      <c r="BE119" s="52" t="s">
        <v>1096</v>
      </c>
      <c r="BF119" s="53">
        <f t="shared" si="1"/>
        <v>57467340</v>
      </c>
      <c r="BG119" s="54"/>
      <c r="BH119" s="55" t="s">
        <v>1097</v>
      </c>
      <c r="BI119" s="29" t="s">
        <v>97</v>
      </c>
      <c r="BJ119" s="29"/>
      <c r="BK119" s="56" t="s">
        <v>1098</v>
      </c>
      <c r="BL119" s="29" t="s">
        <v>99</v>
      </c>
      <c r="BM119" s="29"/>
      <c r="BN119" s="29"/>
      <c r="BO119" s="29"/>
      <c r="BP119" s="29"/>
      <c r="BQ119" s="29"/>
      <c r="BR119" s="29" t="s">
        <v>100</v>
      </c>
      <c r="BS119" s="57" t="s">
        <v>101</v>
      </c>
      <c r="BT119" s="58"/>
      <c r="BU119" s="29" t="s">
        <v>101</v>
      </c>
      <c r="BV119" s="29"/>
      <c r="BW119" s="58"/>
      <c r="BX119" s="29"/>
    </row>
    <row r="120" spans="1:76" ht="12.75" customHeight="1" x14ac:dyDescent="0.2">
      <c r="A120" s="30" t="s">
        <v>1099</v>
      </c>
      <c r="B120" s="90" t="s">
        <v>75</v>
      </c>
      <c r="C120" s="32" t="s">
        <v>1100</v>
      </c>
      <c r="D120" s="29">
        <v>118</v>
      </c>
      <c r="E120" s="31" t="s">
        <v>1101</v>
      </c>
      <c r="F120" s="33">
        <v>43502</v>
      </c>
      <c r="G120" s="31" t="s">
        <v>1102</v>
      </c>
      <c r="H120" s="31" t="s">
        <v>79</v>
      </c>
      <c r="I120" s="31" t="s">
        <v>80</v>
      </c>
      <c r="J120" s="34" t="s">
        <v>81</v>
      </c>
      <c r="K120" s="34">
        <v>12119</v>
      </c>
      <c r="L120" s="34">
        <v>18919</v>
      </c>
      <c r="M120" s="35">
        <v>43502</v>
      </c>
      <c r="N120" s="35">
        <v>43502</v>
      </c>
      <c r="O120" s="29"/>
      <c r="P120" s="36">
        <v>1801726</v>
      </c>
      <c r="Q120" s="36">
        <v>19818986</v>
      </c>
      <c r="R120" s="37">
        <f t="shared" si="0"/>
        <v>300287.66666666791</v>
      </c>
      <c r="S120" s="31" t="s">
        <v>82</v>
      </c>
      <c r="T120" s="31" t="s">
        <v>83</v>
      </c>
      <c r="U120" s="38">
        <v>79651317</v>
      </c>
      <c r="V120" s="38" t="s">
        <v>81</v>
      </c>
      <c r="W120" s="39" t="s">
        <v>84</v>
      </c>
      <c r="X120" s="39" t="s">
        <v>81</v>
      </c>
      <c r="Y120" s="31" t="str">
        <f t="shared" si="2"/>
        <v>JEAMMY GUSTAVO CASTRO MURILLO</v>
      </c>
      <c r="Z120" s="31" t="s">
        <v>85</v>
      </c>
      <c r="AA120" s="31" t="s">
        <v>122</v>
      </c>
      <c r="AB120" s="31" t="s">
        <v>87</v>
      </c>
      <c r="AC120" s="60">
        <v>43502</v>
      </c>
      <c r="AD120" s="34">
        <v>2004652</v>
      </c>
      <c r="AE120" s="54" t="s">
        <v>132</v>
      </c>
      <c r="AF120" s="31" t="s">
        <v>90</v>
      </c>
      <c r="AG120" s="31" t="s">
        <v>83</v>
      </c>
      <c r="AH120" s="43">
        <v>16356940</v>
      </c>
      <c r="AI120" s="29" t="s">
        <v>133</v>
      </c>
      <c r="AJ120" s="31">
        <v>325</v>
      </c>
      <c r="AK120" s="31" t="s">
        <v>92</v>
      </c>
      <c r="AL120" s="45">
        <v>43502</v>
      </c>
      <c r="AM120" s="31" t="s">
        <v>93</v>
      </c>
      <c r="AN120" s="31">
        <v>0</v>
      </c>
      <c r="AO120" s="46">
        <v>0</v>
      </c>
      <c r="AP120" s="47"/>
      <c r="AQ120" s="48">
        <v>0</v>
      </c>
      <c r="AR120" s="47"/>
      <c r="AS120" s="49">
        <v>43502</v>
      </c>
      <c r="AT120" s="49">
        <v>43829</v>
      </c>
      <c r="AU120" s="50"/>
      <c r="AV120" s="51"/>
      <c r="AW120" s="31" t="s">
        <v>94</v>
      </c>
      <c r="AX120" s="31"/>
      <c r="AY120" s="31"/>
      <c r="AZ120" s="31" t="s">
        <v>94</v>
      </c>
      <c r="BA120" s="31">
        <v>0</v>
      </c>
      <c r="BB120" s="31"/>
      <c r="BC120" s="31"/>
      <c r="BD120" s="31"/>
      <c r="BE120" s="52" t="s">
        <v>1103</v>
      </c>
      <c r="BF120" s="53">
        <f t="shared" si="1"/>
        <v>19818986</v>
      </c>
      <c r="BG120" s="54"/>
      <c r="BH120" s="55" t="s">
        <v>1104</v>
      </c>
      <c r="BI120" s="29" t="s">
        <v>97</v>
      </c>
      <c r="BJ120" s="29"/>
      <c r="BK120" s="56" t="s">
        <v>1105</v>
      </c>
      <c r="BL120" s="29" t="s">
        <v>99</v>
      </c>
      <c r="BM120" s="29"/>
      <c r="BN120" s="29"/>
      <c r="BO120" s="29"/>
      <c r="BP120" s="29"/>
      <c r="BQ120" s="29"/>
      <c r="BR120" s="29" t="s">
        <v>100</v>
      </c>
      <c r="BS120" s="57" t="s">
        <v>101</v>
      </c>
      <c r="BT120" s="58"/>
      <c r="BU120" s="29" t="s">
        <v>101</v>
      </c>
      <c r="BV120" s="29"/>
      <c r="BW120" s="58"/>
      <c r="BX120" s="29"/>
    </row>
    <row r="121" spans="1:76" ht="12.75" customHeight="1" x14ac:dyDescent="0.3">
      <c r="A121" s="30" t="s">
        <v>1106</v>
      </c>
      <c r="B121" s="90" t="s">
        <v>75</v>
      </c>
      <c r="C121" s="32" t="s">
        <v>1107</v>
      </c>
      <c r="D121" s="29">
        <v>119</v>
      </c>
      <c r="E121" s="31" t="s">
        <v>1108</v>
      </c>
      <c r="F121" s="33">
        <v>43502</v>
      </c>
      <c r="G121" s="31" t="s">
        <v>1109</v>
      </c>
      <c r="H121" s="31" t="s">
        <v>79</v>
      </c>
      <c r="I121" s="31" t="s">
        <v>80</v>
      </c>
      <c r="J121" s="34" t="s">
        <v>81</v>
      </c>
      <c r="K121" s="34">
        <v>13919</v>
      </c>
      <c r="L121" s="34">
        <v>19119</v>
      </c>
      <c r="M121" s="35">
        <v>43502</v>
      </c>
      <c r="N121" s="35">
        <v>43502</v>
      </c>
      <c r="O121" s="29"/>
      <c r="P121" s="36">
        <v>3739926</v>
      </c>
      <c r="Q121" s="36">
        <v>41139186</v>
      </c>
      <c r="R121" s="37">
        <f t="shared" si="0"/>
        <v>623321</v>
      </c>
      <c r="S121" s="31" t="s">
        <v>82</v>
      </c>
      <c r="T121" s="31" t="s">
        <v>83</v>
      </c>
      <c r="U121" s="38">
        <v>1010163614</v>
      </c>
      <c r="V121" s="38" t="s">
        <v>81</v>
      </c>
      <c r="W121" s="39" t="s">
        <v>84</v>
      </c>
      <c r="X121" s="39" t="s">
        <v>81</v>
      </c>
      <c r="Y121" s="31" t="str">
        <f t="shared" si="2"/>
        <v>GLORIA JOHANNA GONZALEZ LOPEZ</v>
      </c>
      <c r="Z121" s="31" t="s">
        <v>85</v>
      </c>
      <c r="AA121" s="31" t="s">
        <v>122</v>
      </c>
      <c r="AB121" s="31" t="s">
        <v>87</v>
      </c>
      <c r="AC121" s="60">
        <v>43502</v>
      </c>
      <c r="AD121" s="96">
        <v>2004650</v>
      </c>
      <c r="AE121" s="54" t="s">
        <v>422</v>
      </c>
      <c r="AF121" s="31" t="s">
        <v>90</v>
      </c>
      <c r="AG121" s="31" t="s">
        <v>83</v>
      </c>
      <c r="AH121" s="43">
        <v>79690000</v>
      </c>
      <c r="AI121" s="29" t="s">
        <v>423</v>
      </c>
      <c r="AJ121" s="31">
        <v>325</v>
      </c>
      <c r="AK121" s="31" t="s">
        <v>92</v>
      </c>
      <c r="AL121" s="45">
        <v>43502</v>
      </c>
      <c r="AM121" s="31" t="s">
        <v>93</v>
      </c>
      <c r="AN121" s="31">
        <v>0</v>
      </c>
      <c r="AO121" s="46">
        <v>0</v>
      </c>
      <c r="AP121" s="47"/>
      <c r="AQ121" s="48">
        <v>0</v>
      </c>
      <c r="AR121" s="47"/>
      <c r="AS121" s="49">
        <v>43502</v>
      </c>
      <c r="AT121" s="49">
        <v>43829</v>
      </c>
      <c r="AU121" s="50"/>
      <c r="AV121" s="51"/>
      <c r="AW121" s="31" t="s">
        <v>94</v>
      </c>
      <c r="AX121" s="31"/>
      <c r="AY121" s="31"/>
      <c r="AZ121" s="31" t="s">
        <v>94</v>
      </c>
      <c r="BA121" s="31">
        <v>0</v>
      </c>
      <c r="BB121" s="31"/>
      <c r="BC121" s="31"/>
      <c r="BD121" s="31"/>
      <c r="BE121" s="52" t="s">
        <v>1110</v>
      </c>
      <c r="BF121" s="53">
        <f t="shared" si="1"/>
        <v>41139186</v>
      </c>
      <c r="BG121" s="54"/>
      <c r="BH121" s="55" t="s">
        <v>1111</v>
      </c>
      <c r="BI121" s="29" t="s">
        <v>97</v>
      </c>
      <c r="BJ121" s="29"/>
      <c r="BK121" s="84" t="s">
        <v>1112</v>
      </c>
      <c r="BL121" s="29" t="s">
        <v>99</v>
      </c>
      <c r="BM121" s="29"/>
      <c r="BN121" s="29"/>
      <c r="BO121" s="29"/>
      <c r="BP121" s="29"/>
      <c r="BQ121" s="29"/>
      <c r="BR121" s="29" t="s">
        <v>100</v>
      </c>
      <c r="BS121" s="57" t="s">
        <v>101</v>
      </c>
      <c r="BT121" s="58"/>
      <c r="BU121" s="29" t="s">
        <v>101</v>
      </c>
      <c r="BV121" s="29"/>
      <c r="BW121" s="58"/>
      <c r="BX121" s="29"/>
    </row>
    <row r="122" spans="1:76" ht="12.75" customHeight="1" x14ac:dyDescent="0.2">
      <c r="A122" s="30" t="s">
        <v>1113</v>
      </c>
      <c r="B122" s="90" t="s">
        <v>75</v>
      </c>
      <c r="C122" s="32" t="s">
        <v>1114</v>
      </c>
      <c r="D122" s="29">
        <v>120</v>
      </c>
      <c r="E122" s="31" t="s">
        <v>1115</v>
      </c>
      <c r="F122" s="33">
        <v>43502</v>
      </c>
      <c r="G122" s="31" t="s">
        <v>1116</v>
      </c>
      <c r="H122" s="31" t="s">
        <v>79</v>
      </c>
      <c r="I122" s="31" t="s">
        <v>80</v>
      </c>
      <c r="J122" s="34" t="s">
        <v>81</v>
      </c>
      <c r="K122" s="34">
        <v>14319</v>
      </c>
      <c r="L122" s="34">
        <v>18719</v>
      </c>
      <c r="M122" s="35">
        <v>43502</v>
      </c>
      <c r="N122" s="35">
        <v>43502</v>
      </c>
      <c r="O122" s="29"/>
      <c r="P122" s="36">
        <v>5797421</v>
      </c>
      <c r="Q122" s="36">
        <v>63191889</v>
      </c>
      <c r="R122" s="37">
        <f t="shared" si="0"/>
        <v>386494.83333333582</v>
      </c>
      <c r="S122" s="31" t="s">
        <v>82</v>
      </c>
      <c r="T122" s="31" t="s">
        <v>83</v>
      </c>
      <c r="U122" s="38">
        <v>36862774</v>
      </c>
      <c r="V122" s="38" t="s">
        <v>81</v>
      </c>
      <c r="W122" s="39" t="s">
        <v>84</v>
      </c>
      <c r="X122" s="39" t="s">
        <v>81</v>
      </c>
      <c r="Y122" s="31" t="str">
        <f t="shared" si="2"/>
        <v>AMELIA CAROLINA CHALAPUD NOGUERA</v>
      </c>
      <c r="Z122" s="31" t="s">
        <v>85</v>
      </c>
      <c r="AA122" s="31" t="s">
        <v>122</v>
      </c>
      <c r="AB122" s="31" t="s">
        <v>87</v>
      </c>
      <c r="AC122" s="60">
        <v>43502</v>
      </c>
      <c r="AD122" s="34">
        <v>2004670</v>
      </c>
      <c r="AE122" s="29" t="s">
        <v>189</v>
      </c>
      <c r="AF122" s="31" t="s">
        <v>90</v>
      </c>
      <c r="AG122" s="31" t="s">
        <v>83</v>
      </c>
      <c r="AH122" s="43">
        <v>40041023</v>
      </c>
      <c r="AI122" s="29" t="s">
        <v>190</v>
      </c>
      <c r="AJ122" s="31">
        <v>325</v>
      </c>
      <c r="AK122" s="31" t="s">
        <v>92</v>
      </c>
      <c r="AL122" s="45">
        <v>43502</v>
      </c>
      <c r="AM122" s="31" t="s">
        <v>93</v>
      </c>
      <c r="AN122" s="31">
        <v>0</v>
      </c>
      <c r="AO122" s="46">
        <v>0</v>
      </c>
      <c r="AP122" s="47"/>
      <c r="AQ122" s="48">
        <v>0</v>
      </c>
      <c r="AR122" s="47"/>
      <c r="AS122" s="49">
        <v>43502</v>
      </c>
      <c r="AT122" s="49">
        <v>43829</v>
      </c>
      <c r="AU122" s="50"/>
      <c r="AV122" s="51"/>
      <c r="AW122" s="31" t="s">
        <v>94</v>
      </c>
      <c r="AX122" s="31"/>
      <c r="AY122" s="31"/>
      <c r="AZ122" s="31" t="s">
        <v>94</v>
      </c>
      <c r="BA122" s="31">
        <v>0</v>
      </c>
      <c r="BB122" s="31"/>
      <c r="BC122" s="31"/>
      <c r="BD122" s="31"/>
      <c r="BE122" s="52" t="s">
        <v>1117</v>
      </c>
      <c r="BF122" s="53">
        <f t="shared" si="1"/>
        <v>63191889</v>
      </c>
      <c r="BG122" s="54"/>
      <c r="BH122" s="55" t="s">
        <v>1118</v>
      </c>
      <c r="BI122" s="29" t="s">
        <v>97</v>
      </c>
      <c r="BJ122" s="29"/>
      <c r="BK122" s="56" t="s">
        <v>1119</v>
      </c>
      <c r="BL122" s="29" t="s">
        <v>99</v>
      </c>
      <c r="BM122" s="29"/>
      <c r="BN122" s="29"/>
      <c r="BO122" s="29"/>
      <c r="BP122" s="29"/>
      <c r="BQ122" s="29"/>
      <c r="BR122" s="29" t="s">
        <v>100</v>
      </c>
      <c r="BS122" s="57" t="s">
        <v>781</v>
      </c>
      <c r="BT122" s="58"/>
      <c r="BU122" s="29" t="s">
        <v>101</v>
      </c>
      <c r="BV122" s="29"/>
      <c r="BW122" s="58"/>
      <c r="BX122" s="29"/>
    </row>
    <row r="123" spans="1:76" ht="12.75" customHeight="1" x14ac:dyDescent="0.2">
      <c r="A123" s="30" t="s">
        <v>1120</v>
      </c>
      <c r="B123" s="51" t="s">
        <v>75</v>
      </c>
      <c r="C123" s="32" t="s">
        <v>1121</v>
      </c>
      <c r="D123" s="29">
        <v>121</v>
      </c>
      <c r="E123" s="31" t="s">
        <v>1122</v>
      </c>
      <c r="F123" s="33">
        <v>43502</v>
      </c>
      <c r="G123" s="31" t="s">
        <v>1123</v>
      </c>
      <c r="H123" s="31" t="s">
        <v>79</v>
      </c>
      <c r="I123" s="31" t="s">
        <v>80</v>
      </c>
      <c r="J123" s="34" t="s">
        <v>81</v>
      </c>
      <c r="K123" s="34">
        <v>17419</v>
      </c>
      <c r="L123" s="34">
        <v>18819</v>
      </c>
      <c r="M123" s="35">
        <v>43502</v>
      </c>
      <c r="N123" s="35">
        <v>43502</v>
      </c>
      <c r="O123" s="29"/>
      <c r="P123" s="36">
        <v>5240183</v>
      </c>
      <c r="Q123" s="36">
        <v>57642013</v>
      </c>
      <c r="R123" s="62">
        <f t="shared" si="0"/>
        <v>873363.83333333582</v>
      </c>
      <c r="S123" s="31" t="s">
        <v>82</v>
      </c>
      <c r="T123" s="31" t="s">
        <v>83</v>
      </c>
      <c r="U123" s="38">
        <v>79293510</v>
      </c>
      <c r="V123" s="38" t="s">
        <v>81</v>
      </c>
      <c r="W123" s="39" t="s">
        <v>84</v>
      </c>
      <c r="X123" s="39" t="s">
        <v>81</v>
      </c>
      <c r="Y123" s="31" t="str">
        <f t="shared" si="2"/>
        <v>HERMES ORLANDO GARCIA ARDILA</v>
      </c>
      <c r="Z123" s="31" t="s">
        <v>85</v>
      </c>
      <c r="AA123" s="31" t="s">
        <v>122</v>
      </c>
      <c r="AB123" s="31" t="s">
        <v>87</v>
      </c>
      <c r="AC123" s="60">
        <v>43502</v>
      </c>
      <c r="AD123" s="34">
        <v>2004661</v>
      </c>
      <c r="AE123" s="54" t="s">
        <v>283</v>
      </c>
      <c r="AF123" s="31" t="s">
        <v>90</v>
      </c>
      <c r="AG123" s="31" t="s">
        <v>83</v>
      </c>
      <c r="AH123" s="43">
        <v>52767503</v>
      </c>
      <c r="AI123" s="29" t="s">
        <v>284</v>
      </c>
      <c r="AJ123" s="31">
        <v>325</v>
      </c>
      <c r="AK123" s="31" t="s">
        <v>92</v>
      </c>
      <c r="AL123" s="45">
        <v>43502</v>
      </c>
      <c r="AM123" s="31" t="s">
        <v>93</v>
      </c>
      <c r="AN123" s="31">
        <v>0</v>
      </c>
      <c r="AO123" s="46">
        <v>0</v>
      </c>
      <c r="AP123" s="47"/>
      <c r="AQ123" s="48">
        <v>0</v>
      </c>
      <c r="AR123" s="47"/>
      <c r="AS123" s="49">
        <v>43502</v>
      </c>
      <c r="AT123" s="49">
        <v>43829</v>
      </c>
      <c r="AU123" s="50"/>
      <c r="AV123" s="51"/>
      <c r="AW123" s="31" t="s">
        <v>94</v>
      </c>
      <c r="AX123" s="31"/>
      <c r="AY123" s="31"/>
      <c r="AZ123" s="31" t="s">
        <v>270</v>
      </c>
      <c r="BA123" s="31">
        <v>1</v>
      </c>
      <c r="BB123" s="31" t="s">
        <v>509</v>
      </c>
      <c r="BC123" s="33">
        <v>43643</v>
      </c>
      <c r="BD123" s="31"/>
      <c r="BE123" s="52" t="s">
        <v>1124</v>
      </c>
      <c r="BF123" s="53">
        <f t="shared" si="1"/>
        <v>57642013</v>
      </c>
      <c r="BG123" s="54"/>
      <c r="BH123" s="55" t="s">
        <v>1125</v>
      </c>
      <c r="BI123" s="29" t="s">
        <v>97</v>
      </c>
      <c r="BJ123" s="29"/>
      <c r="BK123" s="56" t="s">
        <v>1126</v>
      </c>
      <c r="BL123" s="29" t="s">
        <v>99</v>
      </c>
      <c r="BM123" s="29"/>
      <c r="BN123" s="73" t="s">
        <v>473</v>
      </c>
      <c r="BO123" s="29"/>
      <c r="BP123" s="29"/>
      <c r="BQ123" s="29"/>
      <c r="BR123" s="29" t="s">
        <v>100</v>
      </c>
      <c r="BS123" s="57" t="s">
        <v>101</v>
      </c>
      <c r="BT123" s="82" t="s">
        <v>514</v>
      </c>
      <c r="BU123" s="29" t="s">
        <v>288</v>
      </c>
      <c r="BV123" s="29"/>
      <c r="BW123" s="58"/>
      <c r="BX123" s="29"/>
    </row>
    <row r="124" spans="1:76" ht="12.75" customHeight="1" x14ac:dyDescent="0.2">
      <c r="A124" s="30" t="s">
        <v>1127</v>
      </c>
      <c r="B124" s="51" t="s">
        <v>75</v>
      </c>
      <c r="C124" s="32" t="s">
        <v>1128</v>
      </c>
      <c r="D124" s="29">
        <v>122</v>
      </c>
      <c r="E124" s="31" t="s">
        <v>1129</v>
      </c>
      <c r="F124" s="33">
        <v>43502</v>
      </c>
      <c r="G124" s="31" t="s">
        <v>1130</v>
      </c>
      <c r="H124" s="31" t="s">
        <v>79</v>
      </c>
      <c r="I124" s="31" t="s">
        <v>80</v>
      </c>
      <c r="J124" s="34" t="s">
        <v>81</v>
      </c>
      <c r="K124" s="34">
        <v>17119</v>
      </c>
      <c r="L124" s="34">
        <v>19019</v>
      </c>
      <c r="M124" s="35">
        <v>43502</v>
      </c>
      <c r="N124" s="35">
        <v>43502</v>
      </c>
      <c r="O124" s="29"/>
      <c r="P124" s="36">
        <v>4682944</v>
      </c>
      <c r="Q124" s="36">
        <v>44487968</v>
      </c>
      <c r="R124" s="37">
        <f t="shared" si="0"/>
        <v>0</v>
      </c>
      <c r="S124" s="31" t="s">
        <v>82</v>
      </c>
      <c r="T124" s="31" t="s">
        <v>83</v>
      </c>
      <c r="U124" s="38">
        <v>52223650</v>
      </c>
      <c r="V124" s="38" t="s">
        <v>81</v>
      </c>
      <c r="W124" s="39" t="s">
        <v>84</v>
      </c>
      <c r="X124" s="39" t="s">
        <v>81</v>
      </c>
      <c r="Y124" s="31" t="str">
        <f t="shared" si="2"/>
        <v>ALBA KARINA MORALES SALAZAR</v>
      </c>
      <c r="Z124" s="31" t="s">
        <v>85</v>
      </c>
      <c r="AA124" s="31" t="s">
        <v>480</v>
      </c>
      <c r="AB124" s="31" t="s">
        <v>87</v>
      </c>
      <c r="AC124" s="60">
        <v>43502</v>
      </c>
      <c r="AD124" s="34" t="s">
        <v>1131</v>
      </c>
      <c r="AE124" s="29" t="s">
        <v>320</v>
      </c>
      <c r="AF124" s="31" t="s">
        <v>90</v>
      </c>
      <c r="AG124" s="31" t="s">
        <v>83</v>
      </c>
      <c r="AH124" s="75">
        <v>70547559</v>
      </c>
      <c r="AI124" s="29" t="s">
        <v>321</v>
      </c>
      <c r="AJ124" s="31">
        <v>285</v>
      </c>
      <c r="AK124" s="31" t="s">
        <v>92</v>
      </c>
      <c r="AL124" s="45">
        <v>43503</v>
      </c>
      <c r="AM124" s="31" t="s">
        <v>93</v>
      </c>
      <c r="AN124" s="31">
        <v>0</v>
      </c>
      <c r="AO124" s="46">
        <v>0</v>
      </c>
      <c r="AP124" s="47"/>
      <c r="AQ124" s="48">
        <v>0</v>
      </c>
      <c r="AR124" s="47"/>
      <c r="AS124" s="49">
        <v>43503</v>
      </c>
      <c r="AT124" s="49">
        <v>43789</v>
      </c>
      <c r="AU124" s="66">
        <v>43790</v>
      </c>
      <c r="AV124" s="51"/>
      <c r="AW124" s="31" t="s">
        <v>94</v>
      </c>
      <c r="AX124" s="31"/>
      <c r="AY124" s="31"/>
      <c r="AZ124" s="31" t="s">
        <v>94</v>
      </c>
      <c r="BA124" s="31">
        <v>0</v>
      </c>
      <c r="BB124" s="31"/>
      <c r="BC124" s="31"/>
      <c r="BD124" s="31"/>
      <c r="BE124" s="52" t="s">
        <v>1132</v>
      </c>
      <c r="BF124" s="53">
        <f t="shared" si="1"/>
        <v>44487968</v>
      </c>
      <c r="BG124" s="54"/>
      <c r="BH124" s="55" t="s">
        <v>1133</v>
      </c>
      <c r="BI124" s="29" t="s">
        <v>97</v>
      </c>
      <c r="BJ124" s="29"/>
      <c r="BK124" s="56" t="s">
        <v>1134</v>
      </c>
      <c r="BL124" s="29" t="s">
        <v>99</v>
      </c>
      <c r="BM124" s="29"/>
      <c r="BN124" s="29"/>
      <c r="BO124" s="29"/>
      <c r="BP124" s="29"/>
      <c r="BQ124" s="29"/>
      <c r="BR124" s="29" t="s">
        <v>100</v>
      </c>
      <c r="BS124" s="57" t="s">
        <v>1135</v>
      </c>
      <c r="BT124" s="58"/>
      <c r="BU124" s="29" t="s">
        <v>101</v>
      </c>
      <c r="BV124" s="29"/>
      <c r="BW124" s="58"/>
      <c r="BX124" s="29"/>
    </row>
    <row r="125" spans="1:76" ht="12.75" customHeight="1" x14ac:dyDescent="0.2">
      <c r="A125" s="30" t="s">
        <v>1136</v>
      </c>
      <c r="B125" s="90" t="s">
        <v>75</v>
      </c>
      <c r="C125" s="32" t="s">
        <v>1137</v>
      </c>
      <c r="D125" s="29">
        <v>123</v>
      </c>
      <c r="E125" s="31" t="s">
        <v>1138</v>
      </c>
      <c r="F125" s="33">
        <v>43502</v>
      </c>
      <c r="G125" s="31" t="s">
        <v>1139</v>
      </c>
      <c r="H125" s="31" t="s">
        <v>79</v>
      </c>
      <c r="I125" s="31" t="s">
        <v>80</v>
      </c>
      <c r="J125" s="34" t="s">
        <v>81</v>
      </c>
      <c r="K125" s="34">
        <v>14919</v>
      </c>
      <c r="L125" s="34">
        <v>19219</v>
      </c>
      <c r="M125" s="35">
        <v>43502</v>
      </c>
      <c r="N125" s="35">
        <v>43502</v>
      </c>
      <c r="O125" s="29"/>
      <c r="P125" s="36">
        <v>5797421</v>
      </c>
      <c r="Q125" s="36">
        <v>63191888</v>
      </c>
      <c r="R125" s="37">
        <f t="shared" si="0"/>
        <v>386493.83333333582</v>
      </c>
      <c r="S125" s="31" t="s">
        <v>82</v>
      </c>
      <c r="T125" s="31" t="s">
        <v>83</v>
      </c>
      <c r="U125" s="38">
        <v>52960160</v>
      </c>
      <c r="V125" s="38" t="s">
        <v>81</v>
      </c>
      <c r="W125" s="39" t="s">
        <v>84</v>
      </c>
      <c r="X125" s="39" t="s">
        <v>81</v>
      </c>
      <c r="Y125" s="31" t="str">
        <f t="shared" si="2"/>
        <v>MARIA CLAUDIA FRANCO ROZO</v>
      </c>
      <c r="Z125" s="31" t="s">
        <v>85</v>
      </c>
      <c r="AA125" s="31" t="s">
        <v>122</v>
      </c>
      <c r="AB125" s="31" t="s">
        <v>87</v>
      </c>
      <c r="AC125" s="60">
        <v>43502</v>
      </c>
      <c r="AD125" s="34">
        <v>2004694</v>
      </c>
      <c r="AE125" s="54" t="s">
        <v>825</v>
      </c>
      <c r="AF125" s="31" t="s">
        <v>90</v>
      </c>
      <c r="AG125" s="31" t="s">
        <v>83</v>
      </c>
      <c r="AH125" s="43">
        <v>52051027</v>
      </c>
      <c r="AI125" s="29" t="s">
        <v>826</v>
      </c>
      <c r="AJ125" s="31">
        <v>325</v>
      </c>
      <c r="AK125" s="31" t="s">
        <v>92</v>
      </c>
      <c r="AL125" s="45">
        <v>43502</v>
      </c>
      <c r="AM125" s="31" t="s">
        <v>93</v>
      </c>
      <c r="AN125" s="31">
        <v>0</v>
      </c>
      <c r="AO125" s="46">
        <v>0</v>
      </c>
      <c r="AP125" s="47"/>
      <c r="AQ125" s="48">
        <v>0</v>
      </c>
      <c r="AR125" s="47"/>
      <c r="AS125" s="49">
        <v>43502</v>
      </c>
      <c r="AT125" s="49">
        <v>43829</v>
      </c>
      <c r="AU125" s="50"/>
      <c r="AV125" s="51"/>
      <c r="AW125" s="31" t="s">
        <v>94</v>
      </c>
      <c r="AX125" s="31"/>
      <c r="AY125" s="31"/>
      <c r="AZ125" s="31" t="s">
        <v>94</v>
      </c>
      <c r="BA125" s="31">
        <v>0</v>
      </c>
      <c r="BB125" s="31"/>
      <c r="BC125" s="31"/>
      <c r="BD125" s="31"/>
      <c r="BE125" s="52" t="s">
        <v>1140</v>
      </c>
      <c r="BF125" s="53">
        <f t="shared" si="1"/>
        <v>63191888</v>
      </c>
      <c r="BG125" s="54"/>
      <c r="BH125" s="55" t="s">
        <v>1141</v>
      </c>
      <c r="BI125" s="29" t="s">
        <v>97</v>
      </c>
      <c r="BJ125" s="29"/>
      <c r="BK125" s="56" t="s">
        <v>1142</v>
      </c>
      <c r="BL125" s="29" t="s">
        <v>99</v>
      </c>
      <c r="BM125" s="29"/>
      <c r="BN125" s="29"/>
      <c r="BO125" s="29"/>
      <c r="BP125" s="29"/>
      <c r="BQ125" s="29"/>
      <c r="BR125" s="29" t="s">
        <v>100</v>
      </c>
      <c r="BS125" s="57" t="s">
        <v>101</v>
      </c>
      <c r="BT125" s="58"/>
      <c r="BU125" s="29" t="s">
        <v>101</v>
      </c>
      <c r="BV125" s="29"/>
      <c r="BW125" s="58"/>
      <c r="BX125" s="29"/>
    </row>
    <row r="126" spans="1:76" ht="12.75" customHeight="1" x14ac:dyDescent="0.2">
      <c r="A126" s="30" t="s">
        <v>1143</v>
      </c>
      <c r="B126" s="90" t="s">
        <v>75</v>
      </c>
      <c r="C126" s="32" t="s">
        <v>1144</v>
      </c>
      <c r="D126" s="29">
        <v>124</v>
      </c>
      <c r="E126" s="31" t="s">
        <v>1145</v>
      </c>
      <c r="F126" s="33">
        <v>43502</v>
      </c>
      <c r="G126" s="31" t="s">
        <v>1146</v>
      </c>
      <c r="H126" s="31" t="s">
        <v>79</v>
      </c>
      <c r="I126" s="31" t="s">
        <v>80</v>
      </c>
      <c r="J126" s="34" t="s">
        <v>81</v>
      </c>
      <c r="K126" s="34">
        <v>19719</v>
      </c>
      <c r="L126" s="34">
        <v>19319</v>
      </c>
      <c r="M126" s="35">
        <v>43502</v>
      </c>
      <c r="N126" s="35">
        <v>43502</v>
      </c>
      <c r="O126" s="29"/>
      <c r="P126" s="36">
        <v>5797421</v>
      </c>
      <c r="Q126" s="36">
        <v>60099931</v>
      </c>
      <c r="R126" s="37">
        <f t="shared" si="0"/>
        <v>193247.33333333582</v>
      </c>
      <c r="S126" s="31" t="s">
        <v>82</v>
      </c>
      <c r="T126" s="31" t="s">
        <v>83</v>
      </c>
      <c r="U126" s="38">
        <v>52707947</v>
      </c>
      <c r="V126" s="38" t="s">
        <v>81</v>
      </c>
      <c r="W126" s="39" t="s">
        <v>84</v>
      </c>
      <c r="X126" s="39" t="s">
        <v>81</v>
      </c>
      <c r="Y126" s="31" t="str">
        <f t="shared" si="2"/>
        <v>ROCIO ANDREA BARRERO RAMIREZ</v>
      </c>
      <c r="Z126" s="31" t="s">
        <v>85</v>
      </c>
      <c r="AA126" s="31" t="s">
        <v>86</v>
      </c>
      <c r="AB126" s="31" t="s">
        <v>87</v>
      </c>
      <c r="AC126" s="60">
        <v>43502</v>
      </c>
      <c r="AD126" s="34" t="s">
        <v>1147</v>
      </c>
      <c r="AE126" s="29" t="s">
        <v>451</v>
      </c>
      <c r="AF126" s="31" t="s">
        <v>90</v>
      </c>
      <c r="AG126" s="31" t="s">
        <v>83</v>
      </c>
      <c r="AH126" s="43">
        <v>52197050</v>
      </c>
      <c r="AI126" s="29" t="s">
        <v>441</v>
      </c>
      <c r="AJ126" s="31">
        <v>310</v>
      </c>
      <c r="AK126" s="31" t="s">
        <v>92</v>
      </c>
      <c r="AL126" s="45">
        <v>43503</v>
      </c>
      <c r="AM126" s="31" t="s">
        <v>93</v>
      </c>
      <c r="AN126" s="31">
        <v>0</v>
      </c>
      <c r="AO126" s="46">
        <v>0</v>
      </c>
      <c r="AP126" s="47"/>
      <c r="AQ126" s="48">
        <v>0</v>
      </c>
      <c r="AR126" s="47"/>
      <c r="AS126" s="49">
        <v>43503</v>
      </c>
      <c r="AT126" s="49">
        <v>43815</v>
      </c>
      <c r="AU126" s="50"/>
      <c r="AV126" s="51"/>
      <c r="AW126" s="31" t="s">
        <v>94</v>
      </c>
      <c r="AX126" s="31"/>
      <c r="AY126" s="31"/>
      <c r="AZ126" s="31" t="s">
        <v>94</v>
      </c>
      <c r="BA126" s="31">
        <v>0</v>
      </c>
      <c r="BB126" s="31"/>
      <c r="BC126" s="31"/>
      <c r="BD126" s="31"/>
      <c r="BE126" s="52" t="s">
        <v>1148</v>
      </c>
      <c r="BF126" s="53">
        <f t="shared" si="1"/>
        <v>60099931</v>
      </c>
      <c r="BG126" s="54"/>
      <c r="BH126" s="55" t="s">
        <v>1149</v>
      </c>
      <c r="BI126" s="29" t="s">
        <v>97</v>
      </c>
      <c r="BJ126" s="29"/>
      <c r="BK126" s="56" t="s">
        <v>1150</v>
      </c>
      <c r="BL126" s="29" t="s">
        <v>99</v>
      </c>
      <c r="BM126" s="29"/>
      <c r="BN126" s="29"/>
      <c r="BO126" s="29"/>
      <c r="BP126" s="29"/>
      <c r="BQ126" s="29"/>
      <c r="BR126" s="29" t="s">
        <v>100</v>
      </c>
      <c r="BS126" s="57" t="s">
        <v>101</v>
      </c>
      <c r="BT126" s="58"/>
      <c r="BU126" s="29" t="s">
        <v>101</v>
      </c>
      <c r="BV126" s="29"/>
      <c r="BW126" s="58"/>
      <c r="BX126" s="29"/>
    </row>
    <row r="127" spans="1:76" ht="12.75" customHeight="1" x14ac:dyDescent="0.3">
      <c r="A127" s="30" t="s">
        <v>1151</v>
      </c>
      <c r="B127" s="90" t="s">
        <v>75</v>
      </c>
      <c r="C127" s="32" t="s">
        <v>1152</v>
      </c>
      <c r="D127" s="29">
        <v>125</v>
      </c>
      <c r="E127" s="31" t="s">
        <v>1153</v>
      </c>
      <c r="F127" s="33">
        <v>43502</v>
      </c>
      <c r="G127" s="31" t="s">
        <v>1154</v>
      </c>
      <c r="H127" s="31" t="s">
        <v>79</v>
      </c>
      <c r="I127" s="31" t="s">
        <v>80</v>
      </c>
      <c r="J127" s="34" t="s">
        <v>81</v>
      </c>
      <c r="K127" s="34">
        <v>21019</v>
      </c>
      <c r="L127" s="34">
        <v>19419</v>
      </c>
      <c r="M127" s="35">
        <v>43502</v>
      </c>
      <c r="N127" s="35">
        <v>43502</v>
      </c>
      <c r="O127" s="29"/>
      <c r="P127" s="36">
        <v>6247498</v>
      </c>
      <c r="Q127" s="36">
        <v>67889478</v>
      </c>
      <c r="R127" s="37">
        <f t="shared" si="0"/>
        <v>208249.66666667163</v>
      </c>
      <c r="S127" s="31" t="s">
        <v>82</v>
      </c>
      <c r="T127" s="31" t="s">
        <v>83</v>
      </c>
      <c r="U127" s="38">
        <v>82394159</v>
      </c>
      <c r="V127" s="38" t="s">
        <v>81</v>
      </c>
      <c r="W127" s="39" t="s">
        <v>84</v>
      </c>
      <c r="X127" s="39" t="s">
        <v>81</v>
      </c>
      <c r="Y127" s="31" t="str">
        <f t="shared" si="2"/>
        <v>HEIMUNTH ALEXANDER DUARTE CUBILLOS</v>
      </c>
      <c r="Z127" s="31" t="s">
        <v>85</v>
      </c>
      <c r="AA127" s="31" t="s">
        <v>122</v>
      </c>
      <c r="AB127" s="31" t="s">
        <v>87</v>
      </c>
      <c r="AC127" s="60">
        <v>43502</v>
      </c>
      <c r="AD127" s="95">
        <v>2004695</v>
      </c>
      <c r="AE127" s="29" t="s">
        <v>440</v>
      </c>
      <c r="AF127" s="31" t="s">
        <v>90</v>
      </c>
      <c r="AG127" s="31" t="s">
        <v>83</v>
      </c>
      <c r="AH127" s="43">
        <v>52197050</v>
      </c>
      <c r="AI127" s="29" t="s">
        <v>441</v>
      </c>
      <c r="AJ127" s="31">
        <v>325</v>
      </c>
      <c r="AK127" s="31" t="s">
        <v>92</v>
      </c>
      <c r="AL127" s="45">
        <v>43502</v>
      </c>
      <c r="AM127" s="31" t="s">
        <v>93</v>
      </c>
      <c r="AN127" s="31">
        <v>0</v>
      </c>
      <c r="AO127" s="46">
        <v>0</v>
      </c>
      <c r="AP127" s="47"/>
      <c r="AQ127" s="48">
        <v>0</v>
      </c>
      <c r="AR127" s="47"/>
      <c r="AS127" s="49">
        <v>43502</v>
      </c>
      <c r="AT127" s="49">
        <v>43829</v>
      </c>
      <c r="AU127" s="50"/>
      <c r="AV127" s="51"/>
      <c r="AW127" s="31" t="s">
        <v>94</v>
      </c>
      <c r="AX127" s="31"/>
      <c r="AY127" s="31"/>
      <c r="AZ127" s="31" t="s">
        <v>94</v>
      </c>
      <c r="BA127" s="31">
        <v>0</v>
      </c>
      <c r="BB127" s="31"/>
      <c r="BC127" s="31"/>
      <c r="BD127" s="31"/>
      <c r="BE127" s="52" t="s">
        <v>1155</v>
      </c>
      <c r="BF127" s="53">
        <f t="shared" si="1"/>
        <v>67889478</v>
      </c>
      <c r="BG127" s="54"/>
      <c r="BH127" s="55" t="s">
        <v>1156</v>
      </c>
      <c r="BI127" s="29" t="s">
        <v>97</v>
      </c>
      <c r="BJ127" s="29"/>
      <c r="BK127" s="56" t="s">
        <v>1157</v>
      </c>
      <c r="BL127" s="29" t="s">
        <v>99</v>
      </c>
      <c r="BM127" s="29"/>
      <c r="BN127" s="29"/>
      <c r="BO127" s="29"/>
      <c r="BP127" s="29"/>
      <c r="BQ127" s="29"/>
      <c r="BR127" s="29" t="s">
        <v>100</v>
      </c>
      <c r="BS127" s="57" t="s">
        <v>1158</v>
      </c>
      <c r="BT127" s="58"/>
      <c r="BU127" s="29" t="s">
        <v>101</v>
      </c>
      <c r="BV127" s="29"/>
      <c r="BW127" s="58"/>
      <c r="BX127" s="29"/>
    </row>
    <row r="128" spans="1:76" ht="12.75" customHeight="1" x14ac:dyDescent="0.3">
      <c r="A128" s="30" t="s">
        <v>1159</v>
      </c>
      <c r="B128" s="90" t="s">
        <v>75</v>
      </c>
      <c r="C128" s="32" t="s">
        <v>1160</v>
      </c>
      <c r="D128" s="29">
        <v>126</v>
      </c>
      <c r="E128" s="31" t="s">
        <v>1161</v>
      </c>
      <c r="F128" s="33">
        <v>43502</v>
      </c>
      <c r="G128" s="31" t="s">
        <v>1162</v>
      </c>
      <c r="H128" s="31" t="s">
        <v>79</v>
      </c>
      <c r="I128" s="31" t="s">
        <v>80</v>
      </c>
      <c r="J128" s="34" t="s">
        <v>81</v>
      </c>
      <c r="K128" s="34">
        <v>20419</v>
      </c>
      <c r="L128" s="34">
        <v>19919</v>
      </c>
      <c r="M128" s="35">
        <v>43503</v>
      </c>
      <c r="N128" s="35">
        <v>43503</v>
      </c>
      <c r="O128" s="29"/>
      <c r="P128" s="36">
        <v>4682944</v>
      </c>
      <c r="Q128" s="36">
        <v>50887991</v>
      </c>
      <c r="R128" s="37">
        <f t="shared" si="0"/>
        <v>312195.79999999702</v>
      </c>
      <c r="S128" s="31" t="s">
        <v>82</v>
      </c>
      <c r="T128" s="31" t="s">
        <v>83</v>
      </c>
      <c r="U128" s="38">
        <v>52867613</v>
      </c>
      <c r="V128" s="38" t="s">
        <v>81</v>
      </c>
      <c r="W128" s="39" t="s">
        <v>84</v>
      </c>
      <c r="X128" s="39" t="s">
        <v>81</v>
      </c>
      <c r="Y128" s="31" t="str">
        <f t="shared" si="2"/>
        <v>LUZ AYDA CASTRO TRIANA</v>
      </c>
      <c r="Z128" s="31" t="s">
        <v>85</v>
      </c>
      <c r="AA128" s="31" t="s">
        <v>122</v>
      </c>
      <c r="AB128" s="31" t="s">
        <v>87</v>
      </c>
      <c r="AC128" s="60">
        <v>43503</v>
      </c>
      <c r="AD128" s="96">
        <v>2004724</v>
      </c>
      <c r="AE128" s="29" t="s">
        <v>440</v>
      </c>
      <c r="AF128" s="31" t="s">
        <v>90</v>
      </c>
      <c r="AG128" s="31" t="s">
        <v>83</v>
      </c>
      <c r="AH128" s="43">
        <v>52197050</v>
      </c>
      <c r="AI128" s="29" t="s">
        <v>441</v>
      </c>
      <c r="AJ128" s="31">
        <v>324</v>
      </c>
      <c r="AK128" s="31" t="s">
        <v>92</v>
      </c>
      <c r="AL128" s="45">
        <v>43503</v>
      </c>
      <c r="AM128" s="31" t="s">
        <v>93</v>
      </c>
      <c r="AN128" s="31">
        <v>0</v>
      </c>
      <c r="AO128" s="46">
        <v>0</v>
      </c>
      <c r="AP128" s="47"/>
      <c r="AQ128" s="48">
        <v>0</v>
      </c>
      <c r="AR128" s="47"/>
      <c r="AS128" s="49">
        <v>43503</v>
      </c>
      <c r="AT128" s="49">
        <v>43829</v>
      </c>
      <c r="AU128" s="50"/>
      <c r="AV128" s="51"/>
      <c r="AW128" s="31" t="s">
        <v>94</v>
      </c>
      <c r="AX128" s="31"/>
      <c r="AY128" s="31"/>
      <c r="AZ128" s="31" t="s">
        <v>94</v>
      </c>
      <c r="BA128" s="31">
        <v>0</v>
      </c>
      <c r="BB128" s="31"/>
      <c r="BC128" s="31"/>
      <c r="BD128" s="31"/>
      <c r="BE128" s="52" t="s">
        <v>1163</v>
      </c>
      <c r="BF128" s="53">
        <f t="shared" si="1"/>
        <v>50887991</v>
      </c>
      <c r="BG128" s="54"/>
      <c r="BH128" s="55" t="s">
        <v>1164</v>
      </c>
      <c r="BI128" s="29" t="s">
        <v>97</v>
      </c>
      <c r="BJ128" s="29"/>
      <c r="BK128" s="56" t="s">
        <v>1165</v>
      </c>
      <c r="BL128" s="29" t="s">
        <v>99</v>
      </c>
      <c r="BM128" s="29"/>
      <c r="BN128" s="29"/>
      <c r="BO128" s="29"/>
      <c r="BP128" s="29"/>
      <c r="BQ128" s="29"/>
      <c r="BR128" s="29" t="s">
        <v>100</v>
      </c>
      <c r="BS128" s="57" t="s">
        <v>781</v>
      </c>
      <c r="BT128" s="58"/>
      <c r="BU128" s="29" t="s">
        <v>101</v>
      </c>
      <c r="BV128" s="29"/>
      <c r="BW128" s="58"/>
      <c r="BX128" s="29"/>
    </row>
    <row r="129" spans="1:76" ht="12.75" customHeight="1" x14ac:dyDescent="0.2">
      <c r="A129" s="30" t="s">
        <v>1166</v>
      </c>
      <c r="B129" s="90" t="s">
        <v>75</v>
      </c>
      <c r="C129" s="32" t="s">
        <v>1167</v>
      </c>
      <c r="D129" s="29">
        <v>127</v>
      </c>
      <c r="E129" s="31" t="s">
        <v>1168</v>
      </c>
      <c r="F129" s="33">
        <v>43503</v>
      </c>
      <c r="G129" s="31" t="s">
        <v>1169</v>
      </c>
      <c r="H129" s="31" t="s">
        <v>79</v>
      </c>
      <c r="I129" s="31" t="s">
        <v>80</v>
      </c>
      <c r="J129" s="34" t="s">
        <v>81</v>
      </c>
      <c r="K129" s="34">
        <v>22619</v>
      </c>
      <c r="L129" s="34">
        <v>20119</v>
      </c>
      <c r="M129" s="35">
        <v>43503</v>
      </c>
      <c r="N129" s="35">
        <v>43503</v>
      </c>
      <c r="O129" s="29"/>
      <c r="P129" s="36">
        <v>2586262</v>
      </c>
      <c r="Q129" s="36">
        <v>27845421</v>
      </c>
      <c r="R129" s="37">
        <f t="shared" si="0"/>
        <v>0.13333333283662796</v>
      </c>
      <c r="S129" s="31" t="s">
        <v>82</v>
      </c>
      <c r="T129" s="31" t="s">
        <v>83</v>
      </c>
      <c r="U129" s="38">
        <v>1033703978</v>
      </c>
      <c r="V129" s="38" t="s">
        <v>81</v>
      </c>
      <c r="W129" s="39" t="s">
        <v>84</v>
      </c>
      <c r="X129" s="39" t="s">
        <v>81</v>
      </c>
      <c r="Y129" s="31" t="str">
        <f t="shared" si="2"/>
        <v>LEIDY YOHANA GIRALDO ARANGO</v>
      </c>
      <c r="Z129" s="31" t="s">
        <v>85</v>
      </c>
      <c r="AA129" s="31" t="s">
        <v>122</v>
      </c>
      <c r="AB129" s="31" t="s">
        <v>87</v>
      </c>
      <c r="AC129" s="60">
        <v>43503</v>
      </c>
      <c r="AD129" s="34">
        <v>2004711</v>
      </c>
      <c r="AE129" s="54" t="s">
        <v>132</v>
      </c>
      <c r="AF129" s="31" t="s">
        <v>90</v>
      </c>
      <c r="AG129" s="31" t="s">
        <v>83</v>
      </c>
      <c r="AH129" s="43">
        <v>16356940</v>
      </c>
      <c r="AI129" s="29" t="s">
        <v>133</v>
      </c>
      <c r="AJ129" s="31">
        <v>323</v>
      </c>
      <c r="AK129" s="31" t="s">
        <v>92</v>
      </c>
      <c r="AL129" s="45">
        <v>43503</v>
      </c>
      <c r="AM129" s="31" t="s">
        <v>93</v>
      </c>
      <c r="AN129" s="31">
        <v>0</v>
      </c>
      <c r="AO129" s="46">
        <v>0</v>
      </c>
      <c r="AP129" s="47"/>
      <c r="AQ129" s="48">
        <v>0</v>
      </c>
      <c r="AR129" s="47"/>
      <c r="AS129" s="49">
        <v>43503</v>
      </c>
      <c r="AT129" s="49">
        <v>43828</v>
      </c>
      <c r="AU129" s="50"/>
      <c r="AV129" s="51"/>
      <c r="AW129" s="31" t="s">
        <v>94</v>
      </c>
      <c r="AX129" s="31"/>
      <c r="AY129" s="31"/>
      <c r="AZ129" s="31" t="s">
        <v>94</v>
      </c>
      <c r="BA129" s="31">
        <v>0</v>
      </c>
      <c r="BB129" s="31"/>
      <c r="BC129" s="31"/>
      <c r="BD129" s="31"/>
      <c r="BE129" s="52" t="s">
        <v>1170</v>
      </c>
      <c r="BF129" s="53">
        <f t="shared" si="1"/>
        <v>27845421</v>
      </c>
      <c r="BG129" s="54"/>
      <c r="BH129" s="55" t="s">
        <v>1171</v>
      </c>
      <c r="BI129" s="29" t="s">
        <v>97</v>
      </c>
      <c r="BJ129" s="31"/>
      <c r="BK129" s="56" t="s">
        <v>1172</v>
      </c>
      <c r="BL129" s="29" t="s">
        <v>99</v>
      </c>
      <c r="BM129" s="29"/>
      <c r="BN129" s="29"/>
      <c r="BO129" s="29"/>
      <c r="BP129" s="29"/>
      <c r="BQ129" s="29"/>
      <c r="BR129" s="29" t="s">
        <v>100</v>
      </c>
      <c r="BS129" s="57" t="s">
        <v>101</v>
      </c>
      <c r="BT129" s="58"/>
      <c r="BU129" s="29" t="s">
        <v>101</v>
      </c>
      <c r="BV129" s="29"/>
      <c r="BW129" s="58"/>
      <c r="BX129" s="29"/>
    </row>
    <row r="130" spans="1:76" ht="12.75" customHeight="1" x14ac:dyDescent="0.2">
      <c r="A130" s="30" t="s">
        <v>1173</v>
      </c>
      <c r="B130" s="31" t="s">
        <v>75</v>
      </c>
      <c r="C130" s="32" t="s">
        <v>1174</v>
      </c>
      <c r="D130" s="29">
        <v>128</v>
      </c>
      <c r="E130" s="31" t="s">
        <v>1175</v>
      </c>
      <c r="F130" s="33">
        <v>43503</v>
      </c>
      <c r="G130" s="31" t="s">
        <v>1176</v>
      </c>
      <c r="H130" s="31" t="s">
        <v>79</v>
      </c>
      <c r="I130" s="31" t="s">
        <v>80</v>
      </c>
      <c r="J130" s="34" t="s">
        <v>81</v>
      </c>
      <c r="K130" s="34">
        <v>16619</v>
      </c>
      <c r="L130" s="34">
        <v>19619</v>
      </c>
      <c r="M130" s="35">
        <v>43503</v>
      </c>
      <c r="N130" s="35">
        <v>43503</v>
      </c>
      <c r="O130" s="29"/>
      <c r="P130" s="36">
        <v>5240183</v>
      </c>
      <c r="Q130" s="36">
        <v>56943322</v>
      </c>
      <c r="R130" s="37">
        <f t="shared" si="0"/>
        <v>349345.60000000149</v>
      </c>
      <c r="S130" s="31" t="s">
        <v>82</v>
      </c>
      <c r="T130" s="31" t="s">
        <v>83</v>
      </c>
      <c r="U130" s="38">
        <v>28049312</v>
      </c>
      <c r="V130" s="38" t="s">
        <v>81</v>
      </c>
      <c r="W130" s="39" t="s">
        <v>84</v>
      </c>
      <c r="X130" s="39" t="s">
        <v>81</v>
      </c>
      <c r="Y130" s="31" t="str">
        <f t="shared" si="2"/>
        <v>BETSY VIVIANA RODRIGUEZ CABEZA</v>
      </c>
      <c r="Z130" s="31" t="s">
        <v>85</v>
      </c>
      <c r="AA130" s="31" t="s">
        <v>86</v>
      </c>
      <c r="AB130" s="31" t="s">
        <v>87</v>
      </c>
      <c r="AC130" s="60">
        <v>43503</v>
      </c>
      <c r="AD130" s="34" t="s">
        <v>1177</v>
      </c>
      <c r="AE130" s="29" t="s">
        <v>440</v>
      </c>
      <c r="AF130" s="31" t="s">
        <v>90</v>
      </c>
      <c r="AG130" s="31" t="s">
        <v>83</v>
      </c>
      <c r="AH130" s="43">
        <v>52854468</v>
      </c>
      <c r="AI130" s="29" t="s">
        <v>1178</v>
      </c>
      <c r="AJ130" s="31">
        <v>324</v>
      </c>
      <c r="AK130" s="31" t="s">
        <v>92</v>
      </c>
      <c r="AL130" s="45">
        <v>43503</v>
      </c>
      <c r="AM130" s="31" t="s">
        <v>93</v>
      </c>
      <c r="AN130" s="31">
        <v>0</v>
      </c>
      <c r="AO130" s="46">
        <v>0</v>
      </c>
      <c r="AP130" s="47"/>
      <c r="AQ130" s="48">
        <v>0</v>
      </c>
      <c r="AR130" s="47"/>
      <c r="AS130" s="49">
        <v>43503</v>
      </c>
      <c r="AT130" s="97">
        <v>43829</v>
      </c>
      <c r="AU130" s="50"/>
      <c r="AV130" s="51"/>
      <c r="AW130" s="31" t="s">
        <v>270</v>
      </c>
      <c r="AX130" s="33">
        <v>43536</v>
      </c>
      <c r="AY130" s="31">
        <v>60</v>
      </c>
      <c r="AZ130" s="31" t="s">
        <v>94</v>
      </c>
      <c r="BA130" s="31">
        <v>0</v>
      </c>
      <c r="BB130" s="31"/>
      <c r="BC130" s="31"/>
      <c r="BD130" s="31" t="s">
        <v>1179</v>
      </c>
      <c r="BE130" s="52" t="s">
        <v>1180</v>
      </c>
      <c r="BF130" s="53">
        <f t="shared" si="1"/>
        <v>56943322</v>
      </c>
      <c r="BG130" s="54"/>
      <c r="BH130" s="55" t="s">
        <v>1181</v>
      </c>
      <c r="BI130" s="29" t="s">
        <v>97</v>
      </c>
      <c r="BJ130" s="29"/>
      <c r="BK130" s="56" t="s">
        <v>1182</v>
      </c>
      <c r="BL130" s="29" t="s">
        <v>99</v>
      </c>
      <c r="BM130" s="29"/>
      <c r="BN130" s="29"/>
      <c r="BO130" s="29"/>
      <c r="BP130" s="29"/>
      <c r="BQ130" s="29"/>
      <c r="BR130" s="29" t="s">
        <v>100</v>
      </c>
      <c r="BS130" s="57" t="s">
        <v>1183</v>
      </c>
      <c r="BT130" s="82" t="s">
        <v>1029</v>
      </c>
      <c r="BU130" s="29" t="s">
        <v>101</v>
      </c>
      <c r="BV130" s="29"/>
      <c r="BW130" s="58"/>
      <c r="BX130" s="29"/>
    </row>
    <row r="131" spans="1:76" ht="12.75" customHeight="1" x14ac:dyDescent="0.2">
      <c r="A131" s="30" t="s">
        <v>1184</v>
      </c>
      <c r="B131" s="90" t="s">
        <v>75</v>
      </c>
      <c r="C131" s="32" t="s">
        <v>1185</v>
      </c>
      <c r="D131" s="29">
        <v>129</v>
      </c>
      <c r="E131" s="31" t="s">
        <v>1186</v>
      </c>
      <c r="F131" s="33">
        <v>43503</v>
      </c>
      <c r="G131" s="31" t="s">
        <v>1187</v>
      </c>
      <c r="H131" s="31" t="s">
        <v>79</v>
      </c>
      <c r="I131" s="31" t="s">
        <v>80</v>
      </c>
      <c r="J131" s="34" t="s">
        <v>81</v>
      </c>
      <c r="K131" s="34">
        <v>15819</v>
      </c>
      <c r="L131" s="34">
        <v>19519</v>
      </c>
      <c r="M131" s="35">
        <v>43503</v>
      </c>
      <c r="N131" s="35">
        <v>43503</v>
      </c>
      <c r="O131" s="29"/>
      <c r="P131" s="36">
        <v>1298542</v>
      </c>
      <c r="Q131" s="36">
        <v>14067538</v>
      </c>
      <c r="R131" s="37">
        <f t="shared" si="0"/>
        <v>43284.400000000373</v>
      </c>
      <c r="S131" s="31" t="s">
        <v>82</v>
      </c>
      <c r="T131" s="31" t="s">
        <v>83</v>
      </c>
      <c r="U131" s="38">
        <v>1018490104</v>
      </c>
      <c r="V131" s="38" t="s">
        <v>81</v>
      </c>
      <c r="W131" s="39" t="s">
        <v>84</v>
      </c>
      <c r="X131" s="39" t="s">
        <v>81</v>
      </c>
      <c r="Y131" s="31" t="str">
        <f t="shared" si="2"/>
        <v>FRANKLIN ESTHIG HERNANDEZ LUNA</v>
      </c>
      <c r="Z131" s="31" t="s">
        <v>85</v>
      </c>
      <c r="AA131" s="31" t="s">
        <v>122</v>
      </c>
      <c r="AB131" s="31" t="s">
        <v>87</v>
      </c>
      <c r="AC131" s="60">
        <v>43503</v>
      </c>
      <c r="AD131" s="34">
        <v>2004721</v>
      </c>
      <c r="AE131" s="29" t="s">
        <v>394</v>
      </c>
      <c r="AF131" s="31" t="s">
        <v>90</v>
      </c>
      <c r="AG131" s="31" t="s">
        <v>83</v>
      </c>
      <c r="AH131" s="43">
        <v>91209676</v>
      </c>
      <c r="AI131" s="29" t="s">
        <v>395</v>
      </c>
      <c r="AJ131" s="31">
        <v>324</v>
      </c>
      <c r="AK131" s="31" t="s">
        <v>92</v>
      </c>
      <c r="AL131" s="45">
        <v>43503</v>
      </c>
      <c r="AM131" s="31" t="s">
        <v>93</v>
      </c>
      <c r="AN131" s="31">
        <v>0</v>
      </c>
      <c r="AO131" s="46">
        <v>0</v>
      </c>
      <c r="AP131" s="47"/>
      <c r="AQ131" s="48">
        <v>0</v>
      </c>
      <c r="AR131" s="47"/>
      <c r="AS131" s="49">
        <v>43503</v>
      </c>
      <c r="AT131" s="49">
        <v>43829</v>
      </c>
      <c r="AU131" s="50"/>
      <c r="AV131" s="51"/>
      <c r="AW131" s="31" t="s">
        <v>94</v>
      </c>
      <c r="AX131" s="31"/>
      <c r="AY131" s="31"/>
      <c r="AZ131" s="31" t="s">
        <v>94</v>
      </c>
      <c r="BA131" s="31">
        <v>0</v>
      </c>
      <c r="BB131" s="31"/>
      <c r="BC131" s="31"/>
      <c r="BD131" s="31"/>
      <c r="BE131" s="52" t="s">
        <v>1188</v>
      </c>
      <c r="BF131" s="53">
        <f t="shared" si="1"/>
        <v>14067538</v>
      </c>
      <c r="BG131" s="54"/>
      <c r="BH131" s="55" t="s">
        <v>1189</v>
      </c>
      <c r="BI131" s="29" t="s">
        <v>97</v>
      </c>
      <c r="BJ131" s="29"/>
      <c r="BK131" s="56" t="s">
        <v>1190</v>
      </c>
      <c r="BL131" s="29" t="s">
        <v>99</v>
      </c>
      <c r="BM131" s="29"/>
      <c r="BN131" s="29"/>
      <c r="BO131" s="29"/>
      <c r="BP131" s="29"/>
      <c r="BQ131" s="29"/>
      <c r="BR131" s="29" t="s">
        <v>100</v>
      </c>
      <c r="BS131" s="57" t="s">
        <v>101</v>
      </c>
      <c r="BT131" s="58"/>
      <c r="BU131" s="29" t="s">
        <v>101</v>
      </c>
      <c r="BV131" s="29"/>
      <c r="BW131" s="58"/>
      <c r="BX131" s="29"/>
    </row>
    <row r="132" spans="1:76" ht="12.75" customHeight="1" x14ac:dyDescent="0.2">
      <c r="A132" s="30" t="s">
        <v>1191</v>
      </c>
      <c r="B132" s="51" t="s">
        <v>75</v>
      </c>
      <c r="C132" s="32" t="s">
        <v>1192</v>
      </c>
      <c r="D132" s="29">
        <v>130</v>
      </c>
      <c r="E132" s="31" t="s">
        <v>1193</v>
      </c>
      <c r="F132" s="33">
        <v>43503</v>
      </c>
      <c r="G132" s="31" t="s">
        <v>1194</v>
      </c>
      <c r="H132" s="31" t="s">
        <v>79</v>
      </c>
      <c r="I132" s="31" t="s">
        <v>80</v>
      </c>
      <c r="J132" s="34" t="s">
        <v>81</v>
      </c>
      <c r="K132" s="34">
        <v>19119</v>
      </c>
      <c r="L132" s="34">
        <v>20319</v>
      </c>
      <c r="M132" s="35">
        <v>43503</v>
      </c>
      <c r="N132" s="35">
        <v>43503</v>
      </c>
      <c r="O132" s="29"/>
      <c r="P132" s="36">
        <v>5240183</v>
      </c>
      <c r="Q132" s="36">
        <v>57117995</v>
      </c>
      <c r="R132" s="37">
        <f t="shared" si="0"/>
        <v>524018.60000000149</v>
      </c>
      <c r="S132" s="31" t="s">
        <v>82</v>
      </c>
      <c r="T132" s="31" t="s">
        <v>83</v>
      </c>
      <c r="U132" s="38">
        <v>80161126</v>
      </c>
      <c r="V132" s="38" t="s">
        <v>81</v>
      </c>
      <c r="W132" s="39" t="s">
        <v>84</v>
      </c>
      <c r="X132" s="39" t="s">
        <v>81</v>
      </c>
      <c r="Y132" s="31" t="str">
        <f t="shared" si="2"/>
        <v>MARIO ALFONSO DIAZ CASAS</v>
      </c>
      <c r="Z132" s="31" t="s">
        <v>85</v>
      </c>
      <c r="AA132" s="31" t="s">
        <v>122</v>
      </c>
      <c r="AB132" s="31" t="s">
        <v>87</v>
      </c>
      <c r="AC132" s="60">
        <v>43503</v>
      </c>
      <c r="AD132" s="31">
        <v>2004710</v>
      </c>
      <c r="AE132" s="29" t="s">
        <v>920</v>
      </c>
      <c r="AF132" s="31" t="s">
        <v>90</v>
      </c>
      <c r="AG132" s="31" t="s">
        <v>83</v>
      </c>
      <c r="AH132" s="43">
        <v>80215978</v>
      </c>
      <c r="AI132" s="29" t="s">
        <v>921</v>
      </c>
      <c r="AJ132" s="31">
        <v>324</v>
      </c>
      <c r="AK132" s="31" t="s">
        <v>92</v>
      </c>
      <c r="AL132" s="45">
        <v>43503</v>
      </c>
      <c r="AM132" s="31" t="s">
        <v>93</v>
      </c>
      <c r="AN132" s="31">
        <v>0</v>
      </c>
      <c r="AO132" s="46">
        <v>0</v>
      </c>
      <c r="AP132" s="47"/>
      <c r="AQ132" s="48">
        <v>0</v>
      </c>
      <c r="AR132" s="47"/>
      <c r="AS132" s="49">
        <v>43503</v>
      </c>
      <c r="AT132" s="49">
        <v>43829</v>
      </c>
      <c r="AU132" s="50"/>
      <c r="AV132" s="51"/>
      <c r="AW132" s="31" t="s">
        <v>94</v>
      </c>
      <c r="AX132" s="31"/>
      <c r="AY132" s="31"/>
      <c r="AZ132" s="31" t="s">
        <v>94</v>
      </c>
      <c r="BA132" s="31">
        <v>0</v>
      </c>
      <c r="BB132" s="31"/>
      <c r="BC132" s="31"/>
      <c r="BD132" s="31"/>
      <c r="BE132" s="52" t="s">
        <v>1195</v>
      </c>
      <c r="BF132" s="53">
        <f t="shared" si="1"/>
        <v>57117995</v>
      </c>
      <c r="BG132" s="54"/>
      <c r="BH132" s="55" t="s">
        <v>1196</v>
      </c>
      <c r="BI132" s="29" t="s">
        <v>97</v>
      </c>
      <c r="BJ132" s="29"/>
      <c r="BK132" s="56" t="s">
        <v>1197</v>
      </c>
      <c r="BL132" s="29" t="s">
        <v>99</v>
      </c>
      <c r="BM132" s="29"/>
      <c r="BN132" s="29"/>
      <c r="BO132" s="29"/>
      <c r="BP132" s="29"/>
      <c r="BQ132" s="29"/>
      <c r="BR132" s="29" t="s">
        <v>100</v>
      </c>
      <c r="BS132" s="57" t="s">
        <v>101</v>
      </c>
      <c r="BT132" s="58"/>
      <c r="BU132" s="29" t="s">
        <v>101</v>
      </c>
      <c r="BV132" s="29"/>
      <c r="BW132" s="58"/>
      <c r="BX132" s="29"/>
    </row>
    <row r="133" spans="1:76" ht="12.75" customHeight="1" x14ac:dyDescent="0.2">
      <c r="A133" s="30" t="s">
        <v>1198</v>
      </c>
      <c r="B133" s="51" t="s">
        <v>75</v>
      </c>
      <c r="C133" s="32" t="s">
        <v>1199</v>
      </c>
      <c r="D133" s="29">
        <v>131</v>
      </c>
      <c r="E133" s="31" t="s">
        <v>1200</v>
      </c>
      <c r="F133" s="33">
        <v>43503</v>
      </c>
      <c r="G133" s="31" t="s">
        <v>1201</v>
      </c>
      <c r="H133" s="31" t="s">
        <v>79</v>
      </c>
      <c r="I133" s="31" t="s">
        <v>80</v>
      </c>
      <c r="J133" s="34" t="s">
        <v>81</v>
      </c>
      <c r="K133" s="34">
        <v>18119</v>
      </c>
      <c r="L133" s="34">
        <v>20019</v>
      </c>
      <c r="M133" s="35">
        <v>43503</v>
      </c>
      <c r="N133" s="35">
        <v>43503</v>
      </c>
      <c r="O133" s="29"/>
      <c r="P133" s="36">
        <v>6247498</v>
      </c>
      <c r="Q133" s="36">
        <v>68722478</v>
      </c>
      <c r="R133" s="62">
        <f t="shared" si="0"/>
        <v>1249499.6000000089</v>
      </c>
      <c r="S133" s="31" t="s">
        <v>82</v>
      </c>
      <c r="T133" s="31" t="s">
        <v>83</v>
      </c>
      <c r="U133" s="38">
        <v>80082479</v>
      </c>
      <c r="V133" s="38" t="s">
        <v>81</v>
      </c>
      <c r="W133" s="39" t="s">
        <v>84</v>
      </c>
      <c r="X133" s="39" t="s">
        <v>81</v>
      </c>
      <c r="Y133" s="31" t="str">
        <f t="shared" si="2"/>
        <v>ALAN AGUIA AGUDELO</v>
      </c>
      <c r="Z133" s="31" t="s">
        <v>85</v>
      </c>
      <c r="AA133" s="31" t="s">
        <v>122</v>
      </c>
      <c r="AB133" s="31" t="s">
        <v>87</v>
      </c>
      <c r="AC133" s="60">
        <v>43503</v>
      </c>
      <c r="AD133" s="31">
        <v>2004708</v>
      </c>
      <c r="AE133" s="29" t="s">
        <v>920</v>
      </c>
      <c r="AF133" s="31" t="s">
        <v>90</v>
      </c>
      <c r="AG133" s="31" t="s">
        <v>83</v>
      </c>
      <c r="AH133" s="43">
        <v>80215978</v>
      </c>
      <c r="AI133" s="29" t="s">
        <v>921</v>
      </c>
      <c r="AJ133" s="31">
        <v>324</v>
      </c>
      <c r="AK133" s="31" t="s">
        <v>92</v>
      </c>
      <c r="AL133" s="45">
        <v>43503</v>
      </c>
      <c r="AM133" s="31" t="s">
        <v>93</v>
      </c>
      <c r="AN133" s="31">
        <v>0</v>
      </c>
      <c r="AO133" s="46">
        <v>0</v>
      </c>
      <c r="AP133" s="47"/>
      <c r="AQ133" s="48">
        <v>0</v>
      </c>
      <c r="AR133" s="47"/>
      <c r="AS133" s="49">
        <v>43503</v>
      </c>
      <c r="AT133" s="49">
        <v>43829</v>
      </c>
      <c r="AU133" s="50"/>
      <c r="AV133" s="51"/>
      <c r="AW133" s="31" t="s">
        <v>94</v>
      </c>
      <c r="AX133" s="31"/>
      <c r="AY133" s="31"/>
      <c r="AZ133" s="31" t="s">
        <v>94</v>
      </c>
      <c r="BA133" s="31">
        <v>0</v>
      </c>
      <c r="BB133" s="31"/>
      <c r="BC133" s="31"/>
      <c r="BD133" s="31"/>
      <c r="BE133" s="52" t="s">
        <v>1202</v>
      </c>
      <c r="BF133" s="53">
        <f t="shared" si="1"/>
        <v>68722478</v>
      </c>
      <c r="BG133" s="54"/>
      <c r="BH133" s="55" t="s">
        <v>1203</v>
      </c>
      <c r="BI133" s="29" t="s">
        <v>97</v>
      </c>
      <c r="BJ133" s="29"/>
      <c r="BK133" s="56" t="s">
        <v>1204</v>
      </c>
      <c r="BL133" s="29" t="s">
        <v>99</v>
      </c>
      <c r="BM133" s="29"/>
      <c r="BN133" s="29"/>
      <c r="BO133" s="29"/>
      <c r="BP133" s="29"/>
      <c r="BQ133" s="29"/>
      <c r="BR133" s="29" t="s">
        <v>100</v>
      </c>
      <c r="BS133" s="57" t="s">
        <v>1158</v>
      </c>
      <c r="BT133" s="58"/>
      <c r="BU133" s="29" t="s">
        <v>101</v>
      </c>
      <c r="BV133" s="29"/>
      <c r="BW133" s="58"/>
      <c r="BX133" s="29"/>
    </row>
    <row r="134" spans="1:76" ht="12.75" customHeight="1" x14ac:dyDescent="0.2">
      <c r="A134" s="30" t="s">
        <v>1205</v>
      </c>
      <c r="B134" s="51" t="s">
        <v>75</v>
      </c>
      <c r="C134" s="32" t="s">
        <v>1206</v>
      </c>
      <c r="D134" s="29">
        <v>132</v>
      </c>
      <c r="E134" s="31" t="s">
        <v>1207</v>
      </c>
      <c r="F134" s="33">
        <v>43503</v>
      </c>
      <c r="G134" s="31" t="s">
        <v>1208</v>
      </c>
      <c r="H134" s="31" t="s">
        <v>79</v>
      </c>
      <c r="I134" s="31" t="s">
        <v>80</v>
      </c>
      <c r="J134" s="34" t="s">
        <v>81</v>
      </c>
      <c r="K134" s="34">
        <v>19919</v>
      </c>
      <c r="L134" s="34">
        <v>19819</v>
      </c>
      <c r="M134" s="35">
        <v>43503</v>
      </c>
      <c r="N134" s="35">
        <v>43503</v>
      </c>
      <c r="O134" s="29"/>
      <c r="P134" s="36">
        <v>4297164</v>
      </c>
      <c r="Q134" s="36">
        <v>42971640</v>
      </c>
      <c r="R134" s="37">
        <f t="shared" si="0"/>
        <v>0</v>
      </c>
      <c r="S134" s="31" t="s">
        <v>82</v>
      </c>
      <c r="T134" s="31" t="s">
        <v>83</v>
      </c>
      <c r="U134" s="38">
        <v>1022328129</v>
      </c>
      <c r="V134" s="38" t="s">
        <v>81</v>
      </c>
      <c r="W134" s="39" t="s">
        <v>84</v>
      </c>
      <c r="X134" s="39" t="s">
        <v>81</v>
      </c>
      <c r="Y134" s="31" t="str">
        <f t="shared" si="2"/>
        <v>HELENA ALEJANDRA DEL PILAR DIAZ PAVA</v>
      </c>
      <c r="Z134" s="31" t="s">
        <v>85</v>
      </c>
      <c r="AA134" s="31" t="s">
        <v>122</v>
      </c>
      <c r="AB134" s="31" t="s">
        <v>87</v>
      </c>
      <c r="AC134" s="60">
        <v>43503</v>
      </c>
      <c r="AD134" s="31">
        <v>2004727</v>
      </c>
      <c r="AE134" s="54" t="s">
        <v>207</v>
      </c>
      <c r="AF134" s="31" t="s">
        <v>90</v>
      </c>
      <c r="AG134" s="31" t="s">
        <v>83</v>
      </c>
      <c r="AH134" s="43">
        <v>65789879</v>
      </c>
      <c r="AI134" s="29" t="s">
        <v>208</v>
      </c>
      <c r="AJ134" s="31">
        <v>300</v>
      </c>
      <c r="AK134" s="31" t="s">
        <v>92</v>
      </c>
      <c r="AL134" s="45">
        <v>43503</v>
      </c>
      <c r="AM134" s="31" t="s">
        <v>93</v>
      </c>
      <c r="AN134" s="31">
        <v>0</v>
      </c>
      <c r="AO134" s="46">
        <v>0</v>
      </c>
      <c r="AP134" s="47"/>
      <c r="AQ134" s="48">
        <v>0</v>
      </c>
      <c r="AR134" s="47"/>
      <c r="AS134" s="49">
        <v>43503</v>
      </c>
      <c r="AT134" s="49">
        <v>43805</v>
      </c>
      <c r="AU134" s="50"/>
      <c r="AV134" s="51"/>
      <c r="AW134" s="31" t="s">
        <v>94</v>
      </c>
      <c r="AX134" s="31"/>
      <c r="AY134" s="31"/>
      <c r="AZ134" s="31" t="s">
        <v>94</v>
      </c>
      <c r="BA134" s="31">
        <v>0</v>
      </c>
      <c r="BB134" s="31"/>
      <c r="BC134" s="31"/>
      <c r="BD134" s="31"/>
      <c r="BE134" s="52" t="s">
        <v>1209</v>
      </c>
      <c r="BF134" s="53">
        <f t="shared" si="1"/>
        <v>42971640</v>
      </c>
      <c r="BG134" s="54"/>
      <c r="BH134" s="55" t="s">
        <v>1210</v>
      </c>
      <c r="BI134" s="29" t="s">
        <v>97</v>
      </c>
      <c r="BJ134" s="29"/>
      <c r="BK134" s="56" t="s">
        <v>1211</v>
      </c>
      <c r="BL134" s="29" t="s">
        <v>99</v>
      </c>
      <c r="BM134" s="29"/>
      <c r="BN134" s="29"/>
      <c r="BO134" s="29"/>
      <c r="BP134" s="29"/>
      <c r="BQ134" s="29"/>
      <c r="BR134" s="29" t="s">
        <v>100</v>
      </c>
      <c r="BS134" s="57" t="s">
        <v>101</v>
      </c>
      <c r="BT134" s="58"/>
      <c r="BU134" s="29" t="s">
        <v>101</v>
      </c>
      <c r="BV134" s="29"/>
      <c r="BW134" s="58"/>
      <c r="BX134" s="29"/>
    </row>
    <row r="135" spans="1:76" ht="12.75" customHeight="1" x14ac:dyDescent="0.2">
      <c r="A135" s="30" t="s">
        <v>1212</v>
      </c>
      <c r="B135" s="51" t="s">
        <v>75</v>
      </c>
      <c r="C135" s="32" t="s">
        <v>1213</v>
      </c>
      <c r="D135" s="29">
        <v>133</v>
      </c>
      <c r="E135" s="31" t="s">
        <v>1214</v>
      </c>
      <c r="F135" s="33">
        <v>43503</v>
      </c>
      <c r="G135" s="31" t="s">
        <v>1215</v>
      </c>
      <c r="H135" s="31" t="s">
        <v>79</v>
      </c>
      <c r="I135" s="31" t="s">
        <v>80</v>
      </c>
      <c r="J135" s="34" t="s">
        <v>81</v>
      </c>
      <c r="K135" s="34">
        <v>21619</v>
      </c>
      <c r="L135" s="34">
        <v>20219</v>
      </c>
      <c r="M135" s="35">
        <v>43503</v>
      </c>
      <c r="N135" s="35">
        <v>43503</v>
      </c>
      <c r="O135" s="29"/>
      <c r="P135" s="36">
        <v>4682944</v>
      </c>
      <c r="Q135" s="36">
        <v>50731893</v>
      </c>
      <c r="R135" s="37">
        <f t="shared" si="0"/>
        <v>780490.33333333582</v>
      </c>
      <c r="S135" s="31" t="s">
        <v>82</v>
      </c>
      <c r="T135" s="31" t="s">
        <v>83</v>
      </c>
      <c r="U135" s="38">
        <v>80904052</v>
      </c>
      <c r="V135" s="38" t="s">
        <v>81</v>
      </c>
      <c r="W135" s="39" t="s">
        <v>84</v>
      </c>
      <c r="X135" s="39" t="s">
        <v>81</v>
      </c>
      <c r="Y135" s="31" t="str">
        <f t="shared" si="2"/>
        <v>DANIEL HUMBERTO RODRIGUEZ CARDENAS</v>
      </c>
      <c r="Z135" s="31" t="s">
        <v>85</v>
      </c>
      <c r="AA135" s="31" t="s">
        <v>122</v>
      </c>
      <c r="AB135" s="31" t="s">
        <v>87</v>
      </c>
      <c r="AC135" s="60">
        <v>43504</v>
      </c>
      <c r="AD135" s="34">
        <v>2004761</v>
      </c>
      <c r="AE135" s="29" t="s">
        <v>920</v>
      </c>
      <c r="AF135" s="31" t="s">
        <v>90</v>
      </c>
      <c r="AG135" s="31" t="s">
        <v>83</v>
      </c>
      <c r="AH135" s="43">
        <v>80215978</v>
      </c>
      <c r="AI135" s="29" t="s">
        <v>921</v>
      </c>
      <c r="AJ135" s="31">
        <v>320</v>
      </c>
      <c r="AK135" s="31" t="s">
        <v>92</v>
      </c>
      <c r="AL135" s="45">
        <v>43507</v>
      </c>
      <c r="AM135" s="31" t="s">
        <v>93</v>
      </c>
      <c r="AN135" s="31">
        <v>0</v>
      </c>
      <c r="AO135" s="46">
        <v>0</v>
      </c>
      <c r="AP135" s="47"/>
      <c r="AQ135" s="48">
        <v>0</v>
      </c>
      <c r="AR135" s="47"/>
      <c r="AS135" s="49">
        <v>43507</v>
      </c>
      <c r="AT135" s="49">
        <v>43829</v>
      </c>
      <c r="AU135" s="50"/>
      <c r="AV135" s="51"/>
      <c r="AW135" s="31" t="s">
        <v>94</v>
      </c>
      <c r="AX135" s="31"/>
      <c r="AY135" s="31"/>
      <c r="AZ135" s="31" t="s">
        <v>94</v>
      </c>
      <c r="BA135" s="31">
        <v>0</v>
      </c>
      <c r="BB135" s="31"/>
      <c r="BC135" s="31"/>
      <c r="BD135" s="31"/>
      <c r="BE135" s="52" t="s">
        <v>1216</v>
      </c>
      <c r="BF135" s="53">
        <f t="shared" si="1"/>
        <v>50731893</v>
      </c>
      <c r="BG135" s="54"/>
      <c r="BH135" s="55" t="s">
        <v>1217</v>
      </c>
      <c r="BI135" s="29" t="s">
        <v>97</v>
      </c>
      <c r="BJ135" s="29"/>
      <c r="BK135" s="56" t="s">
        <v>1218</v>
      </c>
      <c r="BL135" s="29" t="s">
        <v>99</v>
      </c>
      <c r="BM135" s="29"/>
      <c r="BN135" s="29"/>
      <c r="BO135" s="29"/>
      <c r="BP135" s="29"/>
      <c r="BQ135" s="29"/>
      <c r="BR135" s="29" t="s">
        <v>100</v>
      </c>
      <c r="BS135" s="57" t="s">
        <v>101</v>
      </c>
      <c r="BT135" s="58"/>
      <c r="BU135" s="29" t="s">
        <v>101</v>
      </c>
      <c r="BV135" s="29"/>
      <c r="BW135" s="58"/>
      <c r="BX135" s="29"/>
    </row>
    <row r="136" spans="1:76" ht="12.75" customHeight="1" x14ac:dyDescent="0.2">
      <c r="A136" s="30" t="s">
        <v>1219</v>
      </c>
      <c r="B136" s="90" t="s">
        <v>75</v>
      </c>
      <c r="C136" s="32" t="s">
        <v>1220</v>
      </c>
      <c r="D136" s="29">
        <v>134</v>
      </c>
      <c r="E136" s="31" t="s">
        <v>1221</v>
      </c>
      <c r="F136" s="33">
        <v>43503</v>
      </c>
      <c r="G136" s="31" t="s">
        <v>1222</v>
      </c>
      <c r="H136" s="31" t="s">
        <v>79</v>
      </c>
      <c r="I136" s="31" t="s">
        <v>80</v>
      </c>
      <c r="J136" s="34" t="s">
        <v>81</v>
      </c>
      <c r="K136" s="34">
        <v>22419</v>
      </c>
      <c r="L136" s="34">
        <v>20419</v>
      </c>
      <c r="M136" s="35">
        <v>43503</v>
      </c>
      <c r="N136" s="35">
        <v>43503</v>
      </c>
      <c r="O136" s="29"/>
      <c r="P136" s="36">
        <v>1464106</v>
      </c>
      <c r="Q136" s="36">
        <v>15812345</v>
      </c>
      <c r="R136" s="37">
        <f t="shared" si="0"/>
        <v>0.19999999925494194</v>
      </c>
      <c r="S136" s="31" t="s">
        <v>82</v>
      </c>
      <c r="T136" s="31" t="s">
        <v>83</v>
      </c>
      <c r="U136" s="38">
        <v>80038515</v>
      </c>
      <c r="V136" s="38" t="s">
        <v>81</v>
      </c>
      <c r="W136" s="39" t="s">
        <v>84</v>
      </c>
      <c r="X136" s="39" t="s">
        <v>81</v>
      </c>
      <c r="Y136" s="31" t="str">
        <f t="shared" si="2"/>
        <v>FABIAN ERNANDO  MORALES GRAJALES</v>
      </c>
      <c r="Z136" s="31" t="s">
        <v>85</v>
      </c>
      <c r="AA136" s="31" t="s">
        <v>480</v>
      </c>
      <c r="AB136" s="31" t="s">
        <v>87</v>
      </c>
      <c r="AC136" s="60">
        <v>43503</v>
      </c>
      <c r="AD136" s="34" t="s">
        <v>1223</v>
      </c>
      <c r="AE136" s="54" t="s">
        <v>132</v>
      </c>
      <c r="AF136" s="31" t="s">
        <v>90</v>
      </c>
      <c r="AG136" s="31" t="s">
        <v>83</v>
      </c>
      <c r="AH136" s="43">
        <v>16356940</v>
      </c>
      <c r="AI136" s="29" t="s">
        <v>133</v>
      </c>
      <c r="AJ136" s="31">
        <v>324</v>
      </c>
      <c r="AK136" s="31" t="s">
        <v>92</v>
      </c>
      <c r="AL136" s="45">
        <v>43503</v>
      </c>
      <c r="AM136" s="31" t="s">
        <v>93</v>
      </c>
      <c r="AN136" s="31">
        <v>0</v>
      </c>
      <c r="AO136" s="46">
        <v>0</v>
      </c>
      <c r="AP136" s="47"/>
      <c r="AQ136" s="48">
        <v>0</v>
      </c>
      <c r="AR136" s="47"/>
      <c r="AS136" s="49">
        <v>43503</v>
      </c>
      <c r="AT136" s="49">
        <v>43829</v>
      </c>
      <c r="AU136" s="50"/>
      <c r="AV136" s="51"/>
      <c r="AW136" s="31" t="s">
        <v>94</v>
      </c>
      <c r="AX136" s="31"/>
      <c r="AY136" s="31"/>
      <c r="AZ136" s="31" t="s">
        <v>94</v>
      </c>
      <c r="BA136" s="31">
        <v>0</v>
      </c>
      <c r="BB136" s="31"/>
      <c r="BC136" s="31"/>
      <c r="BD136" s="31"/>
      <c r="BE136" s="52" t="s">
        <v>1224</v>
      </c>
      <c r="BF136" s="53">
        <f t="shared" si="1"/>
        <v>15812345</v>
      </c>
      <c r="BG136" s="54"/>
      <c r="BH136" s="55" t="s">
        <v>1225</v>
      </c>
      <c r="BI136" s="29" t="s">
        <v>97</v>
      </c>
      <c r="BJ136" s="29"/>
      <c r="BK136" s="56" t="s">
        <v>1226</v>
      </c>
      <c r="BL136" s="29" t="s">
        <v>99</v>
      </c>
      <c r="BM136" s="29"/>
      <c r="BN136" s="29"/>
      <c r="BO136" s="29"/>
      <c r="BP136" s="29"/>
      <c r="BQ136" s="29"/>
      <c r="BR136" s="29" t="s">
        <v>100</v>
      </c>
      <c r="BS136" s="57" t="s">
        <v>101</v>
      </c>
      <c r="BT136" s="58"/>
      <c r="BU136" s="29" t="s">
        <v>101</v>
      </c>
      <c r="BV136" s="29"/>
      <c r="BW136" s="58"/>
      <c r="BX136" s="29"/>
    </row>
    <row r="137" spans="1:76" ht="12.75" customHeight="1" x14ac:dyDescent="0.2">
      <c r="A137" s="30" t="s">
        <v>1227</v>
      </c>
      <c r="B137" s="51" t="s">
        <v>75</v>
      </c>
      <c r="C137" s="32" t="s">
        <v>1228</v>
      </c>
      <c r="D137" s="29">
        <v>135</v>
      </c>
      <c r="E137" s="98" t="s">
        <v>1229</v>
      </c>
      <c r="F137" s="33">
        <v>43503</v>
      </c>
      <c r="G137" s="31" t="s">
        <v>1230</v>
      </c>
      <c r="H137" s="31" t="s">
        <v>79</v>
      </c>
      <c r="I137" s="31" t="s">
        <v>80</v>
      </c>
      <c r="J137" s="34" t="s">
        <v>81</v>
      </c>
      <c r="K137" s="34">
        <v>20019</v>
      </c>
      <c r="L137" s="34">
        <v>21019</v>
      </c>
      <c r="M137" s="35">
        <v>43504</v>
      </c>
      <c r="N137" s="35">
        <v>43504</v>
      </c>
      <c r="O137" s="29"/>
      <c r="P137" s="36">
        <v>3461307</v>
      </c>
      <c r="Q137" s="36">
        <v>37497493</v>
      </c>
      <c r="R137" s="37">
        <f t="shared" si="0"/>
        <v>230754.30000000447</v>
      </c>
      <c r="S137" s="31" t="s">
        <v>82</v>
      </c>
      <c r="T137" s="31" t="s">
        <v>83</v>
      </c>
      <c r="U137" s="38">
        <v>1022366734</v>
      </c>
      <c r="V137" s="38" t="s">
        <v>81</v>
      </c>
      <c r="W137" s="39" t="s">
        <v>84</v>
      </c>
      <c r="X137" s="39" t="s">
        <v>81</v>
      </c>
      <c r="Y137" s="31" t="str">
        <f t="shared" si="2"/>
        <v>SANDRA MILENA DIAZ GOMEZ</v>
      </c>
      <c r="Z137" s="31" t="s">
        <v>85</v>
      </c>
      <c r="AA137" s="31" t="s">
        <v>122</v>
      </c>
      <c r="AB137" s="31" t="s">
        <v>87</v>
      </c>
      <c r="AC137" s="60">
        <v>43504</v>
      </c>
      <c r="AD137" s="34">
        <v>2004746</v>
      </c>
      <c r="AE137" s="29" t="s">
        <v>920</v>
      </c>
      <c r="AF137" s="31" t="s">
        <v>90</v>
      </c>
      <c r="AG137" s="31" t="s">
        <v>83</v>
      </c>
      <c r="AH137" s="43">
        <v>80215978</v>
      </c>
      <c r="AI137" s="29" t="s">
        <v>921</v>
      </c>
      <c r="AJ137" s="31">
        <v>323</v>
      </c>
      <c r="AK137" s="31" t="s">
        <v>92</v>
      </c>
      <c r="AL137" s="45">
        <v>43504</v>
      </c>
      <c r="AM137" s="31" t="s">
        <v>93</v>
      </c>
      <c r="AN137" s="31">
        <v>0</v>
      </c>
      <c r="AO137" s="46">
        <v>0</v>
      </c>
      <c r="AP137" s="47"/>
      <c r="AQ137" s="48">
        <v>0</v>
      </c>
      <c r="AR137" s="47"/>
      <c r="AS137" s="49">
        <v>43504</v>
      </c>
      <c r="AT137" s="49">
        <v>43829</v>
      </c>
      <c r="AU137" s="50"/>
      <c r="AV137" s="51"/>
      <c r="AW137" s="31" t="s">
        <v>94</v>
      </c>
      <c r="AX137" s="31"/>
      <c r="AY137" s="31"/>
      <c r="AZ137" s="31" t="s">
        <v>94</v>
      </c>
      <c r="BA137" s="31">
        <v>0</v>
      </c>
      <c r="BB137" s="31"/>
      <c r="BC137" s="31"/>
      <c r="BD137" s="31"/>
      <c r="BE137" s="52" t="s">
        <v>1231</v>
      </c>
      <c r="BF137" s="53">
        <f t="shared" si="1"/>
        <v>37497493</v>
      </c>
      <c r="BG137" s="54"/>
      <c r="BH137" s="55" t="s">
        <v>1232</v>
      </c>
      <c r="BI137" s="29" t="s">
        <v>97</v>
      </c>
      <c r="BJ137" s="31"/>
      <c r="BK137" s="56" t="s">
        <v>1233</v>
      </c>
      <c r="BL137" s="29" t="s">
        <v>99</v>
      </c>
      <c r="BM137" s="29"/>
      <c r="BN137" s="29"/>
      <c r="BO137" s="29"/>
      <c r="BP137" s="29"/>
      <c r="BQ137" s="29"/>
      <c r="BR137" s="29" t="s">
        <v>100</v>
      </c>
      <c r="BS137" s="57" t="s">
        <v>1234</v>
      </c>
      <c r="BT137" s="58"/>
      <c r="BU137" s="29" t="s">
        <v>101</v>
      </c>
      <c r="BV137" s="29"/>
      <c r="BW137" s="58"/>
      <c r="BX137" s="29"/>
    </row>
    <row r="138" spans="1:76" ht="12.75" customHeight="1" x14ac:dyDescent="0.2">
      <c r="A138" s="30" t="s">
        <v>1235</v>
      </c>
      <c r="B138" s="90" t="s">
        <v>75</v>
      </c>
      <c r="C138" s="32" t="s">
        <v>1236</v>
      </c>
      <c r="D138" s="29">
        <v>136</v>
      </c>
      <c r="E138" s="31" t="s">
        <v>1237</v>
      </c>
      <c r="F138" s="33">
        <v>43503</v>
      </c>
      <c r="G138" s="31" t="s">
        <v>1238</v>
      </c>
      <c r="H138" s="31" t="s">
        <v>79</v>
      </c>
      <c r="I138" s="31" t="s">
        <v>80</v>
      </c>
      <c r="J138" s="34" t="s">
        <v>81</v>
      </c>
      <c r="K138" s="34">
        <v>16519</v>
      </c>
      <c r="L138" s="34">
        <v>20719</v>
      </c>
      <c r="M138" s="35">
        <v>43504</v>
      </c>
      <c r="N138" s="35">
        <v>43504</v>
      </c>
      <c r="O138" s="29"/>
      <c r="P138" s="36">
        <v>5797421</v>
      </c>
      <c r="Q138" s="36">
        <v>62612147</v>
      </c>
      <c r="R138" s="37">
        <f t="shared" si="0"/>
        <v>193247.56666666269</v>
      </c>
      <c r="S138" s="31" t="s">
        <v>82</v>
      </c>
      <c r="T138" s="31" t="s">
        <v>83</v>
      </c>
      <c r="U138" s="38">
        <v>52154763</v>
      </c>
      <c r="V138" s="38" t="s">
        <v>81</v>
      </c>
      <c r="W138" s="39" t="s">
        <v>84</v>
      </c>
      <c r="X138" s="39" t="s">
        <v>81</v>
      </c>
      <c r="Y138" s="31" t="str">
        <f t="shared" si="2"/>
        <v>CAROLINA DEL ROSARIO CUBILLOS ORTIZ</v>
      </c>
      <c r="Z138" s="31" t="s">
        <v>85</v>
      </c>
      <c r="AA138" s="31" t="s">
        <v>86</v>
      </c>
      <c r="AB138" s="31" t="s">
        <v>87</v>
      </c>
      <c r="AC138" s="60">
        <v>43504</v>
      </c>
      <c r="AD138" s="34" t="s">
        <v>1239</v>
      </c>
      <c r="AE138" s="29" t="s">
        <v>440</v>
      </c>
      <c r="AF138" s="31" t="s">
        <v>90</v>
      </c>
      <c r="AG138" s="31" t="s">
        <v>83</v>
      </c>
      <c r="AH138" s="43">
        <v>52197050</v>
      </c>
      <c r="AI138" s="29" t="s">
        <v>441</v>
      </c>
      <c r="AJ138" s="31">
        <v>323</v>
      </c>
      <c r="AK138" s="31" t="s">
        <v>92</v>
      </c>
      <c r="AL138" s="45">
        <v>43504</v>
      </c>
      <c r="AM138" s="31" t="s">
        <v>93</v>
      </c>
      <c r="AN138" s="31">
        <v>0</v>
      </c>
      <c r="AO138" s="46">
        <v>0</v>
      </c>
      <c r="AP138" s="47"/>
      <c r="AQ138" s="48">
        <v>0</v>
      </c>
      <c r="AR138" s="47"/>
      <c r="AS138" s="49">
        <v>43504</v>
      </c>
      <c r="AT138" s="49">
        <v>43829</v>
      </c>
      <c r="AU138" s="50"/>
      <c r="AV138" s="51"/>
      <c r="AW138" s="31" t="s">
        <v>94</v>
      </c>
      <c r="AX138" s="31"/>
      <c r="AY138" s="31"/>
      <c r="AZ138" s="31" t="s">
        <v>94</v>
      </c>
      <c r="BA138" s="31">
        <v>0</v>
      </c>
      <c r="BB138" s="31"/>
      <c r="BC138" s="31"/>
      <c r="BD138" s="31"/>
      <c r="BE138" s="52" t="s">
        <v>1240</v>
      </c>
      <c r="BF138" s="53">
        <f t="shared" si="1"/>
        <v>62612147</v>
      </c>
      <c r="BG138" s="54"/>
      <c r="BH138" s="55" t="s">
        <v>1241</v>
      </c>
      <c r="BI138" s="29" t="s">
        <v>97</v>
      </c>
      <c r="BJ138" s="29"/>
      <c r="BK138" s="56" t="s">
        <v>1242</v>
      </c>
      <c r="BL138" s="29" t="s">
        <v>99</v>
      </c>
      <c r="BM138" s="29"/>
      <c r="BN138" s="29"/>
      <c r="BO138" s="29"/>
      <c r="BP138" s="29"/>
      <c r="BQ138" s="29"/>
      <c r="BR138" s="29" t="s">
        <v>100</v>
      </c>
      <c r="BS138" s="57" t="s">
        <v>1243</v>
      </c>
      <c r="BT138" s="58"/>
      <c r="BU138" s="29" t="s">
        <v>101</v>
      </c>
      <c r="BV138" s="29"/>
      <c r="BW138" s="58"/>
      <c r="BX138" s="29"/>
    </row>
    <row r="139" spans="1:76" ht="12.75" customHeight="1" x14ac:dyDescent="0.2">
      <c r="A139" s="30" t="s">
        <v>1244</v>
      </c>
      <c r="B139" s="90" t="s">
        <v>75</v>
      </c>
      <c r="C139" s="32" t="s">
        <v>1245</v>
      </c>
      <c r="D139" s="29">
        <v>137</v>
      </c>
      <c r="E139" s="31" t="s">
        <v>1246</v>
      </c>
      <c r="F139" s="33">
        <v>43503</v>
      </c>
      <c r="G139" s="31" t="s">
        <v>1247</v>
      </c>
      <c r="H139" s="31" t="s">
        <v>79</v>
      </c>
      <c r="I139" s="31" t="s">
        <v>80</v>
      </c>
      <c r="J139" s="34" t="s">
        <v>81</v>
      </c>
      <c r="K139" s="34">
        <v>14819</v>
      </c>
      <c r="L139" s="34">
        <v>20619</v>
      </c>
      <c r="M139" s="35">
        <v>43504</v>
      </c>
      <c r="N139" s="35">
        <v>43504</v>
      </c>
      <c r="O139" s="29"/>
      <c r="P139" s="36">
        <v>5240183</v>
      </c>
      <c r="Q139" s="36">
        <v>56593976</v>
      </c>
      <c r="R139" s="37">
        <f t="shared" si="0"/>
        <v>174672.36666666716</v>
      </c>
      <c r="S139" s="31" t="s">
        <v>82</v>
      </c>
      <c r="T139" s="31" t="s">
        <v>83</v>
      </c>
      <c r="U139" s="38">
        <v>52249482</v>
      </c>
      <c r="V139" s="38" t="s">
        <v>81</v>
      </c>
      <c r="W139" s="39" t="s">
        <v>84</v>
      </c>
      <c r="X139" s="39" t="s">
        <v>81</v>
      </c>
      <c r="Y139" s="31" t="str">
        <f t="shared" si="2"/>
        <v>DALIA MARCELA ALVEAR PACHECO</v>
      </c>
      <c r="Z139" s="31" t="s">
        <v>85</v>
      </c>
      <c r="AA139" s="31" t="s">
        <v>86</v>
      </c>
      <c r="AB139" s="31" t="s">
        <v>87</v>
      </c>
      <c r="AC139" s="60">
        <v>43503</v>
      </c>
      <c r="AD139" s="34" t="s">
        <v>1248</v>
      </c>
      <c r="AE139" s="54" t="s">
        <v>825</v>
      </c>
      <c r="AF139" s="31" t="s">
        <v>90</v>
      </c>
      <c r="AG139" s="31" t="s">
        <v>83</v>
      </c>
      <c r="AH139" s="43">
        <v>52051027</v>
      </c>
      <c r="AI139" s="29" t="s">
        <v>826</v>
      </c>
      <c r="AJ139" s="31">
        <v>323</v>
      </c>
      <c r="AK139" s="31" t="s">
        <v>92</v>
      </c>
      <c r="AL139" s="45">
        <v>43504</v>
      </c>
      <c r="AM139" s="31" t="s">
        <v>93</v>
      </c>
      <c r="AN139" s="31">
        <v>0</v>
      </c>
      <c r="AO139" s="46">
        <v>0</v>
      </c>
      <c r="AP139" s="47"/>
      <c r="AQ139" s="48">
        <v>0</v>
      </c>
      <c r="AR139" s="47"/>
      <c r="AS139" s="49">
        <v>43504</v>
      </c>
      <c r="AT139" s="49">
        <v>43829</v>
      </c>
      <c r="AU139" s="50"/>
      <c r="AV139" s="51"/>
      <c r="AW139" s="31" t="s">
        <v>94</v>
      </c>
      <c r="AX139" s="31"/>
      <c r="AY139" s="31"/>
      <c r="AZ139" s="31" t="s">
        <v>94</v>
      </c>
      <c r="BA139" s="31">
        <v>0</v>
      </c>
      <c r="BB139" s="31"/>
      <c r="BC139" s="31"/>
      <c r="BD139" s="31"/>
      <c r="BE139" s="52" t="s">
        <v>1249</v>
      </c>
      <c r="BF139" s="53">
        <f t="shared" si="1"/>
        <v>56593976</v>
      </c>
      <c r="BG139" s="54"/>
      <c r="BH139" s="55" t="s">
        <v>1250</v>
      </c>
      <c r="BI139" s="29" t="s">
        <v>97</v>
      </c>
      <c r="BJ139" s="29"/>
      <c r="BK139" s="56" t="s">
        <v>1251</v>
      </c>
      <c r="BL139" s="29" t="s">
        <v>99</v>
      </c>
      <c r="BM139" s="29"/>
      <c r="BN139" s="29"/>
      <c r="BO139" s="29"/>
      <c r="BP139" s="29"/>
      <c r="BQ139" s="29"/>
      <c r="BR139" s="29" t="s">
        <v>100</v>
      </c>
      <c r="BS139" s="57" t="s">
        <v>1252</v>
      </c>
      <c r="BT139" s="82" t="s">
        <v>1253</v>
      </c>
      <c r="BU139" s="29" t="s">
        <v>101</v>
      </c>
      <c r="BV139" s="29"/>
      <c r="BW139" s="58"/>
      <c r="BX139" s="29"/>
    </row>
    <row r="140" spans="1:76" ht="12.75" customHeight="1" x14ac:dyDescent="0.2">
      <c r="A140" s="30" t="s">
        <v>1254</v>
      </c>
      <c r="B140" s="31" t="s">
        <v>75</v>
      </c>
      <c r="C140" s="32" t="s">
        <v>1255</v>
      </c>
      <c r="D140" s="29">
        <v>138</v>
      </c>
      <c r="E140" s="31" t="s">
        <v>1256</v>
      </c>
      <c r="F140" s="33">
        <v>43503</v>
      </c>
      <c r="G140" s="31" t="s">
        <v>1257</v>
      </c>
      <c r="H140" s="31" t="s">
        <v>79</v>
      </c>
      <c r="I140" s="31" t="s">
        <v>80</v>
      </c>
      <c r="J140" s="34" t="s">
        <v>81</v>
      </c>
      <c r="K140" s="34">
        <v>21719</v>
      </c>
      <c r="L140" s="34">
        <v>20819</v>
      </c>
      <c r="M140" s="35">
        <v>43504</v>
      </c>
      <c r="N140" s="35">
        <v>43504</v>
      </c>
      <c r="O140" s="29"/>
      <c r="P140" s="36">
        <v>6129621</v>
      </c>
      <c r="Q140" s="36">
        <v>66199907</v>
      </c>
      <c r="R140" s="37">
        <f t="shared" si="0"/>
        <v>204320.89999999851</v>
      </c>
      <c r="S140" s="31" t="s">
        <v>82</v>
      </c>
      <c r="T140" s="31" t="s">
        <v>83</v>
      </c>
      <c r="U140" s="38">
        <v>33700575</v>
      </c>
      <c r="V140" s="38" t="s">
        <v>81</v>
      </c>
      <c r="W140" s="39" t="s">
        <v>84</v>
      </c>
      <c r="X140" s="39" t="s">
        <v>81</v>
      </c>
      <c r="Y140" s="31" t="str">
        <f t="shared" si="2"/>
        <v>JOHANNA MARIA PUENTES AGUILAR</v>
      </c>
      <c r="Z140" s="31" t="s">
        <v>85</v>
      </c>
      <c r="AA140" s="31" t="s">
        <v>86</v>
      </c>
      <c r="AB140" s="31" t="s">
        <v>87</v>
      </c>
      <c r="AC140" s="60">
        <v>43504</v>
      </c>
      <c r="AD140" s="31" t="s">
        <v>1258</v>
      </c>
      <c r="AE140" s="29" t="s">
        <v>440</v>
      </c>
      <c r="AF140" s="31" t="s">
        <v>90</v>
      </c>
      <c r="AG140" s="31" t="s">
        <v>83</v>
      </c>
      <c r="AH140" s="43">
        <v>52827064</v>
      </c>
      <c r="AI140" s="29" t="s">
        <v>1259</v>
      </c>
      <c r="AJ140" s="31">
        <v>323</v>
      </c>
      <c r="AK140" s="31" t="s">
        <v>92</v>
      </c>
      <c r="AL140" s="45">
        <v>43504</v>
      </c>
      <c r="AM140" s="31" t="s">
        <v>93</v>
      </c>
      <c r="AN140" s="31">
        <v>0</v>
      </c>
      <c r="AO140" s="46">
        <v>0</v>
      </c>
      <c r="AP140" s="47"/>
      <c r="AQ140" s="48">
        <v>0</v>
      </c>
      <c r="AR140" s="47"/>
      <c r="AS140" s="49">
        <v>43504</v>
      </c>
      <c r="AT140" s="49">
        <v>43829</v>
      </c>
      <c r="AU140" s="50"/>
      <c r="AV140" s="51"/>
      <c r="AW140" s="31" t="s">
        <v>94</v>
      </c>
      <c r="AX140" s="31"/>
      <c r="AY140" s="31"/>
      <c r="AZ140" s="31" t="s">
        <v>94</v>
      </c>
      <c r="BA140" s="31">
        <v>0</v>
      </c>
      <c r="BB140" s="31"/>
      <c r="BC140" s="31"/>
      <c r="BD140" s="31"/>
      <c r="BE140" s="52" t="s">
        <v>1260</v>
      </c>
      <c r="BF140" s="53">
        <f t="shared" si="1"/>
        <v>66199907</v>
      </c>
      <c r="BG140" s="54"/>
      <c r="BH140" s="55" t="s">
        <v>1261</v>
      </c>
      <c r="BI140" s="29" t="s">
        <v>97</v>
      </c>
      <c r="BJ140" s="29"/>
      <c r="BK140" s="56" t="s">
        <v>1262</v>
      </c>
      <c r="BL140" s="29" t="s">
        <v>99</v>
      </c>
      <c r="BM140" s="29"/>
      <c r="BN140" s="29"/>
      <c r="BO140" s="29"/>
      <c r="BP140" s="29"/>
      <c r="BQ140" s="29"/>
      <c r="BR140" s="29" t="s">
        <v>100</v>
      </c>
      <c r="BS140" s="57" t="s">
        <v>101</v>
      </c>
      <c r="BT140" s="58"/>
      <c r="BU140" s="29" t="s">
        <v>101</v>
      </c>
      <c r="BV140" s="29"/>
      <c r="BW140" s="58"/>
      <c r="BX140" s="29"/>
    </row>
    <row r="141" spans="1:76" ht="12.75" customHeight="1" x14ac:dyDescent="0.2">
      <c r="A141" s="30" t="s">
        <v>1263</v>
      </c>
      <c r="B141" s="51" t="s">
        <v>75</v>
      </c>
      <c r="C141" s="32" t="s">
        <v>1264</v>
      </c>
      <c r="D141" s="29">
        <v>139</v>
      </c>
      <c r="E141" s="31" t="s">
        <v>1265</v>
      </c>
      <c r="F141" s="33">
        <v>43503</v>
      </c>
      <c r="G141" s="31" t="s">
        <v>1266</v>
      </c>
      <c r="H141" s="31" t="s">
        <v>79</v>
      </c>
      <c r="I141" s="31" t="s">
        <v>80</v>
      </c>
      <c r="J141" s="34" t="s">
        <v>81</v>
      </c>
      <c r="K141" s="34">
        <v>20119</v>
      </c>
      <c r="L141" s="34">
        <v>20919</v>
      </c>
      <c r="M141" s="35">
        <v>43504</v>
      </c>
      <c r="N141" s="35">
        <v>43504</v>
      </c>
      <c r="O141" s="29"/>
      <c r="P141" s="36">
        <v>4682944</v>
      </c>
      <c r="Q141" s="36">
        <v>50731893</v>
      </c>
      <c r="R141" s="37">
        <f t="shared" si="0"/>
        <v>312195.93333333731</v>
      </c>
      <c r="S141" s="31" t="s">
        <v>82</v>
      </c>
      <c r="T141" s="31" t="s">
        <v>83</v>
      </c>
      <c r="U141" s="38">
        <v>1032363869</v>
      </c>
      <c r="V141" s="38" t="s">
        <v>81</v>
      </c>
      <c r="W141" s="39" t="s">
        <v>84</v>
      </c>
      <c r="X141" s="39" t="s">
        <v>81</v>
      </c>
      <c r="Y141" s="31" t="str">
        <f t="shared" si="2"/>
        <v>ANA MARIA HERNANDEZ ANZOLA</v>
      </c>
      <c r="Z141" s="31" t="s">
        <v>85</v>
      </c>
      <c r="AA141" s="31" t="s">
        <v>122</v>
      </c>
      <c r="AB141" s="31" t="s">
        <v>87</v>
      </c>
      <c r="AC141" s="60">
        <v>43504</v>
      </c>
      <c r="AD141" s="34">
        <v>2004743</v>
      </c>
      <c r="AE141" s="29" t="s">
        <v>920</v>
      </c>
      <c r="AF141" s="31" t="s">
        <v>90</v>
      </c>
      <c r="AG141" s="31" t="s">
        <v>83</v>
      </c>
      <c r="AH141" s="43">
        <v>80215978</v>
      </c>
      <c r="AI141" s="29" t="s">
        <v>921</v>
      </c>
      <c r="AJ141" s="31">
        <v>323</v>
      </c>
      <c r="AK141" s="31" t="s">
        <v>92</v>
      </c>
      <c r="AL141" s="45">
        <v>43504</v>
      </c>
      <c r="AM141" s="31" t="s">
        <v>93</v>
      </c>
      <c r="AN141" s="31">
        <v>0</v>
      </c>
      <c r="AO141" s="46">
        <v>0</v>
      </c>
      <c r="AP141" s="47"/>
      <c r="AQ141" s="48">
        <v>0</v>
      </c>
      <c r="AR141" s="47"/>
      <c r="AS141" s="49">
        <v>43504</v>
      </c>
      <c r="AT141" s="49">
        <v>43829</v>
      </c>
      <c r="AU141" s="50"/>
      <c r="AV141" s="51"/>
      <c r="AW141" s="31" t="s">
        <v>94</v>
      </c>
      <c r="AX141" s="31"/>
      <c r="AY141" s="31"/>
      <c r="AZ141" s="31" t="s">
        <v>94</v>
      </c>
      <c r="BA141" s="31">
        <v>0</v>
      </c>
      <c r="BB141" s="31"/>
      <c r="BC141" s="31"/>
      <c r="BD141" s="31"/>
      <c r="BE141" s="52" t="s">
        <v>1267</v>
      </c>
      <c r="BF141" s="53">
        <f t="shared" si="1"/>
        <v>50731893</v>
      </c>
      <c r="BG141" s="54"/>
      <c r="BH141" s="55" t="s">
        <v>1268</v>
      </c>
      <c r="BI141" s="29" t="s">
        <v>97</v>
      </c>
      <c r="BJ141" s="29"/>
      <c r="BK141" s="56" t="s">
        <v>1269</v>
      </c>
      <c r="BL141" s="29" t="s">
        <v>99</v>
      </c>
      <c r="BM141" s="29"/>
      <c r="BN141" s="29"/>
      <c r="BO141" s="29"/>
      <c r="BP141" s="29"/>
      <c r="BQ141" s="29"/>
      <c r="BR141" s="29" t="s">
        <v>100</v>
      </c>
      <c r="BS141" s="57" t="s">
        <v>101</v>
      </c>
      <c r="BT141" s="58"/>
      <c r="BU141" s="29" t="s">
        <v>101</v>
      </c>
      <c r="BV141" s="29"/>
      <c r="BW141" s="58"/>
      <c r="BX141" s="29"/>
    </row>
    <row r="142" spans="1:76" ht="12.75" customHeight="1" x14ac:dyDescent="0.2">
      <c r="A142" s="30" t="s">
        <v>1270</v>
      </c>
      <c r="B142" s="51" t="s">
        <v>75</v>
      </c>
      <c r="C142" s="32" t="s">
        <v>1271</v>
      </c>
      <c r="D142" s="29">
        <v>140</v>
      </c>
      <c r="E142" s="31" t="s">
        <v>1272</v>
      </c>
      <c r="F142" s="33">
        <v>43504</v>
      </c>
      <c r="G142" s="31" t="s">
        <v>1273</v>
      </c>
      <c r="H142" s="31" t="s">
        <v>79</v>
      </c>
      <c r="I142" s="31" t="s">
        <v>80</v>
      </c>
      <c r="J142" s="34" t="s">
        <v>81</v>
      </c>
      <c r="K142" s="34">
        <v>18919</v>
      </c>
      <c r="L142" s="34">
        <v>21419</v>
      </c>
      <c r="M142" s="35">
        <v>43504</v>
      </c>
      <c r="N142" s="35">
        <v>43504</v>
      </c>
      <c r="O142" s="29"/>
      <c r="P142" s="36">
        <v>2142594</v>
      </c>
      <c r="Q142" s="36">
        <v>23282854</v>
      </c>
      <c r="R142" s="37">
        <f t="shared" si="0"/>
        <v>214258.59999999776</v>
      </c>
      <c r="S142" s="31" t="s">
        <v>82</v>
      </c>
      <c r="T142" s="31" t="s">
        <v>83</v>
      </c>
      <c r="U142" s="38">
        <v>12189558</v>
      </c>
      <c r="V142" s="38" t="s">
        <v>81</v>
      </c>
      <c r="W142" s="39" t="s">
        <v>84</v>
      </c>
      <c r="X142" s="39" t="s">
        <v>81</v>
      </c>
      <c r="Y142" s="31" t="str">
        <f t="shared" si="2"/>
        <v>LUIS ERNESTO PARGA CERON</v>
      </c>
      <c r="Z142" s="31" t="s">
        <v>85</v>
      </c>
      <c r="AA142" s="31" t="s">
        <v>122</v>
      </c>
      <c r="AB142" s="31" t="s">
        <v>87</v>
      </c>
      <c r="AC142" s="60">
        <v>43504</v>
      </c>
      <c r="AD142" s="34">
        <v>2004770</v>
      </c>
      <c r="AE142" s="29" t="s">
        <v>920</v>
      </c>
      <c r="AF142" s="31" t="s">
        <v>90</v>
      </c>
      <c r="AG142" s="31" t="s">
        <v>83</v>
      </c>
      <c r="AH142" s="43">
        <v>80215978</v>
      </c>
      <c r="AI142" s="29" t="s">
        <v>921</v>
      </c>
      <c r="AJ142" s="31">
        <v>323</v>
      </c>
      <c r="AK142" s="31" t="s">
        <v>92</v>
      </c>
      <c r="AL142" s="45">
        <v>43504</v>
      </c>
      <c r="AM142" s="31" t="s">
        <v>93</v>
      </c>
      <c r="AN142" s="31">
        <v>0</v>
      </c>
      <c r="AO142" s="46">
        <v>0</v>
      </c>
      <c r="AP142" s="47"/>
      <c r="AQ142" s="48">
        <v>0</v>
      </c>
      <c r="AR142" s="47"/>
      <c r="AS142" s="49">
        <v>43504</v>
      </c>
      <c r="AT142" s="49">
        <v>43829</v>
      </c>
      <c r="AU142" s="50"/>
      <c r="AV142" s="51"/>
      <c r="AW142" s="31" t="s">
        <v>94</v>
      </c>
      <c r="AX142" s="31"/>
      <c r="AY142" s="31"/>
      <c r="AZ142" s="31" t="s">
        <v>94</v>
      </c>
      <c r="BA142" s="31">
        <v>0</v>
      </c>
      <c r="BB142" s="31"/>
      <c r="BC142" s="31"/>
      <c r="BD142" s="31"/>
      <c r="BE142" s="52" t="s">
        <v>1274</v>
      </c>
      <c r="BF142" s="53">
        <f t="shared" si="1"/>
        <v>23282854</v>
      </c>
      <c r="BG142" s="54"/>
      <c r="BH142" s="55" t="s">
        <v>1275</v>
      </c>
      <c r="BI142" s="29" t="s">
        <v>97</v>
      </c>
      <c r="BJ142" s="29"/>
      <c r="BK142" s="56" t="s">
        <v>1276</v>
      </c>
      <c r="BL142" s="29" t="s">
        <v>99</v>
      </c>
      <c r="BM142" s="29"/>
      <c r="BN142" s="29"/>
      <c r="BO142" s="29"/>
      <c r="BP142" s="29"/>
      <c r="BQ142" s="29"/>
      <c r="BR142" s="29" t="s">
        <v>100</v>
      </c>
      <c r="BS142" s="57" t="s">
        <v>101</v>
      </c>
      <c r="BT142" s="58"/>
      <c r="BU142" s="29" t="s">
        <v>101</v>
      </c>
      <c r="BV142" s="29"/>
      <c r="BW142" s="58"/>
      <c r="BX142" s="29"/>
    </row>
    <row r="143" spans="1:76" ht="12.75" customHeight="1" x14ac:dyDescent="0.2">
      <c r="A143" s="30" t="s">
        <v>1277</v>
      </c>
      <c r="B143" s="51" t="s">
        <v>75</v>
      </c>
      <c r="C143" s="32" t="s">
        <v>1278</v>
      </c>
      <c r="D143" s="29">
        <v>141</v>
      </c>
      <c r="E143" s="31" t="s">
        <v>1279</v>
      </c>
      <c r="F143" s="33">
        <v>43504</v>
      </c>
      <c r="G143" s="31" t="s">
        <v>1280</v>
      </c>
      <c r="H143" s="31" t="s">
        <v>79</v>
      </c>
      <c r="I143" s="31" t="s">
        <v>80</v>
      </c>
      <c r="J143" s="34" t="s">
        <v>81</v>
      </c>
      <c r="K143" s="34">
        <v>20219</v>
      </c>
      <c r="L143" s="34">
        <v>21219</v>
      </c>
      <c r="M143" s="35">
        <v>43504</v>
      </c>
      <c r="N143" s="35">
        <v>43504</v>
      </c>
      <c r="O143" s="29"/>
      <c r="P143" s="36">
        <v>5240183</v>
      </c>
      <c r="Q143" s="36">
        <v>56593976</v>
      </c>
      <c r="R143" s="37">
        <f t="shared" si="0"/>
        <v>174672.36666666716</v>
      </c>
      <c r="S143" s="31" t="s">
        <v>82</v>
      </c>
      <c r="T143" s="31" t="s">
        <v>83</v>
      </c>
      <c r="U143" s="38">
        <v>80002671</v>
      </c>
      <c r="V143" s="38" t="s">
        <v>81</v>
      </c>
      <c r="W143" s="39" t="s">
        <v>84</v>
      </c>
      <c r="X143" s="39" t="s">
        <v>81</v>
      </c>
      <c r="Y143" s="31" t="str">
        <f t="shared" si="2"/>
        <v>DIEGO ALEXANDER ARIAS VARGAS</v>
      </c>
      <c r="Z143" s="31" t="s">
        <v>85</v>
      </c>
      <c r="AA143" s="31" t="s">
        <v>122</v>
      </c>
      <c r="AB143" s="31" t="s">
        <v>87</v>
      </c>
      <c r="AC143" s="60">
        <v>43504</v>
      </c>
      <c r="AD143" s="34">
        <v>2004800</v>
      </c>
      <c r="AE143" s="29" t="s">
        <v>920</v>
      </c>
      <c r="AF143" s="31" t="s">
        <v>90</v>
      </c>
      <c r="AG143" s="31" t="s">
        <v>83</v>
      </c>
      <c r="AH143" s="43">
        <v>80215978</v>
      </c>
      <c r="AI143" s="29" t="s">
        <v>921</v>
      </c>
      <c r="AJ143" s="31">
        <v>323</v>
      </c>
      <c r="AK143" s="31" t="s">
        <v>92</v>
      </c>
      <c r="AL143" s="45">
        <v>43504</v>
      </c>
      <c r="AM143" s="31" t="s">
        <v>93</v>
      </c>
      <c r="AN143" s="31">
        <v>0</v>
      </c>
      <c r="AO143" s="46">
        <v>0</v>
      </c>
      <c r="AP143" s="47"/>
      <c r="AQ143" s="48">
        <v>0</v>
      </c>
      <c r="AR143" s="47"/>
      <c r="AS143" s="49">
        <v>43504</v>
      </c>
      <c r="AT143" s="49">
        <v>43829</v>
      </c>
      <c r="AU143" s="50"/>
      <c r="AV143" s="51"/>
      <c r="AW143" s="31" t="s">
        <v>94</v>
      </c>
      <c r="AX143" s="31"/>
      <c r="AY143" s="31"/>
      <c r="AZ143" s="31" t="s">
        <v>94</v>
      </c>
      <c r="BA143" s="31">
        <v>0</v>
      </c>
      <c r="BB143" s="31"/>
      <c r="BC143" s="31"/>
      <c r="BD143" s="31"/>
      <c r="BE143" s="52" t="s">
        <v>1281</v>
      </c>
      <c r="BF143" s="53">
        <f t="shared" si="1"/>
        <v>56593976</v>
      </c>
      <c r="BG143" s="54"/>
      <c r="BH143" s="55" t="s">
        <v>1282</v>
      </c>
      <c r="BI143" s="29" t="s">
        <v>97</v>
      </c>
      <c r="BJ143" s="29"/>
      <c r="BK143" s="56" t="s">
        <v>1283</v>
      </c>
      <c r="BL143" s="29" t="s">
        <v>99</v>
      </c>
      <c r="BM143" s="29"/>
      <c r="BN143" s="29"/>
      <c r="BO143" s="29"/>
      <c r="BP143" s="29"/>
      <c r="BQ143" s="29"/>
      <c r="BR143" s="29" t="s">
        <v>100</v>
      </c>
      <c r="BS143" s="57" t="s">
        <v>101</v>
      </c>
      <c r="BT143" s="58"/>
      <c r="BU143" s="29" t="s">
        <v>101</v>
      </c>
      <c r="BV143" s="29"/>
      <c r="BW143" s="58"/>
      <c r="BX143" s="29"/>
    </row>
    <row r="144" spans="1:76" ht="12.75" customHeight="1" x14ac:dyDescent="0.2">
      <c r="A144" s="30" t="s">
        <v>1284</v>
      </c>
      <c r="B144" s="31" t="s">
        <v>75</v>
      </c>
      <c r="C144" s="32" t="s">
        <v>1285</v>
      </c>
      <c r="D144" s="29">
        <v>142</v>
      </c>
      <c r="E144" s="31" t="s">
        <v>1286</v>
      </c>
      <c r="F144" s="33">
        <v>43504</v>
      </c>
      <c r="G144" s="31" t="s">
        <v>1287</v>
      </c>
      <c r="H144" s="31" t="s">
        <v>79</v>
      </c>
      <c r="I144" s="31" t="s">
        <v>80</v>
      </c>
      <c r="J144" s="34" t="s">
        <v>81</v>
      </c>
      <c r="K144" s="34">
        <v>19319</v>
      </c>
      <c r="L144" s="34">
        <v>21719</v>
      </c>
      <c r="M144" s="35">
        <v>43504</v>
      </c>
      <c r="N144" s="35">
        <v>43504</v>
      </c>
      <c r="O144" s="29"/>
      <c r="P144" s="36">
        <v>5797421</v>
      </c>
      <c r="Q144" s="36">
        <v>62612147</v>
      </c>
      <c r="R144" s="37">
        <f t="shared" si="0"/>
        <v>193247.56666666269</v>
      </c>
      <c r="S144" s="31" t="s">
        <v>82</v>
      </c>
      <c r="T144" s="31" t="s">
        <v>83</v>
      </c>
      <c r="U144" s="38">
        <v>88030872</v>
      </c>
      <c r="V144" s="38" t="s">
        <v>81</v>
      </c>
      <c r="W144" s="39" t="s">
        <v>84</v>
      </c>
      <c r="X144" s="39" t="s">
        <v>81</v>
      </c>
      <c r="Y144" s="31" t="str">
        <f t="shared" si="2"/>
        <v>ANDRES FELIPE OYOLA VERGEL</v>
      </c>
      <c r="Z144" s="31" t="s">
        <v>85</v>
      </c>
      <c r="AA144" s="31" t="s">
        <v>122</v>
      </c>
      <c r="AB144" s="31" t="s">
        <v>87</v>
      </c>
      <c r="AC144" s="60">
        <v>43504</v>
      </c>
      <c r="AD144" s="34">
        <v>2004785</v>
      </c>
      <c r="AE144" s="29" t="s">
        <v>440</v>
      </c>
      <c r="AF144" s="31" t="s">
        <v>90</v>
      </c>
      <c r="AG144" s="31" t="s">
        <v>83</v>
      </c>
      <c r="AH144" s="43">
        <v>52827064</v>
      </c>
      <c r="AI144" s="29" t="s">
        <v>1259</v>
      </c>
      <c r="AJ144" s="31">
        <v>323</v>
      </c>
      <c r="AK144" s="31" t="s">
        <v>92</v>
      </c>
      <c r="AL144" s="45">
        <v>43504</v>
      </c>
      <c r="AM144" s="31" t="s">
        <v>93</v>
      </c>
      <c r="AN144" s="31">
        <v>0</v>
      </c>
      <c r="AO144" s="46">
        <v>0</v>
      </c>
      <c r="AP144" s="47"/>
      <c r="AQ144" s="48">
        <v>0</v>
      </c>
      <c r="AR144" s="47"/>
      <c r="AS144" s="49">
        <v>43504</v>
      </c>
      <c r="AT144" s="49">
        <v>43829</v>
      </c>
      <c r="AU144" s="50"/>
      <c r="AV144" s="51"/>
      <c r="AW144" s="31" t="s">
        <v>94</v>
      </c>
      <c r="AX144" s="31"/>
      <c r="AY144" s="31"/>
      <c r="AZ144" s="31" t="s">
        <v>94</v>
      </c>
      <c r="BA144" s="31">
        <v>0</v>
      </c>
      <c r="BB144" s="31"/>
      <c r="BC144" s="31"/>
      <c r="BD144" s="31"/>
      <c r="BE144" s="52" t="s">
        <v>1288</v>
      </c>
      <c r="BF144" s="53">
        <f t="shared" si="1"/>
        <v>62612147</v>
      </c>
      <c r="BG144" s="54"/>
      <c r="BH144" s="55" t="s">
        <v>1289</v>
      </c>
      <c r="BI144" s="29" t="s">
        <v>97</v>
      </c>
      <c r="BJ144" s="29"/>
      <c r="BK144" s="56" t="s">
        <v>1290</v>
      </c>
      <c r="BL144" s="29" t="s">
        <v>99</v>
      </c>
      <c r="BM144" s="29"/>
      <c r="BN144" s="29"/>
      <c r="BO144" s="29"/>
      <c r="BP144" s="29"/>
      <c r="BQ144" s="29"/>
      <c r="BR144" s="29" t="s">
        <v>100</v>
      </c>
      <c r="BS144" s="57" t="s">
        <v>101</v>
      </c>
      <c r="BT144" s="58"/>
      <c r="BU144" s="29" t="s">
        <v>101</v>
      </c>
      <c r="BV144" s="29"/>
      <c r="BW144" s="58"/>
      <c r="BX144" s="29"/>
    </row>
    <row r="145" spans="1:76" ht="12.75" customHeight="1" x14ac:dyDescent="0.2">
      <c r="A145" s="30" t="s">
        <v>1291</v>
      </c>
      <c r="B145" s="51" t="s">
        <v>75</v>
      </c>
      <c r="C145" s="32" t="s">
        <v>1292</v>
      </c>
      <c r="D145" s="29">
        <v>143</v>
      </c>
      <c r="E145" s="31" t="s">
        <v>1293</v>
      </c>
      <c r="F145" s="33">
        <v>43504</v>
      </c>
      <c r="G145" s="31" t="s">
        <v>1294</v>
      </c>
      <c r="H145" s="31" t="s">
        <v>79</v>
      </c>
      <c r="I145" s="31" t="s">
        <v>80</v>
      </c>
      <c r="J145" s="34" t="s">
        <v>81</v>
      </c>
      <c r="K145" s="34">
        <v>20319</v>
      </c>
      <c r="L145" s="34">
        <v>21319</v>
      </c>
      <c r="M145" s="35">
        <v>43504</v>
      </c>
      <c r="N145" s="35">
        <v>43504</v>
      </c>
      <c r="O145" s="29"/>
      <c r="P145" s="36">
        <v>5240183</v>
      </c>
      <c r="Q145" s="36">
        <v>56768649</v>
      </c>
      <c r="R145" s="37">
        <f t="shared" si="0"/>
        <v>349345.36666666716</v>
      </c>
      <c r="S145" s="31" t="s">
        <v>82</v>
      </c>
      <c r="T145" s="31" t="s">
        <v>83</v>
      </c>
      <c r="U145" s="38">
        <v>1032406008</v>
      </c>
      <c r="V145" s="38" t="s">
        <v>81</v>
      </c>
      <c r="W145" s="39" t="s">
        <v>84</v>
      </c>
      <c r="X145" s="39" t="s">
        <v>81</v>
      </c>
      <c r="Y145" s="31" t="str">
        <f t="shared" si="2"/>
        <v>JORGE ANDRES DUARTE TORRES</v>
      </c>
      <c r="Z145" s="31" t="s">
        <v>85</v>
      </c>
      <c r="AA145" s="31" t="s">
        <v>122</v>
      </c>
      <c r="AB145" s="31" t="s">
        <v>87</v>
      </c>
      <c r="AC145" s="60">
        <v>43504</v>
      </c>
      <c r="AD145" s="34">
        <v>2004791</v>
      </c>
      <c r="AE145" s="29" t="s">
        <v>920</v>
      </c>
      <c r="AF145" s="31" t="s">
        <v>90</v>
      </c>
      <c r="AG145" s="31" t="s">
        <v>83</v>
      </c>
      <c r="AH145" s="43">
        <v>80215978</v>
      </c>
      <c r="AI145" s="29" t="s">
        <v>921</v>
      </c>
      <c r="AJ145" s="31">
        <v>323</v>
      </c>
      <c r="AK145" s="31" t="s">
        <v>92</v>
      </c>
      <c r="AL145" s="45">
        <v>43504</v>
      </c>
      <c r="AM145" s="31" t="s">
        <v>93</v>
      </c>
      <c r="AN145" s="31">
        <v>0</v>
      </c>
      <c r="AO145" s="46">
        <v>0</v>
      </c>
      <c r="AP145" s="47"/>
      <c r="AQ145" s="48">
        <v>0</v>
      </c>
      <c r="AR145" s="47"/>
      <c r="AS145" s="49">
        <v>43504</v>
      </c>
      <c r="AT145" s="49">
        <v>43829</v>
      </c>
      <c r="AU145" s="50"/>
      <c r="AV145" s="51"/>
      <c r="AW145" s="31" t="s">
        <v>94</v>
      </c>
      <c r="AX145" s="31"/>
      <c r="AY145" s="31"/>
      <c r="AZ145" s="31" t="s">
        <v>94</v>
      </c>
      <c r="BA145" s="31">
        <v>0</v>
      </c>
      <c r="BB145" s="31"/>
      <c r="BC145" s="31"/>
      <c r="BD145" s="31"/>
      <c r="BE145" s="52" t="s">
        <v>1295</v>
      </c>
      <c r="BF145" s="53">
        <f t="shared" si="1"/>
        <v>56768649</v>
      </c>
      <c r="BG145" s="54"/>
      <c r="BH145" s="55" t="s">
        <v>1296</v>
      </c>
      <c r="BI145" s="29" t="s">
        <v>97</v>
      </c>
      <c r="BJ145" s="29"/>
      <c r="BK145" s="56" t="s">
        <v>1297</v>
      </c>
      <c r="BL145" s="29" t="s">
        <v>99</v>
      </c>
      <c r="BM145" s="29"/>
      <c r="BN145" s="29"/>
      <c r="BO145" s="29"/>
      <c r="BP145" s="29"/>
      <c r="BQ145" s="29"/>
      <c r="BR145" s="29" t="s">
        <v>100</v>
      </c>
      <c r="BS145" s="57" t="s">
        <v>101</v>
      </c>
      <c r="BT145" s="58"/>
      <c r="BU145" s="29" t="s">
        <v>101</v>
      </c>
      <c r="BV145" s="29"/>
      <c r="BW145" s="58"/>
      <c r="BX145" s="29"/>
    </row>
    <row r="146" spans="1:76" ht="12.75" customHeight="1" x14ac:dyDescent="0.2">
      <c r="A146" s="30" t="s">
        <v>1298</v>
      </c>
      <c r="B146" s="51" t="s">
        <v>75</v>
      </c>
      <c r="C146" s="32" t="s">
        <v>1299</v>
      </c>
      <c r="D146" s="29">
        <v>144</v>
      </c>
      <c r="E146" s="31" t="s">
        <v>1300</v>
      </c>
      <c r="F146" s="33">
        <v>43504</v>
      </c>
      <c r="G146" s="31" t="s">
        <v>1301</v>
      </c>
      <c r="H146" s="31" t="s">
        <v>79</v>
      </c>
      <c r="I146" s="31" t="s">
        <v>80</v>
      </c>
      <c r="J146" s="34" t="s">
        <v>81</v>
      </c>
      <c r="K146" s="34">
        <v>21819</v>
      </c>
      <c r="L146" s="34">
        <v>21119</v>
      </c>
      <c r="M146" s="35">
        <v>43504</v>
      </c>
      <c r="N146" s="35">
        <v>43504</v>
      </c>
      <c r="O146" s="29"/>
      <c r="P146" s="36">
        <v>4682944</v>
      </c>
      <c r="Q146" s="36">
        <v>50575795</v>
      </c>
      <c r="R146" s="37">
        <f t="shared" si="0"/>
        <v>156097.93333333731</v>
      </c>
      <c r="S146" s="31" t="s">
        <v>82</v>
      </c>
      <c r="T146" s="31" t="s">
        <v>83</v>
      </c>
      <c r="U146" s="38">
        <v>66977880</v>
      </c>
      <c r="V146" s="38" t="s">
        <v>81</v>
      </c>
      <c r="W146" s="39" t="s">
        <v>84</v>
      </c>
      <c r="X146" s="39" t="s">
        <v>81</v>
      </c>
      <c r="Y146" s="31" t="str">
        <f t="shared" si="2"/>
        <v>DORA ELENA ESTRADA GARZON</v>
      </c>
      <c r="Z146" s="31" t="s">
        <v>85</v>
      </c>
      <c r="AA146" s="31" t="s">
        <v>122</v>
      </c>
      <c r="AB146" s="31" t="s">
        <v>87</v>
      </c>
      <c r="AC146" s="60">
        <v>43504</v>
      </c>
      <c r="AD146" s="34">
        <v>2004783</v>
      </c>
      <c r="AE146" s="29" t="s">
        <v>320</v>
      </c>
      <c r="AF146" s="31" t="s">
        <v>90</v>
      </c>
      <c r="AG146" s="31" t="s">
        <v>83</v>
      </c>
      <c r="AH146" s="75">
        <v>70547559</v>
      </c>
      <c r="AI146" s="29" t="s">
        <v>321</v>
      </c>
      <c r="AJ146" s="31">
        <v>323</v>
      </c>
      <c r="AK146" s="31" t="s">
        <v>92</v>
      </c>
      <c r="AL146" s="45">
        <v>43504</v>
      </c>
      <c r="AM146" s="31" t="s">
        <v>93</v>
      </c>
      <c r="AN146" s="31">
        <v>0</v>
      </c>
      <c r="AO146" s="46">
        <v>0</v>
      </c>
      <c r="AP146" s="47"/>
      <c r="AQ146" s="48">
        <v>0</v>
      </c>
      <c r="AR146" s="47"/>
      <c r="AS146" s="49">
        <v>43504</v>
      </c>
      <c r="AT146" s="49">
        <v>43829</v>
      </c>
      <c r="AU146" s="50"/>
      <c r="AV146" s="51"/>
      <c r="AW146" s="31" t="s">
        <v>94</v>
      </c>
      <c r="AX146" s="31"/>
      <c r="AY146" s="31"/>
      <c r="AZ146" s="31" t="s">
        <v>94</v>
      </c>
      <c r="BA146" s="31">
        <v>0</v>
      </c>
      <c r="BB146" s="31"/>
      <c r="BC146" s="31"/>
      <c r="BD146" s="31"/>
      <c r="BE146" s="52" t="s">
        <v>1302</v>
      </c>
      <c r="BF146" s="53">
        <f t="shared" si="1"/>
        <v>50575795</v>
      </c>
      <c r="BG146" s="54"/>
      <c r="BH146" s="55" t="s">
        <v>1303</v>
      </c>
      <c r="BI146" s="29" t="s">
        <v>97</v>
      </c>
      <c r="BJ146" s="29"/>
      <c r="BK146" s="56" t="s">
        <v>1304</v>
      </c>
      <c r="BL146" s="29" t="s">
        <v>99</v>
      </c>
      <c r="BM146" s="29"/>
      <c r="BN146" s="29"/>
      <c r="BO146" s="29"/>
      <c r="BP146" s="29"/>
      <c r="BQ146" s="29"/>
      <c r="BR146" s="29" t="s">
        <v>100</v>
      </c>
      <c r="BS146" s="57" t="s">
        <v>101</v>
      </c>
      <c r="BT146" s="58"/>
      <c r="BU146" s="29" t="s">
        <v>101</v>
      </c>
      <c r="BV146" s="29"/>
      <c r="BW146" s="58"/>
      <c r="BX146" s="29"/>
    </row>
    <row r="147" spans="1:76" ht="12.75" customHeight="1" x14ac:dyDescent="0.2">
      <c r="A147" s="30" t="s">
        <v>1305</v>
      </c>
      <c r="B147" s="51" t="s">
        <v>75</v>
      </c>
      <c r="C147" s="32" t="s">
        <v>1306</v>
      </c>
      <c r="D147" s="29">
        <v>145</v>
      </c>
      <c r="E147" s="31" t="s">
        <v>1307</v>
      </c>
      <c r="F147" s="33">
        <v>43504</v>
      </c>
      <c r="G147" s="31" t="s">
        <v>1308</v>
      </c>
      <c r="H147" s="31" t="s">
        <v>79</v>
      </c>
      <c r="I147" s="31" t="s">
        <v>80</v>
      </c>
      <c r="J147" s="34" t="s">
        <v>81</v>
      </c>
      <c r="K147" s="34">
        <v>19219</v>
      </c>
      <c r="L147" s="34">
        <v>21619</v>
      </c>
      <c r="M147" s="35">
        <v>43504</v>
      </c>
      <c r="N147" s="35">
        <v>43504</v>
      </c>
      <c r="O147" s="29"/>
      <c r="P147" s="36">
        <v>5240183</v>
      </c>
      <c r="Q147" s="36">
        <v>56943322</v>
      </c>
      <c r="R147" s="37">
        <f t="shared" si="0"/>
        <v>524018.36666666716</v>
      </c>
      <c r="S147" s="31" t="s">
        <v>82</v>
      </c>
      <c r="T147" s="31" t="s">
        <v>83</v>
      </c>
      <c r="U147" s="38">
        <v>79635253</v>
      </c>
      <c r="V147" s="38" t="s">
        <v>81</v>
      </c>
      <c r="W147" s="39" t="s">
        <v>84</v>
      </c>
      <c r="X147" s="39" t="s">
        <v>81</v>
      </c>
      <c r="Y147" s="31" t="str">
        <f t="shared" si="2"/>
        <v>RUBEN DARIO MATEUS SANABRIA</v>
      </c>
      <c r="Z147" s="31" t="s">
        <v>85</v>
      </c>
      <c r="AA147" s="31" t="s">
        <v>122</v>
      </c>
      <c r="AB147" s="31" t="s">
        <v>87</v>
      </c>
      <c r="AC147" s="60">
        <v>43504</v>
      </c>
      <c r="AD147" s="34">
        <v>2004797</v>
      </c>
      <c r="AE147" s="29" t="s">
        <v>920</v>
      </c>
      <c r="AF147" s="31" t="s">
        <v>90</v>
      </c>
      <c r="AG147" s="31" t="s">
        <v>83</v>
      </c>
      <c r="AH147" s="43">
        <v>80215978</v>
      </c>
      <c r="AI147" s="29" t="s">
        <v>921</v>
      </c>
      <c r="AJ147" s="31">
        <v>323</v>
      </c>
      <c r="AK147" s="31" t="s">
        <v>92</v>
      </c>
      <c r="AL147" s="45">
        <v>43504</v>
      </c>
      <c r="AM147" s="31" t="s">
        <v>93</v>
      </c>
      <c r="AN147" s="31">
        <v>0</v>
      </c>
      <c r="AO147" s="46">
        <v>0</v>
      </c>
      <c r="AP147" s="47"/>
      <c r="AQ147" s="48">
        <v>0</v>
      </c>
      <c r="AR147" s="47"/>
      <c r="AS147" s="49">
        <v>43504</v>
      </c>
      <c r="AT147" s="49">
        <v>43829</v>
      </c>
      <c r="AU147" s="50"/>
      <c r="AV147" s="51"/>
      <c r="AW147" s="31" t="s">
        <v>94</v>
      </c>
      <c r="AX147" s="31"/>
      <c r="AY147" s="31"/>
      <c r="AZ147" s="31" t="s">
        <v>94</v>
      </c>
      <c r="BA147" s="31">
        <v>0</v>
      </c>
      <c r="BB147" s="31"/>
      <c r="BC147" s="31"/>
      <c r="BD147" s="31"/>
      <c r="BE147" s="52" t="s">
        <v>1309</v>
      </c>
      <c r="BF147" s="53">
        <f t="shared" si="1"/>
        <v>56943322</v>
      </c>
      <c r="BG147" s="99"/>
      <c r="BH147" s="55" t="s">
        <v>1310</v>
      </c>
      <c r="BI147" s="29" t="s">
        <v>97</v>
      </c>
      <c r="BJ147" s="29"/>
      <c r="BK147" s="56" t="s">
        <v>1311</v>
      </c>
      <c r="BL147" s="29" t="s">
        <v>99</v>
      </c>
      <c r="BM147" s="29"/>
      <c r="BN147" s="29"/>
      <c r="BO147" s="29"/>
      <c r="BP147" s="29"/>
      <c r="BQ147" s="29"/>
      <c r="BR147" s="29" t="s">
        <v>100</v>
      </c>
      <c r="BS147" s="57" t="s">
        <v>781</v>
      </c>
      <c r="BT147" s="82" t="s">
        <v>1312</v>
      </c>
      <c r="BU147" s="29" t="s">
        <v>101</v>
      </c>
      <c r="BV147" s="29"/>
      <c r="BW147" s="58"/>
      <c r="BX147" s="29"/>
    </row>
    <row r="148" spans="1:76" ht="12.75" customHeight="1" x14ac:dyDescent="0.2">
      <c r="A148" s="30" t="s">
        <v>1313</v>
      </c>
      <c r="B148" s="51" t="s">
        <v>75</v>
      </c>
      <c r="C148" s="32" t="s">
        <v>1314</v>
      </c>
      <c r="D148" s="29">
        <v>146</v>
      </c>
      <c r="E148" s="31" t="s">
        <v>1315</v>
      </c>
      <c r="F148" s="33">
        <v>43504</v>
      </c>
      <c r="G148" s="31" t="s">
        <v>1316</v>
      </c>
      <c r="H148" s="31" t="s">
        <v>79</v>
      </c>
      <c r="I148" s="31" t="s">
        <v>80</v>
      </c>
      <c r="J148" s="34" t="s">
        <v>81</v>
      </c>
      <c r="K148" s="34">
        <v>20719</v>
      </c>
      <c r="L148" s="34">
        <v>21919</v>
      </c>
      <c r="M148" s="35">
        <v>43504</v>
      </c>
      <c r="N148" s="35">
        <v>43504</v>
      </c>
      <c r="O148" s="29"/>
      <c r="P148" s="36">
        <v>5240183</v>
      </c>
      <c r="Q148" s="36">
        <v>56593976</v>
      </c>
      <c r="R148" s="37">
        <f t="shared" si="0"/>
        <v>698690.66666667163</v>
      </c>
      <c r="S148" s="31" t="s">
        <v>82</v>
      </c>
      <c r="T148" s="31" t="s">
        <v>83</v>
      </c>
      <c r="U148" s="38">
        <v>37899919</v>
      </c>
      <c r="V148" s="38" t="s">
        <v>81</v>
      </c>
      <c r="W148" s="39" t="s">
        <v>84</v>
      </c>
      <c r="X148" s="39" t="s">
        <v>81</v>
      </c>
      <c r="Y148" s="31" t="str">
        <f t="shared" si="2"/>
        <v>ALBA LILIANA GUALDRON DIAZ</v>
      </c>
      <c r="Z148" s="31" t="s">
        <v>85</v>
      </c>
      <c r="AA148" s="31" t="s">
        <v>86</v>
      </c>
      <c r="AB148" s="31" t="s">
        <v>87</v>
      </c>
      <c r="AC148" s="60">
        <v>43504</v>
      </c>
      <c r="AD148" s="34" t="s">
        <v>1317</v>
      </c>
      <c r="AE148" s="29" t="s">
        <v>920</v>
      </c>
      <c r="AF148" s="31" t="s">
        <v>90</v>
      </c>
      <c r="AG148" s="31" t="s">
        <v>83</v>
      </c>
      <c r="AH148" s="43">
        <v>80215978</v>
      </c>
      <c r="AI148" s="29" t="s">
        <v>921</v>
      </c>
      <c r="AJ148" s="31">
        <v>320</v>
      </c>
      <c r="AK148" s="31" t="s">
        <v>92</v>
      </c>
      <c r="AL148" s="45">
        <v>43507</v>
      </c>
      <c r="AM148" s="31" t="s">
        <v>93</v>
      </c>
      <c r="AN148" s="31">
        <v>0</v>
      </c>
      <c r="AO148" s="46">
        <v>0</v>
      </c>
      <c r="AP148" s="47"/>
      <c r="AQ148" s="48">
        <v>0</v>
      </c>
      <c r="AR148" s="47"/>
      <c r="AS148" s="49">
        <v>43507</v>
      </c>
      <c r="AT148" s="49">
        <v>43829</v>
      </c>
      <c r="AU148" s="50"/>
      <c r="AV148" s="51"/>
      <c r="AW148" s="31" t="s">
        <v>94</v>
      </c>
      <c r="AX148" s="31"/>
      <c r="AY148" s="31"/>
      <c r="AZ148" s="31" t="s">
        <v>94</v>
      </c>
      <c r="BA148" s="31">
        <v>0</v>
      </c>
      <c r="BB148" s="31"/>
      <c r="BC148" s="31"/>
      <c r="BD148" s="31"/>
      <c r="BE148" s="52" t="s">
        <v>1318</v>
      </c>
      <c r="BF148" s="53">
        <f t="shared" si="1"/>
        <v>56593976</v>
      </c>
      <c r="BG148" s="54"/>
      <c r="BH148" s="55" t="s">
        <v>1319</v>
      </c>
      <c r="BI148" s="29" t="s">
        <v>97</v>
      </c>
      <c r="BJ148" s="29"/>
      <c r="BK148" s="56" t="s">
        <v>1320</v>
      </c>
      <c r="BL148" s="29" t="s">
        <v>99</v>
      </c>
      <c r="BM148" s="29"/>
      <c r="BN148" s="29"/>
      <c r="BO148" s="29"/>
      <c r="BP148" s="29"/>
      <c r="BQ148" s="29"/>
      <c r="BR148" s="29" t="s">
        <v>100</v>
      </c>
      <c r="BS148" s="57" t="s">
        <v>101</v>
      </c>
      <c r="BT148" s="58"/>
      <c r="BU148" s="29" t="s">
        <v>101</v>
      </c>
      <c r="BV148" s="29"/>
      <c r="BW148" s="58"/>
      <c r="BX148" s="29"/>
    </row>
    <row r="149" spans="1:76" ht="12.75" customHeight="1" x14ac:dyDescent="0.2">
      <c r="A149" s="30" t="s">
        <v>1321</v>
      </c>
      <c r="B149" s="51" t="s">
        <v>75</v>
      </c>
      <c r="C149" s="32" t="s">
        <v>1322</v>
      </c>
      <c r="D149" s="29">
        <v>147</v>
      </c>
      <c r="E149" s="31" t="s">
        <v>1323</v>
      </c>
      <c r="F149" s="33">
        <v>43504</v>
      </c>
      <c r="G149" s="31" t="s">
        <v>1324</v>
      </c>
      <c r="H149" s="31" t="s">
        <v>79</v>
      </c>
      <c r="I149" s="31" t="s">
        <v>80</v>
      </c>
      <c r="J149" s="34" t="s">
        <v>81</v>
      </c>
      <c r="K149" s="34">
        <v>11219</v>
      </c>
      <c r="L149" s="34">
        <v>21519</v>
      </c>
      <c r="M149" s="35">
        <v>43504</v>
      </c>
      <c r="N149" s="35">
        <v>43504</v>
      </c>
      <c r="O149" s="29"/>
      <c r="P149" s="36">
        <v>6965478</v>
      </c>
      <c r="Q149" s="36">
        <v>75923710</v>
      </c>
      <c r="R149" s="77">
        <f t="shared" si="0"/>
        <v>59903110.600000001</v>
      </c>
      <c r="S149" s="31" t="s">
        <v>82</v>
      </c>
      <c r="T149" s="31" t="s">
        <v>83</v>
      </c>
      <c r="U149" s="38">
        <v>52282872</v>
      </c>
      <c r="V149" s="38" t="s">
        <v>81</v>
      </c>
      <c r="W149" s="39" t="s">
        <v>84</v>
      </c>
      <c r="X149" s="39" t="s">
        <v>81</v>
      </c>
      <c r="Y149" s="31" t="str">
        <f t="shared" si="2"/>
        <v>DIANA CAROLINA OVIEDO LEON</v>
      </c>
      <c r="Z149" s="31" t="s">
        <v>85</v>
      </c>
      <c r="AA149" s="31" t="s">
        <v>480</v>
      </c>
      <c r="AB149" s="31" t="s">
        <v>87</v>
      </c>
      <c r="AC149" s="60">
        <v>43504</v>
      </c>
      <c r="AD149" s="31" t="s">
        <v>1325</v>
      </c>
      <c r="AE149" s="29" t="s">
        <v>294</v>
      </c>
      <c r="AF149" s="31" t="s">
        <v>90</v>
      </c>
      <c r="AG149" s="31" t="s">
        <v>83</v>
      </c>
      <c r="AH149" s="43">
        <v>52821677</v>
      </c>
      <c r="AI149" s="29" t="s">
        <v>295</v>
      </c>
      <c r="AJ149" s="78">
        <v>69</v>
      </c>
      <c r="AK149" s="31" t="s">
        <v>92</v>
      </c>
      <c r="AL149" s="45">
        <v>43504</v>
      </c>
      <c r="AM149" s="31" t="s">
        <v>93</v>
      </c>
      <c r="AN149" s="31">
        <v>0</v>
      </c>
      <c r="AO149" s="46">
        <v>0</v>
      </c>
      <c r="AP149" s="47"/>
      <c r="AQ149" s="48">
        <v>0</v>
      </c>
      <c r="AR149" s="47"/>
      <c r="AS149" s="49">
        <v>43504</v>
      </c>
      <c r="AT149" s="79">
        <v>43571</v>
      </c>
      <c r="AU149" s="85">
        <v>43572</v>
      </c>
      <c r="AV149" s="68">
        <v>43572</v>
      </c>
      <c r="AW149" s="31" t="s">
        <v>94</v>
      </c>
      <c r="AX149" s="31"/>
      <c r="AY149" s="31"/>
      <c r="AZ149" s="31" t="s">
        <v>94</v>
      </c>
      <c r="BA149" s="31">
        <v>0</v>
      </c>
      <c r="BB149" s="31"/>
      <c r="BC149" s="31"/>
      <c r="BD149" s="31" t="s">
        <v>1326</v>
      </c>
      <c r="BE149" s="52" t="s">
        <v>1327</v>
      </c>
      <c r="BF149" s="53">
        <f t="shared" si="1"/>
        <v>75923710</v>
      </c>
      <c r="BG149" s="54"/>
      <c r="BH149" s="55" t="s">
        <v>1328</v>
      </c>
      <c r="BI149" s="54" t="s">
        <v>701</v>
      </c>
      <c r="BJ149" s="29"/>
      <c r="BK149" s="56" t="s">
        <v>1329</v>
      </c>
      <c r="BL149" s="29" t="s">
        <v>99</v>
      </c>
      <c r="BM149" s="29"/>
      <c r="BN149" s="73" t="s">
        <v>748</v>
      </c>
      <c r="BO149" s="29"/>
      <c r="BP149" s="29"/>
      <c r="BQ149" s="29"/>
      <c r="BR149" s="29" t="s">
        <v>703</v>
      </c>
      <c r="BS149" s="57" t="s">
        <v>1330</v>
      </c>
      <c r="BT149" s="58"/>
      <c r="BU149" s="29" t="s">
        <v>101</v>
      </c>
      <c r="BV149" s="29"/>
      <c r="BW149" s="58"/>
      <c r="BX149" s="29"/>
    </row>
    <row r="150" spans="1:76" ht="12.75" customHeight="1" x14ac:dyDescent="0.2">
      <c r="A150" s="30" t="s">
        <v>1331</v>
      </c>
      <c r="B150" s="90" t="s">
        <v>75</v>
      </c>
      <c r="C150" s="32" t="s">
        <v>1332</v>
      </c>
      <c r="D150" s="29">
        <v>148</v>
      </c>
      <c r="E150" s="31" t="s">
        <v>1333</v>
      </c>
      <c r="F150" s="33">
        <v>43504</v>
      </c>
      <c r="G150" s="31" t="s">
        <v>1334</v>
      </c>
      <c r="H150" s="31" t="s">
        <v>79</v>
      </c>
      <c r="I150" s="31" t="s">
        <v>80</v>
      </c>
      <c r="J150" s="34" t="s">
        <v>81</v>
      </c>
      <c r="K150" s="34">
        <v>21919</v>
      </c>
      <c r="L150" s="34">
        <v>21819</v>
      </c>
      <c r="M150" s="35">
        <v>43504</v>
      </c>
      <c r="N150" s="35">
        <v>43504</v>
      </c>
      <c r="O150" s="29"/>
      <c r="P150" s="36">
        <v>8819367</v>
      </c>
      <c r="Q150" s="36">
        <v>95249164</v>
      </c>
      <c r="R150" s="37">
        <f t="shared" si="0"/>
        <v>1175916</v>
      </c>
      <c r="S150" s="31" t="s">
        <v>82</v>
      </c>
      <c r="T150" s="31" t="s">
        <v>83</v>
      </c>
      <c r="U150" s="38">
        <v>40023756</v>
      </c>
      <c r="V150" s="38" t="s">
        <v>81</v>
      </c>
      <c r="W150" s="39" t="s">
        <v>84</v>
      </c>
      <c r="X150" s="39" t="s">
        <v>81</v>
      </c>
      <c r="Y150" s="31" t="str">
        <f t="shared" si="2"/>
        <v>MARTA CECILIA DIAZ LEGUIZAMON</v>
      </c>
      <c r="Z150" s="31" t="s">
        <v>85</v>
      </c>
      <c r="AA150" s="31" t="s">
        <v>86</v>
      </c>
      <c r="AB150" s="31" t="s">
        <v>87</v>
      </c>
      <c r="AC150" s="60">
        <v>43504</v>
      </c>
      <c r="AD150" s="34" t="s">
        <v>1335</v>
      </c>
      <c r="AE150" s="29" t="s">
        <v>451</v>
      </c>
      <c r="AF150" s="31" t="s">
        <v>90</v>
      </c>
      <c r="AG150" s="31" t="s">
        <v>83</v>
      </c>
      <c r="AH150" s="43">
        <v>52197050</v>
      </c>
      <c r="AI150" s="29" t="s">
        <v>441</v>
      </c>
      <c r="AJ150" s="31">
        <v>320</v>
      </c>
      <c r="AK150" s="31" t="s">
        <v>92</v>
      </c>
      <c r="AL150" s="45">
        <v>43507</v>
      </c>
      <c r="AM150" s="31" t="s">
        <v>93</v>
      </c>
      <c r="AN150" s="31">
        <v>0</v>
      </c>
      <c r="AO150" s="46">
        <v>0</v>
      </c>
      <c r="AP150" s="47"/>
      <c r="AQ150" s="48">
        <v>0</v>
      </c>
      <c r="AR150" s="47"/>
      <c r="AS150" s="49">
        <v>43507</v>
      </c>
      <c r="AT150" s="49">
        <v>43829</v>
      </c>
      <c r="AU150" s="50"/>
      <c r="AV150" s="51"/>
      <c r="AW150" s="31" t="s">
        <v>94</v>
      </c>
      <c r="AX150" s="31"/>
      <c r="AY150" s="31"/>
      <c r="AZ150" s="31" t="s">
        <v>94</v>
      </c>
      <c r="BA150" s="31">
        <v>0</v>
      </c>
      <c r="BB150" s="31"/>
      <c r="BC150" s="31"/>
      <c r="BD150" s="31"/>
      <c r="BE150" s="52" t="s">
        <v>1336</v>
      </c>
      <c r="BF150" s="53">
        <f t="shared" si="1"/>
        <v>95249164</v>
      </c>
      <c r="BG150" s="54"/>
      <c r="BH150" s="55" t="s">
        <v>1337</v>
      </c>
      <c r="BI150" s="29" t="s">
        <v>97</v>
      </c>
      <c r="BJ150" s="29"/>
      <c r="BK150" s="56" t="s">
        <v>1338</v>
      </c>
      <c r="BL150" s="29" t="s">
        <v>99</v>
      </c>
      <c r="BM150" s="29"/>
      <c r="BN150" s="29"/>
      <c r="BO150" s="29"/>
      <c r="BP150" s="29"/>
      <c r="BQ150" s="29"/>
      <c r="BR150" s="29" t="s">
        <v>100</v>
      </c>
      <c r="BS150" s="57" t="s">
        <v>101</v>
      </c>
      <c r="BT150" s="58"/>
      <c r="BU150" s="29" t="s">
        <v>101</v>
      </c>
      <c r="BV150" s="29"/>
      <c r="BW150" s="58"/>
      <c r="BX150" s="29"/>
    </row>
    <row r="151" spans="1:76" ht="12.75" customHeight="1" x14ac:dyDescent="0.2">
      <c r="A151" s="30" t="s">
        <v>1339</v>
      </c>
      <c r="B151" s="90" t="s">
        <v>75</v>
      </c>
      <c r="C151" s="32" t="s">
        <v>1340</v>
      </c>
      <c r="D151" s="29">
        <v>149</v>
      </c>
      <c r="E151" s="31" t="s">
        <v>1341</v>
      </c>
      <c r="F151" s="33">
        <v>43508</v>
      </c>
      <c r="G151" s="31" t="s">
        <v>1342</v>
      </c>
      <c r="H151" s="31" t="s">
        <v>79</v>
      </c>
      <c r="I151" s="31" t="s">
        <v>80</v>
      </c>
      <c r="J151" s="34" t="s">
        <v>81</v>
      </c>
      <c r="K151" s="34">
        <v>17319</v>
      </c>
      <c r="L151" s="34">
        <v>22719</v>
      </c>
      <c r="M151" s="35">
        <v>43508</v>
      </c>
      <c r="N151" s="35">
        <v>43508</v>
      </c>
      <c r="O151" s="29"/>
      <c r="P151" s="36">
        <v>5240183</v>
      </c>
      <c r="Q151" s="36">
        <v>52401830</v>
      </c>
      <c r="R151" s="37">
        <f t="shared" si="0"/>
        <v>0</v>
      </c>
      <c r="S151" s="31" t="s">
        <v>82</v>
      </c>
      <c r="T151" s="31" t="s">
        <v>83</v>
      </c>
      <c r="U151" s="38">
        <v>1136879550</v>
      </c>
      <c r="V151" s="38" t="s">
        <v>81</v>
      </c>
      <c r="W151" s="39" t="s">
        <v>84</v>
      </c>
      <c r="X151" s="39" t="s">
        <v>81</v>
      </c>
      <c r="Y151" s="31" t="str">
        <f t="shared" si="2"/>
        <v>PAOLA CATALINA ISOZA VELASQUEZ</v>
      </c>
      <c r="Z151" s="31" t="s">
        <v>85</v>
      </c>
      <c r="AA151" s="31" t="s">
        <v>122</v>
      </c>
      <c r="AB151" s="31" t="s">
        <v>87</v>
      </c>
      <c r="AC151" s="60">
        <v>43508</v>
      </c>
      <c r="AD151" s="31">
        <v>2004864</v>
      </c>
      <c r="AE151" s="29" t="s">
        <v>189</v>
      </c>
      <c r="AF151" s="31" t="s">
        <v>90</v>
      </c>
      <c r="AG151" s="31" t="s">
        <v>83</v>
      </c>
      <c r="AH151" s="43">
        <v>40041023</v>
      </c>
      <c r="AI151" s="29" t="s">
        <v>190</v>
      </c>
      <c r="AJ151" s="31">
        <v>300</v>
      </c>
      <c r="AK151" s="31" t="s">
        <v>92</v>
      </c>
      <c r="AL151" s="45">
        <v>43508</v>
      </c>
      <c r="AM151" s="31" t="s">
        <v>93</v>
      </c>
      <c r="AN151" s="31">
        <v>0</v>
      </c>
      <c r="AO151" s="46">
        <v>0</v>
      </c>
      <c r="AP151" s="47"/>
      <c r="AQ151" s="48">
        <v>0</v>
      </c>
      <c r="AR151" s="47"/>
      <c r="AS151" s="49">
        <v>43508</v>
      </c>
      <c r="AT151" s="100">
        <v>43820</v>
      </c>
      <c r="AU151" s="50"/>
      <c r="AV151" s="51"/>
      <c r="AW151" s="31" t="s">
        <v>270</v>
      </c>
      <c r="AX151" s="33">
        <v>43612</v>
      </c>
      <c r="AY151" s="101">
        <v>10</v>
      </c>
      <c r="AZ151" s="31" t="s">
        <v>94</v>
      </c>
      <c r="BA151" s="31">
        <v>0</v>
      </c>
      <c r="BB151" s="31"/>
      <c r="BC151" s="31"/>
      <c r="BD151" s="31" t="s">
        <v>1343</v>
      </c>
      <c r="BE151" s="52" t="s">
        <v>1344</v>
      </c>
      <c r="BF151" s="53">
        <f t="shared" si="1"/>
        <v>52401830</v>
      </c>
      <c r="BG151" s="54"/>
      <c r="BH151" s="55" t="s">
        <v>1345</v>
      </c>
      <c r="BI151" s="29" t="s">
        <v>97</v>
      </c>
      <c r="BJ151" s="29"/>
      <c r="BK151" s="56" t="s">
        <v>1346</v>
      </c>
      <c r="BL151" s="29" t="s">
        <v>99</v>
      </c>
      <c r="BM151" s="29"/>
      <c r="BN151" s="73" t="s">
        <v>275</v>
      </c>
      <c r="BO151" s="29"/>
      <c r="BP151" s="29"/>
      <c r="BQ151" s="29"/>
      <c r="BR151" s="29" t="s">
        <v>100</v>
      </c>
      <c r="BS151" s="57" t="s">
        <v>101</v>
      </c>
      <c r="BT151" s="82" t="s">
        <v>1347</v>
      </c>
      <c r="BU151" s="29" t="s">
        <v>101</v>
      </c>
      <c r="BV151" s="29"/>
      <c r="BW151" s="58"/>
      <c r="BX151" s="29"/>
    </row>
    <row r="152" spans="1:76" ht="12.75" customHeight="1" x14ac:dyDescent="0.2">
      <c r="A152" s="30" t="s">
        <v>1348</v>
      </c>
      <c r="B152" s="51" t="s">
        <v>75</v>
      </c>
      <c r="C152" s="32" t="s">
        <v>1349</v>
      </c>
      <c r="D152" s="29">
        <v>150</v>
      </c>
      <c r="E152" s="31" t="s">
        <v>1350</v>
      </c>
      <c r="F152" s="33">
        <v>43508</v>
      </c>
      <c r="G152" s="31" t="s">
        <v>1351</v>
      </c>
      <c r="H152" s="31" t="s">
        <v>79</v>
      </c>
      <c r="I152" s="31" t="s">
        <v>80</v>
      </c>
      <c r="J152" s="34" t="s">
        <v>81</v>
      </c>
      <c r="K152" s="34">
        <v>22119</v>
      </c>
      <c r="L152" s="34">
        <v>22419</v>
      </c>
      <c r="M152" s="35">
        <v>43508</v>
      </c>
      <c r="N152" s="35">
        <v>43508</v>
      </c>
      <c r="O152" s="29"/>
      <c r="P152" s="36">
        <v>3064810</v>
      </c>
      <c r="Q152" s="36">
        <v>30648100</v>
      </c>
      <c r="R152" s="37">
        <f t="shared" si="0"/>
        <v>0</v>
      </c>
      <c r="S152" s="31" t="s">
        <v>82</v>
      </c>
      <c r="T152" s="31" t="s">
        <v>83</v>
      </c>
      <c r="U152" s="38">
        <v>1013639820</v>
      </c>
      <c r="V152" s="38" t="s">
        <v>81</v>
      </c>
      <c r="W152" s="39" t="s">
        <v>84</v>
      </c>
      <c r="X152" s="39" t="s">
        <v>81</v>
      </c>
      <c r="Y152" s="31" t="str">
        <f t="shared" si="2"/>
        <v>LAURA PIEDAD CASAS MALDONADO</v>
      </c>
      <c r="Z152" s="31" t="s">
        <v>85</v>
      </c>
      <c r="AA152" s="31" t="s">
        <v>122</v>
      </c>
      <c r="AB152" s="31" t="s">
        <v>87</v>
      </c>
      <c r="AC152" s="60">
        <v>43508</v>
      </c>
      <c r="AD152" s="34">
        <v>2004862</v>
      </c>
      <c r="AE152" s="54" t="s">
        <v>207</v>
      </c>
      <c r="AF152" s="31" t="s">
        <v>90</v>
      </c>
      <c r="AG152" s="31" t="s">
        <v>83</v>
      </c>
      <c r="AH152" s="43">
        <v>65789879</v>
      </c>
      <c r="AI152" s="29" t="s">
        <v>208</v>
      </c>
      <c r="AJ152" s="31">
        <v>300</v>
      </c>
      <c r="AK152" s="31" t="s">
        <v>92</v>
      </c>
      <c r="AL152" s="45">
        <v>43508</v>
      </c>
      <c r="AM152" s="31" t="s">
        <v>93</v>
      </c>
      <c r="AN152" s="31">
        <v>0</v>
      </c>
      <c r="AO152" s="46">
        <v>0</v>
      </c>
      <c r="AP152" s="47"/>
      <c r="AQ152" s="48">
        <v>0</v>
      </c>
      <c r="AR152" s="47"/>
      <c r="AS152" s="49">
        <v>43508</v>
      </c>
      <c r="AT152" s="49">
        <v>43810</v>
      </c>
      <c r="AU152" s="50"/>
      <c r="AV152" s="51"/>
      <c r="AW152" s="31" t="s">
        <v>94</v>
      </c>
      <c r="AX152" s="31"/>
      <c r="AY152" s="31"/>
      <c r="AZ152" s="31" t="s">
        <v>94</v>
      </c>
      <c r="BA152" s="31">
        <v>0</v>
      </c>
      <c r="BB152" s="31"/>
      <c r="BC152" s="31"/>
      <c r="BD152" s="31"/>
      <c r="BE152" s="52" t="s">
        <v>1352</v>
      </c>
      <c r="BF152" s="53">
        <f t="shared" si="1"/>
        <v>30648100</v>
      </c>
      <c r="BG152" s="54"/>
      <c r="BH152" s="55" t="s">
        <v>1353</v>
      </c>
      <c r="BI152" s="29" t="s">
        <v>97</v>
      </c>
      <c r="BJ152" s="29"/>
      <c r="BK152" s="56" t="s">
        <v>1354</v>
      </c>
      <c r="BL152" s="29" t="s">
        <v>99</v>
      </c>
      <c r="BM152" s="29"/>
      <c r="BN152" s="29"/>
      <c r="BO152" s="29"/>
      <c r="BP152" s="29"/>
      <c r="BQ152" s="29"/>
      <c r="BR152" s="29" t="s">
        <v>100</v>
      </c>
      <c r="BS152" s="57" t="s">
        <v>101</v>
      </c>
      <c r="BT152" s="58"/>
      <c r="BU152" s="29" t="s">
        <v>101</v>
      </c>
      <c r="BV152" s="29"/>
      <c r="BW152" s="58"/>
      <c r="BX152" s="29"/>
    </row>
    <row r="153" spans="1:76" ht="12.75" customHeight="1" x14ac:dyDescent="0.2">
      <c r="A153" s="30" t="s">
        <v>1355</v>
      </c>
      <c r="B153" s="31" t="s">
        <v>75</v>
      </c>
      <c r="C153" s="32" t="s">
        <v>1356</v>
      </c>
      <c r="D153" s="29">
        <v>151</v>
      </c>
      <c r="E153" s="31" t="s">
        <v>1357</v>
      </c>
      <c r="F153" s="33">
        <v>43508</v>
      </c>
      <c r="G153" s="31" t="s">
        <v>1358</v>
      </c>
      <c r="H153" s="31" t="s">
        <v>79</v>
      </c>
      <c r="I153" s="31" t="s">
        <v>80</v>
      </c>
      <c r="J153" s="34" t="s">
        <v>81</v>
      </c>
      <c r="K153" s="34">
        <v>19419</v>
      </c>
      <c r="L153" s="34">
        <v>23219</v>
      </c>
      <c r="M153" s="35">
        <v>43508</v>
      </c>
      <c r="N153" s="61">
        <v>43509</v>
      </c>
      <c r="O153" s="29"/>
      <c r="P153" s="36">
        <v>5797421</v>
      </c>
      <c r="Q153" s="36">
        <v>62418899</v>
      </c>
      <c r="R153" s="37">
        <f t="shared" si="0"/>
        <v>966236.39999999851</v>
      </c>
      <c r="S153" s="31" t="s">
        <v>82</v>
      </c>
      <c r="T153" s="31" t="s">
        <v>83</v>
      </c>
      <c r="U153" s="38">
        <v>52440992</v>
      </c>
      <c r="V153" s="38" t="s">
        <v>81</v>
      </c>
      <c r="W153" s="39" t="s">
        <v>84</v>
      </c>
      <c r="X153" s="39" t="s">
        <v>81</v>
      </c>
      <c r="Y153" s="31" t="str">
        <f t="shared" si="2"/>
        <v>JOHANA MILENA VALBUENA VALBUENA</v>
      </c>
      <c r="Z153" s="31" t="s">
        <v>85</v>
      </c>
      <c r="AA153" s="31" t="s">
        <v>122</v>
      </c>
      <c r="AB153" s="31" t="s">
        <v>87</v>
      </c>
      <c r="AC153" s="60">
        <v>43508</v>
      </c>
      <c r="AD153" s="31">
        <v>2004871</v>
      </c>
      <c r="AE153" s="29" t="s">
        <v>440</v>
      </c>
      <c r="AF153" s="31" t="s">
        <v>90</v>
      </c>
      <c r="AG153" s="31" t="s">
        <v>83</v>
      </c>
      <c r="AH153" s="43">
        <v>52854468</v>
      </c>
      <c r="AI153" s="29" t="s">
        <v>1178</v>
      </c>
      <c r="AJ153" s="31">
        <v>318</v>
      </c>
      <c r="AK153" s="31" t="s">
        <v>92</v>
      </c>
      <c r="AL153" s="45">
        <v>43509</v>
      </c>
      <c r="AM153" s="31" t="s">
        <v>93</v>
      </c>
      <c r="AN153" s="31">
        <v>0</v>
      </c>
      <c r="AO153" s="46">
        <v>0</v>
      </c>
      <c r="AP153" s="47"/>
      <c r="AQ153" s="48">
        <v>0</v>
      </c>
      <c r="AR153" s="47"/>
      <c r="AS153" s="49">
        <v>43509</v>
      </c>
      <c r="AT153" s="49">
        <v>43829</v>
      </c>
      <c r="AU153" s="50"/>
      <c r="AV153" s="51"/>
      <c r="AW153" s="31" t="s">
        <v>94</v>
      </c>
      <c r="AX153" s="31"/>
      <c r="AY153" s="31"/>
      <c r="AZ153" s="31" t="s">
        <v>94</v>
      </c>
      <c r="BA153" s="31">
        <v>0</v>
      </c>
      <c r="BB153" s="31"/>
      <c r="BC153" s="31"/>
      <c r="BD153" s="31"/>
      <c r="BE153" s="52" t="s">
        <v>1359</v>
      </c>
      <c r="BF153" s="53">
        <f t="shared" si="1"/>
        <v>62418899</v>
      </c>
      <c r="BG153" s="54"/>
      <c r="BH153" s="55" t="s">
        <v>1360</v>
      </c>
      <c r="BI153" s="29" t="s">
        <v>97</v>
      </c>
      <c r="BJ153" s="29"/>
      <c r="BK153" s="56" t="s">
        <v>1361</v>
      </c>
      <c r="BL153" s="29" t="s">
        <v>99</v>
      </c>
      <c r="BM153" s="29"/>
      <c r="BN153" s="29"/>
      <c r="BO153" s="29"/>
      <c r="BP153" s="29"/>
      <c r="BQ153" s="29"/>
      <c r="BR153" s="29" t="s">
        <v>100</v>
      </c>
      <c r="BS153" s="57" t="s">
        <v>1362</v>
      </c>
      <c r="BT153" s="58"/>
      <c r="BU153" s="29" t="s">
        <v>101</v>
      </c>
      <c r="BV153" s="29"/>
      <c r="BW153" s="58"/>
      <c r="BX153" s="29"/>
    </row>
    <row r="154" spans="1:76" ht="12.75" customHeight="1" x14ac:dyDescent="0.2">
      <c r="A154" s="30" t="s">
        <v>1363</v>
      </c>
      <c r="B154" s="90" t="s">
        <v>75</v>
      </c>
      <c r="C154" s="32" t="s">
        <v>1364</v>
      </c>
      <c r="D154" s="29">
        <v>152</v>
      </c>
      <c r="E154" s="31" t="s">
        <v>1365</v>
      </c>
      <c r="F154" s="33">
        <v>43508</v>
      </c>
      <c r="G154" s="31" t="s">
        <v>205</v>
      </c>
      <c r="H154" s="31" t="s">
        <v>79</v>
      </c>
      <c r="I154" s="31" t="s">
        <v>80</v>
      </c>
      <c r="J154" s="34" t="s">
        <v>81</v>
      </c>
      <c r="K154" s="34">
        <v>18019</v>
      </c>
      <c r="L154" s="34">
        <v>22819</v>
      </c>
      <c r="M154" s="35">
        <v>43508</v>
      </c>
      <c r="N154" s="35">
        <v>43508</v>
      </c>
      <c r="O154" s="29"/>
      <c r="P154" s="36">
        <v>5240183</v>
      </c>
      <c r="Q154" s="36">
        <v>52227157</v>
      </c>
      <c r="R154" s="37">
        <f t="shared" si="0"/>
        <v>-0.23333333432674408</v>
      </c>
      <c r="S154" s="31" t="s">
        <v>82</v>
      </c>
      <c r="T154" s="31" t="s">
        <v>83</v>
      </c>
      <c r="U154" s="38">
        <v>1110453787</v>
      </c>
      <c r="V154" s="38" t="s">
        <v>81</v>
      </c>
      <c r="W154" s="39" t="s">
        <v>84</v>
      </c>
      <c r="X154" s="39" t="s">
        <v>81</v>
      </c>
      <c r="Y154" s="31" t="str">
        <f t="shared" si="2"/>
        <v>ANGELA MARIA SUAREZ LOZANO</v>
      </c>
      <c r="Z154" s="31" t="s">
        <v>85</v>
      </c>
      <c r="AA154" s="31" t="s">
        <v>122</v>
      </c>
      <c r="AB154" s="31" t="s">
        <v>87</v>
      </c>
      <c r="AC154" s="60">
        <v>43508</v>
      </c>
      <c r="AD154" s="34">
        <v>2004881</v>
      </c>
      <c r="AE154" s="54" t="s">
        <v>207</v>
      </c>
      <c r="AF154" s="31" t="s">
        <v>90</v>
      </c>
      <c r="AG154" s="31" t="s">
        <v>83</v>
      </c>
      <c r="AH154" s="43">
        <v>40041023</v>
      </c>
      <c r="AI154" s="29" t="s">
        <v>190</v>
      </c>
      <c r="AJ154" s="31">
        <f>270+29</f>
        <v>299</v>
      </c>
      <c r="AK154" s="31" t="s">
        <v>92</v>
      </c>
      <c r="AL154" s="45">
        <v>43509</v>
      </c>
      <c r="AM154" s="31" t="s">
        <v>93</v>
      </c>
      <c r="AN154" s="31">
        <v>0</v>
      </c>
      <c r="AO154" s="46">
        <v>0</v>
      </c>
      <c r="AP154" s="47"/>
      <c r="AQ154" s="48">
        <v>0</v>
      </c>
      <c r="AR154" s="47"/>
      <c r="AS154" s="49">
        <v>43509</v>
      </c>
      <c r="AT154" s="49">
        <v>43809</v>
      </c>
      <c r="AU154" s="66">
        <v>43810</v>
      </c>
      <c r="AV154" s="51"/>
      <c r="AW154" s="31" t="s">
        <v>94</v>
      </c>
      <c r="AX154" s="31"/>
      <c r="AY154" s="31"/>
      <c r="AZ154" s="31" t="s">
        <v>94</v>
      </c>
      <c r="BA154" s="31">
        <v>0</v>
      </c>
      <c r="BB154" s="31"/>
      <c r="BC154" s="31"/>
      <c r="BD154" s="31"/>
      <c r="BE154" s="52" t="s">
        <v>1366</v>
      </c>
      <c r="BF154" s="53">
        <f t="shared" si="1"/>
        <v>52227157</v>
      </c>
      <c r="BG154" s="54"/>
      <c r="BH154" s="55" t="s">
        <v>1367</v>
      </c>
      <c r="BI154" s="29" t="s">
        <v>97</v>
      </c>
      <c r="BJ154" s="29"/>
      <c r="BK154" s="56" t="s">
        <v>1368</v>
      </c>
      <c r="BL154" s="29" t="s">
        <v>99</v>
      </c>
      <c r="BM154" s="29"/>
      <c r="BN154" s="29"/>
      <c r="BO154" s="29"/>
      <c r="BP154" s="29"/>
      <c r="BQ154" s="29"/>
      <c r="BR154" s="29" t="s">
        <v>100</v>
      </c>
      <c r="BS154" s="57" t="s">
        <v>101</v>
      </c>
      <c r="BT154" s="58"/>
      <c r="BU154" s="29" t="s">
        <v>101</v>
      </c>
      <c r="BV154" s="29"/>
      <c r="BW154" s="58"/>
      <c r="BX154" s="29"/>
    </row>
    <row r="155" spans="1:76" ht="12.75" customHeight="1" x14ac:dyDescent="0.2">
      <c r="A155" s="30" t="s">
        <v>1369</v>
      </c>
      <c r="B155" s="51" t="s">
        <v>75</v>
      </c>
      <c r="C155" s="32" t="s">
        <v>1370</v>
      </c>
      <c r="D155" s="29">
        <v>153</v>
      </c>
      <c r="E155" s="31" t="s">
        <v>1371</v>
      </c>
      <c r="F155" s="33">
        <v>43508</v>
      </c>
      <c r="G155" s="31" t="s">
        <v>1372</v>
      </c>
      <c r="H155" s="31" t="s">
        <v>79</v>
      </c>
      <c r="I155" s="31" t="s">
        <v>80</v>
      </c>
      <c r="J155" s="34" t="s">
        <v>81</v>
      </c>
      <c r="K155" s="34">
        <v>19019</v>
      </c>
      <c r="L155" s="34">
        <v>22919</v>
      </c>
      <c r="M155" s="35">
        <v>43508</v>
      </c>
      <c r="N155" s="35">
        <v>43508</v>
      </c>
      <c r="O155" s="29"/>
      <c r="P155" s="36">
        <v>5240183</v>
      </c>
      <c r="Q155" s="36">
        <v>56593976</v>
      </c>
      <c r="R155" s="37">
        <f t="shared" si="0"/>
        <v>873363.43333333731</v>
      </c>
      <c r="S155" s="31" t="s">
        <v>82</v>
      </c>
      <c r="T155" s="31" t="s">
        <v>83</v>
      </c>
      <c r="U155" s="38">
        <v>52708409</v>
      </c>
      <c r="V155" s="38" t="s">
        <v>81</v>
      </c>
      <c r="W155" s="39" t="s">
        <v>84</v>
      </c>
      <c r="X155" s="39" t="s">
        <v>81</v>
      </c>
      <c r="Y155" s="31" t="str">
        <f t="shared" si="2"/>
        <v>LUISA PATRICIA CORREDOR GIL</v>
      </c>
      <c r="Z155" s="31" t="s">
        <v>85</v>
      </c>
      <c r="AA155" s="31" t="s">
        <v>122</v>
      </c>
      <c r="AB155" s="31" t="s">
        <v>87</v>
      </c>
      <c r="AC155" s="60">
        <v>43508</v>
      </c>
      <c r="AD155" s="34">
        <v>2004869</v>
      </c>
      <c r="AE155" s="29" t="s">
        <v>920</v>
      </c>
      <c r="AF155" s="31" t="s">
        <v>90</v>
      </c>
      <c r="AG155" s="31" t="s">
        <v>83</v>
      </c>
      <c r="AH155" s="43">
        <v>80215978</v>
      </c>
      <c r="AI155" s="29" t="s">
        <v>921</v>
      </c>
      <c r="AJ155" s="31">
        <v>319</v>
      </c>
      <c r="AK155" s="31" t="s">
        <v>92</v>
      </c>
      <c r="AL155" s="45">
        <v>43508</v>
      </c>
      <c r="AM155" s="31" t="s">
        <v>93</v>
      </c>
      <c r="AN155" s="31">
        <v>0</v>
      </c>
      <c r="AO155" s="46">
        <v>0</v>
      </c>
      <c r="AP155" s="47"/>
      <c r="AQ155" s="48">
        <v>0</v>
      </c>
      <c r="AR155" s="47"/>
      <c r="AS155" s="49">
        <v>43508</v>
      </c>
      <c r="AT155" s="49">
        <v>43829</v>
      </c>
      <c r="AU155" s="50"/>
      <c r="AV155" s="51"/>
      <c r="AW155" s="31" t="s">
        <v>94</v>
      </c>
      <c r="AX155" s="31"/>
      <c r="AY155" s="31"/>
      <c r="AZ155" s="31" t="s">
        <v>94</v>
      </c>
      <c r="BA155" s="31">
        <v>0</v>
      </c>
      <c r="BB155" s="31"/>
      <c r="BC155" s="31"/>
      <c r="BD155" s="31"/>
      <c r="BE155" s="52" t="s">
        <v>1373</v>
      </c>
      <c r="BF155" s="53">
        <f t="shared" si="1"/>
        <v>56593976</v>
      </c>
      <c r="BG155" s="54"/>
      <c r="BH155" s="55" t="s">
        <v>1374</v>
      </c>
      <c r="BI155" s="29" t="s">
        <v>97</v>
      </c>
      <c r="BJ155" s="29"/>
      <c r="BK155" s="56" t="s">
        <v>1375</v>
      </c>
      <c r="BL155" s="29" t="s">
        <v>99</v>
      </c>
      <c r="BM155" s="29"/>
      <c r="BN155" s="29"/>
      <c r="BO155" s="29"/>
      <c r="BP155" s="29"/>
      <c r="BQ155" s="29"/>
      <c r="BR155" s="29" t="s">
        <v>100</v>
      </c>
      <c r="BS155" s="57" t="s">
        <v>101</v>
      </c>
      <c r="BT155" s="58"/>
      <c r="BU155" s="29" t="s">
        <v>101</v>
      </c>
      <c r="BV155" s="29"/>
      <c r="BW155" s="58"/>
      <c r="BX155" s="29"/>
    </row>
    <row r="156" spans="1:76" ht="12.75" customHeight="1" x14ac:dyDescent="0.2">
      <c r="A156" s="30" t="s">
        <v>1376</v>
      </c>
      <c r="B156" s="31" t="s">
        <v>75</v>
      </c>
      <c r="C156" s="32" t="s">
        <v>1377</v>
      </c>
      <c r="D156" s="29">
        <v>154</v>
      </c>
      <c r="E156" s="31" t="s">
        <v>1378</v>
      </c>
      <c r="F156" s="33">
        <v>43508</v>
      </c>
      <c r="G156" s="31" t="s">
        <v>1379</v>
      </c>
      <c r="H156" s="31" t="s">
        <v>79</v>
      </c>
      <c r="I156" s="31" t="s">
        <v>80</v>
      </c>
      <c r="J156" s="34" t="s">
        <v>81</v>
      </c>
      <c r="K156" s="34">
        <v>22019</v>
      </c>
      <c r="L156" s="34">
        <v>23419</v>
      </c>
      <c r="M156" s="35">
        <v>43508</v>
      </c>
      <c r="N156" s="61">
        <v>43509</v>
      </c>
      <c r="O156" s="29"/>
      <c r="P156" s="36">
        <v>5240183</v>
      </c>
      <c r="Q156" s="36">
        <v>55895285</v>
      </c>
      <c r="R156" s="37">
        <f t="shared" si="0"/>
        <v>349345.20000000298</v>
      </c>
      <c r="S156" s="31" t="s">
        <v>82</v>
      </c>
      <c r="T156" s="31" t="s">
        <v>83</v>
      </c>
      <c r="U156" s="38">
        <v>80387746</v>
      </c>
      <c r="V156" s="38" t="s">
        <v>81</v>
      </c>
      <c r="W156" s="39" t="s">
        <v>84</v>
      </c>
      <c r="X156" s="39" t="s">
        <v>81</v>
      </c>
      <c r="Y156" s="31" t="str">
        <f t="shared" si="2"/>
        <v>RODNY YOVALDY GARCIA MARTINEZ</v>
      </c>
      <c r="Z156" s="31" t="s">
        <v>85</v>
      </c>
      <c r="AA156" s="31" t="s">
        <v>122</v>
      </c>
      <c r="AB156" s="31" t="s">
        <v>87</v>
      </c>
      <c r="AC156" s="60">
        <v>43508</v>
      </c>
      <c r="AD156" s="31">
        <v>2004867</v>
      </c>
      <c r="AE156" s="29" t="s">
        <v>440</v>
      </c>
      <c r="AF156" s="31" t="s">
        <v>90</v>
      </c>
      <c r="AG156" s="31" t="s">
        <v>83</v>
      </c>
      <c r="AH156" s="43">
        <v>52964691</v>
      </c>
      <c r="AI156" s="29" t="s">
        <v>1380</v>
      </c>
      <c r="AJ156" s="31">
        <v>318</v>
      </c>
      <c r="AK156" s="31" t="s">
        <v>92</v>
      </c>
      <c r="AL156" s="45">
        <v>43509</v>
      </c>
      <c r="AM156" s="31" t="s">
        <v>93</v>
      </c>
      <c r="AN156" s="31">
        <v>0</v>
      </c>
      <c r="AO156" s="46">
        <v>0</v>
      </c>
      <c r="AP156" s="47"/>
      <c r="AQ156" s="48">
        <v>0</v>
      </c>
      <c r="AR156" s="47"/>
      <c r="AS156" s="49">
        <v>43509</v>
      </c>
      <c r="AT156" s="49">
        <v>43829</v>
      </c>
      <c r="AU156" s="50"/>
      <c r="AV156" s="51"/>
      <c r="AW156" s="31" t="s">
        <v>94</v>
      </c>
      <c r="AX156" s="31"/>
      <c r="AY156" s="31"/>
      <c r="AZ156" s="31" t="s">
        <v>94</v>
      </c>
      <c r="BA156" s="31">
        <v>0</v>
      </c>
      <c r="BB156" s="31"/>
      <c r="BC156" s="31"/>
      <c r="BD156" s="31"/>
      <c r="BE156" s="52" t="s">
        <v>1381</v>
      </c>
      <c r="BF156" s="53">
        <f t="shared" si="1"/>
        <v>55895285</v>
      </c>
      <c r="BG156" s="54"/>
      <c r="BH156" s="55" t="s">
        <v>1382</v>
      </c>
      <c r="BI156" s="29" t="s">
        <v>97</v>
      </c>
      <c r="BJ156" s="29"/>
      <c r="BK156" s="56" t="s">
        <v>1383</v>
      </c>
      <c r="BL156" s="29" t="s">
        <v>99</v>
      </c>
      <c r="BM156" s="29"/>
      <c r="BN156" s="29"/>
      <c r="BO156" s="29"/>
      <c r="BP156" s="29"/>
      <c r="BQ156" s="29"/>
      <c r="BR156" s="29" t="s">
        <v>100</v>
      </c>
      <c r="BS156" s="57" t="s">
        <v>101</v>
      </c>
      <c r="BT156" s="58"/>
      <c r="BU156" s="29" t="s">
        <v>101</v>
      </c>
      <c r="BV156" s="29"/>
      <c r="BW156" s="58"/>
      <c r="BX156" s="29"/>
    </row>
    <row r="157" spans="1:76" ht="12.75" customHeight="1" x14ac:dyDescent="0.2">
      <c r="A157" s="30" t="s">
        <v>1384</v>
      </c>
      <c r="B157" s="90" t="s">
        <v>75</v>
      </c>
      <c r="C157" s="32" t="s">
        <v>1385</v>
      </c>
      <c r="D157" s="29">
        <v>155</v>
      </c>
      <c r="E157" s="31" t="s">
        <v>1386</v>
      </c>
      <c r="F157" s="33">
        <v>43508</v>
      </c>
      <c r="G157" s="31" t="s">
        <v>1387</v>
      </c>
      <c r="H157" s="31" t="s">
        <v>79</v>
      </c>
      <c r="I157" s="31" t="s">
        <v>80</v>
      </c>
      <c r="J157" s="34" t="s">
        <v>81</v>
      </c>
      <c r="K157" s="34">
        <v>22919</v>
      </c>
      <c r="L157" s="34">
        <v>23019</v>
      </c>
      <c r="M157" s="35">
        <v>43508</v>
      </c>
      <c r="N157" s="35">
        <v>43508</v>
      </c>
      <c r="O157" s="29"/>
      <c r="P157" s="36">
        <v>8251412</v>
      </c>
      <c r="Q157" s="36">
        <v>88015061</v>
      </c>
      <c r="R157" s="37">
        <f t="shared" si="0"/>
        <v>550093.80000001192</v>
      </c>
      <c r="S157" s="31" t="s">
        <v>82</v>
      </c>
      <c r="T157" s="31" t="s">
        <v>83</v>
      </c>
      <c r="U157" s="38">
        <v>29809953</v>
      </c>
      <c r="V157" s="38" t="s">
        <v>81</v>
      </c>
      <c r="W157" s="39" t="s">
        <v>84</v>
      </c>
      <c r="X157" s="39" t="s">
        <v>81</v>
      </c>
      <c r="Y157" s="31" t="str">
        <f t="shared" si="2"/>
        <v>MARTHA LUCIA DE LA PAVA ATEHORTUA</v>
      </c>
      <c r="Z157" s="31" t="s">
        <v>85</v>
      </c>
      <c r="AA157" s="31" t="s">
        <v>122</v>
      </c>
      <c r="AB157" s="31" t="s">
        <v>87</v>
      </c>
      <c r="AC157" s="60">
        <v>43508</v>
      </c>
      <c r="AD157" s="31">
        <v>2004868</v>
      </c>
      <c r="AE157" s="29" t="s">
        <v>440</v>
      </c>
      <c r="AF157" s="31" t="s">
        <v>90</v>
      </c>
      <c r="AG157" s="31" t="s">
        <v>83</v>
      </c>
      <c r="AH157" s="43">
        <v>52197050</v>
      </c>
      <c r="AI157" s="29" t="s">
        <v>441</v>
      </c>
      <c r="AJ157" s="31">
        <v>318</v>
      </c>
      <c r="AK157" s="31" t="s">
        <v>92</v>
      </c>
      <c r="AL157" s="45">
        <v>43509</v>
      </c>
      <c r="AM157" s="31" t="s">
        <v>93</v>
      </c>
      <c r="AN157" s="31">
        <v>0</v>
      </c>
      <c r="AO157" s="46">
        <v>0</v>
      </c>
      <c r="AP157" s="47"/>
      <c r="AQ157" s="48">
        <v>0</v>
      </c>
      <c r="AR157" s="47"/>
      <c r="AS157" s="49">
        <v>43509</v>
      </c>
      <c r="AT157" s="49">
        <v>43829</v>
      </c>
      <c r="AU157" s="50"/>
      <c r="AV157" s="51"/>
      <c r="AW157" s="31" t="s">
        <v>94</v>
      </c>
      <c r="AX157" s="31"/>
      <c r="AY157" s="31"/>
      <c r="AZ157" s="31" t="s">
        <v>94</v>
      </c>
      <c r="BA157" s="31">
        <v>0</v>
      </c>
      <c r="BB157" s="31"/>
      <c r="BC157" s="31"/>
      <c r="BD157" s="31"/>
      <c r="BE157" s="52" t="s">
        <v>1388</v>
      </c>
      <c r="BF157" s="53">
        <f t="shared" si="1"/>
        <v>88015061</v>
      </c>
      <c r="BG157" s="54"/>
      <c r="BH157" s="55" t="s">
        <v>1389</v>
      </c>
      <c r="BI157" s="29" t="s">
        <v>97</v>
      </c>
      <c r="BK157" s="55" t="s">
        <v>1390</v>
      </c>
      <c r="BL157" s="29" t="s">
        <v>99</v>
      </c>
      <c r="BM157" s="29"/>
      <c r="BN157" s="29"/>
      <c r="BO157" s="29"/>
      <c r="BP157" s="29"/>
      <c r="BQ157" s="29"/>
      <c r="BR157" s="29" t="s">
        <v>100</v>
      </c>
      <c r="BS157" s="57" t="s">
        <v>101</v>
      </c>
      <c r="BT157" s="58"/>
      <c r="BU157" s="29" t="s">
        <v>101</v>
      </c>
      <c r="BV157" s="29"/>
      <c r="BW157" s="58"/>
      <c r="BX157" s="29"/>
    </row>
    <row r="158" spans="1:76" ht="12.75" customHeight="1" x14ac:dyDescent="0.2">
      <c r="A158" s="30" t="s">
        <v>1391</v>
      </c>
      <c r="B158" s="90" t="s">
        <v>75</v>
      </c>
      <c r="C158" s="32" t="s">
        <v>1392</v>
      </c>
      <c r="D158" s="29">
        <v>156</v>
      </c>
      <c r="E158" s="31" t="s">
        <v>1393</v>
      </c>
      <c r="F158" s="33">
        <v>43508</v>
      </c>
      <c r="G158" s="31" t="s">
        <v>1394</v>
      </c>
      <c r="H158" s="31" t="s">
        <v>79</v>
      </c>
      <c r="I158" s="31" t="s">
        <v>80</v>
      </c>
      <c r="J158" s="34" t="s">
        <v>81</v>
      </c>
      <c r="K158" s="34">
        <v>23419</v>
      </c>
      <c r="L158" s="34">
        <v>23119</v>
      </c>
      <c r="M158" s="35">
        <v>43508</v>
      </c>
      <c r="N158" s="35">
        <v>43508</v>
      </c>
      <c r="O158" s="29"/>
      <c r="P158" s="36">
        <v>11316223</v>
      </c>
      <c r="Q158" s="36">
        <v>96565103</v>
      </c>
      <c r="R158" s="37">
        <f t="shared" si="0"/>
        <v>6.6666662693023682E-2</v>
      </c>
      <c r="S158" s="31" t="s">
        <v>82</v>
      </c>
      <c r="T158" s="31" t="s">
        <v>83</v>
      </c>
      <c r="U158" s="38">
        <v>37547431</v>
      </c>
      <c r="V158" s="38" t="s">
        <v>81</v>
      </c>
      <c r="W158" s="39" t="s">
        <v>84</v>
      </c>
      <c r="X158" s="39" t="s">
        <v>81</v>
      </c>
      <c r="Y158" s="31" t="str">
        <f t="shared" si="2"/>
        <v>CARMEN CONSTANZA ATUESTA CEPEDA</v>
      </c>
      <c r="Z158" s="31" t="s">
        <v>85</v>
      </c>
      <c r="AA158" s="31" t="s">
        <v>480</v>
      </c>
      <c r="AB158" s="31" t="s">
        <v>87</v>
      </c>
      <c r="AC158" s="60">
        <v>43508</v>
      </c>
      <c r="AD158" s="34" t="s">
        <v>1395</v>
      </c>
      <c r="AE158" s="54" t="s">
        <v>825</v>
      </c>
      <c r="AF158" s="31" t="s">
        <v>90</v>
      </c>
      <c r="AG158" s="31" t="s">
        <v>83</v>
      </c>
      <c r="AH158" s="43">
        <v>52051027</v>
      </c>
      <c r="AI158" s="29" t="s">
        <v>826</v>
      </c>
      <c r="AJ158" s="31">
        <v>256</v>
      </c>
      <c r="AK158" s="31" t="s">
        <v>92</v>
      </c>
      <c r="AL158" s="45">
        <v>43509</v>
      </c>
      <c r="AM158" s="31" t="s">
        <v>93</v>
      </c>
      <c r="AN158" s="31">
        <v>0</v>
      </c>
      <c r="AO158" s="46">
        <v>0</v>
      </c>
      <c r="AP158" s="47"/>
      <c r="AQ158" s="48">
        <v>0</v>
      </c>
      <c r="AR158" s="47"/>
      <c r="AS158" s="49">
        <v>43509</v>
      </c>
      <c r="AT158" s="49">
        <v>43765</v>
      </c>
      <c r="AU158" s="66">
        <v>43766</v>
      </c>
      <c r="AV158" s="51"/>
      <c r="AW158" s="31" t="s">
        <v>94</v>
      </c>
      <c r="AX158" s="31"/>
      <c r="AY158" s="31"/>
      <c r="AZ158" s="31" t="s">
        <v>94</v>
      </c>
      <c r="BA158" s="31">
        <v>0</v>
      </c>
      <c r="BB158" s="31"/>
      <c r="BC158" s="31"/>
      <c r="BD158" s="31"/>
      <c r="BE158" s="52" t="s">
        <v>1396</v>
      </c>
      <c r="BF158" s="53">
        <f t="shared" si="1"/>
        <v>96565103</v>
      </c>
      <c r="BG158" s="54"/>
      <c r="BH158" s="55" t="s">
        <v>1397</v>
      </c>
      <c r="BI158" s="29" t="s">
        <v>97</v>
      </c>
      <c r="BJ158" s="29"/>
      <c r="BK158" s="56" t="s">
        <v>1398</v>
      </c>
      <c r="BL158" s="29" t="s">
        <v>99</v>
      </c>
      <c r="BM158" s="29"/>
      <c r="BN158" s="29"/>
      <c r="BO158" s="29"/>
      <c r="BP158" s="29"/>
      <c r="BQ158" s="29"/>
      <c r="BR158" s="29" t="s">
        <v>100</v>
      </c>
      <c r="BS158" s="57" t="s">
        <v>1399</v>
      </c>
      <c r="BT158" s="58"/>
      <c r="BU158" s="29" t="s">
        <v>101</v>
      </c>
      <c r="BV158" s="29"/>
      <c r="BW158" s="58"/>
      <c r="BX158" s="29"/>
    </row>
    <row r="159" spans="1:76" ht="12.75" customHeight="1" x14ac:dyDescent="0.2">
      <c r="A159" s="30" t="s">
        <v>1400</v>
      </c>
      <c r="B159" s="51" t="s">
        <v>75</v>
      </c>
      <c r="C159" s="32" t="s">
        <v>1401</v>
      </c>
      <c r="D159" s="29">
        <v>157</v>
      </c>
      <c r="E159" s="31" t="s">
        <v>1402</v>
      </c>
      <c r="F159" s="33">
        <v>43510</v>
      </c>
      <c r="G159" s="31" t="s">
        <v>1403</v>
      </c>
      <c r="H159" s="31" t="s">
        <v>79</v>
      </c>
      <c r="I159" s="31" t="s">
        <v>80</v>
      </c>
      <c r="J159" s="34" t="s">
        <v>81</v>
      </c>
      <c r="K159" s="34">
        <v>14119</v>
      </c>
      <c r="L159" s="34">
        <v>23819</v>
      </c>
      <c r="M159" s="35">
        <v>43510</v>
      </c>
      <c r="N159" s="35">
        <v>43510</v>
      </c>
      <c r="O159" s="29"/>
      <c r="P159" s="36">
        <v>5240183</v>
      </c>
      <c r="Q159" s="36">
        <v>55895285</v>
      </c>
      <c r="R159" s="37">
        <f t="shared" si="0"/>
        <v>698690.73333333433</v>
      </c>
      <c r="S159" s="31" t="s">
        <v>82</v>
      </c>
      <c r="T159" s="31" t="s">
        <v>83</v>
      </c>
      <c r="U159" s="38">
        <v>52785272</v>
      </c>
      <c r="V159" s="38" t="s">
        <v>81</v>
      </c>
      <c r="W159" s="39" t="s">
        <v>84</v>
      </c>
      <c r="X159" s="39" t="s">
        <v>81</v>
      </c>
      <c r="Y159" s="31" t="str">
        <f t="shared" si="2"/>
        <v>STHER ALICIA CAROLINA VIVAS ZAPATA</v>
      </c>
      <c r="Z159" s="31" t="s">
        <v>85</v>
      </c>
      <c r="AA159" s="31" t="s">
        <v>86</v>
      </c>
      <c r="AB159" s="31" t="s">
        <v>87</v>
      </c>
      <c r="AC159" s="60">
        <v>43510</v>
      </c>
      <c r="AD159" s="34" t="s">
        <v>1404</v>
      </c>
      <c r="AE159" s="29" t="s">
        <v>294</v>
      </c>
      <c r="AF159" s="31" t="s">
        <v>90</v>
      </c>
      <c r="AG159" s="31" t="s">
        <v>83</v>
      </c>
      <c r="AH159" s="43">
        <v>52821677</v>
      </c>
      <c r="AI159" s="29" t="s">
        <v>295</v>
      </c>
      <c r="AJ159" s="31">
        <v>316</v>
      </c>
      <c r="AK159" s="31" t="s">
        <v>92</v>
      </c>
      <c r="AL159" s="45">
        <v>43511</v>
      </c>
      <c r="AM159" s="31" t="s">
        <v>93</v>
      </c>
      <c r="AN159" s="31">
        <v>0</v>
      </c>
      <c r="AO159" s="46">
        <v>0</v>
      </c>
      <c r="AP159" s="47"/>
      <c r="AQ159" s="48">
        <v>0</v>
      </c>
      <c r="AR159" s="47"/>
      <c r="AS159" s="49">
        <v>43511</v>
      </c>
      <c r="AT159" s="49">
        <v>43829</v>
      </c>
      <c r="AU159" s="50"/>
      <c r="AV159" s="51"/>
      <c r="AW159" s="31" t="s">
        <v>94</v>
      </c>
      <c r="AX159" s="31"/>
      <c r="AY159" s="31"/>
      <c r="AZ159" s="31" t="s">
        <v>94</v>
      </c>
      <c r="BA159" s="31">
        <v>0</v>
      </c>
      <c r="BB159" s="31"/>
      <c r="BC159" s="31"/>
      <c r="BD159" s="31"/>
      <c r="BE159" s="52" t="s">
        <v>1405</v>
      </c>
      <c r="BF159" s="53">
        <f t="shared" si="1"/>
        <v>55895285</v>
      </c>
      <c r="BG159" s="54"/>
      <c r="BH159" s="55" t="s">
        <v>1406</v>
      </c>
      <c r="BI159" s="29" t="s">
        <v>97</v>
      </c>
      <c r="BJ159" s="29"/>
      <c r="BK159" s="56" t="s">
        <v>1407</v>
      </c>
      <c r="BL159" s="29" t="s">
        <v>99</v>
      </c>
      <c r="BM159" s="29"/>
      <c r="BN159" s="29"/>
      <c r="BO159" s="29"/>
      <c r="BP159" s="29"/>
      <c r="BQ159" s="29"/>
      <c r="BR159" s="29" t="s">
        <v>100</v>
      </c>
      <c r="BS159" s="57" t="s">
        <v>101</v>
      </c>
      <c r="BT159" s="58"/>
      <c r="BU159" s="29" t="s">
        <v>101</v>
      </c>
      <c r="BV159" s="29"/>
      <c r="BW159" s="58"/>
      <c r="BX159" s="29"/>
    </row>
    <row r="160" spans="1:76" ht="12.75" customHeight="1" x14ac:dyDescent="0.2">
      <c r="A160" s="30" t="s">
        <v>1408</v>
      </c>
      <c r="B160" s="90" t="s">
        <v>75</v>
      </c>
      <c r="C160" s="32" t="s">
        <v>1409</v>
      </c>
      <c r="D160" s="29">
        <v>158</v>
      </c>
      <c r="E160" s="31" t="s">
        <v>1410</v>
      </c>
      <c r="F160" s="33">
        <v>43510</v>
      </c>
      <c r="G160" s="31" t="s">
        <v>1411</v>
      </c>
      <c r="H160" s="31" t="s">
        <v>79</v>
      </c>
      <c r="I160" s="31" t="s">
        <v>80</v>
      </c>
      <c r="J160" s="34" t="s">
        <v>81</v>
      </c>
      <c r="K160" s="34">
        <v>21319</v>
      </c>
      <c r="L160" s="34">
        <v>23919</v>
      </c>
      <c r="M160" s="35">
        <v>43510</v>
      </c>
      <c r="N160" s="35">
        <v>43510</v>
      </c>
      <c r="O160" s="29"/>
      <c r="P160" s="36">
        <v>8251412</v>
      </c>
      <c r="Q160" s="36">
        <v>20628530</v>
      </c>
      <c r="R160" s="37">
        <f t="shared" si="0"/>
        <v>0</v>
      </c>
      <c r="S160" s="31" t="s">
        <v>82</v>
      </c>
      <c r="T160" s="31" t="s">
        <v>83</v>
      </c>
      <c r="U160" s="38">
        <v>52371615</v>
      </c>
      <c r="V160" s="38" t="s">
        <v>81</v>
      </c>
      <c r="W160" s="39" t="s">
        <v>84</v>
      </c>
      <c r="X160" s="39" t="s">
        <v>81</v>
      </c>
      <c r="Y160" s="31" t="str">
        <f t="shared" si="2"/>
        <v>JEIMY NEREIDA CUADRADO GONZALEZ</v>
      </c>
      <c r="Z160" s="31" t="s">
        <v>85</v>
      </c>
      <c r="AA160" s="31" t="s">
        <v>480</v>
      </c>
      <c r="AB160" s="31" t="s">
        <v>87</v>
      </c>
      <c r="AC160" s="60">
        <v>43510</v>
      </c>
      <c r="AD160" s="34" t="s">
        <v>1412</v>
      </c>
      <c r="AE160" s="29" t="s">
        <v>440</v>
      </c>
      <c r="AF160" s="31" t="s">
        <v>90</v>
      </c>
      <c r="AG160" s="31" t="s">
        <v>83</v>
      </c>
      <c r="AH160" s="43">
        <v>52197050</v>
      </c>
      <c r="AI160" s="29" t="s">
        <v>441</v>
      </c>
      <c r="AJ160" s="31">
        <v>75</v>
      </c>
      <c r="AK160" s="31" t="s">
        <v>92</v>
      </c>
      <c r="AL160" s="45">
        <v>43511</v>
      </c>
      <c r="AM160" s="31" t="s">
        <v>93</v>
      </c>
      <c r="AN160" s="31">
        <v>0</v>
      </c>
      <c r="AO160" s="46">
        <v>0</v>
      </c>
      <c r="AP160" s="47"/>
      <c r="AQ160" s="48">
        <v>0</v>
      </c>
      <c r="AR160" s="47"/>
      <c r="AS160" s="49">
        <v>43511</v>
      </c>
      <c r="AT160" s="49">
        <v>43583</v>
      </c>
      <c r="AU160" s="66">
        <v>43584</v>
      </c>
      <c r="AV160" s="51"/>
      <c r="AW160" s="31" t="s">
        <v>94</v>
      </c>
      <c r="AX160" s="31"/>
      <c r="AY160" s="31"/>
      <c r="AZ160" s="31" t="s">
        <v>94</v>
      </c>
      <c r="BA160" s="31">
        <v>0</v>
      </c>
      <c r="BB160" s="31"/>
      <c r="BC160" s="31"/>
      <c r="BD160" s="31"/>
      <c r="BE160" s="52" t="s">
        <v>1413</v>
      </c>
      <c r="BF160" s="53">
        <f t="shared" si="1"/>
        <v>20628530</v>
      </c>
      <c r="BG160" s="99"/>
      <c r="BH160" s="55" t="s">
        <v>1414</v>
      </c>
      <c r="BI160" s="80" t="s">
        <v>351</v>
      </c>
      <c r="BJ160" s="29"/>
      <c r="BK160" s="56" t="s">
        <v>1415</v>
      </c>
      <c r="BL160" s="29" t="s">
        <v>99</v>
      </c>
      <c r="BM160" s="29"/>
      <c r="BN160" s="73" t="s">
        <v>748</v>
      </c>
      <c r="BO160" s="29"/>
      <c r="BP160" s="29"/>
      <c r="BQ160" s="29"/>
      <c r="BR160" s="29" t="s">
        <v>354</v>
      </c>
      <c r="BS160" s="57" t="s">
        <v>101</v>
      </c>
      <c r="BT160" s="58"/>
      <c r="BU160" s="29" t="s">
        <v>101</v>
      </c>
      <c r="BV160" s="29"/>
      <c r="BW160" s="58"/>
      <c r="BX160" s="29"/>
    </row>
    <row r="161" spans="1:76" ht="12.75" customHeight="1" x14ac:dyDescent="0.2">
      <c r="A161" s="30" t="s">
        <v>1416</v>
      </c>
      <c r="B161" s="51" t="s">
        <v>75</v>
      </c>
      <c r="C161" s="32" t="s">
        <v>1417</v>
      </c>
      <c r="D161" s="29">
        <v>159</v>
      </c>
      <c r="E161" s="31" t="s">
        <v>1418</v>
      </c>
      <c r="F161" s="33">
        <v>43510</v>
      </c>
      <c r="G161" s="31" t="s">
        <v>1419</v>
      </c>
      <c r="H161" s="31" t="s">
        <v>79</v>
      </c>
      <c r="I161" s="31" t="s">
        <v>80</v>
      </c>
      <c r="J161" s="34" t="s">
        <v>81</v>
      </c>
      <c r="K161" s="34">
        <v>16219</v>
      </c>
      <c r="L161" s="34">
        <v>23719</v>
      </c>
      <c r="M161" s="35">
        <v>43510</v>
      </c>
      <c r="N161" s="35">
        <v>43510</v>
      </c>
      <c r="O161" s="29"/>
      <c r="P161" s="36">
        <v>2586262</v>
      </c>
      <c r="Q161" s="36">
        <v>10345048</v>
      </c>
      <c r="R161" s="37">
        <f t="shared" si="0"/>
        <v>-15517572</v>
      </c>
      <c r="S161" s="31" t="s">
        <v>82</v>
      </c>
      <c r="T161" s="31" t="s">
        <v>83</v>
      </c>
      <c r="U161" s="38">
        <v>1014245810</v>
      </c>
      <c r="V161" s="38" t="s">
        <v>81</v>
      </c>
      <c r="W161" s="39" t="s">
        <v>84</v>
      </c>
      <c r="X161" s="39" t="s">
        <v>81</v>
      </c>
      <c r="Y161" s="31" t="str">
        <f t="shared" si="2"/>
        <v>DANIELA HERNANDEZ LOPEZ</v>
      </c>
      <c r="Z161" s="31" t="s">
        <v>85</v>
      </c>
      <c r="AA161" s="31" t="s">
        <v>86</v>
      </c>
      <c r="AB161" s="31" t="s">
        <v>87</v>
      </c>
      <c r="AC161" s="60">
        <v>43517</v>
      </c>
      <c r="AD161" s="31" t="s">
        <v>1420</v>
      </c>
      <c r="AE161" s="29" t="s">
        <v>405</v>
      </c>
      <c r="AF161" s="31" t="s">
        <v>90</v>
      </c>
      <c r="AG161" s="31" t="s">
        <v>83</v>
      </c>
      <c r="AH161" s="43">
        <v>52260278</v>
      </c>
      <c r="AI161" s="29" t="s">
        <v>406</v>
      </c>
      <c r="AJ161" s="31">
        <v>300</v>
      </c>
      <c r="AK161" s="31" t="s">
        <v>92</v>
      </c>
      <c r="AL161" s="45">
        <v>43518</v>
      </c>
      <c r="AM161" s="31" t="s">
        <v>93</v>
      </c>
      <c r="AN161" s="31">
        <v>0</v>
      </c>
      <c r="AO161" s="46">
        <v>0</v>
      </c>
      <c r="AP161" s="47"/>
      <c r="AQ161" s="48">
        <v>0</v>
      </c>
      <c r="AR161" s="47"/>
      <c r="AS161" s="49">
        <v>43518</v>
      </c>
      <c r="AT161" s="49">
        <v>43812</v>
      </c>
      <c r="AU161" s="66">
        <v>43820</v>
      </c>
      <c r="AV161" s="51"/>
      <c r="AW161" s="31" t="s">
        <v>94</v>
      </c>
      <c r="AX161" s="31"/>
      <c r="AY161" s="31"/>
      <c r="AZ161" s="31" t="s">
        <v>94</v>
      </c>
      <c r="BA161" s="31">
        <v>0</v>
      </c>
      <c r="BB161" s="31"/>
      <c r="BC161" s="31"/>
      <c r="BD161" s="31"/>
      <c r="BE161" s="52" t="s">
        <v>1421</v>
      </c>
      <c r="BF161" s="53">
        <f t="shared" si="1"/>
        <v>10345048</v>
      </c>
      <c r="BG161" s="54"/>
      <c r="BH161" s="55" t="s">
        <v>1422</v>
      </c>
      <c r="BI161" s="29" t="s">
        <v>97</v>
      </c>
      <c r="BJ161" s="29"/>
      <c r="BK161" s="56" t="s">
        <v>1423</v>
      </c>
      <c r="BL161" s="29" t="s">
        <v>99</v>
      </c>
      <c r="BM161" s="29"/>
      <c r="BN161" s="29"/>
      <c r="BO161" s="29"/>
      <c r="BP161" s="29"/>
      <c r="BQ161" s="29"/>
      <c r="BR161" s="29" t="s">
        <v>100</v>
      </c>
      <c r="BS161" s="57" t="s">
        <v>101</v>
      </c>
      <c r="BT161" s="58"/>
      <c r="BU161" s="29" t="s">
        <v>101</v>
      </c>
      <c r="BV161" s="29"/>
      <c r="BW161" s="58"/>
      <c r="BX161" s="29"/>
    </row>
    <row r="162" spans="1:76" ht="12.75" customHeight="1" x14ac:dyDescent="0.2">
      <c r="A162" s="30" t="s">
        <v>1424</v>
      </c>
      <c r="B162" s="51" t="s">
        <v>75</v>
      </c>
      <c r="C162" s="32" t="s">
        <v>1425</v>
      </c>
      <c r="D162" s="29">
        <v>160</v>
      </c>
      <c r="E162" s="31" t="s">
        <v>1426</v>
      </c>
      <c r="F162" s="33">
        <v>43511</v>
      </c>
      <c r="G162" s="31" t="s">
        <v>1427</v>
      </c>
      <c r="H162" s="31" t="s">
        <v>79</v>
      </c>
      <c r="I162" s="31" t="s">
        <v>80</v>
      </c>
      <c r="J162" s="34" t="s">
        <v>81</v>
      </c>
      <c r="K162" s="34">
        <v>22819</v>
      </c>
      <c r="L162" s="34">
        <v>24019</v>
      </c>
      <c r="M162" s="35">
        <v>43510</v>
      </c>
      <c r="N162" s="35">
        <v>43510</v>
      </c>
      <c r="O162" s="29"/>
      <c r="P162" s="36">
        <v>2586262</v>
      </c>
      <c r="Q162" s="36">
        <v>27155751</v>
      </c>
      <c r="R162" s="37">
        <f t="shared" si="0"/>
        <v>0</v>
      </c>
      <c r="S162" s="31" t="s">
        <v>82</v>
      </c>
      <c r="T162" s="31" t="s">
        <v>83</v>
      </c>
      <c r="U162" s="38">
        <v>79144699</v>
      </c>
      <c r="V162" s="38" t="s">
        <v>81</v>
      </c>
      <c r="W162" s="39" t="s">
        <v>84</v>
      </c>
      <c r="X162" s="39" t="s">
        <v>81</v>
      </c>
      <c r="Y162" s="31" t="str">
        <f t="shared" si="2"/>
        <v>MANUEL JESUS MEDINA CHAMORRO</v>
      </c>
      <c r="Z162" s="31" t="s">
        <v>85</v>
      </c>
      <c r="AA162" s="31" t="s">
        <v>86</v>
      </c>
      <c r="AB162" s="31" t="s">
        <v>87</v>
      </c>
      <c r="AC162" s="60">
        <v>43511</v>
      </c>
      <c r="AD162" s="31" t="s">
        <v>1428</v>
      </c>
      <c r="AE162" s="29" t="s">
        <v>405</v>
      </c>
      <c r="AF162" s="31" t="s">
        <v>90</v>
      </c>
      <c r="AG162" s="31" t="s">
        <v>83</v>
      </c>
      <c r="AH162" s="43">
        <v>52260278</v>
      </c>
      <c r="AI162" s="29" t="s">
        <v>406</v>
      </c>
      <c r="AJ162" s="31">
        <v>315</v>
      </c>
      <c r="AK162" s="31" t="s">
        <v>92</v>
      </c>
      <c r="AL162" s="45">
        <v>43511</v>
      </c>
      <c r="AM162" s="31" t="s">
        <v>93</v>
      </c>
      <c r="AN162" s="31">
        <v>0</v>
      </c>
      <c r="AO162" s="46">
        <v>0</v>
      </c>
      <c r="AP162" s="47"/>
      <c r="AQ162" s="48">
        <v>0</v>
      </c>
      <c r="AR162" s="47"/>
      <c r="AS162" s="49">
        <v>43511</v>
      </c>
      <c r="AT162" s="49">
        <v>43827</v>
      </c>
      <c r="AU162" s="49">
        <v>43828</v>
      </c>
      <c r="AV162" s="51"/>
      <c r="AW162" s="31" t="s">
        <v>94</v>
      </c>
      <c r="AX162" s="31"/>
      <c r="AY162" s="31"/>
      <c r="AZ162" s="31" t="s">
        <v>94</v>
      </c>
      <c r="BA162" s="31">
        <v>0</v>
      </c>
      <c r="BB162" s="31"/>
      <c r="BC162" s="31"/>
      <c r="BD162" s="31"/>
      <c r="BE162" s="52" t="s">
        <v>1429</v>
      </c>
      <c r="BF162" s="53">
        <f t="shared" si="1"/>
        <v>27155751</v>
      </c>
      <c r="BG162" s="99"/>
      <c r="BH162" s="55" t="s">
        <v>1430</v>
      </c>
      <c r="BI162" s="29" t="s">
        <v>97</v>
      </c>
      <c r="BJ162" s="29"/>
      <c r="BK162" s="56" t="s">
        <v>1431</v>
      </c>
      <c r="BL162" s="29" t="s">
        <v>99</v>
      </c>
      <c r="BM162" s="29"/>
      <c r="BN162" s="29"/>
      <c r="BO162" s="29"/>
      <c r="BP162" s="29"/>
      <c r="BQ162" s="29"/>
      <c r="BR162" s="29" t="s">
        <v>100</v>
      </c>
      <c r="BS162" s="57" t="s">
        <v>1432</v>
      </c>
      <c r="BT162" s="58"/>
      <c r="BU162" s="29" t="s">
        <v>101</v>
      </c>
      <c r="BV162" s="29"/>
      <c r="BW162" s="58"/>
      <c r="BX162" s="29"/>
    </row>
    <row r="163" spans="1:76" ht="12.75" customHeight="1" x14ac:dyDescent="0.2">
      <c r="A163" s="30" t="s">
        <v>1433</v>
      </c>
      <c r="B163" s="90" t="s">
        <v>75</v>
      </c>
      <c r="C163" s="32" t="s">
        <v>1434</v>
      </c>
      <c r="D163" s="29">
        <v>161</v>
      </c>
      <c r="E163" s="31" t="s">
        <v>1435</v>
      </c>
      <c r="F163" s="33">
        <v>43510</v>
      </c>
      <c r="G163" s="31" t="s">
        <v>1436</v>
      </c>
      <c r="H163" s="31" t="s">
        <v>79</v>
      </c>
      <c r="I163" s="31" t="s">
        <v>80</v>
      </c>
      <c r="J163" s="34" t="s">
        <v>81</v>
      </c>
      <c r="K163" s="34">
        <v>20519</v>
      </c>
      <c r="L163" s="34">
        <v>24619</v>
      </c>
      <c r="M163" s="35">
        <v>43510</v>
      </c>
      <c r="N163" s="61">
        <v>43514</v>
      </c>
      <c r="O163" s="29"/>
      <c r="P163" s="36">
        <v>4682944</v>
      </c>
      <c r="Q163" s="36">
        <v>50419697</v>
      </c>
      <c r="R163" s="62">
        <f t="shared" si="0"/>
        <v>1560981.2666666657</v>
      </c>
      <c r="S163" s="31" t="s">
        <v>82</v>
      </c>
      <c r="T163" s="31" t="s">
        <v>83</v>
      </c>
      <c r="U163" s="38">
        <v>80093967</v>
      </c>
      <c r="V163" s="38" t="s">
        <v>81</v>
      </c>
      <c r="W163" s="39" t="s">
        <v>84</v>
      </c>
      <c r="X163" s="39" t="s">
        <v>81</v>
      </c>
      <c r="Y163" s="31" t="str">
        <f t="shared" si="2"/>
        <v>ANDRES ERNESTO OBANDO OROZCO</v>
      </c>
      <c r="Z163" s="31" t="s">
        <v>85</v>
      </c>
      <c r="AA163" s="31" t="s">
        <v>122</v>
      </c>
      <c r="AB163" s="31" t="s">
        <v>87</v>
      </c>
      <c r="AC163" s="60">
        <v>43514</v>
      </c>
      <c r="AD163" s="31">
        <v>2004991</v>
      </c>
      <c r="AE163" s="54" t="s">
        <v>123</v>
      </c>
      <c r="AF163" s="31" t="s">
        <v>90</v>
      </c>
      <c r="AG163" s="31" t="s">
        <v>83</v>
      </c>
      <c r="AH163" s="43">
        <v>11342150</v>
      </c>
      <c r="AI163" s="29" t="s">
        <v>124</v>
      </c>
      <c r="AJ163" s="31">
        <v>313</v>
      </c>
      <c r="AK163" s="31" t="s">
        <v>92</v>
      </c>
      <c r="AL163" s="45">
        <v>43514</v>
      </c>
      <c r="AM163" s="31" t="s">
        <v>93</v>
      </c>
      <c r="AN163" s="31">
        <v>0</v>
      </c>
      <c r="AO163" s="46">
        <v>0</v>
      </c>
      <c r="AP163" s="47"/>
      <c r="AQ163" s="48">
        <v>0</v>
      </c>
      <c r="AR163" s="47"/>
      <c r="AS163" s="49">
        <v>43514</v>
      </c>
      <c r="AT163" s="49">
        <v>43768</v>
      </c>
      <c r="AU163" s="50"/>
      <c r="AV163" s="51"/>
      <c r="AW163" s="31" t="s">
        <v>94</v>
      </c>
      <c r="AX163" s="31"/>
      <c r="AY163" s="31"/>
      <c r="AZ163" s="31" t="s">
        <v>94</v>
      </c>
      <c r="BA163" s="31">
        <v>0</v>
      </c>
      <c r="BB163" s="31"/>
      <c r="BC163" s="31"/>
      <c r="BD163" s="31"/>
      <c r="BE163" s="52" t="s">
        <v>1437</v>
      </c>
      <c r="BF163" s="53">
        <f t="shared" si="1"/>
        <v>50419697</v>
      </c>
      <c r="BG163" s="99"/>
      <c r="BH163" s="55" t="s">
        <v>1438</v>
      </c>
      <c r="BI163" s="29" t="s">
        <v>97</v>
      </c>
      <c r="BJ163" s="29"/>
      <c r="BK163" s="56" t="s">
        <v>1439</v>
      </c>
      <c r="BL163" s="29" t="s">
        <v>99</v>
      </c>
      <c r="BM163" s="29"/>
      <c r="BN163" s="29"/>
      <c r="BO163" s="29"/>
      <c r="BP163" s="29"/>
      <c r="BQ163" s="29"/>
      <c r="BR163" s="29" t="s">
        <v>100</v>
      </c>
      <c r="BS163" s="57" t="s">
        <v>1440</v>
      </c>
      <c r="BT163" s="58"/>
      <c r="BU163" s="29" t="s">
        <v>101</v>
      </c>
      <c r="BV163" s="29"/>
      <c r="BW163" s="58"/>
      <c r="BX163" s="29"/>
    </row>
    <row r="164" spans="1:76" ht="12.75" customHeight="1" x14ac:dyDescent="0.2">
      <c r="A164" s="30" t="s">
        <v>1441</v>
      </c>
      <c r="B164" s="90" t="s">
        <v>75</v>
      </c>
      <c r="C164" s="32" t="s">
        <v>1442</v>
      </c>
      <c r="D164" s="29">
        <v>162</v>
      </c>
      <c r="E164" s="31" t="s">
        <v>1443</v>
      </c>
      <c r="F164" s="33">
        <v>43514</v>
      </c>
      <c r="G164" s="31" t="s">
        <v>1444</v>
      </c>
      <c r="H164" s="31" t="s">
        <v>79</v>
      </c>
      <c r="I164" s="31" t="s">
        <v>80</v>
      </c>
      <c r="J164" s="34" t="s">
        <v>81</v>
      </c>
      <c r="K164" s="34">
        <v>20918</v>
      </c>
      <c r="L164" s="34">
        <v>24319</v>
      </c>
      <c r="M164" s="35">
        <v>43514</v>
      </c>
      <c r="N164" s="35">
        <v>43514</v>
      </c>
      <c r="O164" s="29"/>
      <c r="P164" s="36">
        <v>4682944</v>
      </c>
      <c r="Q164" s="36">
        <v>49483108</v>
      </c>
      <c r="R164" s="37">
        <f t="shared" si="0"/>
        <v>936588.53333333135</v>
      </c>
      <c r="S164" s="31" t="s">
        <v>82</v>
      </c>
      <c r="T164" s="31" t="s">
        <v>83</v>
      </c>
      <c r="U164" s="38">
        <v>80722885</v>
      </c>
      <c r="V164" s="38" t="s">
        <v>81</v>
      </c>
      <c r="W164" s="39" t="s">
        <v>84</v>
      </c>
      <c r="X164" s="39" t="s">
        <v>81</v>
      </c>
      <c r="Y164" s="31" t="str">
        <f t="shared" si="2"/>
        <v>DANIEL RICARDO CALDERON RAMIREZ</v>
      </c>
      <c r="Z164" s="31" t="s">
        <v>85</v>
      </c>
      <c r="AA164" s="31" t="s">
        <v>122</v>
      </c>
      <c r="AB164" s="31" t="s">
        <v>87</v>
      </c>
      <c r="AC164" s="60">
        <v>43515</v>
      </c>
      <c r="AD164" s="31">
        <v>2005066</v>
      </c>
      <c r="AE164" s="29" t="s">
        <v>440</v>
      </c>
      <c r="AF164" s="31" t="s">
        <v>90</v>
      </c>
      <c r="AG164" s="31" t="s">
        <v>83</v>
      </c>
      <c r="AH164" s="43">
        <v>52197050</v>
      </c>
      <c r="AI164" s="29" t="s">
        <v>441</v>
      </c>
      <c r="AJ164" s="31">
        <v>311</v>
      </c>
      <c r="AK164" s="31" t="s">
        <v>92</v>
      </c>
      <c r="AL164" s="45">
        <v>43516</v>
      </c>
      <c r="AM164" s="31" t="s">
        <v>93</v>
      </c>
      <c r="AN164" s="31">
        <v>0</v>
      </c>
      <c r="AO164" s="46">
        <v>0</v>
      </c>
      <c r="AP164" s="47"/>
      <c r="AQ164" s="48">
        <v>0</v>
      </c>
      <c r="AR164" s="47"/>
      <c r="AS164" s="49">
        <v>43516</v>
      </c>
      <c r="AT164" s="49">
        <v>43555</v>
      </c>
      <c r="AU164" s="102">
        <v>43556</v>
      </c>
      <c r="AV164" s="102">
        <v>43556</v>
      </c>
      <c r="AW164" s="31" t="s">
        <v>94</v>
      </c>
      <c r="AX164" s="31"/>
      <c r="AY164" s="31"/>
      <c r="AZ164" s="31" t="s">
        <v>94</v>
      </c>
      <c r="BA164" s="31">
        <v>0</v>
      </c>
      <c r="BB164" s="31"/>
      <c r="BC164" s="31"/>
      <c r="BD164" s="31" t="s">
        <v>1445</v>
      </c>
      <c r="BE164" s="52" t="s">
        <v>1446</v>
      </c>
      <c r="BF164" s="53">
        <f t="shared" si="1"/>
        <v>49483108</v>
      </c>
      <c r="BG164" s="54"/>
      <c r="BH164" s="55" t="s">
        <v>1447</v>
      </c>
      <c r="BI164" s="54" t="s">
        <v>701</v>
      </c>
      <c r="BJ164" s="29"/>
      <c r="BK164" s="56" t="s">
        <v>1448</v>
      </c>
      <c r="BL164" s="29" t="s">
        <v>99</v>
      </c>
      <c r="BM164" s="29"/>
      <c r="BN164" s="73" t="s">
        <v>748</v>
      </c>
      <c r="BO164" s="29"/>
      <c r="BP164" s="29"/>
      <c r="BQ164" s="29"/>
      <c r="BR164" s="29"/>
      <c r="BS164" s="57" t="s">
        <v>101</v>
      </c>
      <c r="BT164" s="58"/>
      <c r="BU164" s="29" t="s">
        <v>288</v>
      </c>
      <c r="BV164" s="29"/>
      <c r="BW164" s="58"/>
      <c r="BX164" s="29"/>
    </row>
    <row r="165" spans="1:76" ht="12.75" customHeight="1" x14ac:dyDescent="0.2">
      <c r="A165" s="30" t="s">
        <v>1449</v>
      </c>
      <c r="B165" s="90" t="s">
        <v>75</v>
      </c>
      <c r="C165" s="32" t="s">
        <v>1450</v>
      </c>
      <c r="D165" s="29">
        <v>163</v>
      </c>
      <c r="E165" s="31" t="s">
        <v>1451</v>
      </c>
      <c r="F165" s="33">
        <v>43514</v>
      </c>
      <c r="G165" s="31" t="s">
        <v>1452</v>
      </c>
      <c r="H165" s="31" t="s">
        <v>79</v>
      </c>
      <c r="I165" s="31" t="s">
        <v>80</v>
      </c>
      <c r="J165" s="34" t="s">
        <v>81</v>
      </c>
      <c r="K165" s="34">
        <v>22219</v>
      </c>
      <c r="L165" s="34">
        <v>24419</v>
      </c>
      <c r="M165" s="35">
        <v>43514</v>
      </c>
      <c r="N165" s="35">
        <v>43514</v>
      </c>
      <c r="O165" s="29"/>
      <c r="P165" s="36">
        <v>6965478</v>
      </c>
      <c r="Q165" s="36">
        <v>17413695</v>
      </c>
      <c r="R165" s="37">
        <f t="shared" si="0"/>
        <v>0</v>
      </c>
      <c r="S165" s="31" t="s">
        <v>82</v>
      </c>
      <c r="T165" s="31" t="s">
        <v>83</v>
      </c>
      <c r="U165" s="38">
        <v>52269310</v>
      </c>
      <c r="V165" s="38" t="s">
        <v>81</v>
      </c>
      <c r="W165" s="39" t="s">
        <v>84</v>
      </c>
      <c r="X165" s="39" t="s">
        <v>81</v>
      </c>
      <c r="Y165" s="31" t="str">
        <f t="shared" si="2"/>
        <v>EVELYN PAOLA MORENO NIETO</v>
      </c>
      <c r="Z165" s="31" t="s">
        <v>85</v>
      </c>
      <c r="AA165" s="31" t="s">
        <v>122</v>
      </c>
      <c r="AB165" s="31" t="s">
        <v>87</v>
      </c>
      <c r="AC165" s="60">
        <v>43514</v>
      </c>
      <c r="AD165" s="34">
        <v>2005027</v>
      </c>
      <c r="AE165" s="29" t="s">
        <v>440</v>
      </c>
      <c r="AF165" s="31" t="s">
        <v>90</v>
      </c>
      <c r="AG165" s="31" t="s">
        <v>83</v>
      </c>
      <c r="AH165" s="43">
        <v>52197050</v>
      </c>
      <c r="AI165" s="29" t="s">
        <v>441</v>
      </c>
      <c r="AJ165" s="31">
        <v>75</v>
      </c>
      <c r="AK165" s="31" t="s">
        <v>92</v>
      </c>
      <c r="AL165" s="45">
        <v>43516</v>
      </c>
      <c r="AM165" s="31" t="s">
        <v>93</v>
      </c>
      <c r="AN165" s="31">
        <v>0</v>
      </c>
      <c r="AO165" s="46">
        <v>0</v>
      </c>
      <c r="AP165" s="47"/>
      <c r="AQ165" s="48">
        <v>0</v>
      </c>
      <c r="AR165" s="47"/>
      <c r="AS165" s="49">
        <v>43516</v>
      </c>
      <c r="AT165" s="49">
        <v>43587</v>
      </c>
      <c r="AU165" s="85">
        <v>43589</v>
      </c>
      <c r="AV165" s="51"/>
      <c r="AW165" s="31" t="s">
        <v>94</v>
      </c>
      <c r="AX165" s="31"/>
      <c r="AY165" s="31"/>
      <c r="AZ165" s="31" t="s">
        <v>94</v>
      </c>
      <c r="BA165" s="31">
        <v>0</v>
      </c>
      <c r="BB165" s="31"/>
      <c r="BC165" s="31"/>
      <c r="BD165" s="31"/>
      <c r="BE165" s="52" t="s">
        <v>1453</v>
      </c>
      <c r="BF165" s="53">
        <f t="shared" si="1"/>
        <v>17413695</v>
      </c>
      <c r="BG165" s="54"/>
      <c r="BH165" s="55" t="s">
        <v>1454</v>
      </c>
      <c r="BI165" s="80" t="s">
        <v>351</v>
      </c>
      <c r="BJ165" s="29"/>
      <c r="BK165" s="56" t="s">
        <v>1455</v>
      </c>
      <c r="BL165" s="29" t="s">
        <v>99</v>
      </c>
      <c r="BM165" s="29"/>
      <c r="BN165" s="73" t="s">
        <v>748</v>
      </c>
      <c r="BO165" s="29"/>
      <c r="BP165" s="29"/>
      <c r="BQ165" s="29"/>
      <c r="BR165" s="29" t="s">
        <v>354</v>
      </c>
      <c r="BS165" s="57" t="s">
        <v>101</v>
      </c>
      <c r="BT165" s="58"/>
      <c r="BU165" s="29" t="s">
        <v>101</v>
      </c>
      <c r="BV165" s="29"/>
      <c r="BW165" s="58"/>
      <c r="BX165" s="29"/>
    </row>
    <row r="166" spans="1:76" ht="12.75" customHeight="1" x14ac:dyDescent="0.2">
      <c r="A166" s="30" t="s">
        <v>1456</v>
      </c>
      <c r="B166" s="51" t="s">
        <v>75</v>
      </c>
      <c r="C166" s="32" t="s">
        <v>1457</v>
      </c>
      <c r="D166" s="29">
        <v>164</v>
      </c>
      <c r="E166" s="31" t="s">
        <v>1458</v>
      </c>
      <c r="F166" s="33">
        <v>43514</v>
      </c>
      <c r="G166" s="31" t="s">
        <v>1459</v>
      </c>
      <c r="H166" s="31" t="s">
        <v>79</v>
      </c>
      <c r="I166" s="31" t="s">
        <v>80</v>
      </c>
      <c r="J166" s="34" t="s">
        <v>81</v>
      </c>
      <c r="K166" s="34">
        <v>24819</v>
      </c>
      <c r="L166" s="34">
        <v>24519</v>
      </c>
      <c r="M166" s="35">
        <v>43514</v>
      </c>
      <c r="N166" s="35">
        <v>43514</v>
      </c>
      <c r="O166" s="29"/>
      <c r="P166" s="36">
        <v>5240183</v>
      </c>
      <c r="Q166" s="36">
        <v>31441098</v>
      </c>
      <c r="R166" s="37">
        <f t="shared" si="0"/>
        <v>0</v>
      </c>
      <c r="S166" s="31" t="s">
        <v>82</v>
      </c>
      <c r="T166" s="31" t="s">
        <v>83</v>
      </c>
      <c r="U166" s="38">
        <v>7704160</v>
      </c>
      <c r="V166" s="38" t="s">
        <v>81</v>
      </c>
      <c r="W166" s="39" t="s">
        <v>84</v>
      </c>
      <c r="X166" s="39" t="s">
        <v>81</v>
      </c>
      <c r="Y166" s="31" t="str">
        <f t="shared" si="2"/>
        <v>DIEGO OMAR SALAS ANDRADE</v>
      </c>
      <c r="Z166" s="31" t="s">
        <v>85</v>
      </c>
      <c r="AA166" s="31" t="s">
        <v>122</v>
      </c>
      <c r="AB166" s="31" t="s">
        <v>87</v>
      </c>
      <c r="AC166" s="60">
        <v>43514</v>
      </c>
      <c r="AD166" s="34">
        <v>2005026</v>
      </c>
      <c r="AE166" s="29" t="s">
        <v>520</v>
      </c>
      <c r="AF166" s="31" t="s">
        <v>90</v>
      </c>
      <c r="AG166" s="31" t="s">
        <v>83</v>
      </c>
      <c r="AH166" s="43">
        <v>41779996</v>
      </c>
      <c r="AI166" s="29" t="s">
        <v>521</v>
      </c>
      <c r="AJ166" s="31">
        <v>180</v>
      </c>
      <c r="AK166" s="31" t="s">
        <v>92</v>
      </c>
      <c r="AL166" s="45">
        <v>43514</v>
      </c>
      <c r="AM166" s="31" t="s">
        <v>93</v>
      </c>
      <c r="AN166" s="31">
        <v>0</v>
      </c>
      <c r="AO166" s="46">
        <v>0</v>
      </c>
      <c r="AP166" s="47"/>
      <c r="AQ166" s="48">
        <v>0</v>
      </c>
      <c r="AR166" s="47"/>
      <c r="AS166" s="49">
        <v>43514</v>
      </c>
      <c r="AT166" s="49">
        <v>43694</v>
      </c>
      <c r="AU166" s="50"/>
      <c r="AV166" s="51"/>
      <c r="AW166" s="31" t="s">
        <v>94</v>
      </c>
      <c r="AX166" s="31"/>
      <c r="AY166" s="31"/>
      <c r="AZ166" s="31" t="s">
        <v>94</v>
      </c>
      <c r="BA166" s="31">
        <v>0</v>
      </c>
      <c r="BB166" s="31"/>
      <c r="BC166" s="31"/>
      <c r="BD166" s="31"/>
      <c r="BE166" s="52" t="s">
        <v>1460</v>
      </c>
      <c r="BF166" s="53">
        <f t="shared" si="1"/>
        <v>31441098</v>
      </c>
      <c r="BG166" s="99"/>
      <c r="BH166" s="55" t="s">
        <v>1461</v>
      </c>
      <c r="BI166" s="29" t="s">
        <v>97</v>
      </c>
      <c r="BJ166" s="29"/>
      <c r="BK166" s="56" t="s">
        <v>1462</v>
      </c>
      <c r="BL166" s="29" t="s">
        <v>99</v>
      </c>
      <c r="BM166" s="29"/>
      <c r="BN166" s="29"/>
      <c r="BO166" s="29"/>
      <c r="BP166" s="29" t="s">
        <v>100</v>
      </c>
      <c r="BQ166" s="29"/>
      <c r="BR166" s="29" t="s">
        <v>354</v>
      </c>
      <c r="BS166" s="57" t="s">
        <v>101</v>
      </c>
      <c r="BT166" s="82" t="s">
        <v>1463</v>
      </c>
      <c r="BU166" s="29" t="s">
        <v>101</v>
      </c>
      <c r="BV166" s="29"/>
      <c r="BW166" s="58"/>
      <c r="BX166" s="29"/>
    </row>
    <row r="167" spans="1:76" ht="12.75" customHeight="1" x14ac:dyDescent="0.2">
      <c r="A167" s="30" t="s">
        <v>1464</v>
      </c>
      <c r="B167" s="51" t="s">
        <v>75</v>
      </c>
      <c r="C167" s="32" t="s">
        <v>1465</v>
      </c>
      <c r="D167" s="29">
        <v>165</v>
      </c>
      <c r="E167" s="31" t="s">
        <v>1466</v>
      </c>
      <c r="F167" s="33">
        <v>43514</v>
      </c>
      <c r="G167" s="31" t="s">
        <v>1467</v>
      </c>
      <c r="H167" s="31" t="s">
        <v>79</v>
      </c>
      <c r="I167" s="31" t="s">
        <v>80</v>
      </c>
      <c r="J167" s="34" t="s">
        <v>81</v>
      </c>
      <c r="K167" s="34">
        <v>23719</v>
      </c>
      <c r="L167" s="34">
        <v>24919</v>
      </c>
      <c r="M167" s="35">
        <v>43515</v>
      </c>
      <c r="N167" s="35">
        <v>43515</v>
      </c>
      <c r="O167" s="29"/>
      <c r="P167" s="36">
        <v>5240183</v>
      </c>
      <c r="Q167" s="36">
        <v>55371267</v>
      </c>
      <c r="R167" s="37">
        <f t="shared" si="0"/>
        <v>1048036.5666666701</v>
      </c>
      <c r="S167" s="31" t="s">
        <v>82</v>
      </c>
      <c r="T167" s="31" t="s">
        <v>83</v>
      </c>
      <c r="U167" s="38">
        <v>1037604238</v>
      </c>
      <c r="V167" s="38" t="s">
        <v>81</v>
      </c>
      <c r="W167" s="39" t="s">
        <v>84</v>
      </c>
      <c r="X167" s="39" t="s">
        <v>81</v>
      </c>
      <c r="Y167" s="31" t="str">
        <f t="shared" si="2"/>
        <v>VIVIANA URREA MINOTA</v>
      </c>
      <c r="Z167" s="31" t="s">
        <v>85</v>
      </c>
      <c r="AA167" s="31" t="s">
        <v>122</v>
      </c>
      <c r="AB167" s="31" t="s">
        <v>87</v>
      </c>
      <c r="AC167" s="60">
        <v>43515</v>
      </c>
      <c r="AD167" s="31">
        <v>2005037</v>
      </c>
      <c r="AE167" s="29" t="s">
        <v>440</v>
      </c>
      <c r="AF167" s="31" t="s">
        <v>90</v>
      </c>
      <c r="AG167" s="31" t="s">
        <v>83</v>
      </c>
      <c r="AH167" s="43">
        <v>52827064</v>
      </c>
      <c r="AI167" s="29" t="s">
        <v>1259</v>
      </c>
      <c r="AJ167" s="29">
        <v>311</v>
      </c>
      <c r="AK167" s="31" t="s">
        <v>92</v>
      </c>
      <c r="AL167" s="45">
        <v>43516</v>
      </c>
      <c r="AM167" s="31" t="s">
        <v>93</v>
      </c>
      <c r="AN167" s="31">
        <v>0</v>
      </c>
      <c r="AO167" s="46">
        <v>0</v>
      </c>
      <c r="AP167" s="47"/>
      <c r="AQ167" s="48">
        <v>0</v>
      </c>
      <c r="AR167" s="47"/>
      <c r="AS167" s="49">
        <v>43516</v>
      </c>
      <c r="AT167" s="49">
        <v>43829</v>
      </c>
      <c r="AU167" s="50"/>
      <c r="AV167" s="51"/>
      <c r="AW167" s="31" t="s">
        <v>94</v>
      </c>
      <c r="AX167" s="31"/>
      <c r="AY167" s="31"/>
      <c r="AZ167" s="31" t="s">
        <v>94</v>
      </c>
      <c r="BA167" s="31">
        <v>0</v>
      </c>
      <c r="BB167" s="31"/>
      <c r="BC167" s="31"/>
      <c r="BD167" s="31"/>
      <c r="BE167" s="52" t="s">
        <v>1468</v>
      </c>
      <c r="BF167" s="53">
        <f t="shared" si="1"/>
        <v>55371267</v>
      </c>
      <c r="BG167" s="54"/>
      <c r="BH167" s="55" t="s">
        <v>1469</v>
      </c>
      <c r="BI167" s="29" t="s">
        <v>97</v>
      </c>
      <c r="BJ167" s="29"/>
      <c r="BK167" s="56" t="s">
        <v>1470</v>
      </c>
      <c r="BL167" s="29" t="s">
        <v>99</v>
      </c>
      <c r="BM167" s="29"/>
      <c r="BN167" s="29"/>
      <c r="BO167" s="29"/>
      <c r="BP167" s="29"/>
      <c r="BQ167" s="29"/>
      <c r="BR167" s="29" t="s">
        <v>100</v>
      </c>
      <c r="BS167" s="57" t="s">
        <v>1471</v>
      </c>
      <c r="BT167" s="58"/>
      <c r="BU167" s="29" t="s">
        <v>101</v>
      </c>
      <c r="BV167" s="29"/>
      <c r="BW167" s="58"/>
      <c r="BX167" s="29"/>
    </row>
    <row r="168" spans="1:76" ht="12.75" customHeight="1" x14ac:dyDescent="0.2">
      <c r="A168" s="30" t="s">
        <v>1472</v>
      </c>
      <c r="B168" s="51" t="s">
        <v>75</v>
      </c>
      <c r="C168" s="32" t="s">
        <v>1473</v>
      </c>
      <c r="D168" s="29">
        <v>166</v>
      </c>
      <c r="E168" s="31" t="s">
        <v>1474</v>
      </c>
      <c r="F168" s="33">
        <v>43514</v>
      </c>
      <c r="G168" s="31" t="s">
        <v>1475</v>
      </c>
      <c r="H168" s="31" t="s">
        <v>79</v>
      </c>
      <c r="I168" s="31" t="s">
        <v>80</v>
      </c>
      <c r="J168" s="34" t="s">
        <v>81</v>
      </c>
      <c r="K168" s="34">
        <v>22319</v>
      </c>
      <c r="L168" s="34">
        <v>26319</v>
      </c>
      <c r="M168" s="35">
        <v>43515</v>
      </c>
      <c r="N168" s="61">
        <v>43516</v>
      </c>
      <c r="O168" s="29"/>
      <c r="P168" s="36">
        <v>6247498</v>
      </c>
      <c r="Q168" s="36">
        <v>66015229</v>
      </c>
      <c r="R168" s="37">
        <f t="shared" si="0"/>
        <v>1249499.7333333343</v>
      </c>
      <c r="S168" s="31" t="s">
        <v>82</v>
      </c>
      <c r="T168" s="31" t="s">
        <v>83</v>
      </c>
      <c r="U168" s="38">
        <v>79284835</v>
      </c>
      <c r="V168" s="38" t="s">
        <v>81</v>
      </c>
      <c r="W168" s="39" t="s">
        <v>84</v>
      </c>
      <c r="X168" s="39" t="s">
        <v>81</v>
      </c>
      <c r="Y168" s="31" t="str">
        <f t="shared" si="2"/>
        <v>GERMAN ALBERTO ANGEL BERRIO</v>
      </c>
      <c r="Z168" s="31" t="s">
        <v>85</v>
      </c>
      <c r="AA168" s="31" t="s">
        <v>122</v>
      </c>
      <c r="AB168" s="31" t="s">
        <v>87</v>
      </c>
      <c r="AC168" s="60">
        <v>43515</v>
      </c>
      <c r="AD168" s="31">
        <v>5005029</v>
      </c>
      <c r="AE168" s="29" t="s">
        <v>440</v>
      </c>
      <c r="AF168" s="31" t="s">
        <v>90</v>
      </c>
      <c r="AG168" s="31" t="s">
        <v>83</v>
      </c>
      <c r="AH168" s="43">
        <v>52827064</v>
      </c>
      <c r="AI168" s="29" t="s">
        <v>1259</v>
      </c>
      <c r="AJ168" s="103">
        <v>311</v>
      </c>
      <c r="AK168" s="31" t="s">
        <v>92</v>
      </c>
      <c r="AL168" s="45">
        <v>43516</v>
      </c>
      <c r="AM168" s="31" t="s">
        <v>93</v>
      </c>
      <c r="AN168" s="31">
        <v>0</v>
      </c>
      <c r="AO168" s="46">
        <v>0</v>
      </c>
      <c r="AP168" s="47"/>
      <c r="AQ168" s="48">
        <v>0</v>
      </c>
      <c r="AR168" s="47"/>
      <c r="AS168" s="49">
        <v>43516</v>
      </c>
      <c r="AT168" s="49">
        <v>43829</v>
      </c>
      <c r="AU168" s="66">
        <v>43829</v>
      </c>
      <c r="AV168" s="51"/>
      <c r="AW168" s="31" t="s">
        <v>94</v>
      </c>
      <c r="AX168" s="31"/>
      <c r="AY168" s="31"/>
      <c r="AZ168" s="31" t="s">
        <v>94</v>
      </c>
      <c r="BA168" s="31">
        <v>0</v>
      </c>
      <c r="BB168" s="31"/>
      <c r="BC168" s="31"/>
      <c r="BD168" s="31"/>
      <c r="BE168" s="52" t="s">
        <v>1476</v>
      </c>
      <c r="BF168" s="53">
        <f t="shared" si="1"/>
        <v>66015229</v>
      </c>
      <c r="BG168" s="54"/>
      <c r="BH168" s="55" t="s">
        <v>1477</v>
      </c>
      <c r="BI168" s="29" t="s">
        <v>97</v>
      </c>
      <c r="BJ168" s="29"/>
      <c r="BK168" s="56" t="s">
        <v>1478</v>
      </c>
      <c r="BL168" s="29" t="s">
        <v>99</v>
      </c>
      <c r="BM168" s="29"/>
      <c r="BN168" s="29"/>
      <c r="BO168" s="29"/>
      <c r="BP168" s="29"/>
      <c r="BQ168" s="29"/>
      <c r="BR168" s="29" t="s">
        <v>100</v>
      </c>
      <c r="BS168" s="57" t="s">
        <v>101</v>
      </c>
      <c r="BT168" s="58"/>
      <c r="BU168" s="29" t="s">
        <v>101</v>
      </c>
      <c r="BV168" s="29"/>
      <c r="BW168" s="58"/>
      <c r="BX168" s="29"/>
    </row>
    <row r="169" spans="1:76" ht="12.75" customHeight="1" x14ac:dyDescent="0.2">
      <c r="A169" s="30" t="s">
        <v>1479</v>
      </c>
      <c r="B169" s="51" t="s">
        <v>75</v>
      </c>
      <c r="C169" s="32" t="s">
        <v>1480</v>
      </c>
      <c r="D169" s="29">
        <v>167</v>
      </c>
      <c r="E169" s="31" t="s">
        <v>1481</v>
      </c>
      <c r="F169" s="33">
        <v>43515</v>
      </c>
      <c r="G169" s="31" t="s">
        <v>1482</v>
      </c>
      <c r="H169" s="31" t="s">
        <v>79</v>
      </c>
      <c r="I169" s="31" t="s">
        <v>80</v>
      </c>
      <c r="J169" s="34" t="s">
        <v>81</v>
      </c>
      <c r="K169" s="34">
        <v>25519</v>
      </c>
      <c r="L169" s="34">
        <v>25119</v>
      </c>
      <c r="M169" s="35">
        <v>43515</v>
      </c>
      <c r="N169" s="35">
        <v>43515</v>
      </c>
      <c r="O169" s="29"/>
      <c r="P169" s="36">
        <v>2586262</v>
      </c>
      <c r="Q169" s="36">
        <v>15517572</v>
      </c>
      <c r="R169" s="37">
        <f t="shared" si="0"/>
        <v>0</v>
      </c>
      <c r="S169" s="31" t="s">
        <v>82</v>
      </c>
      <c r="T169" s="31" t="s">
        <v>83</v>
      </c>
      <c r="U169" s="38">
        <v>25120818</v>
      </c>
      <c r="V169" s="38" t="s">
        <v>81</v>
      </c>
      <c r="W169" s="39" t="s">
        <v>84</v>
      </c>
      <c r="X169" s="39" t="s">
        <v>81</v>
      </c>
      <c r="Y169" s="31" t="str">
        <f t="shared" si="2"/>
        <v>DIANA JIMENA TORRES MORALES</v>
      </c>
      <c r="Z169" s="31" t="s">
        <v>85</v>
      </c>
      <c r="AA169" s="31" t="s">
        <v>122</v>
      </c>
      <c r="AB169" s="31" t="s">
        <v>87</v>
      </c>
      <c r="AC169" s="60">
        <v>43516</v>
      </c>
      <c r="AD169" s="34">
        <v>2005083</v>
      </c>
      <c r="AE169" s="29" t="s">
        <v>520</v>
      </c>
      <c r="AF169" s="31" t="s">
        <v>90</v>
      </c>
      <c r="AG169" s="31" t="s">
        <v>83</v>
      </c>
      <c r="AH169" s="43">
        <v>41779996</v>
      </c>
      <c r="AI169" s="29" t="s">
        <v>521</v>
      </c>
      <c r="AJ169" s="31">
        <v>180</v>
      </c>
      <c r="AK169" s="31" t="s">
        <v>92</v>
      </c>
      <c r="AL169" s="45">
        <v>43516</v>
      </c>
      <c r="AM169" s="31" t="s">
        <v>93</v>
      </c>
      <c r="AN169" s="31">
        <v>0</v>
      </c>
      <c r="AO169" s="46">
        <v>0</v>
      </c>
      <c r="AP169" s="47"/>
      <c r="AQ169" s="48">
        <v>0</v>
      </c>
      <c r="AR169" s="47"/>
      <c r="AS169" s="49">
        <v>43516</v>
      </c>
      <c r="AT169" s="49">
        <v>43695</v>
      </c>
      <c r="AU169" s="85">
        <v>43696</v>
      </c>
      <c r="AV169" s="51"/>
      <c r="AW169" s="31" t="s">
        <v>94</v>
      </c>
      <c r="AX169" s="31"/>
      <c r="AY169" s="31"/>
      <c r="AZ169" s="31" t="s">
        <v>94</v>
      </c>
      <c r="BA169" s="31">
        <v>0</v>
      </c>
      <c r="BB169" s="31"/>
      <c r="BC169" s="31"/>
      <c r="BD169" s="31"/>
      <c r="BE169" s="52" t="s">
        <v>1483</v>
      </c>
      <c r="BF169" s="53">
        <f t="shared" si="1"/>
        <v>15517572</v>
      </c>
      <c r="BG169" s="99"/>
      <c r="BH169" s="55" t="s">
        <v>1484</v>
      </c>
      <c r="BI169" s="29" t="s">
        <v>97</v>
      </c>
      <c r="BJ169" s="29"/>
      <c r="BK169" s="56" t="s">
        <v>1485</v>
      </c>
      <c r="BL169" s="29" t="s">
        <v>99</v>
      </c>
      <c r="BM169" s="29"/>
      <c r="BN169" s="29"/>
      <c r="BO169" s="29"/>
      <c r="BP169" s="29" t="s">
        <v>100</v>
      </c>
      <c r="BQ169" s="29"/>
      <c r="BR169" s="29" t="s">
        <v>354</v>
      </c>
      <c r="BS169" s="57" t="s">
        <v>1486</v>
      </c>
      <c r="BT169" s="58"/>
      <c r="BU169" s="29" t="s">
        <v>101</v>
      </c>
      <c r="BV169" s="29"/>
      <c r="BW169" s="58"/>
      <c r="BX169" s="29"/>
    </row>
    <row r="170" spans="1:76" ht="12.75" customHeight="1" x14ac:dyDescent="0.2">
      <c r="A170" s="30" t="s">
        <v>1487</v>
      </c>
      <c r="B170" s="51" t="s">
        <v>75</v>
      </c>
      <c r="C170" s="32" t="s">
        <v>1488</v>
      </c>
      <c r="D170" s="29">
        <v>168</v>
      </c>
      <c r="E170" s="31" t="s">
        <v>1489</v>
      </c>
      <c r="F170" s="33">
        <v>43515</v>
      </c>
      <c r="G170" s="31" t="s">
        <v>1490</v>
      </c>
      <c r="H170" s="31" t="s">
        <v>79</v>
      </c>
      <c r="I170" s="31" t="s">
        <v>80</v>
      </c>
      <c r="J170" s="34" t="s">
        <v>81</v>
      </c>
      <c r="K170" s="34">
        <v>23819</v>
      </c>
      <c r="L170" s="34">
        <v>25219</v>
      </c>
      <c r="M170" s="35">
        <v>43515</v>
      </c>
      <c r="N170" s="35">
        <v>43515</v>
      </c>
      <c r="O170" s="29"/>
      <c r="P170" s="36">
        <v>5240183</v>
      </c>
      <c r="Q170" s="36">
        <v>55371267</v>
      </c>
      <c r="R170" s="37">
        <f t="shared" si="0"/>
        <v>1048036.5666666701</v>
      </c>
      <c r="S170" s="31" t="s">
        <v>82</v>
      </c>
      <c r="T170" s="31" t="s">
        <v>83</v>
      </c>
      <c r="U170" s="38">
        <v>52347683</v>
      </c>
      <c r="V170" s="38" t="s">
        <v>81</v>
      </c>
      <c r="W170" s="39" t="s">
        <v>84</v>
      </c>
      <c r="X170" s="39" t="s">
        <v>81</v>
      </c>
      <c r="Y170" s="31" t="str">
        <f t="shared" si="2"/>
        <v>LUISA FERNANDA MALDONADO MORALES</v>
      </c>
      <c r="Z170" s="31" t="s">
        <v>85</v>
      </c>
      <c r="AA170" s="31" t="s">
        <v>122</v>
      </c>
      <c r="AB170" s="31" t="s">
        <v>87</v>
      </c>
      <c r="AC170" s="60">
        <v>43515</v>
      </c>
      <c r="AD170" s="34">
        <v>2005067</v>
      </c>
      <c r="AE170" s="29" t="s">
        <v>440</v>
      </c>
      <c r="AF170" s="31" t="s">
        <v>90</v>
      </c>
      <c r="AG170" s="31" t="s">
        <v>83</v>
      </c>
      <c r="AH170" s="43">
        <v>52854468</v>
      </c>
      <c r="AI170" s="29" t="s">
        <v>1178</v>
      </c>
      <c r="AJ170" s="29">
        <v>311</v>
      </c>
      <c r="AK170" s="31" t="s">
        <v>92</v>
      </c>
      <c r="AL170" s="45">
        <v>43516</v>
      </c>
      <c r="AM170" s="31" t="s">
        <v>93</v>
      </c>
      <c r="AN170" s="31">
        <v>0</v>
      </c>
      <c r="AO170" s="46">
        <v>0</v>
      </c>
      <c r="AP170" s="47"/>
      <c r="AQ170" s="48">
        <v>0</v>
      </c>
      <c r="AR170" s="47"/>
      <c r="AS170" s="49">
        <v>43516</v>
      </c>
      <c r="AT170" s="49">
        <v>43829</v>
      </c>
      <c r="AU170" s="50"/>
      <c r="AV170" s="51"/>
      <c r="AW170" s="31" t="s">
        <v>94</v>
      </c>
      <c r="AX170" s="31"/>
      <c r="AY170" s="31"/>
      <c r="AZ170" s="31" t="s">
        <v>94</v>
      </c>
      <c r="BA170" s="31">
        <v>0</v>
      </c>
      <c r="BB170" s="31"/>
      <c r="BC170" s="31"/>
      <c r="BD170" s="31"/>
      <c r="BE170" s="52" t="s">
        <v>1491</v>
      </c>
      <c r="BF170" s="53">
        <f t="shared" si="1"/>
        <v>55371267</v>
      </c>
      <c r="BG170" s="99"/>
      <c r="BH170" s="55" t="s">
        <v>1492</v>
      </c>
      <c r="BI170" s="29" t="s">
        <v>97</v>
      </c>
      <c r="BJ170" s="29"/>
      <c r="BK170" s="56" t="s">
        <v>1493</v>
      </c>
      <c r="BL170" s="29" t="s">
        <v>99</v>
      </c>
      <c r="BM170" s="29"/>
      <c r="BN170" s="29"/>
      <c r="BO170" s="29"/>
      <c r="BP170" s="29"/>
      <c r="BQ170" s="29"/>
      <c r="BR170" s="29" t="s">
        <v>100</v>
      </c>
      <c r="BS170" s="57" t="s">
        <v>1440</v>
      </c>
      <c r="BT170" s="58"/>
      <c r="BU170" s="29" t="s">
        <v>101</v>
      </c>
      <c r="BV170" s="29"/>
      <c r="BW170" s="58"/>
      <c r="BX170" s="29"/>
    </row>
    <row r="171" spans="1:76" ht="12.75" customHeight="1" x14ac:dyDescent="0.2">
      <c r="A171" s="30" t="s">
        <v>1494</v>
      </c>
      <c r="B171" s="90" t="s">
        <v>75</v>
      </c>
      <c r="C171" s="32" t="s">
        <v>1495</v>
      </c>
      <c r="D171" s="29">
        <v>169</v>
      </c>
      <c r="E171" s="31" t="s">
        <v>1496</v>
      </c>
      <c r="F171" s="33">
        <v>43515</v>
      </c>
      <c r="G171" s="31" t="s">
        <v>1497</v>
      </c>
      <c r="H171" s="31" t="s">
        <v>79</v>
      </c>
      <c r="I171" s="31" t="s">
        <v>80</v>
      </c>
      <c r="J171" s="34" t="s">
        <v>81</v>
      </c>
      <c r="K171" s="34">
        <v>24619</v>
      </c>
      <c r="L171" s="34">
        <v>25319</v>
      </c>
      <c r="M171" s="35">
        <v>43515</v>
      </c>
      <c r="N171" s="35">
        <v>43515</v>
      </c>
      <c r="O171" s="29"/>
      <c r="P171" s="36">
        <v>2142594</v>
      </c>
      <c r="Q171" s="36">
        <v>21425940</v>
      </c>
      <c r="R171" s="37">
        <f t="shared" si="0"/>
        <v>0</v>
      </c>
      <c r="S171" s="31" t="s">
        <v>82</v>
      </c>
      <c r="T171" s="31" t="s">
        <v>83</v>
      </c>
      <c r="U171" s="38">
        <v>1024519301</v>
      </c>
      <c r="V171" s="38" t="s">
        <v>81</v>
      </c>
      <c r="W171" s="39" t="s">
        <v>84</v>
      </c>
      <c r="X171" s="39" t="s">
        <v>81</v>
      </c>
      <c r="Y171" s="31" t="str">
        <f t="shared" si="2"/>
        <v>KAREN PAOLA SANCHEZ GARCIA</v>
      </c>
      <c r="Z171" s="31" t="s">
        <v>85</v>
      </c>
      <c r="AA171" s="31" t="s">
        <v>122</v>
      </c>
      <c r="AB171" s="31" t="s">
        <v>87</v>
      </c>
      <c r="AC171" s="60">
        <v>43515</v>
      </c>
      <c r="AD171" s="31">
        <v>2005072</v>
      </c>
      <c r="AE171" s="54" t="s">
        <v>825</v>
      </c>
      <c r="AF171" s="31" t="s">
        <v>90</v>
      </c>
      <c r="AG171" s="31" t="s">
        <v>83</v>
      </c>
      <c r="AH171" s="43">
        <v>52051027</v>
      </c>
      <c r="AI171" s="29" t="s">
        <v>826</v>
      </c>
      <c r="AJ171" s="31">
        <v>300</v>
      </c>
      <c r="AK171" s="31" t="s">
        <v>92</v>
      </c>
      <c r="AL171" s="45">
        <v>43516</v>
      </c>
      <c r="AM171" s="31" t="s">
        <v>93</v>
      </c>
      <c r="AN171" s="31">
        <v>0</v>
      </c>
      <c r="AO171" s="46">
        <v>0</v>
      </c>
      <c r="AP171" s="47"/>
      <c r="AQ171" s="48">
        <v>0</v>
      </c>
      <c r="AR171" s="47"/>
      <c r="AS171" s="49">
        <v>43516</v>
      </c>
      <c r="AT171" s="49">
        <v>43817</v>
      </c>
      <c r="AU171" s="104">
        <v>43818</v>
      </c>
      <c r="AV171" s="105"/>
      <c r="AW171" s="31" t="s">
        <v>94</v>
      </c>
      <c r="AX171" s="31"/>
      <c r="AY171" s="31"/>
      <c r="AZ171" s="31" t="s">
        <v>94</v>
      </c>
      <c r="BA171" s="31">
        <v>0</v>
      </c>
      <c r="BB171" s="31"/>
      <c r="BC171" s="31"/>
      <c r="BD171" s="31"/>
      <c r="BE171" s="52" t="s">
        <v>1498</v>
      </c>
      <c r="BF171" s="53">
        <f t="shared" si="1"/>
        <v>21425940</v>
      </c>
      <c r="BG171" s="29"/>
      <c r="BH171" s="55" t="s">
        <v>1499</v>
      </c>
      <c r="BI171" s="29" t="s">
        <v>97</v>
      </c>
      <c r="BJ171" s="29"/>
      <c r="BK171" s="56" t="s">
        <v>1500</v>
      </c>
      <c r="BL171" s="29" t="s">
        <v>99</v>
      </c>
      <c r="BM171" s="29"/>
      <c r="BN171" s="29"/>
      <c r="BO171" s="29"/>
      <c r="BP171" s="29"/>
      <c r="BQ171" s="29"/>
      <c r="BR171" s="29" t="s">
        <v>100</v>
      </c>
      <c r="BS171" s="57" t="s">
        <v>101</v>
      </c>
      <c r="BT171" s="58"/>
      <c r="BU171" s="29" t="s">
        <v>101</v>
      </c>
      <c r="BV171" s="29"/>
      <c r="BW171" s="58"/>
      <c r="BX171" s="29"/>
    </row>
    <row r="172" spans="1:76" ht="12.75" customHeight="1" x14ac:dyDescent="0.2">
      <c r="A172" s="30" t="s">
        <v>1501</v>
      </c>
      <c r="B172" s="51" t="s">
        <v>75</v>
      </c>
      <c r="C172" s="32" t="s">
        <v>1502</v>
      </c>
      <c r="D172" s="29">
        <v>170</v>
      </c>
      <c r="E172" s="31" t="s">
        <v>1503</v>
      </c>
      <c r="F172" s="33">
        <v>43516</v>
      </c>
      <c r="G172" s="31" t="s">
        <v>1504</v>
      </c>
      <c r="H172" s="31" t="s">
        <v>79</v>
      </c>
      <c r="I172" s="31" t="s">
        <v>80</v>
      </c>
      <c r="J172" s="34" t="s">
        <v>81</v>
      </c>
      <c r="K172" s="34">
        <v>25819</v>
      </c>
      <c r="L172" s="34">
        <v>26419</v>
      </c>
      <c r="M172" s="35">
        <v>43515</v>
      </c>
      <c r="N172" s="61">
        <v>43516</v>
      </c>
      <c r="O172" s="29"/>
      <c r="P172" s="36">
        <v>4297164</v>
      </c>
      <c r="Q172" s="36">
        <v>44833744</v>
      </c>
      <c r="R172" s="37">
        <f t="shared" si="0"/>
        <v>286477.20000000298</v>
      </c>
      <c r="S172" s="31" t="s">
        <v>82</v>
      </c>
      <c r="T172" s="31" t="s">
        <v>83</v>
      </c>
      <c r="U172" s="38">
        <v>80201161</v>
      </c>
      <c r="V172" s="38" t="s">
        <v>81</v>
      </c>
      <c r="W172" s="39" t="s">
        <v>84</v>
      </c>
      <c r="X172" s="39" t="s">
        <v>81</v>
      </c>
      <c r="Y172" s="31" t="str">
        <f t="shared" si="2"/>
        <v>CARLOS ALBERTO BARRERO CANTOR</v>
      </c>
      <c r="Z172" s="31" t="s">
        <v>85</v>
      </c>
      <c r="AA172" s="31" t="s">
        <v>480</v>
      </c>
      <c r="AB172" s="31" t="s">
        <v>87</v>
      </c>
      <c r="AC172" s="60">
        <v>43516</v>
      </c>
      <c r="AD172" s="34" t="s">
        <v>1505</v>
      </c>
      <c r="AE172" s="29" t="s">
        <v>920</v>
      </c>
      <c r="AF172" s="31" t="s">
        <v>90</v>
      </c>
      <c r="AG172" s="31" t="s">
        <v>83</v>
      </c>
      <c r="AH172" s="43">
        <v>80215978</v>
      </c>
      <c r="AI172" s="29" t="s">
        <v>921</v>
      </c>
      <c r="AJ172" s="31">
        <f>313-2</f>
        <v>311</v>
      </c>
      <c r="AK172" s="31" t="s">
        <v>92</v>
      </c>
      <c r="AL172" s="45">
        <v>43516</v>
      </c>
      <c r="AM172" s="31" t="s">
        <v>93</v>
      </c>
      <c r="AN172" s="31">
        <v>0</v>
      </c>
      <c r="AO172" s="46">
        <v>0</v>
      </c>
      <c r="AP172" s="47"/>
      <c r="AQ172" s="48">
        <v>0</v>
      </c>
      <c r="AR172" s="47"/>
      <c r="AS172" s="49">
        <v>43516</v>
      </c>
      <c r="AT172" s="49">
        <v>43829</v>
      </c>
      <c r="AU172" s="51"/>
      <c r="AV172" s="51"/>
      <c r="AW172" s="31" t="s">
        <v>94</v>
      </c>
      <c r="AX172" s="31"/>
      <c r="AY172" s="31"/>
      <c r="AZ172" s="31" t="s">
        <v>94</v>
      </c>
      <c r="BA172" s="31">
        <v>0</v>
      </c>
      <c r="BB172" s="31"/>
      <c r="BC172" s="31"/>
      <c r="BD172" s="31"/>
      <c r="BE172" s="52" t="s">
        <v>1506</v>
      </c>
      <c r="BF172" s="53">
        <f t="shared" si="1"/>
        <v>44833744</v>
      </c>
      <c r="BG172" s="29"/>
      <c r="BH172" s="55" t="s">
        <v>1507</v>
      </c>
      <c r="BI172" s="29" t="s">
        <v>97</v>
      </c>
      <c r="BJ172" s="29"/>
      <c r="BK172" s="56" t="s">
        <v>1508</v>
      </c>
      <c r="BL172" s="29" t="s">
        <v>99</v>
      </c>
      <c r="BM172" s="29"/>
      <c r="BN172" s="29"/>
      <c r="BO172" s="29"/>
      <c r="BP172" s="29"/>
      <c r="BQ172" s="29"/>
      <c r="BR172" s="29" t="s">
        <v>100</v>
      </c>
      <c r="BS172" s="57" t="s">
        <v>101</v>
      </c>
      <c r="BT172" s="58"/>
      <c r="BU172" s="29" t="s">
        <v>101</v>
      </c>
      <c r="BV172" s="29"/>
      <c r="BW172" s="58"/>
      <c r="BX172" s="29"/>
    </row>
    <row r="173" spans="1:76" ht="12.75" customHeight="1" x14ac:dyDescent="0.2">
      <c r="A173" s="30" t="s">
        <v>1509</v>
      </c>
      <c r="B173" s="51" t="s">
        <v>75</v>
      </c>
      <c r="C173" s="32" t="s">
        <v>1510</v>
      </c>
      <c r="D173" s="29">
        <v>171</v>
      </c>
      <c r="E173" s="31" t="s">
        <v>1511</v>
      </c>
      <c r="F173" s="33">
        <v>43516</v>
      </c>
      <c r="G173" s="31" t="s">
        <v>1512</v>
      </c>
      <c r="H173" s="31" t="s">
        <v>79</v>
      </c>
      <c r="I173" s="31" t="s">
        <v>80</v>
      </c>
      <c r="J173" s="34" t="s">
        <v>81</v>
      </c>
      <c r="K173" s="34">
        <v>23519</v>
      </c>
      <c r="L173" s="34">
        <v>26519</v>
      </c>
      <c r="M173" s="35">
        <v>43516</v>
      </c>
      <c r="N173" s="35">
        <v>43516</v>
      </c>
      <c r="O173" s="29"/>
      <c r="P173" s="36">
        <v>4297164</v>
      </c>
      <c r="Q173" s="36">
        <v>34377312</v>
      </c>
      <c r="R173" s="37">
        <f t="shared" si="0"/>
        <v>0</v>
      </c>
      <c r="S173" s="31" t="s">
        <v>82</v>
      </c>
      <c r="T173" s="31" t="s">
        <v>83</v>
      </c>
      <c r="U173" s="38">
        <v>46458312</v>
      </c>
      <c r="V173" s="38" t="s">
        <v>81</v>
      </c>
      <c r="W173" s="39" t="s">
        <v>84</v>
      </c>
      <c r="X173" s="39" t="s">
        <v>81</v>
      </c>
      <c r="Y173" s="31" t="str">
        <f t="shared" si="2"/>
        <v>MARIA CAMILA RAMIREZ HERNANDEZ</v>
      </c>
      <c r="Z173" s="31" t="s">
        <v>85</v>
      </c>
      <c r="AA173" s="31" t="s">
        <v>122</v>
      </c>
      <c r="AB173" s="31" t="s">
        <v>87</v>
      </c>
      <c r="AC173" s="60">
        <v>43516</v>
      </c>
      <c r="AD173" s="31">
        <v>2005088</v>
      </c>
      <c r="AE173" s="29" t="s">
        <v>920</v>
      </c>
      <c r="AF173" s="31" t="s">
        <v>90</v>
      </c>
      <c r="AG173" s="31" t="s">
        <v>83</v>
      </c>
      <c r="AH173" s="43">
        <v>80215978</v>
      </c>
      <c r="AI173" s="29" t="s">
        <v>921</v>
      </c>
      <c r="AJ173" s="31">
        <v>240</v>
      </c>
      <c r="AK173" s="31" t="s">
        <v>92</v>
      </c>
      <c r="AL173" s="45">
        <v>43516</v>
      </c>
      <c r="AM173" s="31" t="s">
        <v>93</v>
      </c>
      <c r="AN173" s="31">
        <v>0</v>
      </c>
      <c r="AO173" s="46">
        <v>0</v>
      </c>
      <c r="AP173" s="47"/>
      <c r="AQ173" s="48">
        <v>0</v>
      </c>
      <c r="AR173" s="47"/>
      <c r="AS173" s="49">
        <v>43516</v>
      </c>
      <c r="AT173" s="49">
        <v>43757</v>
      </c>
      <c r="AU173" s="51"/>
      <c r="AV173" s="51"/>
      <c r="AW173" s="31" t="s">
        <v>94</v>
      </c>
      <c r="AX173" s="31"/>
      <c r="AY173" s="31"/>
      <c r="AZ173" s="31" t="s">
        <v>94</v>
      </c>
      <c r="BA173" s="31">
        <v>0</v>
      </c>
      <c r="BB173" s="31"/>
      <c r="BC173" s="31"/>
      <c r="BD173" s="31"/>
      <c r="BE173" s="52" t="s">
        <v>1513</v>
      </c>
      <c r="BF173" s="53">
        <f t="shared" si="1"/>
        <v>34377312</v>
      </c>
      <c r="BG173" s="54"/>
      <c r="BH173" s="55" t="s">
        <v>1514</v>
      </c>
      <c r="BI173" s="29" t="s">
        <v>97</v>
      </c>
      <c r="BJ173" s="29"/>
      <c r="BK173" s="56" t="s">
        <v>1515</v>
      </c>
      <c r="BL173" s="29" t="s">
        <v>99</v>
      </c>
      <c r="BM173" s="29"/>
      <c r="BN173" s="29"/>
      <c r="BO173" s="29"/>
      <c r="BP173" s="29"/>
      <c r="BQ173" s="29"/>
      <c r="BR173" s="29" t="s">
        <v>100</v>
      </c>
      <c r="BS173" s="57" t="s">
        <v>1516</v>
      </c>
      <c r="BT173" s="58"/>
      <c r="BU173" s="29" t="s">
        <v>101</v>
      </c>
      <c r="BV173" s="29"/>
      <c r="BW173" s="58"/>
      <c r="BX173" s="29"/>
    </row>
    <row r="174" spans="1:76" ht="12.75" customHeight="1" x14ac:dyDescent="0.2">
      <c r="A174" s="30" t="s">
        <v>1517</v>
      </c>
      <c r="B174" s="51" t="s">
        <v>75</v>
      </c>
      <c r="C174" s="32" t="s">
        <v>1518</v>
      </c>
      <c r="D174" s="29">
        <v>172</v>
      </c>
      <c r="E174" s="31" t="s">
        <v>1519</v>
      </c>
      <c r="F174" s="33">
        <v>43516</v>
      </c>
      <c r="G174" s="31" t="s">
        <v>1520</v>
      </c>
      <c r="H174" s="31" t="s">
        <v>79</v>
      </c>
      <c r="I174" s="31" t="s">
        <v>80</v>
      </c>
      <c r="J174" s="34" t="s">
        <v>81</v>
      </c>
      <c r="K174" s="34">
        <v>24719</v>
      </c>
      <c r="L174" s="34">
        <v>26619</v>
      </c>
      <c r="M174" s="35">
        <v>43516</v>
      </c>
      <c r="N174" s="35">
        <v>43516</v>
      </c>
      <c r="O174" s="29"/>
      <c r="P174" s="36">
        <v>5240183</v>
      </c>
      <c r="Q174" s="36">
        <v>31441098</v>
      </c>
      <c r="R174" s="37">
        <f t="shared" si="0"/>
        <v>0</v>
      </c>
      <c r="S174" s="31" t="s">
        <v>82</v>
      </c>
      <c r="T174" s="31" t="s">
        <v>83</v>
      </c>
      <c r="U174" s="38">
        <v>1026253679</v>
      </c>
      <c r="V174" s="38" t="s">
        <v>81</v>
      </c>
      <c r="W174" s="39" t="s">
        <v>84</v>
      </c>
      <c r="X174" s="39" t="s">
        <v>81</v>
      </c>
      <c r="Y174" s="31" t="str">
        <f t="shared" si="2"/>
        <v>LAURA PATRICIA PINILLOS COLLAZOS</v>
      </c>
      <c r="Z174" s="31" t="s">
        <v>85</v>
      </c>
      <c r="AA174" s="31" t="s">
        <v>122</v>
      </c>
      <c r="AB174" s="31" t="s">
        <v>87</v>
      </c>
      <c r="AC174" s="60">
        <v>43516</v>
      </c>
      <c r="AD174" s="34">
        <v>2005102</v>
      </c>
      <c r="AE174" s="29" t="s">
        <v>520</v>
      </c>
      <c r="AF174" s="31" t="s">
        <v>90</v>
      </c>
      <c r="AG174" s="31" t="s">
        <v>83</v>
      </c>
      <c r="AH174" s="43">
        <v>41779996</v>
      </c>
      <c r="AI174" s="29" t="s">
        <v>521</v>
      </c>
      <c r="AJ174" s="31">
        <v>180</v>
      </c>
      <c r="AK174" s="31" t="s">
        <v>92</v>
      </c>
      <c r="AL174" s="45">
        <v>43516</v>
      </c>
      <c r="AM174" s="31" t="s">
        <v>93</v>
      </c>
      <c r="AN174" s="31">
        <v>0</v>
      </c>
      <c r="AO174" s="46">
        <v>0</v>
      </c>
      <c r="AP174" s="47"/>
      <c r="AQ174" s="48">
        <v>0</v>
      </c>
      <c r="AR174" s="47"/>
      <c r="AS174" s="49">
        <v>43516</v>
      </c>
      <c r="AT174" s="49">
        <v>43696</v>
      </c>
      <c r="AU174" s="51"/>
      <c r="AV174" s="51"/>
      <c r="AW174" s="31" t="s">
        <v>94</v>
      </c>
      <c r="AX174" s="31"/>
      <c r="AY174" s="31"/>
      <c r="AZ174" s="31" t="s">
        <v>94</v>
      </c>
      <c r="BA174" s="31">
        <v>0</v>
      </c>
      <c r="BB174" s="31"/>
      <c r="BC174" s="31"/>
      <c r="BD174" s="31"/>
      <c r="BE174" s="52" t="s">
        <v>1521</v>
      </c>
      <c r="BF174" s="53">
        <f t="shared" si="1"/>
        <v>31441098</v>
      </c>
      <c r="BG174" s="29"/>
      <c r="BH174" s="55" t="s">
        <v>1522</v>
      </c>
      <c r="BI174" s="29" t="s">
        <v>97</v>
      </c>
      <c r="BJ174" s="29"/>
      <c r="BK174" s="56" t="s">
        <v>1523</v>
      </c>
      <c r="BL174" s="29" t="s">
        <v>99</v>
      </c>
      <c r="BM174" s="29"/>
      <c r="BN174" s="29"/>
      <c r="BO174" s="29"/>
      <c r="BP174" s="29" t="s">
        <v>100</v>
      </c>
      <c r="BQ174" s="29"/>
      <c r="BR174" s="29" t="s">
        <v>354</v>
      </c>
      <c r="BS174" s="57" t="s">
        <v>101</v>
      </c>
      <c r="BT174" s="58"/>
      <c r="BU174" s="29" t="s">
        <v>101</v>
      </c>
      <c r="BV174" s="29"/>
      <c r="BW174" s="58"/>
      <c r="BX174" s="29"/>
    </row>
    <row r="175" spans="1:76" ht="12.75" customHeight="1" x14ac:dyDescent="0.2">
      <c r="A175" s="30" t="s">
        <v>1524</v>
      </c>
      <c r="B175" s="51" t="s">
        <v>75</v>
      </c>
      <c r="C175" s="32" t="s">
        <v>1525</v>
      </c>
      <c r="D175" s="29">
        <v>173</v>
      </c>
      <c r="E175" s="31" t="s">
        <v>1526</v>
      </c>
      <c r="F175" s="33">
        <v>43516</v>
      </c>
      <c r="G175" s="31" t="s">
        <v>1527</v>
      </c>
      <c r="H175" s="31" t="s">
        <v>79</v>
      </c>
      <c r="I175" s="31" t="s">
        <v>80</v>
      </c>
      <c r="J175" s="34" t="s">
        <v>81</v>
      </c>
      <c r="K175" s="34">
        <v>24419</v>
      </c>
      <c r="L175" s="34">
        <v>26719</v>
      </c>
      <c r="M175" s="35">
        <v>43516</v>
      </c>
      <c r="N175" s="35">
        <v>43516</v>
      </c>
      <c r="O175" s="29"/>
      <c r="P175" s="36">
        <v>2142594</v>
      </c>
      <c r="Q175" s="36">
        <v>22640076</v>
      </c>
      <c r="R175" s="37">
        <f t="shared" si="0"/>
        <v>428518.19999999925</v>
      </c>
      <c r="S175" s="31" t="s">
        <v>82</v>
      </c>
      <c r="T175" s="31" t="s">
        <v>83</v>
      </c>
      <c r="U175" s="38">
        <v>1070614662</v>
      </c>
      <c r="V175" s="38" t="s">
        <v>81</v>
      </c>
      <c r="W175" s="39" t="s">
        <v>84</v>
      </c>
      <c r="X175" s="39" t="s">
        <v>81</v>
      </c>
      <c r="Y175" s="31" t="str">
        <f t="shared" si="2"/>
        <v>HECTOR DAVID ROZO SOCHA</v>
      </c>
      <c r="Z175" s="31" t="s">
        <v>85</v>
      </c>
      <c r="AA175" s="31" t="s">
        <v>122</v>
      </c>
      <c r="AB175" s="31" t="s">
        <v>87</v>
      </c>
      <c r="AC175" s="60">
        <v>43516</v>
      </c>
      <c r="AD175" s="31">
        <v>2005104</v>
      </c>
      <c r="AE175" s="29" t="s">
        <v>440</v>
      </c>
      <c r="AF175" s="31" t="s">
        <v>90</v>
      </c>
      <c r="AG175" s="31" t="s">
        <v>83</v>
      </c>
      <c r="AH175" s="43">
        <v>52197050</v>
      </c>
      <c r="AI175" s="29" t="s">
        <v>441</v>
      </c>
      <c r="AJ175" s="31">
        <v>311</v>
      </c>
      <c r="AK175" s="31" t="s">
        <v>92</v>
      </c>
      <c r="AL175" s="45">
        <v>43516</v>
      </c>
      <c r="AM175" s="31" t="s">
        <v>93</v>
      </c>
      <c r="AN175" s="31">
        <v>0</v>
      </c>
      <c r="AO175" s="46">
        <v>0</v>
      </c>
      <c r="AP175" s="47"/>
      <c r="AQ175" s="48">
        <v>0</v>
      </c>
      <c r="AR175" s="47"/>
      <c r="AS175" s="49">
        <v>43516</v>
      </c>
      <c r="AT175" s="49">
        <v>43829</v>
      </c>
      <c r="AU175" s="51"/>
      <c r="AV175" s="51"/>
      <c r="AW175" s="31" t="s">
        <v>94</v>
      </c>
      <c r="AX175" s="31"/>
      <c r="AY175" s="31"/>
      <c r="AZ175" s="31" t="s">
        <v>94</v>
      </c>
      <c r="BA175" s="31">
        <v>0</v>
      </c>
      <c r="BB175" s="31"/>
      <c r="BC175" s="31"/>
      <c r="BD175" s="31"/>
      <c r="BE175" s="52" t="s">
        <v>1528</v>
      </c>
      <c r="BF175" s="53">
        <f t="shared" si="1"/>
        <v>22640076</v>
      </c>
      <c r="BG175" s="99"/>
      <c r="BH175" s="55" t="s">
        <v>1529</v>
      </c>
      <c r="BI175" s="29" t="s">
        <v>97</v>
      </c>
      <c r="BJ175" s="29"/>
      <c r="BK175" s="56" t="s">
        <v>1530</v>
      </c>
      <c r="BL175" s="29" t="s">
        <v>99</v>
      </c>
      <c r="BM175" s="29"/>
      <c r="BN175" s="29"/>
      <c r="BO175" s="29"/>
      <c r="BP175" s="29"/>
      <c r="BQ175" s="29"/>
      <c r="BR175" s="29" t="s">
        <v>100</v>
      </c>
      <c r="BS175" s="57" t="s">
        <v>101</v>
      </c>
      <c r="BT175" s="58"/>
      <c r="BU175" s="29" t="s">
        <v>101</v>
      </c>
      <c r="BV175" s="29"/>
      <c r="BW175" s="58"/>
      <c r="BX175" s="29"/>
    </row>
    <row r="176" spans="1:76" ht="12.75" customHeight="1" x14ac:dyDescent="0.2">
      <c r="A176" s="30" t="s">
        <v>1531</v>
      </c>
      <c r="B176" s="51" t="s">
        <v>75</v>
      </c>
      <c r="C176" s="32" t="s">
        <v>1532</v>
      </c>
      <c r="D176" s="29">
        <v>174</v>
      </c>
      <c r="E176" s="31" t="s">
        <v>1533</v>
      </c>
      <c r="F176" s="33">
        <v>43516</v>
      </c>
      <c r="G176" s="31" t="s">
        <v>1534</v>
      </c>
      <c r="H176" s="31" t="s">
        <v>79</v>
      </c>
      <c r="I176" s="31" t="s">
        <v>80</v>
      </c>
      <c r="J176" s="34" t="s">
        <v>81</v>
      </c>
      <c r="K176" s="34">
        <v>25619</v>
      </c>
      <c r="L176" s="34">
        <v>27119</v>
      </c>
      <c r="M176" s="35">
        <v>43516</v>
      </c>
      <c r="N176" s="61">
        <v>43517</v>
      </c>
      <c r="O176" s="29"/>
      <c r="P176" s="36">
        <v>2586262</v>
      </c>
      <c r="Q176" s="36">
        <v>15517572</v>
      </c>
      <c r="R176" s="37">
        <f t="shared" si="0"/>
        <v>0</v>
      </c>
      <c r="S176" s="31" t="s">
        <v>82</v>
      </c>
      <c r="T176" s="31" t="s">
        <v>83</v>
      </c>
      <c r="U176" s="83">
        <v>53075590</v>
      </c>
      <c r="V176" s="38" t="s">
        <v>81</v>
      </c>
      <c r="W176" s="39" t="s">
        <v>84</v>
      </c>
      <c r="X176" s="39" t="s">
        <v>81</v>
      </c>
      <c r="Y176" s="31" t="str">
        <f t="shared" si="2"/>
        <v>LADY MARCELA CASTRO LONDOÑO</v>
      </c>
      <c r="Z176" s="31" t="s">
        <v>85</v>
      </c>
      <c r="AA176" s="31" t="s">
        <v>122</v>
      </c>
      <c r="AB176" s="31" t="s">
        <v>87</v>
      </c>
      <c r="AC176" s="60">
        <v>43516</v>
      </c>
      <c r="AD176" s="34">
        <v>2005134</v>
      </c>
      <c r="AE176" s="29" t="s">
        <v>520</v>
      </c>
      <c r="AF176" s="31" t="s">
        <v>90</v>
      </c>
      <c r="AG176" s="31" t="s">
        <v>83</v>
      </c>
      <c r="AH176" s="43">
        <v>41779996</v>
      </c>
      <c r="AI176" s="29" t="s">
        <v>521</v>
      </c>
      <c r="AJ176" s="31">
        <v>180</v>
      </c>
      <c r="AK176" s="31" t="s">
        <v>92</v>
      </c>
      <c r="AL176" s="45">
        <v>43517</v>
      </c>
      <c r="AM176" s="31" t="s">
        <v>93</v>
      </c>
      <c r="AN176" s="31">
        <v>0</v>
      </c>
      <c r="AO176" s="46">
        <v>0</v>
      </c>
      <c r="AP176" s="47"/>
      <c r="AQ176" s="48">
        <v>0</v>
      </c>
      <c r="AR176" s="47"/>
      <c r="AS176" s="49">
        <v>43517</v>
      </c>
      <c r="AT176" s="49">
        <v>43696</v>
      </c>
      <c r="AU176" s="49">
        <v>43697</v>
      </c>
      <c r="AV176" s="51"/>
      <c r="AW176" s="31" t="s">
        <v>94</v>
      </c>
      <c r="AX176" s="31"/>
      <c r="AY176" s="31"/>
      <c r="AZ176" s="31" t="s">
        <v>94</v>
      </c>
      <c r="BA176" s="31">
        <v>0</v>
      </c>
      <c r="BB176" s="31"/>
      <c r="BC176" s="31"/>
      <c r="BD176" s="31"/>
      <c r="BE176" s="52" t="s">
        <v>1535</v>
      </c>
      <c r="BF176" s="53">
        <f t="shared" si="1"/>
        <v>15517572</v>
      </c>
      <c r="BG176" s="54"/>
      <c r="BH176" s="55" t="s">
        <v>1536</v>
      </c>
      <c r="BI176" s="29" t="s">
        <v>97</v>
      </c>
      <c r="BJ176" s="29"/>
      <c r="BK176" s="56" t="s">
        <v>1537</v>
      </c>
      <c r="BL176" s="29" t="s">
        <v>99</v>
      </c>
      <c r="BM176" s="29"/>
      <c r="BN176" s="29"/>
      <c r="BO176" s="29"/>
      <c r="BP176" s="29" t="s">
        <v>100</v>
      </c>
      <c r="BQ176" s="29"/>
      <c r="BR176" s="29" t="s">
        <v>354</v>
      </c>
      <c r="BS176" s="57" t="s">
        <v>101</v>
      </c>
      <c r="BT176" s="58"/>
      <c r="BU176" s="29" t="s">
        <v>101</v>
      </c>
      <c r="BV176" s="29"/>
      <c r="BW176" s="58"/>
      <c r="BX176" s="29"/>
    </row>
    <row r="177" spans="1:76" ht="12.75" customHeight="1" x14ac:dyDescent="0.2">
      <c r="A177" s="30" t="s">
        <v>1538</v>
      </c>
      <c r="B177" s="51" t="s">
        <v>75</v>
      </c>
      <c r="C177" s="32" t="s">
        <v>1539</v>
      </c>
      <c r="D177" s="29">
        <v>175</v>
      </c>
      <c r="E177" s="31" t="s">
        <v>1540</v>
      </c>
      <c r="F177" s="33">
        <v>43516</v>
      </c>
      <c r="G177" s="31" t="s">
        <v>1541</v>
      </c>
      <c r="H177" s="31" t="s">
        <v>79</v>
      </c>
      <c r="I177" s="31" t="s">
        <v>80</v>
      </c>
      <c r="J177" s="34" t="s">
        <v>81</v>
      </c>
      <c r="K177" s="34">
        <v>26219</v>
      </c>
      <c r="L177" s="34">
        <v>26819</v>
      </c>
      <c r="M177" s="35">
        <v>43516</v>
      </c>
      <c r="N177" s="35">
        <v>43516</v>
      </c>
      <c r="O177" s="29"/>
      <c r="P177" s="36">
        <v>5797421</v>
      </c>
      <c r="Q177" s="36">
        <v>60293178</v>
      </c>
      <c r="R177" s="37">
        <f t="shared" si="0"/>
        <v>579741.70000000298</v>
      </c>
      <c r="S177" s="31" t="s">
        <v>82</v>
      </c>
      <c r="T177" s="31" t="s">
        <v>83</v>
      </c>
      <c r="U177" s="38">
        <v>80816932</v>
      </c>
      <c r="V177" s="38" t="s">
        <v>81</v>
      </c>
      <c r="W177" s="39" t="s">
        <v>84</v>
      </c>
      <c r="X177" s="39" t="s">
        <v>81</v>
      </c>
      <c r="Y177" s="31" t="str">
        <f t="shared" si="2"/>
        <v>EDUARDO CORTES ZUBIETA</v>
      </c>
      <c r="Z177" s="31" t="s">
        <v>85</v>
      </c>
      <c r="AA177" s="31" t="s">
        <v>86</v>
      </c>
      <c r="AB177" s="31" t="s">
        <v>87</v>
      </c>
      <c r="AC177" s="60">
        <v>43518</v>
      </c>
      <c r="AD177" s="31" t="s">
        <v>1542</v>
      </c>
      <c r="AE177" s="29" t="s">
        <v>920</v>
      </c>
      <c r="AF177" s="31" t="s">
        <v>90</v>
      </c>
      <c r="AG177" s="31" t="s">
        <v>83</v>
      </c>
      <c r="AH177" s="43">
        <v>80215978</v>
      </c>
      <c r="AI177" s="29" t="s">
        <v>921</v>
      </c>
      <c r="AJ177" s="31">
        <v>309</v>
      </c>
      <c r="AK177" s="31" t="s">
        <v>92</v>
      </c>
      <c r="AL177" s="45">
        <v>43518</v>
      </c>
      <c r="AM177" s="31" t="s">
        <v>93</v>
      </c>
      <c r="AN177" s="31">
        <v>0</v>
      </c>
      <c r="AO177" s="46">
        <v>0</v>
      </c>
      <c r="AP177" s="47"/>
      <c r="AQ177" s="48">
        <v>0</v>
      </c>
      <c r="AR177" s="47"/>
      <c r="AS177" s="49">
        <v>43518</v>
      </c>
      <c r="AT177" s="49">
        <v>43829</v>
      </c>
      <c r="AU177" s="51"/>
      <c r="AV177" s="51"/>
      <c r="AW177" s="31" t="s">
        <v>94</v>
      </c>
      <c r="AX177" s="31"/>
      <c r="AY177" s="31"/>
      <c r="AZ177" s="31" t="s">
        <v>94</v>
      </c>
      <c r="BA177" s="31">
        <v>0</v>
      </c>
      <c r="BB177" s="31"/>
      <c r="BC177" s="31"/>
      <c r="BD177" s="31"/>
      <c r="BE177" s="52" t="s">
        <v>1543</v>
      </c>
      <c r="BF177" s="53">
        <f t="shared" si="1"/>
        <v>60293178</v>
      </c>
      <c r="BG177" s="29"/>
      <c r="BH177" s="55" t="s">
        <v>1544</v>
      </c>
      <c r="BI177" s="29" t="s">
        <v>97</v>
      </c>
      <c r="BJ177" s="29"/>
      <c r="BK177" s="56" t="s">
        <v>1545</v>
      </c>
      <c r="BL177" s="29" t="s">
        <v>99</v>
      </c>
      <c r="BM177" s="29"/>
      <c r="BN177" s="29"/>
      <c r="BO177" s="29"/>
      <c r="BP177" s="29"/>
      <c r="BQ177" s="29"/>
      <c r="BR177" s="29" t="s">
        <v>100</v>
      </c>
      <c r="BS177" s="57" t="s">
        <v>101</v>
      </c>
      <c r="BT177" s="58"/>
      <c r="BU177" s="29" t="s">
        <v>101</v>
      </c>
      <c r="BV177" s="29"/>
      <c r="BW177" s="58"/>
      <c r="BX177" s="29"/>
    </row>
    <row r="178" spans="1:76" ht="12.75" customHeight="1" x14ac:dyDescent="0.2">
      <c r="A178" s="30" t="s">
        <v>1546</v>
      </c>
      <c r="B178" s="51" t="s">
        <v>75</v>
      </c>
      <c r="C178" s="32" t="s">
        <v>1547</v>
      </c>
      <c r="D178" s="29">
        <v>176</v>
      </c>
      <c r="E178" s="31" t="s">
        <v>1548</v>
      </c>
      <c r="F178" s="33">
        <v>43516</v>
      </c>
      <c r="G178" s="31" t="s">
        <v>1549</v>
      </c>
      <c r="H178" s="31" t="s">
        <v>79</v>
      </c>
      <c r="I178" s="31" t="s">
        <v>80</v>
      </c>
      <c r="J178" s="34" t="s">
        <v>81</v>
      </c>
      <c r="K178" s="34">
        <v>25419</v>
      </c>
      <c r="L178" s="34">
        <v>26919</v>
      </c>
      <c r="M178" s="35">
        <v>43516</v>
      </c>
      <c r="N178" s="35">
        <v>43516</v>
      </c>
      <c r="O178" s="29"/>
      <c r="P178" s="36">
        <v>5240183</v>
      </c>
      <c r="Q178" s="36">
        <v>31441098</v>
      </c>
      <c r="R178" s="37">
        <f t="shared" si="0"/>
        <v>0</v>
      </c>
      <c r="S178" s="31" t="s">
        <v>82</v>
      </c>
      <c r="T178" s="31" t="s">
        <v>83</v>
      </c>
      <c r="U178" s="38">
        <v>57297704</v>
      </c>
      <c r="V178" s="38" t="s">
        <v>81</v>
      </c>
      <c r="W178" s="39" t="s">
        <v>84</v>
      </c>
      <c r="X178" s="39" t="s">
        <v>81</v>
      </c>
      <c r="Y178" s="31" t="str">
        <f t="shared" si="2"/>
        <v>DENY CAROLINA LARA VEASQUEZ</v>
      </c>
      <c r="Z178" s="31" t="s">
        <v>85</v>
      </c>
      <c r="AA178" s="31" t="s">
        <v>122</v>
      </c>
      <c r="AB178" s="31" t="s">
        <v>87</v>
      </c>
      <c r="AC178" s="60">
        <v>43516</v>
      </c>
      <c r="AD178" s="34">
        <v>2005116</v>
      </c>
      <c r="AE178" s="29" t="s">
        <v>520</v>
      </c>
      <c r="AF178" s="31" t="s">
        <v>90</v>
      </c>
      <c r="AG178" s="31" t="s">
        <v>83</v>
      </c>
      <c r="AH178" s="43">
        <v>41779996</v>
      </c>
      <c r="AI178" s="29" t="s">
        <v>521</v>
      </c>
      <c r="AJ178" s="31">
        <v>180</v>
      </c>
      <c r="AK178" s="31" t="s">
        <v>92</v>
      </c>
      <c r="AL178" s="45">
        <v>43516</v>
      </c>
      <c r="AM178" s="31" t="s">
        <v>93</v>
      </c>
      <c r="AN178" s="31">
        <v>0</v>
      </c>
      <c r="AO178" s="46">
        <v>0</v>
      </c>
      <c r="AP178" s="47"/>
      <c r="AQ178" s="48">
        <v>0</v>
      </c>
      <c r="AR178" s="47"/>
      <c r="AS178" s="49">
        <v>43516</v>
      </c>
      <c r="AT178" s="49">
        <v>43696</v>
      </c>
      <c r="AU178" s="51"/>
      <c r="AV178" s="51"/>
      <c r="AW178" s="31" t="s">
        <v>94</v>
      </c>
      <c r="AX178" s="31"/>
      <c r="AY178" s="31"/>
      <c r="AZ178" s="31" t="s">
        <v>94</v>
      </c>
      <c r="BA178" s="31">
        <v>0</v>
      </c>
      <c r="BB178" s="31"/>
      <c r="BC178" s="31"/>
      <c r="BD178" s="31"/>
      <c r="BE178" s="52" t="s">
        <v>1550</v>
      </c>
      <c r="BF178" s="53">
        <f t="shared" si="1"/>
        <v>31441098</v>
      </c>
      <c r="BG178" s="54"/>
      <c r="BH178" s="55" t="s">
        <v>1551</v>
      </c>
      <c r="BI178" s="29" t="s">
        <v>97</v>
      </c>
      <c r="BJ178" s="29"/>
      <c r="BK178" s="56" t="s">
        <v>1552</v>
      </c>
      <c r="BL178" s="29" t="s">
        <v>99</v>
      </c>
      <c r="BM178" s="29"/>
      <c r="BN178" s="29"/>
      <c r="BO178" s="29"/>
      <c r="BP178" s="29" t="s">
        <v>100</v>
      </c>
      <c r="BQ178" s="29"/>
      <c r="BR178" s="29" t="s">
        <v>354</v>
      </c>
      <c r="BS178" s="57" t="s">
        <v>101</v>
      </c>
      <c r="BT178" s="58"/>
      <c r="BU178" s="29" t="s">
        <v>101</v>
      </c>
      <c r="BV178" s="29"/>
      <c r="BW178" s="58"/>
      <c r="BX178" s="29"/>
    </row>
    <row r="179" spans="1:76" ht="12.75" customHeight="1" x14ac:dyDescent="0.2">
      <c r="A179" s="30" t="s">
        <v>1553</v>
      </c>
      <c r="B179" s="51" t="s">
        <v>75</v>
      </c>
      <c r="C179" s="32" t="s">
        <v>1554</v>
      </c>
      <c r="D179" s="29">
        <v>177</v>
      </c>
      <c r="E179" s="31" t="s">
        <v>1555</v>
      </c>
      <c r="F179" s="33">
        <v>43516</v>
      </c>
      <c r="G179" s="31" t="s">
        <v>1556</v>
      </c>
      <c r="H179" s="31" t="s">
        <v>79</v>
      </c>
      <c r="I179" s="31" t="s">
        <v>80</v>
      </c>
      <c r="J179" s="34" t="s">
        <v>81</v>
      </c>
      <c r="K179" s="34">
        <v>25319</v>
      </c>
      <c r="L179" s="34">
        <v>27219</v>
      </c>
      <c r="M179" s="35">
        <v>43516</v>
      </c>
      <c r="N179" s="61">
        <v>43517</v>
      </c>
      <c r="O179" s="29"/>
      <c r="P179" s="36">
        <v>11316223</v>
      </c>
      <c r="Q179" s="36">
        <v>67897338</v>
      </c>
      <c r="R179" s="77">
        <f t="shared" si="0"/>
        <v>30176594.666666664</v>
      </c>
      <c r="S179" s="31" t="s">
        <v>82</v>
      </c>
      <c r="T179" s="31" t="s">
        <v>83</v>
      </c>
      <c r="U179" s="38">
        <v>40927519</v>
      </c>
      <c r="V179" s="38" t="s">
        <v>81</v>
      </c>
      <c r="W179" s="39" t="s">
        <v>84</v>
      </c>
      <c r="X179" s="39" t="s">
        <v>81</v>
      </c>
      <c r="Y179" s="31" t="str">
        <f t="shared" si="2"/>
        <v>HELENA CRISTINA ROBLES CERVANTES</v>
      </c>
      <c r="Z179" s="31" t="s">
        <v>85</v>
      </c>
      <c r="AA179" s="31" t="s">
        <v>122</v>
      </c>
      <c r="AB179" s="31" t="s">
        <v>87</v>
      </c>
      <c r="AC179" s="60">
        <v>43517</v>
      </c>
      <c r="AD179" s="34">
        <v>2005147</v>
      </c>
      <c r="AE179" s="29" t="s">
        <v>520</v>
      </c>
      <c r="AF179" s="31" t="s">
        <v>90</v>
      </c>
      <c r="AG179" s="31" t="s">
        <v>83</v>
      </c>
      <c r="AH179" s="43">
        <v>41779996</v>
      </c>
      <c r="AI179" s="29" t="s">
        <v>521</v>
      </c>
      <c r="AJ179" s="78">
        <v>100</v>
      </c>
      <c r="AK179" s="31" t="s">
        <v>92</v>
      </c>
      <c r="AL179" s="45">
        <v>43517</v>
      </c>
      <c r="AM179" s="31" t="s">
        <v>93</v>
      </c>
      <c r="AN179" s="31">
        <v>0</v>
      </c>
      <c r="AO179" s="46">
        <v>0</v>
      </c>
      <c r="AP179" s="47"/>
      <c r="AQ179" s="48">
        <v>0</v>
      </c>
      <c r="AR179" s="47"/>
      <c r="AS179" s="49">
        <v>43517</v>
      </c>
      <c r="AT179" s="79">
        <v>43615</v>
      </c>
      <c r="AU179" s="79">
        <v>43615</v>
      </c>
      <c r="AV179" s="51"/>
      <c r="AW179" s="31" t="s">
        <v>94</v>
      </c>
      <c r="AX179" s="31"/>
      <c r="AY179" s="31"/>
      <c r="AZ179" s="31" t="s">
        <v>94</v>
      </c>
      <c r="BA179" s="31">
        <v>0</v>
      </c>
      <c r="BB179" s="31"/>
      <c r="BC179" s="31"/>
      <c r="BD179" s="31"/>
      <c r="BE179" s="52" t="s">
        <v>1557</v>
      </c>
      <c r="BF179" s="53">
        <f t="shared" si="1"/>
        <v>67897338</v>
      </c>
      <c r="BG179" s="54"/>
      <c r="BH179" s="55" t="s">
        <v>1558</v>
      </c>
      <c r="BI179" s="29" t="s">
        <v>701</v>
      </c>
      <c r="BJ179" s="29" t="s">
        <v>1559</v>
      </c>
      <c r="BK179" s="56" t="s">
        <v>1560</v>
      </c>
      <c r="BL179" s="29" t="s">
        <v>99</v>
      </c>
      <c r="BM179" s="29"/>
      <c r="BN179" s="73" t="s">
        <v>748</v>
      </c>
      <c r="BO179" s="29"/>
      <c r="BP179" s="29"/>
      <c r="BQ179" s="29"/>
      <c r="BR179" s="29" t="s">
        <v>703</v>
      </c>
      <c r="BS179" s="57" t="s">
        <v>101</v>
      </c>
      <c r="BT179" s="82" t="s">
        <v>1561</v>
      </c>
      <c r="BU179" s="29" t="s">
        <v>101</v>
      </c>
      <c r="BV179" s="29"/>
      <c r="BW179" s="58"/>
      <c r="BX179" s="29"/>
    </row>
    <row r="180" spans="1:76" ht="12.75" customHeight="1" x14ac:dyDescent="0.2">
      <c r="A180" s="30" t="s">
        <v>1562</v>
      </c>
      <c r="B180" s="51" t="s">
        <v>75</v>
      </c>
      <c r="C180" s="32" t="s">
        <v>1563</v>
      </c>
      <c r="D180" s="29">
        <v>178</v>
      </c>
      <c r="E180" s="31" t="s">
        <v>1564</v>
      </c>
      <c r="F180" s="33">
        <v>43516</v>
      </c>
      <c r="G180" s="31" t="s">
        <v>1565</v>
      </c>
      <c r="H180" s="31" t="s">
        <v>79</v>
      </c>
      <c r="I180" s="31" t="s">
        <v>80</v>
      </c>
      <c r="J180" s="34" t="s">
        <v>81</v>
      </c>
      <c r="K180" s="34">
        <v>21219</v>
      </c>
      <c r="L180" s="34">
        <v>27319</v>
      </c>
      <c r="M180" s="35">
        <v>43516</v>
      </c>
      <c r="N180" s="61">
        <v>43517</v>
      </c>
      <c r="O180" s="29"/>
      <c r="P180" s="36">
        <v>6965478</v>
      </c>
      <c r="Q180" s="36">
        <v>73137519</v>
      </c>
      <c r="R180" s="37">
        <f t="shared" si="0"/>
        <v>1160913</v>
      </c>
      <c r="S180" s="31" t="s">
        <v>82</v>
      </c>
      <c r="T180" s="31" t="s">
        <v>83</v>
      </c>
      <c r="U180" s="38">
        <v>79850133</v>
      </c>
      <c r="V180" s="38" t="s">
        <v>81</v>
      </c>
      <c r="W180" s="39" t="s">
        <v>84</v>
      </c>
      <c r="X180" s="39" t="s">
        <v>81</v>
      </c>
      <c r="Y180" s="31" t="str">
        <f t="shared" si="2"/>
        <v>HERNAN YECID BARBOSA CAMARGO</v>
      </c>
      <c r="Z180" s="31" t="s">
        <v>85</v>
      </c>
      <c r="AA180" s="31" t="s">
        <v>480</v>
      </c>
      <c r="AB180" s="31" t="s">
        <v>87</v>
      </c>
      <c r="AC180" s="60">
        <v>43516</v>
      </c>
      <c r="AD180" s="34" t="s">
        <v>1566</v>
      </c>
      <c r="AE180" s="54" t="s">
        <v>825</v>
      </c>
      <c r="AF180" s="31" t="s">
        <v>90</v>
      </c>
      <c r="AG180" s="31" t="s">
        <v>83</v>
      </c>
      <c r="AH180" s="43">
        <v>52051027</v>
      </c>
      <c r="AI180" s="29" t="s">
        <v>826</v>
      </c>
      <c r="AJ180" s="31">
        <f>315-5</f>
        <v>310</v>
      </c>
      <c r="AK180" s="31" t="s">
        <v>92</v>
      </c>
      <c r="AL180" s="45">
        <v>43517</v>
      </c>
      <c r="AM180" s="31" t="s">
        <v>93</v>
      </c>
      <c r="AN180" s="31">
        <v>0</v>
      </c>
      <c r="AO180" s="46">
        <v>0</v>
      </c>
      <c r="AP180" s="47"/>
      <c r="AQ180" s="48">
        <v>0</v>
      </c>
      <c r="AR180" s="47"/>
      <c r="AS180" s="49">
        <v>43517</v>
      </c>
      <c r="AT180" s="49">
        <v>43829</v>
      </c>
      <c r="AU180" s="51"/>
      <c r="AV180" s="51"/>
      <c r="AW180" s="31" t="s">
        <v>94</v>
      </c>
      <c r="AX180" s="31"/>
      <c r="AY180" s="31"/>
      <c r="AZ180" s="31" t="s">
        <v>94</v>
      </c>
      <c r="BA180" s="31">
        <v>0</v>
      </c>
      <c r="BB180" s="31"/>
      <c r="BC180" s="31"/>
      <c r="BD180" s="31"/>
      <c r="BE180" s="52" t="s">
        <v>1567</v>
      </c>
      <c r="BF180" s="53">
        <f t="shared" si="1"/>
        <v>73137519</v>
      </c>
      <c r="BG180" s="29"/>
      <c r="BH180" s="55" t="s">
        <v>1568</v>
      </c>
      <c r="BI180" s="29" t="s">
        <v>97</v>
      </c>
      <c r="BJ180" s="29"/>
      <c r="BK180" s="56" t="s">
        <v>1569</v>
      </c>
      <c r="BL180" s="29" t="s">
        <v>99</v>
      </c>
      <c r="BM180" s="29"/>
      <c r="BN180" s="29"/>
      <c r="BO180" s="29"/>
      <c r="BP180" s="29"/>
      <c r="BQ180" s="29"/>
      <c r="BR180" s="29" t="s">
        <v>100</v>
      </c>
      <c r="BS180" s="57" t="s">
        <v>101</v>
      </c>
      <c r="BT180" s="58"/>
      <c r="BU180" s="29" t="s">
        <v>288</v>
      </c>
      <c r="BV180" s="29"/>
      <c r="BW180" s="58"/>
      <c r="BX180" s="29"/>
    </row>
    <row r="181" spans="1:76" ht="12.75" customHeight="1" x14ac:dyDescent="0.2">
      <c r="A181" s="30" t="s">
        <v>1570</v>
      </c>
      <c r="B181" s="51" t="s">
        <v>75</v>
      </c>
      <c r="C181" s="32" t="s">
        <v>1571</v>
      </c>
      <c r="D181" s="29">
        <v>179</v>
      </c>
      <c r="E181" s="31" t="s">
        <v>1572</v>
      </c>
      <c r="F181" s="33">
        <v>43516</v>
      </c>
      <c r="G181" s="31" t="s">
        <v>1573</v>
      </c>
      <c r="H181" s="31" t="s">
        <v>79</v>
      </c>
      <c r="I181" s="31" t="s">
        <v>80</v>
      </c>
      <c r="J181" s="34" t="s">
        <v>81</v>
      </c>
      <c r="K181" s="34">
        <v>25719</v>
      </c>
      <c r="L181" s="34">
        <v>27419</v>
      </c>
      <c r="M181" s="35">
        <v>43516</v>
      </c>
      <c r="N181" s="61">
        <v>43517</v>
      </c>
      <c r="O181" s="29"/>
      <c r="P181" s="36">
        <v>3461307</v>
      </c>
      <c r="Q181" s="36">
        <v>35997593</v>
      </c>
      <c r="R181" s="37">
        <f t="shared" si="0"/>
        <v>346130.89999999851</v>
      </c>
      <c r="S181" s="31" t="s">
        <v>82</v>
      </c>
      <c r="T181" s="31" t="s">
        <v>83</v>
      </c>
      <c r="U181" s="38">
        <v>1018404898</v>
      </c>
      <c r="V181" s="38" t="s">
        <v>81</v>
      </c>
      <c r="W181" s="39" t="s">
        <v>84</v>
      </c>
      <c r="X181" s="39" t="s">
        <v>81</v>
      </c>
      <c r="Y181" s="31" t="str">
        <f t="shared" si="2"/>
        <v>DIEGO EFREM ROJAS CORTES</v>
      </c>
      <c r="Z181" s="31" t="s">
        <v>85</v>
      </c>
      <c r="AA181" s="31" t="s">
        <v>122</v>
      </c>
      <c r="AB181" s="31" t="s">
        <v>87</v>
      </c>
      <c r="AC181" s="60">
        <v>43518</v>
      </c>
      <c r="AD181" s="31">
        <v>2005228</v>
      </c>
      <c r="AE181" s="29" t="s">
        <v>920</v>
      </c>
      <c r="AF181" s="31" t="s">
        <v>90</v>
      </c>
      <c r="AG181" s="31" t="s">
        <v>83</v>
      </c>
      <c r="AH181" s="43">
        <v>80215978</v>
      </c>
      <c r="AI181" s="29" t="s">
        <v>921</v>
      </c>
      <c r="AJ181" s="31">
        <v>309</v>
      </c>
      <c r="AK181" s="31" t="s">
        <v>92</v>
      </c>
      <c r="AL181" s="45">
        <v>43518</v>
      </c>
      <c r="AM181" s="31" t="s">
        <v>93</v>
      </c>
      <c r="AN181" s="31">
        <v>0</v>
      </c>
      <c r="AO181" s="46">
        <v>0</v>
      </c>
      <c r="AP181" s="47"/>
      <c r="AQ181" s="48">
        <v>0</v>
      </c>
      <c r="AR181" s="47"/>
      <c r="AS181" s="49">
        <v>43518</v>
      </c>
      <c r="AT181" s="49">
        <v>43829</v>
      </c>
      <c r="AU181" s="51"/>
      <c r="AV181" s="51"/>
      <c r="AW181" s="31" t="s">
        <v>94</v>
      </c>
      <c r="AX181" s="31"/>
      <c r="AY181" s="31"/>
      <c r="AZ181" s="31" t="s">
        <v>94</v>
      </c>
      <c r="BA181" s="31">
        <v>0</v>
      </c>
      <c r="BB181" s="31"/>
      <c r="BC181" s="31"/>
      <c r="BD181" s="31"/>
      <c r="BE181" s="52" t="s">
        <v>1574</v>
      </c>
      <c r="BF181" s="53">
        <f t="shared" si="1"/>
        <v>35997593</v>
      </c>
      <c r="BG181" s="29"/>
      <c r="BH181" s="55" t="s">
        <v>1575</v>
      </c>
      <c r="BI181" s="29" t="s">
        <v>97</v>
      </c>
      <c r="BJ181" s="29"/>
      <c r="BK181" s="56" t="s">
        <v>1576</v>
      </c>
      <c r="BL181" s="29" t="s">
        <v>99</v>
      </c>
      <c r="BM181" s="29"/>
      <c r="BN181" s="29"/>
      <c r="BO181" s="29"/>
      <c r="BP181" s="29"/>
      <c r="BQ181" s="29"/>
      <c r="BR181" s="29" t="s">
        <v>100</v>
      </c>
      <c r="BS181" s="57" t="s">
        <v>101</v>
      </c>
      <c r="BT181" s="58"/>
      <c r="BU181" s="29" t="s">
        <v>101</v>
      </c>
      <c r="BV181" s="29"/>
      <c r="BW181" s="58"/>
      <c r="BX181" s="29"/>
    </row>
    <row r="182" spans="1:76" ht="12.75" customHeight="1" x14ac:dyDescent="0.2">
      <c r="A182" s="30" t="s">
        <v>1577</v>
      </c>
      <c r="B182" s="51" t="s">
        <v>75</v>
      </c>
      <c r="C182" s="32" t="s">
        <v>1578</v>
      </c>
      <c r="D182" s="29">
        <v>180</v>
      </c>
      <c r="E182" s="31" t="s">
        <v>1579</v>
      </c>
      <c r="F182" s="33">
        <v>43516</v>
      </c>
      <c r="G182" s="31" t="s">
        <v>1580</v>
      </c>
      <c r="H182" s="31" t="s">
        <v>79</v>
      </c>
      <c r="I182" s="31" t="s">
        <v>80</v>
      </c>
      <c r="J182" s="34" t="s">
        <v>81</v>
      </c>
      <c r="K182" s="34">
        <v>16319</v>
      </c>
      <c r="L182" s="34">
        <v>27019</v>
      </c>
      <c r="M182" s="35">
        <v>43516</v>
      </c>
      <c r="N182" s="61">
        <v>43517</v>
      </c>
      <c r="O182" s="29"/>
      <c r="P182" s="36">
        <v>4297164</v>
      </c>
      <c r="Q182" s="36">
        <v>17188656</v>
      </c>
      <c r="R182" s="37">
        <f t="shared" si="0"/>
        <v>-25782984</v>
      </c>
      <c r="S182" s="31" t="s">
        <v>82</v>
      </c>
      <c r="T182" s="31" t="s">
        <v>83</v>
      </c>
      <c r="U182" s="38">
        <v>1033711669</v>
      </c>
      <c r="V182" s="38" t="s">
        <v>81</v>
      </c>
      <c r="W182" s="39" t="s">
        <v>84</v>
      </c>
      <c r="X182" s="39" t="s">
        <v>81</v>
      </c>
      <c r="Y182" s="31" t="str">
        <f t="shared" si="2"/>
        <v>ADRIANA PEREZ COLORADO</v>
      </c>
      <c r="Z182" s="31" t="s">
        <v>85</v>
      </c>
      <c r="AA182" s="31" t="s">
        <v>122</v>
      </c>
      <c r="AB182" s="31" t="s">
        <v>87</v>
      </c>
      <c r="AC182" s="60">
        <v>43518</v>
      </c>
      <c r="AD182" s="34">
        <v>2005223</v>
      </c>
      <c r="AE182" s="29" t="s">
        <v>405</v>
      </c>
      <c r="AF182" s="31" t="s">
        <v>90</v>
      </c>
      <c r="AG182" s="31" t="s">
        <v>83</v>
      </c>
      <c r="AH182" s="43">
        <v>52260278</v>
      </c>
      <c r="AI182" s="29" t="s">
        <v>406</v>
      </c>
      <c r="AJ182" s="31">
        <v>300</v>
      </c>
      <c r="AK182" s="31" t="s">
        <v>92</v>
      </c>
      <c r="AL182" s="45">
        <v>43523</v>
      </c>
      <c r="AM182" s="31" t="s">
        <v>93</v>
      </c>
      <c r="AN182" s="31">
        <v>0</v>
      </c>
      <c r="AO182" s="46">
        <v>0</v>
      </c>
      <c r="AP182" s="47"/>
      <c r="AQ182" s="48">
        <v>0</v>
      </c>
      <c r="AR182" s="47"/>
      <c r="AS182" s="49">
        <v>43523</v>
      </c>
      <c r="AT182" s="49">
        <v>43818</v>
      </c>
      <c r="AU182" s="105">
        <v>43825</v>
      </c>
      <c r="AV182" s="51"/>
      <c r="AW182" s="31" t="s">
        <v>94</v>
      </c>
      <c r="AX182" s="31"/>
      <c r="AY182" s="31"/>
      <c r="AZ182" s="31" t="s">
        <v>94</v>
      </c>
      <c r="BA182" s="31">
        <v>0</v>
      </c>
      <c r="BB182" s="31"/>
      <c r="BC182" s="31"/>
      <c r="BD182" s="31"/>
      <c r="BE182" s="52" t="s">
        <v>1581</v>
      </c>
      <c r="BF182" s="53">
        <f t="shared" si="1"/>
        <v>17188656</v>
      </c>
      <c r="BG182" s="99"/>
      <c r="BH182" s="55" t="s">
        <v>1582</v>
      </c>
      <c r="BI182" s="29" t="s">
        <v>97</v>
      </c>
      <c r="BJ182" s="29"/>
      <c r="BK182" s="56" t="s">
        <v>1583</v>
      </c>
      <c r="BL182" s="29" t="s">
        <v>99</v>
      </c>
      <c r="BM182" s="29"/>
      <c r="BN182" s="29"/>
      <c r="BO182" s="29"/>
      <c r="BP182" s="29"/>
      <c r="BQ182" s="29"/>
      <c r="BR182" s="29" t="s">
        <v>100</v>
      </c>
      <c r="BS182" s="57" t="s">
        <v>1584</v>
      </c>
      <c r="BT182" s="58"/>
      <c r="BU182" s="29" t="s">
        <v>101</v>
      </c>
      <c r="BV182" s="29"/>
      <c r="BW182" s="58"/>
      <c r="BX182" s="29"/>
    </row>
    <row r="183" spans="1:76" ht="12.75" customHeight="1" x14ac:dyDescent="0.2">
      <c r="A183" s="30" t="s">
        <v>1585</v>
      </c>
      <c r="B183" s="51" t="s">
        <v>75</v>
      </c>
      <c r="C183" s="32" t="s">
        <v>1586</v>
      </c>
      <c r="D183" s="106">
        <v>181</v>
      </c>
      <c r="E183" s="31" t="s">
        <v>1587</v>
      </c>
      <c r="F183" s="33">
        <v>43517</v>
      </c>
      <c r="G183" s="31" t="s">
        <v>1588</v>
      </c>
      <c r="H183" s="31" t="s">
        <v>79</v>
      </c>
      <c r="I183" s="31" t="s">
        <v>80</v>
      </c>
      <c r="J183" s="34" t="s">
        <v>81</v>
      </c>
      <c r="K183" s="34">
        <v>26319</v>
      </c>
      <c r="L183" s="34">
        <v>28419</v>
      </c>
      <c r="M183" s="35">
        <v>43517</v>
      </c>
      <c r="N183" s="35">
        <v>43517</v>
      </c>
      <c r="O183" s="29"/>
      <c r="P183" s="36">
        <v>5797421</v>
      </c>
      <c r="Q183" s="36">
        <v>60293178</v>
      </c>
      <c r="R183" s="37">
        <f t="shared" si="0"/>
        <v>579741.70000000298</v>
      </c>
      <c r="S183" s="31" t="s">
        <v>82</v>
      </c>
      <c r="T183" s="31" t="s">
        <v>83</v>
      </c>
      <c r="U183" s="38">
        <v>79938170</v>
      </c>
      <c r="V183" s="38" t="s">
        <v>81</v>
      </c>
      <c r="W183" s="39" t="s">
        <v>84</v>
      </c>
      <c r="X183" s="39" t="s">
        <v>81</v>
      </c>
      <c r="Y183" s="31" t="str">
        <f t="shared" si="2"/>
        <v>IVAN JAVIER MONROY JINETE</v>
      </c>
      <c r="Z183" s="31" t="s">
        <v>85</v>
      </c>
      <c r="AA183" s="31" t="s">
        <v>122</v>
      </c>
      <c r="AB183" s="31" t="s">
        <v>87</v>
      </c>
      <c r="AC183" s="60">
        <v>43518</v>
      </c>
      <c r="AD183" s="31">
        <v>2005222</v>
      </c>
      <c r="AE183" s="29" t="s">
        <v>920</v>
      </c>
      <c r="AF183" s="31" t="s">
        <v>90</v>
      </c>
      <c r="AG183" s="31" t="s">
        <v>83</v>
      </c>
      <c r="AH183" s="43">
        <v>80215978</v>
      </c>
      <c r="AI183" s="29" t="s">
        <v>921</v>
      </c>
      <c r="AJ183" s="31">
        <v>309</v>
      </c>
      <c r="AK183" s="31" t="s">
        <v>92</v>
      </c>
      <c r="AL183" s="45">
        <v>43518</v>
      </c>
      <c r="AM183" s="31" t="s">
        <v>93</v>
      </c>
      <c r="AN183" s="31">
        <v>0</v>
      </c>
      <c r="AO183" s="46">
        <v>0</v>
      </c>
      <c r="AP183" s="47"/>
      <c r="AQ183" s="48">
        <v>0</v>
      </c>
      <c r="AR183" s="47"/>
      <c r="AS183" s="49">
        <v>43518</v>
      </c>
      <c r="AT183" s="49">
        <v>43829</v>
      </c>
      <c r="AU183" s="51"/>
      <c r="AV183" s="51"/>
      <c r="AW183" s="31" t="s">
        <v>94</v>
      </c>
      <c r="AX183" s="31"/>
      <c r="AY183" s="31"/>
      <c r="AZ183" s="31" t="s">
        <v>94</v>
      </c>
      <c r="BA183" s="31">
        <v>0</v>
      </c>
      <c r="BB183" s="31"/>
      <c r="BC183" s="31"/>
      <c r="BD183" s="31"/>
      <c r="BE183" s="52" t="s">
        <v>1589</v>
      </c>
      <c r="BF183" s="53">
        <f t="shared" si="1"/>
        <v>60293178</v>
      </c>
      <c r="BG183" s="29"/>
      <c r="BH183" s="55" t="s">
        <v>1590</v>
      </c>
      <c r="BI183" s="29" t="s">
        <v>97</v>
      </c>
      <c r="BJ183" s="29"/>
      <c r="BK183" s="56" t="s">
        <v>1591</v>
      </c>
      <c r="BL183" s="29" t="s">
        <v>99</v>
      </c>
      <c r="BM183" s="29"/>
      <c r="BN183" s="29"/>
      <c r="BO183" s="29"/>
      <c r="BP183" s="29"/>
      <c r="BQ183" s="29"/>
      <c r="BR183" s="29" t="s">
        <v>100</v>
      </c>
      <c r="BS183" s="57" t="s">
        <v>101</v>
      </c>
      <c r="BT183" s="58"/>
      <c r="BU183" s="29" t="s">
        <v>101</v>
      </c>
      <c r="BV183" s="29"/>
      <c r="BW183" s="58"/>
      <c r="BX183" s="29"/>
    </row>
    <row r="184" spans="1:76" ht="12.75" customHeight="1" x14ac:dyDescent="0.2">
      <c r="A184" s="30" t="s">
        <v>1592</v>
      </c>
      <c r="B184" s="51" t="s">
        <v>75</v>
      </c>
      <c r="C184" s="32" t="s">
        <v>1593</v>
      </c>
      <c r="D184" s="106">
        <v>182</v>
      </c>
      <c r="E184" s="31" t="s">
        <v>1594</v>
      </c>
      <c r="F184" s="33">
        <v>43517</v>
      </c>
      <c r="G184" s="31" t="s">
        <v>1595</v>
      </c>
      <c r="H184" s="31" t="s">
        <v>79</v>
      </c>
      <c r="I184" s="31" t="s">
        <v>80</v>
      </c>
      <c r="J184" s="34" t="s">
        <v>81</v>
      </c>
      <c r="K184" s="34">
        <v>25919</v>
      </c>
      <c r="L184" s="34">
        <v>28319</v>
      </c>
      <c r="M184" s="35">
        <v>43517</v>
      </c>
      <c r="N184" s="35">
        <v>43517</v>
      </c>
      <c r="O184" s="29"/>
      <c r="P184" s="36">
        <v>3461307</v>
      </c>
      <c r="Q184" s="36">
        <v>36459100</v>
      </c>
      <c r="R184" s="37">
        <f t="shared" si="0"/>
        <v>807637.89999999851</v>
      </c>
      <c r="S184" s="31" t="s">
        <v>82</v>
      </c>
      <c r="T184" s="31" t="s">
        <v>83</v>
      </c>
      <c r="U184" s="38">
        <v>53139862</v>
      </c>
      <c r="V184" s="38" t="s">
        <v>81</v>
      </c>
      <c r="W184" s="39" t="s">
        <v>84</v>
      </c>
      <c r="X184" s="39" t="s">
        <v>81</v>
      </c>
      <c r="Y184" s="31" t="str">
        <f t="shared" si="2"/>
        <v>ANGELA MARIA CASTAÑEDA IBAÑEZ</v>
      </c>
      <c r="Z184" s="31" t="s">
        <v>85</v>
      </c>
      <c r="AA184" s="31" t="s">
        <v>122</v>
      </c>
      <c r="AB184" s="31" t="s">
        <v>87</v>
      </c>
      <c r="AC184" s="60">
        <v>43517</v>
      </c>
      <c r="AD184" s="31">
        <v>2005193</v>
      </c>
      <c r="AE184" s="29" t="s">
        <v>920</v>
      </c>
      <c r="AF184" s="31" t="s">
        <v>90</v>
      </c>
      <c r="AG184" s="31" t="s">
        <v>83</v>
      </c>
      <c r="AH184" s="43">
        <v>80215978</v>
      </c>
      <c r="AI184" s="29" t="s">
        <v>921</v>
      </c>
      <c r="AJ184" s="31">
        <v>309</v>
      </c>
      <c r="AK184" s="31" t="s">
        <v>92</v>
      </c>
      <c r="AL184" s="45">
        <v>43518</v>
      </c>
      <c r="AM184" s="31" t="s">
        <v>93</v>
      </c>
      <c r="AN184" s="31">
        <v>0</v>
      </c>
      <c r="AO184" s="46">
        <v>0</v>
      </c>
      <c r="AP184" s="47"/>
      <c r="AQ184" s="48">
        <v>0</v>
      </c>
      <c r="AR184" s="47"/>
      <c r="AS184" s="49">
        <v>43518</v>
      </c>
      <c r="AT184" s="49">
        <v>43829</v>
      </c>
      <c r="AU184" s="51"/>
      <c r="AV184" s="51"/>
      <c r="AW184" s="31" t="s">
        <v>94</v>
      </c>
      <c r="AX184" s="31"/>
      <c r="AY184" s="31"/>
      <c r="AZ184" s="31" t="s">
        <v>94</v>
      </c>
      <c r="BA184" s="31">
        <v>0</v>
      </c>
      <c r="BB184" s="31"/>
      <c r="BC184" s="31"/>
      <c r="BD184" s="31"/>
      <c r="BE184" s="52" t="s">
        <v>1596</v>
      </c>
      <c r="BF184" s="53">
        <f t="shared" si="1"/>
        <v>36459100</v>
      </c>
      <c r="BG184" s="54"/>
      <c r="BH184" s="55" t="s">
        <v>1597</v>
      </c>
      <c r="BI184" s="29" t="s">
        <v>97</v>
      </c>
      <c r="BJ184" s="29"/>
      <c r="BK184" s="56" t="s">
        <v>1598</v>
      </c>
      <c r="BL184" s="29" t="s">
        <v>99</v>
      </c>
      <c r="BM184" s="29"/>
      <c r="BN184" s="29"/>
      <c r="BO184" s="29"/>
      <c r="BP184" s="29"/>
      <c r="BQ184" s="29"/>
      <c r="BR184" s="29" t="s">
        <v>100</v>
      </c>
      <c r="BS184" s="57" t="s">
        <v>101</v>
      </c>
      <c r="BT184" s="58"/>
      <c r="BU184" s="29" t="s">
        <v>101</v>
      </c>
      <c r="BV184" s="29"/>
      <c r="BW184" s="58"/>
      <c r="BX184" s="29"/>
    </row>
    <row r="185" spans="1:76" ht="12.75" customHeight="1" x14ac:dyDescent="0.2">
      <c r="A185" s="30" t="s">
        <v>1599</v>
      </c>
      <c r="B185" s="51" t="s">
        <v>75</v>
      </c>
      <c r="C185" s="32" t="s">
        <v>1600</v>
      </c>
      <c r="D185" s="106">
        <v>183</v>
      </c>
      <c r="E185" s="98" t="s">
        <v>1601</v>
      </c>
      <c r="F185" s="33">
        <v>43521</v>
      </c>
      <c r="G185" s="31" t="s">
        <v>1512</v>
      </c>
      <c r="H185" s="31" t="s">
        <v>79</v>
      </c>
      <c r="I185" s="31" t="s">
        <v>80</v>
      </c>
      <c r="J185" s="34" t="s">
        <v>81</v>
      </c>
      <c r="K185" s="34">
        <v>23619</v>
      </c>
      <c r="L185" s="34">
        <v>28719</v>
      </c>
      <c r="M185" s="35">
        <v>43521</v>
      </c>
      <c r="N185" s="35">
        <v>43521</v>
      </c>
      <c r="O185" s="29"/>
      <c r="P185" s="36">
        <v>4297164</v>
      </c>
      <c r="Q185" s="36">
        <v>34377312</v>
      </c>
      <c r="R185" s="37">
        <f t="shared" si="0"/>
        <v>0</v>
      </c>
      <c r="S185" s="31" t="s">
        <v>82</v>
      </c>
      <c r="T185" s="31" t="s">
        <v>83</v>
      </c>
      <c r="U185" s="38">
        <v>13544993</v>
      </c>
      <c r="V185" s="38" t="s">
        <v>81</v>
      </c>
      <c r="W185" s="39" t="s">
        <v>84</v>
      </c>
      <c r="X185" s="39" t="s">
        <v>81</v>
      </c>
      <c r="Y185" s="31" t="str">
        <f t="shared" si="2"/>
        <v>HENRY OMAR AUGUSTO CASTELLANOS QUIROZ</v>
      </c>
      <c r="Z185" s="31" t="s">
        <v>85</v>
      </c>
      <c r="AA185" s="31" t="s">
        <v>122</v>
      </c>
      <c r="AB185" s="31" t="s">
        <v>87</v>
      </c>
      <c r="AC185" s="60">
        <v>43521</v>
      </c>
      <c r="AD185" s="31">
        <v>2005253</v>
      </c>
      <c r="AE185" s="29" t="s">
        <v>920</v>
      </c>
      <c r="AF185" s="31" t="s">
        <v>90</v>
      </c>
      <c r="AG185" s="31" t="s">
        <v>83</v>
      </c>
      <c r="AH185" s="43">
        <v>80215978</v>
      </c>
      <c r="AI185" s="29" t="s">
        <v>921</v>
      </c>
      <c r="AJ185" s="31">
        <v>240</v>
      </c>
      <c r="AK185" s="31" t="s">
        <v>92</v>
      </c>
      <c r="AL185" s="45">
        <v>43521</v>
      </c>
      <c r="AM185" s="31" t="s">
        <v>93</v>
      </c>
      <c r="AN185" s="31">
        <v>0</v>
      </c>
      <c r="AO185" s="46">
        <v>0</v>
      </c>
      <c r="AP185" s="47"/>
      <c r="AQ185" s="48">
        <v>0</v>
      </c>
      <c r="AR185" s="47"/>
      <c r="AS185" s="49">
        <v>43521</v>
      </c>
      <c r="AT185" s="49">
        <v>43762</v>
      </c>
      <c r="AU185" s="51"/>
      <c r="AV185" s="51"/>
      <c r="AW185" s="31" t="s">
        <v>94</v>
      </c>
      <c r="AX185" s="31"/>
      <c r="AY185" s="31"/>
      <c r="AZ185" s="31" t="s">
        <v>94</v>
      </c>
      <c r="BA185" s="31">
        <v>0</v>
      </c>
      <c r="BB185" s="31"/>
      <c r="BC185" s="31"/>
      <c r="BD185" s="31"/>
      <c r="BE185" s="52" t="s">
        <v>1602</v>
      </c>
      <c r="BF185" s="53">
        <f t="shared" si="1"/>
        <v>34377312</v>
      </c>
      <c r="BG185" s="29"/>
      <c r="BH185" s="55" t="s">
        <v>1603</v>
      </c>
      <c r="BI185" s="29" t="s">
        <v>97</v>
      </c>
      <c r="BJ185" s="29"/>
      <c r="BK185" s="56" t="s">
        <v>1604</v>
      </c>
      <c r="BL185" s="29" t="s">
        <v>99</v>
      </c>
      <c r="BM185" s="29"/>
      <c r="BN185" s="29"/>
      <c r="BO185" s="29"/>
      <c r="BP185" s="29"/>
      <c r="BQ185" s="29"/>
      <c r="BR185" s="29" t="s">
        <v>100</v>
      </c>
      <c r="BS185" s="57" t="s">
        <v>1605</v>
      </c>
      <c r="BT185" s="58"/>
      <c r="BU185" s="29" t="s">
        <v>101</v>
      </c>
      <c r="BV185" s="29"/>
      <c r="BW185" s="58"/>
      <c r="BX185" s="29"/>
    </row>
    <row r="186" spans="1:76" ht="12.75" customHeight="1" x14ac:dyDescent="0.2">
      <c r="A186" s="30" t="s">
        <v>1606</v>
      </c>
      <c r="B186" s="51" t="s">
        <v>75</v>
      </c>
      <c r="C186" s="32" t="s">
        <v>1607</v>
      </c>
      <c r="D186" s="106">
        <v>184</v>
      </c>
      <c r="E186" s="31" t="s">
        <v>1608</v>
      </c>
      <c r="F186" s="33">
        <v>43522</v>
      </c>
      <c r="G186" s="31" t="s">
        <v>1609</v>
      </c>
      <c r="H186" s="31" t="s">
        <v>79</v>
      </c>
      <c r="I186" s="31" t="s">
        <v>80</v>
      </c>
      <c r="J186" s="34" t="s">
        <v>81</v>
      </c>
      <c r="K186" s="34">
        <v>24219</v>
      </c>
      <c r="L186" s="34">
        <v>45519</v>
      </c>
      <c r="M186" s="35">
        <v>43522</v>
      </c>
      <c r="N186" s="35">
        <v>43522</v>
      </c>
      <c r="O186" s="29"/>
      <c r="P186" s="36">
        <v>5240183</v>
      </c>
      <c r="Q186" s="36">
        <v>53449867</v>
      </c>
      <c r="R186" s="37">
        <f t="shared" si="0"/>
        <v>1048037</v>
      </c>
      <c r="S186" s="31" t="s">
        <v>82</v>
      </c>
      <c r="T186" s="31" t="s">
        <v>83</v>
      </c>
      <c r="U186" s="38">
        <v>52481435</v>
      </c>
      <c r="V186" s="38" t="s">
        <v>81</v>
      </c>
      <c r="W186" s="39" t="s">
        <v>84</v>
      </c>
      <c r="X186" s="39" t="s">
        <v>81</v>
      </c>
      <c r="Y186" s="31" t="str">
        <f t="shared" si="2"/>
        <v>LUISA DEL PILAR GALINDO GARZON</v>
      </c>
      <c r="Z186" s="31" t="s">
        <v>85</v>
      </c>
      <c r="AA186" s="31" t="s">
        <v>86</v>
      </c>
      <c r="AB186" s="31" t="s">
        <v>87</v>
      </c>
      <c r="AC186" s="60">
        <v>43523</v>
      </c>
      <c r="AD186" s="31" t="s">
        <v>1610</v>
      </c>
      <c r="AE186" s="29" t="s">
        <v>920</v>
      </c>
      <c r="AF186" s="31" t="s">
        <v>90</v>
      </c>
      <c r="AG186" s="31" t="s">
        <v>83</v>
      </c>
      <c r="AH186" s="43">
        <v>80215978</v>
      </c>
      <c r="AI186" s="29" t="s">
        <v>921</v>
      </c>
      <c r="AJ186" s="31">
        <v>300</v>
      </c>
      <c r="AK186" s="31" t="s">
        <v>92</v>
      </c>
      <c r="AL186" s="45">
        <v>43525</v>
      </c>
      <c r="AM186" s="31" t="s">
        <v>93</v>
      </c>
      <c r="AN186" s="31">
        <v>0</v>
      </c>
      <c r="AO186" s="46">
        <v>0</v>
      </c>
      <c r="AP186" s="47"/>
      <c r="AQ186" s="48">
        <v>0</v>
      </c>
      <c r="AR186" s="47"/>
      <c r="AS186" s="49">
        <v>43525</v>
      </c>
      <c r="AT186" s="49">
        <v>43829</v>
      </c>
      <c r="AU186" s="51"/>
      <c r="AV186" s="51"/>
      <c r="AW186" s="31" t="s">
        <v>94</v>
      </c>
      <c r="AX186" s="31"/>
      <c r="AY186" s="31"/>
      <c r="AZ186" s="31" t="s">
        <v>94</v>
      </c>
      <c r="BA186" s="31">
        <v>0</v>
      </c>
      <c r="BB186" s="31"/>
      <c r="BC186" s="31"/>
      <c r="BD186" s="31"/>
      <c r="BE186" s="52" t="s">
        <v>1611</v>
      </c>
      <c r="BF186" s="53">
        <f t="shared" si="1"/>
        <v>53449867</v>
      </c>
      <c r="BG186" s="99"/>
      <c r="BH186" s="55" t="s">
        <v>1612</v>
      </c>
      <c r="BI186" s="29" t="s">
        <v>97</v>
      </c>
      <c r="BJ186" s="29"/>
      <c r="BK186" s="56" t="s">
        <v>1613</v>
      </c>
      <c r="BL186" s="29" t="s">
        <v>99</v>
      </c>
      <c r="BM186" s="29"/>
      <c r="BN186" s="29"/>
      <c r="BO186" s="29"/>
      <c r="BP186" s="29"/>
      <c r="BQ186" s="29"/>
      <c r="BR186" s="29" t="s">
        <v>100</v>
      </c>
      <c r="BS186" s="57" t="s">
        <v>101</v>
      </c>
      <c r="BT186" s="58"/>
      <c r="BU186" s="29" t="s">
        <v>101</v>
      </c>
      <c r="BV186" s="29"/>
      <c r="BW186" s="58"/>
      <c r="BX186" s="29"/>
    </row>
    <row r="187" spans="1:76" ht="12.75" customHeight="1" x14ac:dyDescent="0.2">
      <c r="A187" s="30" t="s">
        <v>1614</v>
      </c>
      <c r="B187" s="90" t="s">
        <v>75</v>
      </c>
      <c r="C187" s="32" t="s">
        <v>1615</v>
      </c>
      <c r="D187" s="106">
        <v>185</v>
      </c>
      <c r="E187" s="31" t="s">
        <v>1616</v>
      </c>
      <c r="F187" s="33">
        <v>43523</v>
      </c>
      <c r="G187" s="31" t="s">
        <v>1617</v>
      </c>
      <c r="H187" s="31" t="s">
        <v>79</v>
      </c>
      <c r="I187" s="31" t="s">
        <v>80</v>
      </c>
      <c r="J187" s="34" t="s">
        <v>81</v>
      </c>
      <c r="K187" s="34">
        <v>15419</v>
      </c>
      <c r="L187" s="34">
        <v>46419</v>
      </c>
      <c r="M187" s="35">
        <v>43523</v>
      </c>
      <c r="N187" s="35">
        <v>43523</v>
      </c>
      <c r="O187" s="29"/>
      <c r="P187" s="36">
        <v>6247498</v>
      </c>
      <c r="Q187" s="36">
        <v>64557479</v>
      </c>
      <c r="R187" s="37">
        <f t="shared" si="0"/>
        <v>1457749.200000003</v>
      </c>
      <c r="S187" s="31" t="s">
        <v>82</v>
      </c>
      <c r="T187" s="31" t="s">
        <v>83</v>
      </c>
      <c r="U187" s="38">
        <v>79781725</v>
      </c>
      <c r="V187" s="38" t="s">
        <v>81</v>
      </c>
      <c r="W187" s="39" t="s">
        <v>84</v>
      </c>
      <c r="X187" s="39" t="s">
        <v>81</v>
      </c>
      <c r="Y187" s="31" t="str">
        <f t="shared" si="2"/>
        <v>ANDRES EDUARDO VELASQUEZ VARGAS</v>
      </c>
      <c r="Z187" s="31" t="s">
        <v>85</v>
      </c>
      <c r="AA187" s="31" t="s">
        <v>268</v>
      </c>
      <c r="AB187" s="31" t="s">
        <v>87</v>
      </c>
      <c r="AC187" s="60">
        <v>43523</v>
      </c>
      <c r="AD187" s="34" t="s">
        <v>1618</v>
      </c>
      <c r="AE187" s="29" t="s">
        <v>189</v>
      </c>
      <c r="AF187" s="31" t="s">
        <v>90</v>
      </c>
      <c r="AG187" s="31" t="s">
        <v>83</v>
      </c>
      <c r="AH187" s="43">
        <v>40041023</v>
      </c>
      <c r="AI187" s="29" t="s">
        <v>190</v>
      </c>
      <c r="AJ187" s="107">
        <v>303</v>
      </c>
      <c r="AK187" s="31" t="s">
        <v>92</v>
      </c>
      <c r="AL187" s="45">
        <v>43524</v>
      </c>
      <c r="AM187" s="31" t="s">
        <v>93</v>
      </c>
      <c r="AN187" s="31">
        <v>0</v>
      </c>
      <c r="AO187" s="46">
        <v>0</v>
      </c>
      <c r="AP187" s="47"/>
      <c r="AQ187" s="48">
        <v>0</v>
      </c>
      <c r="AR187" s="47"/>
      <c r="AS187" s="49">
        <v>43524</v>
      </c>
      <c r="AT187" s="49">
        <v>43829</v>
      </c>
      <c r="AU187" s="51"/>
      <c r="AV187" s="51"/>
      <c r="AW187" s="31" t="s">
        <v>94</v>
      </c>
      <c r="AX187" s="31"/>
      <c r="AY187" s="31"/>
      <c r="AZ187" s="31" t="s">
        <v>94</v>
      </c>
      <c r="BA187" s="31">
        <v>0</v>
      </c>
      <c r="BB187" s="31"/>
      <c r="BC187" s="31"/>
      <c r="BD187" s="31"/>
      <c r="BE187" s="52" t="s">
        <v>1619</v>
      </c>
      <c r="BF187" s="53">
        <f t="shared" si="1"/>
        <v>64557479</v>
      </c>
      <c r="BG187" s="54"/>
      <c r="BH187" s="55" t="s">
        <v>1620</v>
      </c>
      <c r="BI187" s="29" t="s">
        <v>97</v>
      </c>
      <c r="BJ187" s="29"/>
      <c r="BK187" s="56" t="s">
        <v>1621</v>
      </c>
      <c r="BL187" s="29" t="s">
        <v>99</v>
      </c>
      <c r="BM187" s="29"/>
      <c r="BN187" s="29"/>
      <c r="BO187" s="29"/>
      <c r="BP187" s="29"/>
      <c r="BQ187" s="29"/>
      <c r="BR187" s="29" t="s">
        <v>100</v>
      </c>
      <c r="BS187" s="57" t="s">
        <v>101</v>
      </c>
      <c r="BT187" s="58"/>
      <c r="BU187" s="29" t="s">
        <v>101</v>
      </c>
      <c r="BV187" s="29"/>
      <c r="BW187" s="58"/>
      <c r="BX187" s="29"/>
    </row>
    <row r="188" spans="1:76" ht="12.75" customHeight="1" x14ac:dyDescent="0.2">
      <c r="A188" s="30" t="s">
        <v>1622</v>
      </c>
      <c r="B188" s="51" t="s">
        <v>75</v>
      </c>
      <c r="C188" s="32" t="s">
        <v>1623</v>
      </c>
      <c r="D188" s="106">
        <v>186</v>
      </c>
      <c r="E188" s="31" t="s">
        <v>1624</v>
      </c>
      <c r="F188" s="33">
        <v>43523</v>
      </c>
      <c r="G188" s="31" t="s">
        <v>1625</v>
      </c>
      <c r="H188" s="31" t="s">
        <v>79</v>
      </c>
      <c r="I188" s="31" t="s">
        <v>80</v>
      </c>
      <c r="J188" s="34" t="s">
        <v>81</v>
      </c>
      <c r="K188" s="34">
        <v>24819</v>
      </c>
      <c r="L188" s="34">
        <v>46319</v>
      </c>
      <c r="M188" s="35">
        <v>43523</v>
      </c>
      <c r="N188" s="35">
        <v>43523</v>
      </c>
      <c r="O188" s="29"/>
      <c r="P188" s="36">
        <v>2142594</v>
      </c>
      <c r="Q188" s="36">
        <v>10070192</v>
      </c>
      <c r="R188" s="37">
        <f t="shared" si="0"/>
        <v>0.19999999925494194</v>
      </c>
      <c r="S188" s="31" t="s">
        <v>82</v>
      </c>
      <c r="T188" s="31" t="s">
        <v>83</v>
      </c>
      <c r="U188" s="38">
        <v>35468118</v>
      </c>
      <c r="V188" s="38" t="s">
        <v>81</v>
      </c>
      <c r="W188" s="39" t="s">
        <v>84</v>
      </c>
      <c r="X188" s="39" t="s">
        <v>81</v>
      </c>
      <c r="Y188" s="31" t="str">
        <f t="shared" si="2"/>
        <v>NURY JEANNETH GUIOTT RIAÑO</v>
      </c>
      <c r="Z188" s="31" t="s">
        <v>85</v>
      </c>
      <c r="AA188" s="31" t="s">
        <v>122</v>
      </c>
      <c r="AB188" s="31" t="s">
        <v>87</v>
      </c>
      <c r="AC188" s="60">
        <v>43523</v>
      </c>
      <c r="AD188" s="34">
        <v>2005342</v>
      </c>
      <c r="AE188" s="29" t="s">
        <v>520</v>
      </c>
      <c r="AF188" s="31" t="s">
        <v>90</v>
      </c>
      <c r="AG188" s="31" t="s">
        <v>83</v>
      </c>
      <c r="AH188" s="43">
        <v>41779996</v>
      </c>
      <c r="AI188" s="29" t="s">
        <v>521</v>
      </c>
      <c r="AJ188" s="31">
        <v>141</v>
      </c>
      <c r="AK188" s="31" t="s">
        <v>92</v>
      </c>
      <c r="AL188" s="45">
        <v>43523</v>
      </c>
      <c r="AM188" s="31" t="s">
        <v>93</v>
      </c>
      <c r="AN188" s="31">
        <v>0</v>
      </c>
      <c r="AO188" s="46">
        <v>0</v>
      </c>
      <c r="AP188" s="47"/>
      <c r="AQ188" s="48">
        <v>0</v>
      </c>
      <c r="AR188" s="47"/>
      <c r="AS188" s="49">
        <v>43523</v>
      </c>
      <c r="AT188" s="49">
        <v>43663</v>
      </c>
      <c r="AU188" s="51"/>
      <c r="AV188" s="51"/>
      <c r="AW188" s="31" t="s">
        <v>94</v>
      </c>
      <c r="AX188" s="31"/>
      <c r="AY188" s="31"/>
      <c r="AZ188" s="31" t="s">
        <v>94</v>
      </c>
      <c r="BA188" s="31">
        <v>0</v>
      </c>
      <c r="BB188" s="31"/>
      <c r="BC188" s="31"/>
      <c r="BD188" s="31"/>
      <c r="BE188" s="52" t="s">
        <v>1626</v>
      </c>
      <c r="BF188" s="53">
        <f t="shared" si="1"/>
        <v>10070192</v>
      </c>
      <c r="BG188" s="29"/>
      <c r="BH188" s="55" t="s">
        <v>1627</v>
      </c>
      <c r="BI188" s="29" t="s">
        <v>97</v>
      </c>
      <c r="BJ188" s="29"/>
      <c r="BK188" s="56" t="s">
        <v>1628</v>
      </c>
      <c r="BL188" s="29" t="s">
        <v>99</v>
      </c>
      <c r="BM188" s="29"/>
      <c r="BN188" s="29"/>
      <c r="BO188" s="29"/>
      <c r="BP188" s="29" t="s">
        <v>100</v>
      </c>
      <c r="BQ188" s="29"/>
      <c r="BR188" s="29" t="s">
        <v>354</v>
      </c>
      <c r="BS188" s="57" t="s">
        <v>101</v>
      </c>
      <c r="BT188" s="82" t="s">
        <v>1629</v>
      </c>
      <c r="BU188" s="29" t="s">
        <v>101</v>
      </c>
      <c r="BV188" s="29"/>
      <c r="BW188" s="58"/>
      <c r="BX188" s="29"/>
    </row>
    <row r="189" spans="1:76" ht="12.75" customHeight="1" x14ac:dyDescent="0.2">
      <c r="A189" s="30" t="s">
        <v>1630</v>
      </c>
      <c r="B189" s="51" t="s">
        <v>75</v>
      </c>
      <c r="C189" s="32" t="s">
        <v>1631</v>
      </c>
      <c r="D189" s="106">
        <v>187</v>
      </c>
      <c r="E189" s="31" t="s">
        <v>1632</v>
      </c>
      <c r="F189" s="33">
        <v>43523</v>
      </c>
      <c r="G189" s="31" t="s">
        <v>1633</v>
      </c>
      <c r="H189" s="31" t="s">
        <v>79</v>
      </c>
      <c r="I189" s="31" t="s">
        <v>80</v>
      </c>
      <c r="J189" s="34" t="s">
        <v>81</v>
      </c>
      <c r="K189" s="34">
        <v>27119</v>
      </c>
      <c r="L189" s="34">
        <v>46519</v>
      </c>
      <c r="M189" s="35">
        <v>43523</v>
      </c>
      <c r="N189" s="35">
        <v>43523</v>
      </c>
      <c r="O189" s="29"/>
      <c r="P189" s="36">
        <v>8251412</v>
      </c>
      <c r="Q189" s="36">
        <v>85814685</v>
      </c>
      <c r="R189" s="37">
        <f t="shared" si="0"/>
        <v>3300565</v>
      </c>
      <c r="S189" s="31" t="s">
        <v>82</v>
      </c>
      <c r="T189" s="31" t="s">
        <v>83</v>
      </c>
      <c r="U189" s="38">
        <v>29659231</v>
      </c>
      <c r="V189" s="38" t="s">
        <v>81</v>
      </c>
      <c r="W189" s="39" t="s">
        <v>84</v>
      </c>
      <c r="X189" s="39" t="s">
        <v>81</v>
      </c>
      <c r="Y189" s="31" t="str">
        <f t="shared" si="2"/>
        <v>OLGA LUCIA CASAÑAS SUAREZ</v>
      </c>
      <c r="Z189" s="31" t="s">
        <v>85</v>
      </c>
      <c r="AA189" s="31" t="s">
        <v>86</v>
      </c>
      <c r="AB189" s="31" t="s">
        <v>87</v>
      </c>
      <c r="AC189" s="60">
        <v>43525</v>
      </c>
      <c r="AD189" s="34" t="s">
        <v>1634</v>
      </c>
      <c r="AE189" s="54" t="s">
        <v>825</v>
      </c>
      <c r="AF189" s="31" t="s">
        <v>90</v>
      </c>
      <c r="AG189" s="31" t="s">
        <v>83</v>
      </c>
      <c r="AH189" s="43">
        <v>52051027</v>
      </c>
      <c r="AI189" s="29" t="s">
        <v>826</v>
      </c>
      <c r="AJ189" s="31">
        <f>312-12</f>
        <v>300</v>
      </c>
      <c r="AK189" s="31" t="s">
        <v>92</v>
      </c>
      <c r="AL189" s="45">
        <v>43525</v>
      </c>
      <c r="AM189" s="31" t="s">
        <v>93</v>
      </c>
      <c r="AN189" s="31">
        <v>0</v>
      </c>
      <c r="AO189" s="46">
        <v>0</v>
      </c>
      <c r="AP189" s="47"/>
      <c r="AQ189" s="48">
        <v>0</v>
      </c>
      <c r="AR189" s="47"/>
      <c r="AS189" s="49">
        <v>43525</v>
      </c>
      <c r="AT189" s="49">
        <v>43829</v>
      </c>
      <c r="AU189" s="51"/>
      <c r="AV189" s="51"/>
      <c r="AW189" s="31" t="s">
        <v>94</v>
      </c>
      <c r="AX189" s="31"/>
      <c r="AY189" s="31"/>
      <c r="AZ189" s="31" t="s">
        <v>94</v>
      </c>
      <c r="BA189" s="31">
        <v>0</v>
      </c>
      <c r="BB189" s="31"/>
      <c r="BC189" s="31"/>
      <c r="BD189" s="31"/>
      <c r="BE189" s="52" t="s">
        <v>1635</v>
      </c>
      <c r="BF189" s="53">
        <f t="shared" si="1"/>
        <v>85814685</v>
      </c>
      <c r="BG189" s="54"/>
      <c r="BH189" s="55" t="s">
        <v>1636</v>
      </c>
      <c r="BI189" s="29" t="s">
        <v>97</v>
      </c>
      <c r="BJ189" s="29"/>
      <c r="BK189" s="56" t="s">
        <v>1637</v>
      </c>
      <c r="BL189" s="29" t="s">
        <v>99</v>
      </c>
      <c r="BM189" s="29"/>
      <c r="BN189" s="29"/>
      <c r="BO189" s="29"/>
      <c r="BP189" s="29"/>
      <c r="BQ189" s="29"/>
      <c r="BR189" s="29" t="s">
        <v>100</v>
      </c>
      <c r="BS189" s="57" t="s">
        <v>1077</v>
      </c>
      <c r="BU189" s="29" t="s">
        <v>101</v>
      </c>
      <c r="BV189" s="29"/>
      <c r="BW189" s="58"/>
      <c r="BX189" s="29"/>
    </row>
    <row r="190" spans="1:76" ht="12.75" customHeight="1" x14ac:dyDescent="0.2">
      <c r="A190" s="30" t="s">
        <v>1638</v>
      </c>
      <c r="B190" s="51" t="s">
        <v>75</v>
      </c>
      <c r="C190" s="32" t="s">
        <v>1639</v>
      </c>
      <c r="D190" s="106">
        <v>188</v>
      </c>
      <c r="E190" s="31" t="s">
        <v>1640</v>
      </c>
      <c r="F190" s="33">
        <v>43524</v>
      </c>
      <c r="G190" s="31" t="s">
        <v>1641</v>
      </c>
      <c r="H190" s="31" t="s">
        <v>79</v>
      </c>
      <c r="I190" s="31" t="s">
        <v>80</v>
      </c>
      <c r="J190" s="34" t="s">
        <v>81</v>
      </c>
      <c r="K190" s="34">
        <v>28619</v>
      </c>
      <c r="L190" s="34">
        <v>47819</v>
      </c>
      <c r="M190" s="35">
        <v>43524</v>
      </c>
      <c r="N190" s="35">
        <v>43524</v>
      </c>
      <c r="O190" s="29"/>
      <c r="P190" s="36">
        <v>4682944</v>
      </c>
      <c r="Q190" s="36">
        <v>46829440</v>
      </c>
      <c r="R190" s="37">
        <f t="shared" si="0"/>
        <v>0</v>
      </c>
      <c r="S190" s="31" t="s">
        <v>82</v>
      </c>
      <c r="T190" s="31" t="s">
        <v>83</v>
      </c>
      <c r="U190" s="38">
        <v>52076213</v>
      </c>
      <c r="V190" s="38" t="s">
        <v>81</v>
      </c>
      <c r="W190" s="39" t="s">
        <v>84</v>
      </c>
      <c r="X190" s="39" t="s">
        <v>81</v>
      </c>
      <c r="Y190" s="31" t="str">
        <f t="shared" si="2"/>
        <v>DORA LUCIA BASTIDAS CAMARGO</v>
      </c>
      <c r="Z190" s="31" t="s">
        <v>85</v>
      </c>
      <c r="AA190" s="31" t="s">
        <v>122</v>
      </c>
      <c r="AB190" s="31" t="s">
        <v>87</v>
      </c>
      <c r="AC190" s="60">
        <v>43524</v>
      </c>
      <c r="AD190" s="31">
        <v>2005382</v>
      </c>
      <c r="AE190" s="29" t="s">
        <v>405</v>
      </c>
      <c r="AF190" s="31" t="s">
        <v>90</v>
      </c>
      <c r="AG190" s="31" t="s">
        <v>83</v>
      </c>
      <c r="AH190" s="43">
        <v>52260278</v>
      </c>
      <c r="AI190" s="29" t="s">
        <v>406</v>
      </c>
      <c r="AJ190" s="31">
        <v>300</v>
      </c>
      <c r="AK190" s="31" t="s">
        <v>92</v>
      </c>
      <c r="AL190" s="45">
        <v>43524</v>
      </c>
      <c r="AM190" s="31" t="s">
        <v>93</v>
      </c>
      <c r="AN190" s="31">
        <v>0</v>
      </c>
      <c r="AO190" s="46">
        <v>0</v>
      </c>
      <c r="AP190" s="47"/>
      <c r="AQ190" s="48">
        <v>0</v>
      </c>
      <c r="AR190" s="47"/>
      <c r="AS190" s="49">
        <v>43524</v>
      </c>
      <c r="AT190" s="49">
        <v>43826</v>
      </c>
      <c r="AU190" s="51"/>
      <c r="AV190" s="51"/>
      <c r="AW190" s="31" t="s">
        <v>94</v>
      </c>
      <c r="AX190" s="31"/>
      <c r="AY190" s="31"/>
      <c r="AZ190" s="31" t="s">
        <v>94</v>
      </c>
      <c r="BA190" s="31">
        <v>0</v>
      </c>
      <c r="BB190" s="31"/>
      <c r="BC190" s="31"/>
      <c r="BD190" s="31"/>
      <c r="BE190" s="52" t="s">
        <v>1642</v>
      </c>
      <c r="BF190" s="53">
        <f t="shared" si="1"/>
        <v>46829440</v>
      </c>
      <c r="BG190" s="54"/>
      <c r="BH190" s="55" t="s">
        <v>1643</v>
      </c>
      <c r="BI190" s="29" t="s">
        <v>97</v>
      </c>
      <c r="BJ190" s="29"/>
      <c r="BK190" s="56" t="s">
        <v>1644</v>
      </c>
      <c r="BL190" s="29" t="s">
        <v>99</v>
      </c>
      <c r="BM190" s="29"/>
      <c r="BN190" s="29"/>
      <c r="BO190" s="29"/>
      <c r="BP190" s="29"/>
      <c r="BQ190" s="29"/>
      <c r="BR190" s="29" t="s">
        <v>100</v>
      </c>
      <c r="BS190" s="57" t="s">
        <v>101</v>
      </c>
      <c r="BT190" s="58"/>
      <c r="BU190" s="29" t="s">
        <v>101</v>
      </c>
      <c r="BV190" s="29"/>
      <c r="BW190" s="58"/>
      <c r="BX190" s="29"/>
    </row>
    <row r="191" spans="1:76" ht="12.75" customHeight="1" x14ac:dyDescent="0.2">
      <c r="A191" s="30" t="s">
        <v>1645</v>
      </c>
      <c r="B191" s="51" t="s">
        <v>75</v>
      </c>
      <c r="C191" s="32" t="s">
        <v>1646</v>
      </c>
      <c r="D191" s="106">
        <v>189</v>
      </c>
      <c r="E191" s="31" t="s">
        <v>1647</v>
      </c>
      <c r="F191" s="33">
        <v>43524</v>
      </c>
      <c r="G191" s="31" t="s">
        <v>1648</v>
      </c>
      <c r="H191" s="31" t="s">
        <v>79</v>
      </c>
      <c r="I191" s="31" t="s">
        <v>80</v>
      </c>
      <c r="J191" s="34" t="s">
        <v>81</v>
      </c>
      <c r="K191" s="34">
        <v>28519</v>
      </c>
      <c r="L191" s="34">
        <v>47919</v>
      </c>
      <c r="M191" s="35">
        <v>43524</v>
      </c>
      <c r="N191" s="61">
        <v>43525</v>
      </c>
      <c r="O191" s="29"/>
      <c r="P191" s="36">
        <v>2142594</v>
      </c>
      <c r="Q191" s="36">
        <v>21425940</v>
      </c>
      <c r="R191" s="37">
        <f t="shared" si="0"/>
        <v>0</v>
      </c>
      <c r="S191" s="31" t="s">
        <v>82</v>
      </c>
      <c r="T191" s="31" t="s">
        <v>83</v>
      </c>
      <c r="U191" s="38">
        <v>1069715926</v>
      </c>
      <c r="V191" s="38" t="s">
        <v>81</v>
      </c>
      <c r="W191" s="39" t="s">
        <v>84</v>
      </c>
      <c r="X191" s="39" t="s">
        <v>81</v>
      </c>
      <c r="Y191" s="31" t="str">
        <f t="shared" si="2"/>
        <v>ADRIANA ESTHER PEDRAZA MARTINEZ</v>
      </c>
      <c r="Z191" s="31" t="s">
        <v>85</v>
      </c>
      <c r="AA191" s="31" t="s">
        <v>86</v>
      </c>
      <c r="AB191" s="31" t="s">
        <v>87</v>
      </c>
      <c r="AC191" s="60">
        <v>43525</v>
      </c>
      <c r="AD191" s="31" t="s">
        <v>1649</v>
      </c>
      <c r="AE191" s="29" t="s">
        <v>920</v>
      </c>
      <c r="AF191" s="31" t="s">
        <v>90</v>
      </c>
      <c r="AG191" s="31" t="s">
        <v>83</v>
      </c>
      <c r="AH191" s="43">
        <v>80215978</v>
      </c>
      <c r="AI191" s="29" t="s">
        <v>921</v>
      </c>
      <c r="AJ191" s="31">
        <v>300</v>
      </c>
      <c r="AK191" s="31" t="s">
        <v>92</v>
      </c>
      <c r="AL191" s="45">
        <v>43525</v>
      </c>
      <c r="AM191" s="31" t="s">
        <v>93</v>
      </c>
      <c r="AN191" s="31">
        <v>0</v>
      </c>
      <c r="AO191" s="46">
        <v>0</v>
      </c>
      <c r="AP191" s="47"/>
      <c r="AQ191" s="48">
        <v>0</v>
      </c>
      <c r="AR191" s="47"/>
      <c r="AS191" s="49">
        <v>43525</v>
      </c>
      <c r="AT191" s="49">
        <v>43826</v>
      </c>
      <c r="AU191" s="105">
        <v>43829</v>
      </c>
      <c r="AV191" s="51"/>
      <c r="AW191" s="31" t="s">
        <v>94</v>
      </c>
      <c r="AX191" s="31"/>
      <c r="AY191" s="31"/>
      <c r="AZ191" s="31" t="s">
        <v>94</v>
      </c>
      <c r="BA191" s="31">
        <v>0</v>
      </c>
      <c r="BB191" s="31"/>
      <c r="BC191" s="31"/>
      <c r="BD191" s="31"/>
      <c r="BE191" s="52" t="s">
        <v>1650</v>
      </c>
      <c r="BF191" s="53">
        <f t="shared" si="1"/>
        <v>21425940</v>
      </c>
      <c r="BG191" s="54"/>
      <c r="BH191" s="55" t="s">
        <v>1651</v>
      </c>
      <c r="BI191" s="29" t="s">
        <v>97</v>
      </c>
      <c r="BJ191" s="29"/>
      <c r="BK191" s="56" t="s">
        <v>1652</v>
      </c>
      <c r="BL191" s="29" t="s">
        <v>99</v>
      </c>
      <c r="BM191" s="29"/>
      <c r="BN191" s="29"/>
      <c r="BO191" s="29"/>
      <c r="BP191" s="29"/>
      <c r="BQ191" s="29"/>
      <c r="BR191" s="29" t="s">
        <v>100</v>
      </c>
      <c r="BS191" s="57" t="s">
        <v>1653</v>
      </c>
      <c r="BT191" s="65" t="s">
        <v>1654</v>
      </c>
      <c r="BU191" s="29" t="s">
        <v>101</v>
      </c>
      <c r="BV191" s="29"/>
      <c r="BW191" s="58"/>
      <c r="BX191" s="29"/>
    </row>
    <row r="192" spans="1:76" ht="12.75" customHeight="1" x14ac:dyDescent="0.2">
      <c r="A192" s="30" t="s">
        <v>1655</v>
      </c>
      <c r="B192" s="51" t="s">
        <v>75</v>
      </c>
      <c r="C192" s="32" t="s">
        <v>1656</v>
      </c>
      <c r="D192" s="106">
        <v>190</v>
      </c>
      <c r="E192" s="31" t="s">
        <v>1657</v>
      </c>
      <c r="F192" s="33">
        <v>43525</v>
      </c>
      <c r="G192" s="31" t="s">
        <v>1658</v>
      </c>
      <c r="H192" s="31" t="s">
        <v>79</v>
      </c>
      <c r="I192" s="31" t="s">
        <v>80</v>
      </c>
      <c r="J192" s="34" t="s">
        <v>81</v>
      </c>
      <c r="K192" s="34">
        <v>28719</v>
      </c>
      <c r="L192" s="34">
        <v>48019</v>
      </c>
      <c r="M192" s="35">
        <v>43525</v>
      </c>
      <c r="N192" s="35">
        <v>43525</v>
      </c>
      <c r="O192" s="29"/>
      <c r="P192" s="36">
        <v>3064810</v>
      </c>
      <c r="Q192" s="36">
        <v>30648100</v>
      </c>
      <c r="R192" s="37">
        <f t="shared" si="0"/>
        <v>0</v>
      </c>
      <c r="S192" s="31" t="s">
        <v>82</v>
      </c>
      <c r="T192" s="31" t="s">
        <v>83</v>
      </c>
      <c r="U192" s="38">
        <v>1019075630</v>
      </c>
      <c r="V192" s="38" t="s">
        <v>81</v>
      </c>
      <c r="W192" s="39" t="s">
        <v>84</v>
      </c>
      <c r="X192" s="39" t="s">
        <v>81</v>
      </c>
      <c r="Y192" s="31" t="str">
        <f t="shared" si="2"/>
        <v>KATHERINNE JULIETH ANGULO ALONSO</v>
      </c>
      <c r="Z192" s="31" t="s">
        <v>85</v>
      </c>
      <c r="AA192" s="31" t="s">
        <v>122</v>
      </c>
      <c r="AB192" s="31" t="s">
        <v>87</v>
      </c>
      <c r="AC192" s="60">
        <v>43525</v>
      </c>
      <c r="AD192" s="34">
        <v>2005417</v>
      </c>
      <c r="AE192" s="29" t="s">
        <v>405</v>
      </c>
      <c r="AF192" s="31" t="s">
        <v>90</v>
      </c>
      <c r="AG192" s="31" t="s">
        <v>83</v>
      </c>
      <c r="AH192" s="43">
        <v>52260278</v>
      </c>
      <c r="AI192" s="29" t="s">
        <v>406</v>
      </c>
      <c r="AJ192" s="31">
        <v>300</v>
      </c>
      <c r="AK192" s="31" t="s">
        <v>92</v>
      </c>
      <c r="AL192" s="45">
        <v>43525</v>
      </c>
      <c r="AM192" s="31" t="s">
        <v>93</v>
      </c>
      <c r="AN192" s="31">
        <v>0</v>
      </c>
      <c r="AO192" s="46">
        <v>0</v>
      </c>
      <c r="AP192" s="47"/>
      <c r="AQ192" s="48">
        <v>0</v>
      </c>
      <c r="AR192" s="47"/>
      <c r="AS192" s="49">
        <v>43525</v>
      </c>
      <c r="AT192" s="49">
        <v>43826</v>
      </c>
      <c r="AU192" s="105">
        <v>43829</v>
      </c>
      <c r="AV192" s="51"/>
      <c r="AW192" s="31" t="s">
        <v>94</v>
      </c>
      <c r="AX192" s="31"/>
      <c r="AY192" s="31"/>
      <c r="AZ192" s="31" t="s">
        <v>94</v>
      </c>
      <c r="BA192" s="31">
        <v>0</v>
      </c>
      <c r="BB192" s="31"/>
      <c r="BC192" s="31"/>
      <c r="BD192" s="31"/>
      <c r="BE192" s="52" t="s">
        <v>1659</v>
      </c>
      <c r="BF192" s="53">
        <f t="shared" si="1"/>
        <v>30648100</v>
      </c>
      <c r="BG192" s="54"/>
      <c r="BH192" s="55" t="s">
        <v>1660</v>
      </c>
      <c r="BI192" s="29" t="s">
        <v>97</v>
      </c>
      <c r="BJ192" s="29"/>
      <c r="BK192" s="56" t="s">
        <v>1661</v>
      </c>
      <c r="BL192" s="29" t="s">
        <v>99</v>
      </c>
      <c r="BM192" s="29"/>
      <c r="BN192" s="29"/>
      <c r="BO192" s="29"/>
      <c r="BP192" s="29"/>
      <c r="BQ192" s="29"/>
      <c r="BR192" s="29" t="s">
        <v>100</v>
      </c>
      <c r="BS192" s="57" t="s">
        <v>1662</v>
      </c>
      <c r="BT192" s="58"/>
      <c r="BU192" s="29" t="s">
        <v>101</v>
      </c>
      <c r="BV192" s="29"/>
      <c r="BW192" s="58"/>
      <c r="BX192" s="29"/>
    </row>
    <row r="193" spans="1:76" ht="12.75" customHeight="1" x14ac:dyDescent="0.2">
      <c r="A193" s="30" t="s">
        <v>1663</v>
      </c>
      <c r="B193" s="51" t="s">
        <v>75</v>
      </c>
      <c r="C193" s="32" t="s">
        <v>1664</v>
      </c>
      <c r="D193" s="106">
        <v>191</v>
      </c>
      <c r="E193" s="31" t="s">
        <v>1665</v>
      </c>
      <c r="F193" s="33">
        <v>43525</v>
      </c>
      <c r="G193" s="31" t="s">
        <v>1666</v>
      </c>
      <c r="H193" s="31" t="s">
        <v>79</v>
      </c>
      <c r="I193" s="31" t="s">
        <v>80</v>
      </c>
      <c r="J193" s="34" t="s">
        <v>81</v>
      </c>
      <c r="K193" s="34">
        <v>29219</v>
      </c>
      <c r="L193" s="34">
        <v>48319</v>
      </c>
      <c r="M193" s="35">
        <v>43525</v>
      </c>
      <c r="N193" s="35">
        <v>43525</v>
      </c>
      <c r="O193" s="29"/>
      <c r="P193" s="36">
        <v>2586262</v>
      </c>
      <c r="Q193" s="36">
        <v>25862620</v>
      </c>
      <c r="R193" s="37">
        <f t="shared" si="0"/>
        <v>344834.93333333358</v>
      </c>
      <c r="S193" s="31" t="s">
        <v>82</v>
      </c>
      <c r="T193" s="31" t="s">
        <v>83</v>
      </c>
      <c r="U193" s="38">
        <v>1030675889</v>
      </c>
      <c r="V193" s="38" t="s">
        <v>81</v>
      </c>
      <c r="W193" s="39" t="s">
        <v>84</v>
      </c>
      <c r="X193" s="39" t="s">
        <v>81</v>
      </c>
      <c r="Y193" s="31" t="str">
        <f t="shared" si="2"/>
        <v>LEIDY VANESSA MALDONADO MORENO</v>
      </c>
      <c r="Z193" s="31" t="s">
        <v>85</v>
      </c>
      <c r="AA193" s="31" t="s">
        <v>122</v>
      </c>
      <c r="AB193" s="31" t="s">
        <v>87</v>
      </c>
      <c r="AC193" s="60">
        <v>43525</v>
      </c>
      <c r="AD193" s="34">
        <v>2005415</v>
      </c>
      <c r="AE193" s="29" t="s">
        <v>405</v>
      </c>
      <c r="AF193" s="31" t="s">
        <v>90</v>
      </c>
      <c r="AG193" s="31" t="s">
        <v>83</v>
      </c>
      <c r="AH193" s="43">
        <v>52260278</v>
      </c>
      <c r="AI193" s="29" t="s">
        <v>406</v>
      </c>
      <c r="AJ193" s="31">
        <f>270+26</f>
        <v>296</v>
      </c>
      <c r="AK193" s="31" t="s">
        <v>92</v>
      </c>
      <c r="AL193" s="45">
        <v>43529</v>
      </c>
      <c r="AM193" s="31" t="s">
        <v>93</v>
      </c>
      <c r="AN193" s="31">
        <v>0</v>
      </c>
      <c r="AO193" s="46">
        <v>0</v>
      </c>
      <c r="AP193" s="47"/>
      <c r="AQ193" s="48">
        <v>0</v>
      </c>
      <c r="AR193" s="47"/>
      <c r="AS193" s="49">
        <v>43529</v>
      </c>
      <c r="AT193" s="49">
        <v>43829</v>
      </c>
      <c r="AU193" s="51"/>
      <c r="AV193" s="51"/>
      <c r="AW193" s="31" t="s">
        <v>94</v>
      </c>
      <c r="AX193" s="31"/>
      <c r="AY193" s="31"/>
      <c r="AZ193" s="31" t="s">
        <v>94</v>
      </c>
      <c r="BA193" s="31">
        <v>0</v>
      </c>
      <c r="BB193" s="31"/>
      <c r="BC193" s="31"/>
      <c r="BD193" s="31"/>
      <c r="BE193" s="52" t="s">
        <v>1667</v>
      </c>
      <c r="BF193" s="53">
        <f t="shared" si="1"/>
        <v>25862620</v>
      </c>
      <c r="BG193" s="54"/>
      <c r="BH193" s="55" t="s">
        <v>1668</v>
      </c>
      <c r="BI193" s="29" t="s">
        <v>97</v>
      </c>
      <c r="BJ193" s="29"/>
      <c r="BK193" s="56" t="s">
        <v>1669</v>
      </c>
      <c r="BL193" s="29" t="s">
        <v>99</v>
      </c>
      <c r="BM193" s="29"/>
      <c r="BN193" s="29"/>
      <c r="BO193" s="29"/>
      <c r="BP193" s="29"/>
      <c r="BQ193" s="29"/>
      <c r="BR193" s="29" t="s">
        <v>100</v>
      </c>
      <c r="BS193" s="57" t="s">
        <v>101</v>
      </c>
      <c r="BT193" s="58"/>
      <c r="BU193" s="29" t="s">
        <v>101</v>
      </c>
      <c r="BV193" s="29"/>
      <c r="BW193" s="58"/>
      <c r="BX193" s="29"/>
    </row>
    <row r="194" spans="1:76" ht="12.75" customHeight="1" x14ac:dyDescent="0.2">
      <c r="A194" s="30" t="s">
        <v>1670</v>
      </c>
      <c r="B194" s="51" t="s">
        <v>75</v>
      </c>
      <c r="C194" s="32" t="s">
        <v>1671</v>
      </c>
      <c r="D194" s="106">
        <v>192</v>
      </c>
      <c r="E194" s="31" t="s">
        <v>1672</v>
      </c>
      <c r="F194" s="33">
        <v>43528</v>
      </c>
      <c r="G194" s="31" t="s">
        <v>1673</v>
      </c>
      <c r="H194" s="31" t="s">
        <v>79</v>
      </c>
      <c r="I194" s="31" t="s">
        <v>80</v>
      </c>
      <c r="J194" s="34" t="s">
        <v>81</v>
      </c>
      <c r="K194" s="34">
        <v>14519</v>
      </c>
      <c r="L194" s="34">
        <v>48919</v>
      </c>
      <c r="M194" s="35">
        <v>43528</v>
      </c>
      <c r="N194" s="35">
        <v>43528</v>
      </c>
      <c r="O194" s="29"/>
      <c r="P194" s="36">
        <v>8251412</v>
      </c>
      <c r="Q194" s="36">
        <v>82514120</v>
      </c>
      <c r="R194" s="37">
        <f t="shared" si="0"/>
        <v>1100188.2666666657</v>
      </c>
      <c r="S194" s="31" t="s">
        <v>82</v>
      </c>
      <c r="T194" s="31" t="s">
        <v>83</v>
      </c>
      <c r="U194" s="38">
        <v>46384587</v>
      </c>
      <c r="V194" s="38" t="s">
        <v>81</v>
      </c>
      <c r="W194" s="39" t="s">
        <v>84</v>
      </c>
      <c r="X194" s="39" t="s">
        <v>81</v>
      </c>
      <c r="Y194" s="31" t="str">
        <f t="shared" si="2"/>
        <v>ADRIANA LORENA BERNAL FONSECA</v>
      </c>
      <c r="Z194" s="31" t="s">
        <v>85</v>
      </c>
      <c r="AA194" s="31" t="s">
        <v>122</v>
      </c>
      <c r="AB194" s="31" t="s">
        <v>87</v>
      </c>
      <c r="AC194" s="60">
        <v>43528</v>
      </c>
      <c r="AD194" s="34">
        <v>2005473</v>
      </c>
      <c r="AE194" s="29" t="s">
        <v>451</v>
      </c>
      <c r="AF194" s="31" t="s">
        <v>90</v>
      </c>
      <c r="AG194" s="31" t="s">
        <v>83</v>
      </c>
      <c r="AH194" s="43">
        <v>52197050</v>
      </c>
      <c r="AI194" s="29" t="s">
        <v>441</v>
      </c>
      <c r="AJ194" s="31">
        <v>296</v>
      </c>
      <c r="AK194" s="31" t="s">
        <v>92</v>
      </c>
      <c r="AL194" s="45">
        <v>43529</v>
      </c>
      <c r="AM194" s="31" t="s">
        <v>93</v>
      </c>
      <c r="AN194" s="31">
        <v>0</v>
      </c>
      <c r="AO194" s="46">
        <v>0</v>
      </c>
      <c r="AP194" s="47"/>
      <c r="AQ194" s="48">
        <v>0</v>
      </c>
      <c r="AR194" s="47"/>
      <c r="AS194" s="49">
        <v>43529</v>
      </c>
      <c r="AT194" s="49">
        <v>43829</v>
      </c>
      <c r="AU194" s="51"/>
      <c r="AV194" s="51"/>
      <c r="AW194" s="31" t="s">
        <v>94</v>
      </c>
      <c r="AX194" s="31"/>
      <c r="AY194" s="31"/>
      <c r="AZ194" s="31" t="s">
        <v>94</v>
      </c>
      <c r="BA194" s="31">
        <v>0</v>
      </c>
      <c r="BB194" s="31"/>
      <c r="BC194" s="31"/>
      <c r="BD194" s="31"/>
      <c r="BE194" s="52" t="s">
        <v>1674</v>
      </c>
      <c r="BF194" s="53">
        <f t="shared" si="1"/>
        <v>82514120</v>
      </c>
      <c r="BG194" s="54"/>
      <c r="BH194" s="55" t="s">
        <v>1675</v>
      </c>
      <c r="BI194" s="29" t="s">
        <v>97</v>
      </c>
      <c r="BJ194" s="29"/>
      <c r="BK194" s="56" t="s">
        <v>1676</v>
      </c>
      <c r="BL194" s="29" t="s">
        <v>99</v>
      </c>
      <c r="BM194" s="29"/>
      <c r="BN194" s="29"/>
      <c r="BO194" s="29"/>
      <c r="BP194" s="29"/>
      <c r="BQ194" s="29"/>
      <c r="BR194" s="29" t="s">
        <v>100</v>
      </c>
      <c r="BS194" s="57" t="s">
        <v>101</v>
      </c>
      <c r="BT194" s="58"/>
      <c r="BU194" s="29" t="s">
        <v>101</v>
      </c>
      <c r="BV194" s="29"/>
      <c r="BW194" s="58"/>
      <c r="BX194" s="29"/>
    </row>
    <row r="195" spans="1:76" ht="12.75" customHeight="1" x14ac:dyDescent="0.2">
      <c r="A195" s="30" t="s">
        <v>1677</v>
      </c>
      <c r="B195" s="51" t="s">
        <v>75</v>
      </c>
      <c r="C195" s="32" t="s">
        <v>1678</v>
      </c>
      <c r="D195" s="108">
        <v>193</v>
      </c>
      <c r="E195" s="31" t="s">
        <v>1679</v>
      </c>
      <c r="F195" s="33">
        <v>43528</v>
      </c>
      <c r="G195" s="31" t="s">
        <v>1680</v>
      </c>
      <c r="H195" s="31" t="s">
        <v>79</v>
      </c>
      <c r="I195" s="31" t="s">
        <v>80</v>
      </c>
      <c r="J195" s="34" t="s">
        <v>81</v>
      </c>
      <c r="K195" s="29">
        <v>29519</v>
      </c>
      <c r="L195" s="29">
        <v>49019</v>
      </c>
      <c r="M195" s="35">
        <v>43528</v>
      </c>
      <c r="N195" s="35">
        <v>43528</v>
      </c>
      <c r="O195" s="29"/>
      <c r="P195" s="36">
        <v>5797421</v>
      </c>
      <c r="Q195" s="36">
        <v>57007973</v>
      </c>
      <c r="R195" s="37">
        <f t="shared" si="0"/>
        <v>-0.1666666641831398</v>
      </c>
      <c r="S195" s="31" t="s">
        <v>82</v>
      </c>
      <c r="T195" s="31" t="s">
        <v>83</v>
      </c>
      <c r="U195" s="43">
        <v>1012338817</v>
      </c>
      <c r="V195" s="38" t="s">
        <v>81</v>
      </c>
      <c r="W195" s="39" t="s">
        <v>84</v>
      </c>
      <c r="X195" s="39" t="s">
        <v>81</v>
      </c>
      <c r="Y195" s="31" t="str">
        <f t="shared" si="2"/>
        <v>JEIMY PAOLA ARISTIZABAL RODRIGUEZ</v>
      </c>
      <c r="Z195" s="31" t="s">
        <v>85</v>
      </c>
      <c r="AA195" s="31" t="s">
        <v>122</v>
      </c>
      <c r="AB195" s="31" t="s">
        <v>87</v>
      </c>
      <c r="AC195" s="60">
        <v>43529</v>
      </c>
      <c r="AD195" s="34">
        <v>2005475</v>
      </c>
      <c r="AE195" s="29" t="s">
        <v>294</v>
      </c>
      <c r="AF195" s="31" t="s">
        <v>90</v>
      </c>
      <c r="AG195" s="31" t="s">
        <v>83</v>
      </c>
      <c r="AH195" s="43">
        <v>52821677</v>
      </c>
      <c r="AI195" s="29" t="s">
        <v>295</v>
      </c>
      <c r="AJ195" s="31">
        <v>295</v>
      </c>
      <c r="AK195" s="31" t="s">
        <v>92</v>
      </c>
      <c r="AL195" s="45">
        <v>43530</v>
      </c>
      <c r="AM195" s="31" t="s">
        <v>93</v>
      </c>
      <c r="AN195" s="31">
        <v>0</v>
      </c>
      <c r="AO195" s="46">
        <v>0</v>
      </c>
      <c r="AP195" s="47"/>
      <c r="AQ195" s="48">
        <v>0</v>
      </c>
      <c r="AR195" s="47"/>
      <c r="AS195" s="49">
        <v>43530</v>
      </c>
      <c r="AT195" s="49">
        <v>43827</v>
      </c>
      <c r="AU195" s="105">
        <v>43829</v>
      </c>
      <c r="AV195" s="51"/>
      <c r="AW195" s="31" t="s">
        <v>94</v>
      </c>
      <c r="AX195" s="31"/>
      <c r="AY195" s="31"/>
      <c r="AZ195" s="31" t="s">
        <v>94</v>
      </c>
      <c r="BA195" s="31">
        <v>0</v>
      </c>
      <c r="BB195" s="31"/>
      <c r="BC195" s="31"/>
      <c r="BD195" s="31"/>
      <c r="BE195" s="52" t="s">
        <v>1681</v>
      </c>
      <c r="BF195" s="53">
        <f t="shared" si="1"/>
        <v>57007973</v>
      </c>
      <c r="BG195" s="54"/>
      <c r="BH195" s="55" t="s">
        <v>1682</v>
      </c>
      <c r="BI195" s="29" t="s">
        <v>97</v>
      </c>
      <c r="BJ195" s="29"/>
      <c r="BK195" s="56" t="s">
        <v>1683</v>
      </c>
      <c r="BL195" s="29" t="s">
        <v>99</v>
      </c>
      <c r="BM195" s="29"/>
      <c r="BN195" s="29"/>
      <c r="BO195" s="29"/>
      <c r="BP195" s="29"/>
      <c r="BQ195" s="29"/>
      <c r="BR195" s="29" t="s">
        <v>100</v>
      </c>
      <c r="BS195" s="57" t="s">
        <v>101</v>
      </c>
      <c r="BT195" s="58"/>
      <c r="BU195" s="29" t="s">
        <v>101</v>
      </c>
      <c r="BV195" s="29"/>
      <c r="BW195" s="58"/>
      <c r="BX195" s="29"/>
    </row>
    <row r="196" spans="1:76" ht="12.75" customHeight="1" x14ac:dyDescent="0.2">
      <c r="A196" s="30" t="s">
        <v>1684</v>
      </c>
      <c r="B196" s="51" t="s">
        <v>75</v>
      </c>
      <c r="C196" s="32" t="s">
        <v>1685</v>
      </c>
      <c r="D196" s="108">
        <v>194</v>
      </c>
      <c r="E196" s="31" t="s">
        <v>1686</v>
      </c>
      <c r="F196" s="33">
        <v>43528</v>
      </c>
      <c r="G196" s="31" t="s">
        <v>1687</v>
      </c>
      <c r="H196" s="31" t="s">
        <v>79</v>
      </c>
      <c r="I196" s="31" t="s">
        <v>80</v>
      </c>
      <c r="J196" s="34" t="s">
        <v>81</v>
      </c>
      <c r="K196" s="29">
        <v>29619</v>
      </c>
      <c r="L196" s="29">
        <v>49119</v>
      </c>
      <c r="M196" s="35">
        <v>43528</v>
      </c>
      <c r="N196" s="35">
        <v>43528</v>
      </c>
      <c r="O196" s="29"/>
      <c r="P196" s="36">
        <v>6965478</v>
      </c>
      <c r="Q196" s="36">
        <v>69654780</v>
      </c>
      <c r="R196" s="37">
        <f t="shared" si="0"/>
        <v>928730.39999999106</v>
      </c>
      <c r="S196" s="31" t="s">
        <v>82</v>
      </c>
      <c r="T196" s="31" t="s">
        <v>83</v>
      </c>
      <c r="U196" s="38">
        <v>10177526</v>
      </c>
      <c r="V196" s="38" t="s">
        <v>81</v>
      </c>
      <c r="W196" s="39" t="s">
        <v>84</v>
      </c>
      <c r="X196" s="39" t="s">
        <v>81</v>
      </c>
      <c r="Y196" s="31" t="str">
        <f t="shared" si="2"/>
        <v>JOSE DEL CARMEN HERRERA TOVAR</v>
      </c>
      <c r="Z196" s="31" t="s">
        <v>85</v>
      </c>
      <c r="AA196" s="31" t="s">
        <v>122</v>
      </c>
      <c r="AB196" s="31" t="s">
        <v>87</v>
      </c>
      <c r="AC196" s="60">
        <v>43528</v>
      </c>
      <c r="AD196" s="34">
        <v>2005461</v>
      </c>
      <c r="AE196" s="29" t="s">
        <v>405</v>
      </c>
      <c r="AF196" s="31" t="s">
        <v>90</v>
      </c>
      <c r="AG196" s="31" t="s">
        <v>83</v>
      </c>
      <c r="AH196" s="43">
        <v>52260278</v>
      </c>
      <c r="AI196" s="29" t="s">
        <v>406</v>
      </c>
      <c r="AJ196" s="31">
        <f>270+26</f>
        <v>296</v>
      </c>
      <c r="AK196" s="31" t="s">
        <v>92</v>
      </c>
      <c r="AL196" s="45">
        <v>43529</v>
      </c>
      <c r="AM196" s="31" t="s">
        <v>93</v>
      </c>
      <c r="AN196" s="31">
        <v>0</v>
      </c>
      <c r="AO196" s="46">
        <v>0</v>
      </c>
      <c r="AP196" s="47"/>
      <c r="AQ196" s="48">
        <v>0</v>
      </c>
      <c r="AR196" s="47"/>
      <c r="AS196" s="49">
        <v>43529</v>
      </c>
      <c r="AT196" s="49">
        <v>43829</v>
      </c>
      <c r="AU196" s="51"/>
      <c r="AV196" s="51"/>
      <c r="AW196" s="31" t="s">
        <v>94</v>
      </c>
      <c r="AX196" s="31"/>
      <c r="AY196" s="31"/>
      <c r="AZ196" s="31" t="s">
        <v>94</v>
      </c>
      <c r="BA196" s="31">
        <v>0</v>
      </c>
      <c r="BB196" s="31"/>
      <c r="BC196" s="31"/>
      <c r="BD196" s="31"/>
      <c r="BE196" s="52" t="s">
        <v>1688</v>
      </c>
      <c r="BF196" s="53">
        <f t="shared" si="1"/>
        <v>69654780</v>
      </c>
      <c r="BG196" s="54"/>
      <c r="BH196" s="55" t="s">
        <v>1689</v>
      </c>
      <c r="BI196" s="29" t="s">
        <v>97</v>
      </c>
      <c r="BJ196" s="29"/>
      <c r="BK196" s="56" t="s">
        <v>1690</v>
      </c>
      <c r="BL196" s="29" t="s">
        <v>99</v>
      </c>
      <c r="BM196" s="29"/>
      <c r="BN196" s="29"/>
      <c r="BO196" s="29"/>
      <c r="BP196" s="29"/>
      <c r="BQ196" s="29"/>
      <c r="BR196" s="29" t="s">
        <v>100</v>
      </c>
      <c r="BS196" s="57" t="s">
        <v>101</v>
      </c>
      <c r="BT196" s="82" t="s">
        <v>1691</v>
      </c>
      <c r="BU196" s="29" t="s">
        <v>101</v>
      </c>
      <c r="BV196" s="29"/>
      <c r="BW196" s="58"/>
      <c r="BX196" s="29"/>
    </row>
    <row r="197" spans="1:76" ht="12.75" customHeight="1" x14ac:dyDescent="0.2">
      <c r="A197" s="30" t="s">
        <v>1692</v>
      </c>
      <c r="B197" s="51" t="s">
        <v>75</v>
      </c>
      <c r="C197" s="32" t="s">
        <v>1693</v>
      </c>
      <c r="D197" s="108">
        <v>195</v>
      </c>
      <c r="E197" s="31" t="s">
        <v>1694</v>
      </c>
      <c r="F197" s="33">
        <v>43530</v>
      </c>
      <c r="G197" s="31" t="s">
        <v>1695</v>
      </c>
      <c r="H197" s="31" t="s">
        <v>79</v>
      </c>
      <c r="I197" s="31" t="s">
        <v>80</v>
      </c>
      <c r="J197" s="34" t="s">
        <v>81</v>
      </c>
      <c r="K197" s="29">
        <v>30019</v>
      </c>
      <c r="L197" s="29">
        <v>49919</v>
      </c>
      <c r="M197" s="35">
        <v>43530</v>
      </c>
      <c r="N197" s="35">
        <v>43530</v>
      </c>
      <c r="O197" s="29"/>
      <c r="P197" s="36">
        <v>1801726</v>
      </c>
      <c r="Q197" s="109">
        <v>18017260</v>
      </c>
      <c r="R197" s="37">
        <f t="shared" si="0"/>
        <v>360345.19999999925</v>
      </c>
      <c r="S197" s="31" t="s">
        <v>82</v>
      </c>
      <c r="T197" s="31" t="s">
        <v>83</v>
      </c>
      <c r="U197" s="43">
        <v>1010229854</v>
      </c>
      <c r="V197" s="38" t="s">
        <v>81</v>
      </c>
      <c r="W197" s="39" t="s">
        <v>84</v>
      </c>
      <c r="X197" s="39" t="s">
        <v>81</v>
      </c>
      <c r="Y197" s="31" t="str">
        <f t="shared" si="2"/>
        <v>NICOLAS ANTONIO AVILA PUENTES</v>
      </c>
      <c r="Z197" s="31" t="s">
        <v>85</v>
      </c>
      <c r="AA197" s="29" t="s">
        <v>122</v>
      </c>
      <c r="AB197" s="31" t="s">
        <v>87</v>
      </c>
      <c r="AC197" s="60">
        <v>43530</v>
      </c>
      <c r="AD197" s="34">
        <v>2005556</v>
      </c>
      <c r="AE197" s="29" t="s">
        <v>331</v>
      </c>
      <c r="AF197" s="31" t="s">
        <v>90</v>
      </c>
      <c r="AG197" s="31" t="s">
        <v>83</v>
      </c>
      <c r="AH197" s="43">
        <v>52807498</v>
      </c>
      <c r="AI197" s="29" t="s">
        <v>332</v>
      </c>
      <c r="AJ197" s="31">
        <f>270+24</f>
        <v>294</v>
      </c>
      <c r="AK197" s="31" t="s">
        <v>92</v>
      </c>
      <c r="AL197" s="45">
        <v>43531</v>
      </c>
      <c r="AM197" s="31" t="s">
        <v>93</v>
      </c>
      <c r="AN197" s="31">
        <v>0</v>
      </c>
      <c r="AO197" s="46">
        <v>0</v>
      </c>
      <c r="AP197" s="47"/>
      <c r="AQ197" s="48">
        <v>0</v>
      </c>
      <c r="AR197" s="47"/>
      <c r="AS197" s="49">
        <v>43531</v>
      </c>
      <c r="AT197" s="49">
        <v>43829</v>
      </c>
      <c r="AU197" s="51"/>
      <c r="AV197" s="51"/>
      <c r="AW197" s="31" t="s">
        <v>94</v>
      </c>
      <c r="AX197" s="31"/>
      <c r="AY197" s="31"/>
      <c r="AZ197" s="31" t="s">
        <v>94</v>
      </c>
      <c r="BA197" s="31">
        <v>0</v>
      </c>
      <c r="BB197" s="31"/>
      <c r="BC197" s="31"/>
      <c r="BD197" s="31"/>
      <c r="BE197" s="52" t="s">
        <v>1696</v>
      </c>
      <c r="BF197" s="53">
        <f t="shared" si="1"/>
        <v>18017260</v>
      </c>
      <c r="BG197" s="54"/>
      <c r="BH197" s="55" t="s">
        <v>1697</v>
      </c>
      <c r="BI197" s="29" t="s">
        <v>97</v>
      </c>
      <c r="BJ197" s="29"/>
      <c r="BK197" s="56" t="s">
        <v>1698</v>
      </c>
      <c r="BL197" s="29" t="s">
        <v>99</v>
      </c>
      <c r="BM197" s="29"/>
      <c r="BN197" s="29"/>
      <c r="BO197" s="29"/>
      <c r="BP197" s="29"/>
      <c r="BQ197" s="29"/>
      <c r="BR197" s="29" t="s">
        <v>100</v>
      </c>
      <c r="BS197" s="57" t="s">
        <v>1662</v>
      </c>
      <c r="BT197" s="58"/>
      <c r="BU197" s="29" t="s">
        <v>1699</v>
      </c>
      <c r="BV197" s="29"/>
      <c r="BW197" s="58"/>
      <c r="BX197" s="29"/>
    </row>
    <row r="198" spans="1:76" ht="12.75" customHeight="1" x14ac:dyDescent="0.2">
      <c r="A198" s="30" t="s">
        <v>1700</v>
      </c>
      <c r="B198" s="51" t="s">
        <v>75</v>
      </c>
      <c r="C198" s="32" t="s">
        <v>1701</v>
      </c>
      <c r="D198" s="108">
        <v>196</v>
      </c>
      <c r="E198" s="31" t="s">
        <v>1702</v>
      </c>
      <c r="F198" s="33">
        <v>43530</v>
      </c>
      <c r="G198" s="31" t="s">
        <v>1703</v>
      </c>
      <c r="H198" s="31" t="s">
        <v>79</v>
      </c>
      <c r="I198" s="31" t="s">
        <v>80</v>
      </c>
      <c r="J198" s="34" t="s">
        <v>81</v>
      </c>
      <c r="K198" s="110">
        <v>29319</v>
      </c>
      <c r="L198" s="29">
        <v>50019</v>
      </c>
      <c r="M198" s="35">
        <v>43530</v>
      </c>
      <c r="N198" s="35">
        <v>43530</v>
      </c>
      <c r="O198" s="29"/>
      <c r="P198" s="36">
        <v>5240183</v>
      </c>
      <c r="Q198" s="36">
        <v>52401830</v>
      </c>
      <c r="R198" s="37">
        <f t="shared" si="0"/>
        <v>1048036.6000000015</v>
      </c>
      <c r="S198" s="31" t="s">
        <v>82</v>
      </c>
      <c r="T198" s="31" t="s">
        <v>83</v>
      </c>
      <c r="U198" s="43">
        <v>1018410526</v>
      </c>
      <c r="V198" s="38" t="s">
        <v>81</v>
      </c>
      <c r="W198" s="39" t="s">
        <v>84</v>
      </c>
      <c r="X198" s="39" t="s">
        <v>81</v>
      </c>
      <c r="Y198" s="31" t="str">
        <f t="shared" si="2"/>
        <v>ADOLFO LEON IBAÑEZ ELAM</v>
      </c>
      <c r="Z198" s="31" t="s">
        <v>85</v>
      </c>
      <c r="AA198" s="29" t="s">
        <v>122</v>
      </c>
      <c r="AB198" s="31" t="s">
        <v>87</v>
      </c>
      <c r="AC198" s="60">
        <v>43530</v>
      </c>
      <c r="AD198" s="34">
        <v>2005564</v>
      </c>
      <c r="AE198" s="29" t="s">
        <v>189</v>
      </c>
      <c r="AF198" s="31" t="s">
        <v>90</v>
      </c>
      <c r="AG198" s="31" t="s">
        <v>83</v>
      </c>
      <c r="AH198" s="43">
        <v>40041023</v>
      </c>
      <c r="AI198" s="29" t="s">
        <v>190</v>
      </c>
      <c r="AJ198" s="31">
        <f>300-6</f>
        <v>294</v>
      </c>
      <c r="AK198" s="31" t="s">
        <v>92</v>
      </c>
      <c r="AL198" s="45">
        <v>43531</v>
      </c>
      <c r="AM198" s="31" t="s">
        <v>93</v>
      </c>
      <c r="AN198" s="31">
        <v>0</v>
      </c>
      <c r="AO198" s="46">
        <v>0</v>
      </c>
      <c r="AP198" s="47"/>
      <c r="AQ198" s="48">
        <v>0</v>
      </c>
      <c r="AR198" s="47"/>
      <c r="AS198" s="49">
        <v>43531</v>
      </c>
      <c r="AT198" s="49">
        <v>43829</v>
      </c>
      <c r="AU198" s="51"/>
      <c r="AV198" s="51"/>
      <c r="AW198" s="31" t="s">
        <v>94</v>
      </c>
      <c r="AX198" s="31"/>
      <c r="AY198" s="31"/>
      <c r="AZ198" s="31" t="s">
        <v>94</v>
      </c>
      <c r="BA198" s="31">
        <v>0</v>
      </c>
      <c r="BB198" s="31"/>
      <c r="BC198" s="31"/>
      <c r="BD198" s="31"/>
      <c r="BE198" s="52" t="s">
        <v>1704</v>
      </c>
      <c r="BF198" s="53">
        <f t="shared" si="1"/>
        <v>52401830</v>
      </c>
      <c r="BG198" s="54"/>
      <c r="BH198" s="55" t="s">
        <v>1705</v>
      </c>
      <c r="BI198" s="29" t="s">
        <v>97</v>
      </c>
      <c r="BJ198" s="29"/>
      <c r="BK198" s="56" t="s">
        <v>1706</v>
      </c>
      <c r="BL198" s="29" t="s">
        <v>99</v>
      </c>
      <c r="BM198" s="29"/>
      <c r="BN198" s="29"/>
      <c r="BO198" s="29"/>
      <c r="BP198" s="29"/>
      <c r="BQ198" s="29"/>
      <c r="BR198" s="29" t="s">
        <v>100</v>
      </c>
      <c r="BS198" s="57" t="s">
        <v>101</v>
      </c>
      <c r="BT198" s="82" t="s">
        <v>1707</v>
      </c>
      <c r="BU198" s="29" t="s">
        <v>1708</v>
      </c>
      <c r="BV198" s="29"/>
      <c r="BW198" s="58"/>
      <c r="BX198" s="29"/>
    </row>
    <row r="199" spans="1:76" ht="12.75" customHeight="1" x14ac:dyDescent="0.2">
      <c r="A199" s="30" t="s">
        <v>1709</v>
      </c>
      <c r="B199" s="51" t="s">
        <v>75</v>
      </c>
      <c r="C199" s="32" t="s">
        <v>1710</v>
      </c>
      <c r="D199" s="108">
        <v>197</v>
      </c>
      <c r="E199" s="31" t="s">
        <v>1711</v>
      </c>
      <c r="F199" s="33">
        <v>43530</v>
      </c>
      <c r="G199" s="31" t="s">
        <v>1712</v>
      </c>
      <c r="H199" s="31" t="s">
        <v>79</v>
      </c>
      <c r="I199" s="31" t="s">
        <v>80</v>
      </c>
      <c r="J199" s="34" t="s">
        <v>81</v>
      </c>
      <c r="K199" s="110">
        <v>30319</v>
      </c>
      <c r="L199" s="29">
        <v>50119</v>
      </c>
      <c r="M199" s="35">
        <v>43530</v>
      </c>
      <c r="N199" s="35">
        <v>43530</v>
      </c>
      <c r="O199" s="29"/>
      <c r="P199" s="36">
        <v>2142594</v>
      </c>
      <c r="Q199" s="111">
        <v>12855564</v>
      </c>
      <c r="R199" s="37">
        <f t="shared" si="0"/>
        <v>0</v>
      </c>
      <c r="S199" s="31" t="s">
        <v>82</v>
      </c>
      <c r="T199" s="31" t="s">
        <v>83</v>
      </c>
      <c r="U199" s="43">
        <v>51726196</v>
      </c>
      <c r="V199" s="38" t="s">
        <v>81</v>
      </c>
      <c r="W199" s="39" t="s">
        <v>84</v>
      </c>
      <c r="X199" s="39" t="s">
        <v>81</v>
      </c>
      <c r="Y199" s="31" t="str">
        <f t="shared" si="2"/>
        <v>GLADYS DEVIA ACEVEDO</v>
      </c>
      <c r="Z199" s="31" t="s">
        <v>85</v>
      </c>
      <c r="AA199" s="31" t="s">
        <v>122</v>
      </c>
      <c r="AB199" s="31" t="s">
        <v>87</v>
      </c>
      <c r="AC199" s="60">
        <v>43530</v>
      </c>
      <c r="AD199" s="34">
        <v>2005561</v>
      </c>
      <c r="AE199" s="29" t="s">
        <v>999</v>
      </c>
      <c r="AF199" s="31" t="s">
        <v>90</v>
      </c>
      <c r="AG199" s="31" t="s">
        <v>83</v>
      </c>
      <c r="AH199" s="75">
        <v>52821677</v>
      </c>
      <c r="AI199" s="29" t="s">
        <v>295</v>
      </c>
      <c r="AJ199" s="34">
        <v>180</v>
      </c>
      <c r="AK199" s="31" t="s">
        <v>92</v>
      </c>
      <c r="AL199" s="45">
        <v>43531</v>
      </c>
      <c r="AM199" s="31" t="s">
        <v>93</v>
      </c>
      <c r="AN199" s="31">
        <v>0</v>
      </c>
      <c r="AO199" s="46">
        <v>0</v>
      </c>
      <c r="AP199" s="47"/>
      <c r="AQ199" s="48">
        <v>0</v>
      </c>
      <c r="AR199" s="47"/>
      <c r="AS199" s="49">
        <v>43531</v>
      </c>
      <c r="AT199" s="49">
        <v>43713</v>
      </c>
      <c r="AU199" s="68">
        <v>43714</v>
      </c>
      <c r="AV199" s="51"/>
      <c r="AW199" s="31" t="s">
        <v>94</v>
      </c>
      <c r="AX199" s="31"/>
      <c r="AY199" s="31"/>
      <c r="AZ199" s="31" t="s">
        <v>94</v>
      </c>
      <c r="BA199" s="31">
        <v>0</v>
      </c>
      <c r="BB199" s="31"/>
      <c r="BC199" s="31"/>
      <c r="BD199" s="31"/>
      <c r="BE199" s="52" t="s">
        <v>1713</v>
      </c>
      <c r="BF199" s="53">
        <f t="shared" si="1"/>
        <v>12855564</v>
      </c>
      <c r="BG199" s="54"/>
      <c r="BH199" s="55" t="s">
        <v>1714</v>
      </c>
      <c r="BI199" s="29" t="s">
        <v>97</v>
      </c>
      <c r="BJ199" s="29"/>
      <c r="BK199" s="56" t="s">
        <v>1715</v>
      </c>
      <c r="BL199" s="29" t="s">
        <v>99</v>
      </c>
      <c r="BM199" s="29"/>
      <c r="BN199" s="29"/>
      <c r="BO199" s="29"/>
      <c r="BP199" s="29" t="s">
        <v>100</v>
      </c>
      <c r="BQ199" s="29"/>
      <c r="BR199" s="29" t="s">
        <v>354</v>
      </c>
      <c r="BS199" s="57" t="s">
        <v>101</v>
      </c>
      <c r="BT199" s="58"/>
      <c r="BU199" s="29" t="s">
        <v>1708</v>
      </c>
      <c r="BV199" s="29"/>
      <c r="BW199" s="58"/>
      <c r="BX199" s="29"/>
    </row>
    <row r="200" spans="1:76" ht="12.75" customHeight="1" x14ac:dyDescent="0.2">
      <c r="A200" s="30" t="s">
        <v>1716</v>
      </c>
      <c r="B200" s="51" t="s">
        <v>75</v>
      </c>
      <c r="C200" s="32" t="s">
        <v>1717</v>
      </c>
      <c r="D200" s="108">
        <v>198</v>
      </c>
      <c r="E200" s="31" t="s">
        <v>1718</v>
      </c>
      <c r="F200" s="33">
        <v>43530</v>
      </c>
      <c r="G200" s="31" t="s">
        <v>1719</v>
      </c>
      <c r="H200" s="31" t="s">
        <v>79</v>
      </c>
      <c r="I200" s="31" t="s">
        <v>80</v>
      </c>
      <c r="J200" s="34" t="s">
        <v>81</v>
      </c>
      <c r="K200" s="110">
        <v>27319</v>
      </c>
      <c r="L200" s="29">
        <v>50219</v>
      </c>
      <c r="M200" s="35">
        <v>43530</v>
      </c>
      <c r="N200" s="35">
        <v>43530</v>
      </c>
      <c r="O200" s="29"/>
      <c r="P200" s="36">
        <v>5240183</v>
      </c>
      <c r="Q200" s="111">
        <v>52401830</v>
      </c>
      <c r="R200" s="77">
        <f t="shared" si="0"/>
        <v>39126699.733333334</v>
      </c>
      <c r="S200" s="31" t="s">
        <v>82</v>
      </c>
      <c r="T200" s="31" t="s">
        <v>83</v>
      </c>
      <c r="U200" s="43">
        <v>16723614</v>
      </c>
      <c r="V200" s="38" t="s">
        <v>81</v>
      </c>
      <c r="W200" s="39" t="s">
        <v>84</v>
      </c>
      <c r="X200" s="39" t="s">
        <v>81</v>
      </c>
      <c r="Y200" s="31" t="str">
        <f t="shared" si="2"/>
        <v>CARLOS HUMBERTO ANAYA GARCIA</v>
      </c>
      <c r="Z200" s="31" t="s">
        <v>85</v>
      </c>
      <c r="AA200" s="31" t="s">
        <v>122</v>
      </c>
      <c r="AB200" s="31" t="s">
        <v>87</v>
      </c>
      <c r="AC200" s="60">
        <v>43531</v>
      </c>
      <c r="AD200" s="34">
        <v>2005589</v>
      </c>
      <c r="AE200" s="29" t="s">
        <v>440</v>
      </c>
      <c r="AF200" s="31" t="s">
        <v>90</v>
      </c>
      <c r="AG200" s="31" t="s">
        <v>83</v>
      </c>
      <c r="AH200" s="43">
        <v>52854468</v>
      </c>
      <c r="AI200" s="29" t="s">
        <v>1178</v>
      </c>
      <c r="AJ200" s="34">
        <f>60+16</f>
        <v>76</v>
      </c>
      <c r="AK200" s="31" t="s">
        <v>92</v>
      </c>
      <c r="AL200" s="45">
        <v>43531</v>
      </c>
      <c r="AM200" s="31" t="s">
        <v>93</v>
      </c>
      <c r="AN200" s="31">
        <v>0</v>
      </c>
      <c r="AO200" s="46">
        <v>0</v>
      </c>
      <c r="AP200" s="47"/>
      <c r="AQ200" s="48">
        <v>0</v>
      </c>
      <c r="AR200" s="47"/>
      <c r="AS200" s="49">
        <v>43531</v>
      </c>
      <c r="AT200" s="79">
        <v>43607</v>
      </c>
      <c r="AU200" s="51"/>
      <c r="AV200" s="51"/>
      <c r="AW200" s="31" t="s">
        <v>94</v>
      </c>
      <c r="AX200" s="31"/>
      <c r="AY200" s="31"/>
      <c r="AZ200" s="31" t="s">
        <v>94</v>
      </c>
      <c r="BA200" s="31">
        <v>0</v>
      </c>
      <c r="BB200" s="31"/>
      <c r="BC200" s="31"/>
      <c r="BD200" s="31"/>
      <c r="BE200" s="52" t="s">
        <v>1720</v>
      </c>
      <c r="BF200" s="53">
        <f t="shared" si="1"/>
        <v>52401830</v>
      </c>
      <c r="BG200" s="54"/>
      <c r="BH200" s="55" t="s">
        <v>1721</v>
      </c>
      <c r="BI200" s="29" t="s">
        <v>97</v>
      </c>
      <c r="BJ200" s="29" t="s">
        <v>1722</v>
      </c>
      <c r="BK200" s="56" t="s">
        <v>1723</v>
      </c>
      <c r="BL200" s="29" t="s">
        <v>99</v>
      </c>
      <c r="BM200" s="29"/>
      <c r="BN200" s="73" t="s">
        <v>1724</v>
      </c>
      <c r="BO200" s="29"/>
      <c r="BP200" s="29"/>
      <c r="BQ200" s="29"/>
      <c r="BR200" s="29" t="s">
        <v>100</v>
      </c>
      <c r="BS200" s="57" t="s">
        <v>1725</v>
      </c>
      <c r="BT200" s="58"/>
      <c r="BU200" s="29" t="s">
        <v>1708</v>
      </c>
      <c r="BV200" s="29"/>
      <c r="BW200" s="58"/>
      <c r="BX200" s="29"/>
    </row>
    <row r="201" spans="1:76" ht="12.75" customHeight="1" x14ac:dyDescent="0.2">
      <c r="A201" s="30" t="s">
        <v>1726</v>
      </c>
      <c r="B201" s="51" t="s">
        <v>75</v>
      </c>
      <c r="C201" s="32" t="s">
        <v>1727</v>
      </c>
      <c r="D201" s="108">
        <v>199</v>
      </c>
      <c r="E201" s="31" t="s">
        <v>1728</v>
      </c>
      <c r="F201" s="33">
        <v>43530</v>
      </c>
      <c r="G201" s="31" t="s">
        <v>1729</v>
      </c>
      <c r="H201" s="31" t="s">
        <v>79</v>
      </c>
      <c r="I201" s="31" t="s">
        <v>80</v>
      </c>
      <c r="J201" s="34" t="s">
        <v>81</v>
      </c>
      <c r="K201" s="34">
        <v>29419</v>
      </c>
      <c r="L201" s="34">
        <v>51319</v>
      </c>
      <c r="M201" s="35">
        <v>43531</v>
      </c>
      <c r="N201" s="35">
        <v>43531</v>
      </c>
      <c r="O201" s="29"/>
      <c r="P201" s="36">
        <v>5797421</v>
      </c>
      <c r="Q201" s="36">
        <v>57007973</v>
      </c>
      <c r="R201" s="37">
        <f t="shared" si="0"/>
        <v>193247.20000000298</v>
      </c>
      <c r="S201" s="31" t="s">
        <v>82</v>
      </c>
      <c r="T201" s="31" t="s">
        <v>83</v>
      </c>
      <c r="U201" s="43">
        <v>1020742868</v>
      </c>
      <c r="V201" s="38" t="s">
        <v>81</v>
      </c>
      <c r="W201" s="39" t="s">
        <v>84</v>
      </c>
      <c r="X201" s="39" t="s">
        <v>81</v>
      </c>
      <c r="Y201" s="31" t="str">
        <f t="shared" si="2"/>
        <v>JUAN ESTEBAN MARTINEZ AHUMADA</v>
      </c>
      <c r="Z201" s="31" t="s">
        <v>85</v>
      </c>
      <c r="AA201" s="31" t="s">
        <v>480</v>
      </c>
      <c r="AB201" s="31" t="s">
        <v>87</v>
      </c>
      <c r="AC201" s="60">
        <v>43531</v>
      </c>
      <c r="AD201" s="34" t="s">
        <v>1730</v>
      </c>
      <c r="AE201" s="29" t="s">
        <v>294</v>
      </c>
      <c r="AF201" s="31" t="s">
        <v>90</v>
      </c>
      <c r="AG201" s="31" t="s">
        <v>83</v>
      </c>
      <c r="AH201" s="43">
        <v>52821677</v>
      </c>
      <c r="AI201" s="29" t="s">
        <v>295</v>
      </c>
      <c r="AJ201" s="112">
        <f>295-1</f>
        <v>294</v>
      </c>
      <c r="AK201" s="31" t="s">
        <v>92</v>
      </c>
      <c r="AL201" s="45">
        <v>43531</v>
      </c>
      <c r="AM201" s="31" t="s">
        <v>93</v>
      </c>
      <c r="AN201" s="31">
        <v>0</v>
      </c>
      <c r="AO201" s="46">
        <v>0</v>
      </c>
      <c r="AP201" s="47"/>
      <c r="AQ201" s="48">
        <v>0</v>
      </c>
      <c r="AR201" s="47"/>
      <c r="AS201" s="49">
        <v>43531</v>
      </c>
      <c r="AT201" s="49">
        <v>43829</v>
      </c>
      <c r="AU201" s="51"/>
      <c r="AV201" s="51"/>
      <c r="AW201" s="31" t="s">
        <v>94</v>
      </c>
      <c r="AX201" s="31"/>
      <c r="AY201" s="31"/>
      <c r="AZ201" s="31" t="s">
        <v>94</v>
      </c>
      <c r="BA201" s="31">
        <v>0</v>
      </c>
      <c r="BB201" s="31"/>
      <c r="BC201" s="31"/>
      <c r="BD201" s="31"/>
      <c r="BE201" s="52" t="s">
        <v>1731</v>
      </c>
      <c r="BF201" s="53">
        <f t="shared" si="1"/>
        <v>57007973</v>
      </c>
      <c r="BH201" s="55" t="s">
        <v>1732</v>
      </c>
      <c r="BI201" s="29" t="s">
        <v>97</v>
      </c>
      <c r="BK201" s="56" t="s">
        <v>1733</v>
      </c>
      <c r="BL201" s="29" t="s">
        <v>99</v>
      </c>
      <c r="BM201" s="29"/>
      <c r="BN201" s="29"/>
      <c r="BO201" s="29"/>
      <c r="BP201" s="29"/>
      <c r="BQ201" s="29"/>
      <c r="BR201" s="29" t="s">
        <v>100</v>
      </c>
      <c r="BS201" s="57" t="s">
        <v>101</v>
      </c>
      <c r="BT201" s="58"/>
      <c r="BU201" s="29" t="s">
        <v>1708</v>
      </c>
      <c r="BV201" s="29"/>
      <c r="BW201" s="58"/>
      <c r="BX201" s="29"/>
    </row>
    <row r="202" spans="1:76" ht="12.75" customHeight="1" x14ac:dyDescent="0.2">
      <c r="A202" s="30" t="s">
        <v>1734</v>
      </c>
      <c r="B202" s="51" t="s">
        <v>75</v>
      </c>
      <c r="C202" s="32" t="s">
        <v>1735</v>
      </c>
      <c r="D202" s="108">
        <v>200</v>
      </c>
      <c r="E202" s="31" t="s">
        <v>1736</v>
      </c>
      <c r="F202" s="33">
        <v>43532</v>
      </c>
      <c r="G202" s="31" t="s">
        <v>1737</v>
      </c>
      <c r="H202" s="31" t="s">
        <v>79</v>
      </c>
      <c r="I202" s="31" t="s">
        <v>80</v>
      </c>
      <c r="J202" s="34" t="s">
        <v>81</v>
      </c>
      <c r="K202" s="34">
        <v>28019</v>
      </c>
      <c r="L202" s="34">
        <v>52519</v>
      </c>
      <c r="M202" s="35">
        <v>43532</v>
      </c>
      <c r="N202" s="35">
        <v>43532</v>
      </c>
      <c r="O202" s="29"/>
      <c r="P202" s="36">
        <v>0</v>
      </c>
      <c r="Q202" s="36">
        <v>50000000</v>
      </c>
      <c r="R202" s="37">
        <v>730112</v>
      </c>
      <c r="S202" s="31" t="s">
        <v>1738</v>
      </c>
      <c r="T202" s="31" t="s">
        <v>1739</v>
      </c>
      <c r="U202" s="38" t="s">
        <v>81</v>
      </c>
      <c r="V202" s="38">
        <v>860519775</v>
      </c>
      <c r="W202" s="39" t="s">
        <v>84</v>
      </c>
      <c r="X202" s="39" t="s">
        <v>81</v>
      </c>
      <c r="Y202" s="31" t="str">
        <f t="shared" si="2"/>
        <v>PEÑA CEDIEL ABOGADOS SAS</v>
      </c>
      <c r="Z202" s="31" t="s">
        <v>85</v>
      </c>
      <c r="AA202" s="29" t="s">
        <v>86</v>
      </c>
      <c r="AB202" s="31" t="s">
        <v>87</v>
      </c>
      <c r="AC202" s="60">
        <v>43537</v>
      </c>
      <c r="AD202" s="34" t="s">
        <v>1740</v>
      </c>
      <c r="AE202" s="29" t="s">
        <v>520</v>
      </c>
      <c r="AF202" s="31" t="s">
        <v>90</v>
      </c>
      <c r="AG202" s="31" t="s">
        <v>83</v>
      </c>
      <c r="AH202" s="43">
        <v>41779996</v>
      </c>
      <c r="AI202" s="29" t="s">
        <v>521</v>
      </c>
      <c r="AJ202" s="12">
        <f>270+17</f>
        <v>287</v>
      </c>
      <c r="AK202" s="31" t="s">
        <v>92</v>
      </c>
      <c r="AL202" s="45">
        <v>43538</v>
      </c>
      <c r="AM202" s="31" t="s">
        <v>93</v>
      </c>
      <c r="AN202" s="31">
        <v>0</v>
      </c>
      <c r="AO202" s="46">
        <v>0</v>
      </c>
      <c r="AP202" s="47"/>
      <c r="AQ202" s="48">
        <v>0</v>
      </c>
      <c r="AR202" s="47"/>
      <c r="AS202" s="49">
        <v>43538</v>
      </c>
      <c r="AT202" s="49">
        <v>43829</v>
      </c>
      <c r="AU202" s="51"/>
      <c r="AV202" s="51"/>
      <c r="AW202" s="31" t="s">
        <v>94</v>
      </c>
      <c r="AX202" s="31"/>
      <c r="AY202" s="31"/>
      <c r="AZ202" s="31" t="s">
        <v>94</v>
      </c>
      <c r="BA202" s="31">
        <v>0</v>
      </c>
      <c r="BB202" s="31"/>
      <c r="BC202" s="31"/>
      <c r="BD202" s="31"/>
      <c r="BE202" s="52" t="s">
        <v>1741</v>
      </c>
      <c r="BF202" s="53">
        <f t="shared" si="1"/>
        <v>50000000</v>
      </c>
      <c r="BH202" s="55" t="s">
        <v>1742</v>
      </c>
      <c r="BI202" s="29" t="s">
        <v>97</v>
      </c>
      <c r="BK202" s="56" t="s">
        <v>1743</v>
      </c>
      <c r="BL202" s="29" t="s">
        <v>99</v>
      </c>
      <c r="BM202" s="29"/>
      <c r="BN202" s="29"/>
      <c r="BO202" s="29"/>
      <c r="BP202" s="29"/>
      <c r="BQ202" s="29"/>
      <c r="BR202" s="29" t="s">
        <v>100</v>
      </c>
      <c r="BS202" s="57" t="s">
        <v>1744</v>
      </c>
      <c r="BT202" s="82" t="s">
        <v>1745</v>
      </c>
      <c r="BU202" s="29" t="s">
        <v>101</v>
      </c>
      <c r="BV202" s="29"/>
      <c r="BW202" s="58"/>
      <c r="BX202" s="29"/>
    </row>
    <row r="203" spans="1:76" ht="12.75" customHeight="1" x14ac:dyDescent="0.2">
      <c r="A203" s="30" t="s">
        <v>1746</v>
      </c>
      <c r="B203" s="51" t="s">
        <v>75</v>
      </c>
      <c r="C203" s="32" t="s">
        <v>1747</v>
      </c>
      <c r="D203" s="12">
        <v>201</v>
      </c>
      <c r="E203" s="12" t="s">
        <v>1748</v>
      </c>
      <c r="F203" s="33">
        <v>43532</v>
      </c>
      <c r="G203" s="31" t="s">
        <v>1749</v>
      </c>
      <c r="H203" s="31" t="s">
        <v>79</v>
      </c>
      <c r="I203" s="31" t="s">
        <v>80</v>
      </c>
      <c r="J203" s="34" t="s">
        <v>81</v>
      </c>
      <c r="K203" s="12">
        <v>29919</v>
      </c>
      <c r="L203" s="12">
        <v>52419</v>
      </c>
      <c r="M203" s="35">
        <v>43532</v>
      </c>
      <c r="N203" s="35">
        <v>43532</v>
      </c>
      <c r="P203" s="36">
        <v>4682944</v>
      </c>
      <c r="Q203" s="36">
        <v>46048949</v>
      </c>
      <c r="R203" s="37">
        <f t="shared" ref="R203:R233" si="3">Q203-(P203/30*AJ203)</f>
        <v>-0.3333333358168602</v>
      </c>
      <c r="S203" s="31" t="s">
        <v>82</v>
      </c>
      <c r="T203" s="31" t="s">
        <v>83</v>
      </c>
      <c r="U203" s="43">
        <v>34321413</v>
      </c>
      <c r="V203" s="38" t="s">
        <v>81</v>
      </c>
      <c r="W203" s="39" t="s">
        <v>84</v>
      </c>
      <c r="X203" s="39" t="s">
        <v>81</v>
      </c>
      <c r="Y203" s="31" t="str">
        <f t="shared" si="2"/>
        <v>VIVIANA MORENO QUINTERO</v>
      </c>
      <c r="Z203" s="31" t="s">
        <v>85</v>
      </c>
      <c r="AA203" s="31" t="s">
        <v>122</v>
      </c>
      <c r="AB203" s="31" t="s">
        <v>87</v>
      </c>
      <c r="AC203" s="60">
        <v>43535</v>
      </c>
      <c r="AD203" s="34">
        <v>2005678</v>
      </c>
      <c r="AE203" s="29" t="s">
        <v>440</v>
      </c>
      <c r="AF203" s="31" t="s">
        <v>90</v>
      </c>
      <c r="AG203" s="31" t="s">
        <v>83</v>
      </c>
      <c r="AH203" s="43">
        <v>52854468</v>
      </c>
      <c r="AI203" s="29" t="s">
        <v>1178</v>
      </c>
      <c r="AJ203" s="12">
        <v>295</v>
      </c>
      <c r="AK203" s="31" t="s">
        <v>92</v>
      </c>
      <c r="AL203" s="45">
        <v>42805</v>
      </c>
      <c r="AM203" s="31" t="s">
        <v>93</v>
      </c>
      <c r="AN203" s="31">
        <v>0</v>
      </c>
      <c r="AO203" s="46">
        <v>0</v>
      </c>
      <c r="AP203" s="47"/>
      <c r="AQ203" s="48">
        <v>0</v>
      </c>
      <c r="AR203" s="47"/>
      <c r="AS203" s="49">
        <v>43535</v>
      </c>
      <c r="AT203" s="49">
        <v>43829</v>
      </c>
      <c r="AU203" s="51"/>
      <c r="AV203" s="51"/>
      <c r="AW203" s="31" t="s">
        <v>94</v>
      </c>
      <c r="AZ203" s="31" t="s">
        <v>94</v>
      </c>
      <c r="BA203" s="12">
        <v>0</v>
      </c>
      <c r="BD203" s="12" t="s">
        <v>1750</v>
      </c>
      <c r="BE203" s="52" t="s">
        <v>1751</v>
      </c>
      <c r="BF203" s="53">
        <f t="shared" si="1"/>
        <v>46048949</v>
      </c>
      <c r="BH203" s="55" t="s">
        <v>1752</v>
      </c>
      <c r="BI203" s="29" t="s">
        <v>97</v>
      </c>
      <c r="BK203" s="55" t="s">
        <v>1753</v>
      </c>
      <c r="BL203" s="29" t="s">
        <v>99</v>
      </c>
      <c r="BM203" s="30"/>
      <c r="BN203" s="39"/>
      <c r="BO203" s="39"/>
      <c r="BP203" s="39"/>
      <c r="BQ203" s="39"/>
      <c r="BR203" s="29" t="s">
        <v>100</v>
      </c>
      <c r="BS203" s="57" t="s">
        <v>1725</v>
      </c>
      <c r="BU203" s="29" t="s">
        <v>1708</v>
      </c>
    </row>
    <row r="204" spans="1:76" ht="12.75" customHeight="1" x14ac:dyDescent="0.2">
      <c r="A204" s="30" t="s">
        <v>1754</v>
      </c>
      <c r="B204" s="51" t="s">
        <v>75</v>
      </c>
      <c r="C204" s="32" t="s">
        <v>1755</v>
      </c>
      <c r="D204" s="12">
        <v>202</v>
      </c>
      <c r="E204" s="12" t="s">
        <v>1756</v>
      </c>
      <c r="F204" s="33">
        <v>43537</v>
      </c>
      <c r="G204" s="31" t="s">
        <v>1757</v>
      </c>
      <c r="H204" s="31" t="s">
        <v>79</v>
      </c>
      <c r="I204" s="31" t="s">
        <v>80</v>
      </c>
      <c r="J204" s="34" t="s">
        <v>81</v>
      </c>
      <c r="K204" s="12">
        <v>31319</v>
      </c>
      <c r="L204" s="12">
        <v>53819</v>
      </c>
      <c r="M204" s="35">
        <v>43537</v>
      </c>
      <c r="N204" s="35">
        <v>43537</v>
      </c>
      <c r="P204" s="36">
        <v>5240183</v>
      </c>
      <c r="Q204" s="36">
        <v>49607066</v>
      </c>
      <c r="R204" s="37">
        <f t="shared" si="3"/>
        <v>0.26666666567325592</v>
      </c>
      <c r="S204" s="31" t="s">
        <v>82</v>
      </c>
      <c r="T204" s="31" t="s">
        <v>83</v>
      </c>
      <c r="U204" s="43">
        <v>79532167</v>
      </c>
      <c r="V204" s="38" t="s">
        <v>81</v>
      </c>
      <c r="W204" s="39" t="s">
        <v>84</v>
      </c>
      <c r="X204" s="39" t="s">
        <v>81</v>
      </c>
      <c r="Y204" s="31" t="str">
        <f t="shared" si="2"/>
        <v>CAMILO ERNESTO VINCHIRA PARRA</v>
      </c>
      <c r="Z204" s="31" t="s">
        <v>85</v>
      </c>
      <c r="AA204" s="31" t="s">
        <v>122</v>
      </c>
      <c r="AB204" s="31" t="s">
        <v>87</v>
      </c>
      <c r="AC204" s="60">
        <v>43537</v>
      </c>
      <c r="AD204" s="34">
        <v>2005779</v>
      </c>
      <c r="AE204" s="54" t="s">
        <v>283</v>
      </c>
      <c r="AF204" s="31" t="s">
        <v>90</v>
      </c>
      <c r="AG204" s="31" t="s">
        <v>83</v>
      </c>
      <c r="AH204" s="43">
        <v>52767503</v>
      </c>
      <c r="AI204" s="29" t="s">
        <v>284</v>
      </c>
      <c r="AJ204" s="12">
        <f>270+14</f>
        <v>284</v>
      </c>
      <c r="AK204" s="31" t="s">
        <v>92</v>
      </c>
      <c r="AL204" s="45">
        <v>43538</v>
      </c>
      <c r="AM204" s="31" t="s">
        <v>93</v>
      </c>
      <c r="AN204" s="31">
        <v>0</v>
      </c>
      <c r="AO204" s="46">
        <v>0</v>
      </c>
      <c r="AP204" s="47"/>
      <c r="AQ204" s="48">
        <v>0</v>
      </c>
      <c r="AR204" s="47"/>
      <c r="AS204" s="49">
        <v>43538</v>
      </c>
      <c r="AT204" s="49">
        <v>43825</v>
      </c>
      <c r="AU204" s="105">
        <v>43826</v>
      </c>
      <c r="AV204" s="51"/>
      <c r="AW204" s="31" t="s">
        <v>94</v>
      </c>
      <c r="AZ204" s="31" t="s">
        <v>94</v>
      </c>
      <c r="BA204" s="12">
        <v>0</v>
      </c>
      <c r="BE204" s="52" t="s">
        <v>1758</v>
      </c>
      <c r="BF204" s="53">
        <f t="shared" si="1"/>
        <v>49607066</v>
      </c>
      <c r="BH204" s="55" t="s">
        <v>1759</v>
      </c>
      <c r="BI204" s="29" t="s">
        <v>97</v>
      </c>
      <c r="BK204" s="55" t="s">
        <v>1760</v>
      </c>
      <c r="BL204" s="29" t="s">
        <v>99</v>
      </c>
      <c r="BM204" s="30"/>
      <c r="BN204" s="39"/>
      <c r="BO204" s="39"/>
      <c r="BP204" s="39"/>
      <c r="BQ204" s="39"/>
      <c r="BR204" s="29" t="s">
        <v>100</v>
      </c>
      <c r="BS204" s="29" t="s">
        <v>101</v>
      </c>
      <c r="BU204" s="29" t="s">
        <v>1708</v>
      </c>
    </row>
    <row r="205" spans="1:76" ht="12.75" customHeight="1" x14ac:dyDescent="0.2">
      <c r="A205" s="30" t="s">
        <v>1761</v>
      </c>
      <c r="B205" s="90" t="s">
        <v>75</v>
      </c>
      <c r="C205" s="113" t="s">
        <v>1762</v>
      </c>
      <c r="D205" s="12">
        <v>203</v>
      </c>
      <c r="E205" s="12" t="s">
        <v>1763</v>
      </c>
      <c r="F205" s="33">
        <v>43537</v>
      </c>
      <c r="G205" s="31" t="s">
        <v>1764</v>
      </c>
      <c r="H205" s="31" t="s">
        <v>79</v>
      </c>
      <c r="I205" s="31" t="s">
        <v>80</v>
      </c>
      <c r="J205" s="34" t="s">
        <v>81</v>
      </c>
      <c r="K205" s="12">
        <v>30519</v>
      </c>
      <c r="L205" s="12">
        <v>53919</v>
      </c>
      <c r="M205" s="35">
        <v>43537</v>
      </c>
      <c r="N205" s="35">
        <v>43537</v>
      </c>
      <c r="P205" s="36">
        <v>5240183</v>
      </c>
      <c r="Q205" s="36">
        <v>50305757</v>
      </c>
      <c r="R205" s="37">
        <f t="shared" si="3"/>
        <v>0.20000000298023224</v>
      </c>
      <c r="S205" s="31" t="s">
        <v>82</v>
      </c>
      <c r="T205" s="31" t="s">
        <v>83</v>
      </c>
      <c r="U205" s="43">
        <v>1049610293</v>
      </c>
      <c r="V205" s="38" t="s">
        <v>81</v>
      </c>
      <c r="W205" s="39" t="s">
        <v>84</v>
      </c>
      <c r="X205" s="39" t="s">
        <v>81</v>
      </c>
      <c r="Y205" s="31" t="str">
        <f t="shared" si="2"/>
        <v>LEONARDO ALEXANDER PEREZ RUBIANO</v>
      </c>
      <c r="Z205" s="31" t="s">
        <v>85</v>
      </c>
      <c r="AA205" s="31" t="s">
        <v>122</v>
      </c>
      <c r="AB205" s="31" t="s">
        <v>87</v>
      </c>
      <c r="AC205" s="60">
        <v>43537</v>
      </c>
      <c r="AD205" s="34">
        <v>2005814</v>
      </c>
      <c r="AE205" s="29" t="s">
        <v>331</v>
      </c>
      <c r="AF205" s="31" t="s">
        <v>90</v>
      </c>
      <c r="AG205" s="31" t="s">
        <v>83</v>
      </c>
      <c r="AH205" s="43">
        <v>52807498</v>
      </c>
      <c r="AI205" s="29" t="s">
        <v>332</v>
      </c>
      <c r="AJ205" s="12">
        <f>270+18</f>
        <v>288</v>
      </c>
      <c r="AK205" s="31" t="s">
        <v>92</v>
      </c>
      <c r="AL205" s="45">
        <v>43537</v>
      </c>
      <c r="AM205" s="31" t="s">
        <v>93</v>
      </c>
      <c r="AN205" s="31">
        <v>0</v>
      </c>
      <c r="AO205" s="46">
        <v>0</v>
      </c>
      <c r="AP205" s="47"/>
      <c r="AQ205" s="48">
        <v>0</v>
      </c>
      <c r="AR205" s="47"/>
      <c r="AS205" s="49">
        <v>43537</v>
      </c>
      <c r="AT205" s="49">
        <v>43829</v>
      </c>
      <c r="AU205" s="105"/>
      <c r="AV205" s="51"/>
      <c r="AW205" s="31" t="s">
        <v>94</v>
      </c>
      <c r="AX205" s="31"/>
      <c r="AY205" s="31"/>
      <c r="AZ205" s="31" t="s">
        <v>94</v>
      </c>
      <c r="BA205" s="31">
        <v>0</v>
      </c>
      <c r="BB205" s="31"/>
      <c r="BC205" s="31"/>
      <c r="BE205" s="52" t="s">
        <v>1765</v>
      </c>
      <c r="BF205" s="53">
        <f t="shared" si="1"/>
        <v>50305757</v>
      </c>
      <c r="BH205" s="29" t="s">
        <v>354</v>
      </c>
      <c r="BI205" s="29" t="s">
        <v>97</v>
      </c>
      <c r="BK205" s="55" t="s">
        <v>1766</v>
      </c>
      <c r="BL205" s="29" t="s">
        <v>99</v>
      </c>
      <c r="BM205" s="30"/>
      <c r="BN205" s="39"/>
      <c r="BO205" s="39"/>
      <c r="BP205" s="39"/>
      <c r="BQ205" s="39"/>
      <c r="BR205" s="29" t="s">
        <v>100</v>
      </c>
      <c r="BS205" s="29" t="s">
        <v>101</v>
      </c>
      <c r="BU205" s="29" t="s">
        <v>1708</v>
      </c>
    </row>
    <row r="206" spans="1:76" ht="12.75" customHeight="1" x14ac:dyDescent="0.2">
      <c r="A206" s="30" t="s">
        <v>1767</v>
      </c>
      <c r="B206" s="51" t="s">
        <v>75</v>
      </c>
      <c r="C206" s="113" t="s">
        <v>1762</v>
      </c>
      <c r="D206" s="12">
        <v>204</v>
      </c>
      <c r="E206" s="12" t="s">
        <v>1768</v>
      </c>
      <c r="F206" s="33">
        <v>43544</v>
      </c>
      <c r="G206" s="31" t="s">
        <v>1769</v>
      </c>
      <c r="H206" s="31" t="s">
        <v>79</v>
      </c>
      <c r="I206" s="31" t="s">
        <v>80</v>
      </c>
      <c r="J206" s="34" t="s">
        <v>81</v>
      </c>
      <c r="K206" s="12">
        <v>29819</v>
      </c>
      <c r="L206" s="12">
        <v>58519</v>
      </c>
      <c r="M206" s="35">
        <v>43544</v>
      </c>
      <c r="N206" s="35">
        <v>43544</v>
      </c>
      <c r="P206" s="36">
        <v>5240183</v>
      </c>
      <c r="Q206" s="36">
        <v>47161647</v>
      </c>
      <c r="R206" s="37">
        <f t="shared" si="3"/>
        <v>0</v>
      </c>
      <c r="S206" s="31" t="s">
        <v>82</v>
      </c>
      <c r="T206" s="31" t="s">
        <v>83</v>
      </c>
      <c r="U206" s="43">
        <v>52498362</v>
      </c>
      <c r="V206" s="38" t="s">
        <v>81</v>
      </c>
      <c r="W206" s="39" t="s">
        <v>84</v>
      </c>
      <c r="X206" s="39" t="s">
        <v>81</v>
      </c>
      <c r="Y206" s="31" t="str">
        <f t="shared" si="2"/>
        <v>LINA MARIA CARDONA MARIN</v>
      </c>
      <c r="Z206" s="31" t="s">
        <v>85</v>
      </c>
      <c r="AA206" s="31" t="s">
        <v>122</v>
      </c>
      <c r="AB206" s="31" t="s">
        <v>87</v>
      </c>
      <c r="AC206" s="60">
        <v>43545</v>
      </c>
      <c r="AD206" s="34">
        <v>2006088</v>
      </c>
      <c r="AE206" s="29" t="s">
        <v>920</v>
      </c>
      <c r="AF206" s="31" t="s">
        <v>90</v>
      </c>
      <c r="AG206" s="31" t="s">
        <v>83</v>
      </c>
      <c r="AH206" s="43">
        <v>80215978</v>
      </c>
      <c r="AI206" s="29" t="s">
        <v>921</v>
      </c>
      <c r="AJ206" s="12">
        <v>270</v>
      </c>
      <c r="AK206" s="31" t="s">
        <v>92</v>
      </c>
      <c r="AL206" s="45">
        <v>43545</v>
      </c>
      <c r="AM206" s="31" t="s">
        <v>93</v>
      </c>
      <c r="AN206" s="31">
        <v>0</v>
      </c>
      <c r="AO206" s="46">
        <v>0</v>
      </c>
      <c r="AP206" s="47"/>
      <c r="AQ206" s="48">
        <v>0</v>
      </c>
      <c r="AR206" s="47"/>
      <c r="AS206" s="49">
        <v>43545</v>
      </c>
      <c r="AT206" s="49">
        <v>43819</v>
      </c>
      <c r="AU206" s="105"/>
      <c r="AV206" s="51"/>
      <c r="AW206" s="31" t="s">
        <v>94</v>
      </c>
      <c r="AX206" s="31"/>
      <c r="AY206" s="31"/>
      <c r="AZ206" s="31" t="s">
        <v>94</v>
      </c>
      <c r="BA206" s="31">
        <v>0</v>
      </c>
      <c r="BB206" s="31"/>
      <c r="BC206" s="31"/>
      <c r="BE206" s="52" t="s">
        <v>1770</v>
      </c>
      <c r="BF206" s="53">
        <f t="shared" si="1"/>
        <v>47161647</v>
      </c>
      <c r="BH206" s="29" t="s">
        <v>354</v>
      </c>
      <c r="BI206" s="29" t="s">
        <v>97</v>
      </c>
      <c r="BK206" s="55" t="s">
        <v>1771</v>
      </c>
      <c r="BL206" s="29" t="s">
        <v>99</v>
      </c>
      <c r="BM206" s="30"/>
      <c r="BN206" s="39"/>
      <c r="BO206" s="39"/>
      <c r="BP206" s="39"/>
      <c r="BQ206" s="39"/>
      <c r="BR206" s="29" t="s">
        <v>100</v>
      </c>
      <c r="BS206" s="29"/>
      <c r="BT206" s="82" t="s">
        <v>1772</v>
      </c>
      <c r="BU206" s="29" t="s">
        <v>1708</v>
      </c>
    </row>
    <row r="207" spans="1:76" ht="12.75" customHeight="1" x14ac:dyDescent="0.2">
      <c r="A207" s="30" t="s">
        <v>1773</v>
      </c>
      <c r="B207" s="90" t="s">
        <v>75</v>
      </c>
      <c r="C207" s="113" t="s">
        <v>1762</v>
      </c>
      <c r="D207" s="12">
        <v>205</v>
      </c>
      <c r="E207" s="12" t="s">
        <v>1774</v>
      </c>
      <c r="F207" s="33">
        <v>43551</v>
      </c>
      <c r="G207" s="31" t="s">
        <v>1775</v>
      </c>
      <c r="H207" s="31" t="s">
        <v>79</v>
      </c>
      <c r="I207" s="31" t="s">
        <v>80</v>
      </c>
      <c r="J207" s="34" t="s">
        <v>81</v>
      </c>
      <c r="K207" s="12">
        <v>30619</v>
      </c>
      <c r="L207" s="12">
        <v>60819</v>
      </c>
      <c r="M207" s="35">
        <v>43551</v>
      </c>
      <c r="N207" s="35">
        <v>43551</v>
      </c>
      <c r="P207" s="36">
        <v>2586262</v>
      </c>
      <c r="Q207" s="36">
        <v>23276358</v>
      </c>
      <c r="R207" s="37">
        <f t="shared" si="3"/>
        <v>0</v>
      </c>
      <c r="S207" s="31" t="s">
        <v>82</v>
      </c>
      <c r="T207" s="31" t="s">
        <v>83</v>
      </c>
      <c r="U207" s="43">
        <v>1019076750</v>
      </c>
      <c r="V207" s="38" t="s">
        <v>81</v>
      </c>
      <c r="W207" s="39" t="s">
        <v>84</v>
      </c>
      <c r="X207" s="39" t="s">
        <v>81</v>
      </c>
      <c r="Y207" s="31" t="str">
        <f t="shared" si="2"/>
        <v>PAOLA ANDREA VALDES ACHURY</v>
      </c>
      <c r="Z207" s="31" t="s">
        <v>85</v>
      </c>
      <c r="AA207" s="31" t="s">
        <v>122</v>
      </c>
      <c r="AB207" s="31" t="s">
        <v>87</v>
      </c>
      <c r="AC207" s="60">
        <v>43551</v>
      </c>
      <c r="AD207" s="34">
        <v>2006277</v>
      </c>
      <c r="AE207" s="54" t="s">
        <v>283</v>
      </c>
      <c r="AF207" s="31" t="s">
        <v>90</v>
      </c>
      <c r="AG207" s="31" t="s">
        <v>83</v>
      </c>
      <c r="AH207" s="43">
        <v>52767503</v>
      </c>
      <c r="AI207" s="29" t="s">
        <v>284</v>
      </c>
      <c r="AJ207" s="12">
        <v>270</v>
      </c>
      <c r="AK207" s="31" t="s">
        <v>92</v>
      </c>
      <c r="AL207" s="45">
        <v>43551</v>
      </c>
      <c r="AM207" s="31" t="s">
        <v>93</v>
      </c>
      <c r="AN207" s="31">
        <v>0</v>
      </c>
      <c r="AO207" s="46">
        <v>0</v>
      </c>
      <c r="AP207" s="47"/>
      <c r="AQ207" s="48">
        <v>0</v>
      </c>
      <c r="AR207" s="47"/>
      <c r="AS207" s="49">
        <v>43551</v>
      </c>
      <c r="AT207" s="49">
        <v>43825</v>
      </c>
      <c r="AU207" s="105"/>
      <c r="AV207" s="51"/>
      <c r="AW207" s="31" t="s">
        <v>94</v>
      </c>
      <c r="AX207" s="31"/>
      <c r="AY207" s="31"/>
      <c r="AZ207" s="31" t="s">
        <v>94</v>
      </c>
      <c r="BA207" s="31">
        <v>0</v>
      </c>
      <c r="BB207" s="31"/>
      <c r="BC207" s="31"/>
      <c r="BE207" s="52" t="s">
        <v>1776</v>
      </c>
      <c r="BF207" s="53">
        <f t="shared" si="1"/>
        <v>23276358</v>
      </c>
      <c r="BH207" s="29" t="s">
        <v>354</v>
      </c>
      <c r="BI207" s="29" t="s">
        <v>97</v>
      </c>
      <c r="BK207" s="55" t="s">
        <v>1777</v>
      </c>
      <c r="BL207" s="29" t="s">
        <v>99</v>
      </c>
      <c r="BM207" s="30"/>
      <c r="BN207" s="39"/>
      <c r="BO207" s="39"/>
      <c r="BP207" s="39"/>
      <c r="BQ207" s="39"/>
      <c r="BR207" s="29" t="s">
        <v>100</v>
      </c>
      <c r="BS207" s="29"/>
      <c r="BT207" s="82" t="s">
        <v>1778</v>
      </c>
      <c r="BU207" s="29" t="s">
        <v>101</v>
      </c>
    </row>
    <row r="208" spans="1:76" ht="12.75" customHeight="1" x14ac:dyDescent="0.2">
      <c r="A208" s="30" t="s">
        <v>1779</v>
      </c>
      <c r="B208" s="51" t="s">
        <v>75</v>
      </c>
      <c r="C208" s="113" t="s">
        <v>1762</v>
      </c>
      <c r="D208" s="12">
        <v>206</v>
      </c>
      <c r="E208" s="12" t="s">
        <v>1780</v>
      </c>
      <c r="F208" s="33">
        <v>43552</v>
      </c>
      <c r="G208" s="31" t="s">
        <v>1781</v>
      </c>
      <c r="H208" s="31" t="s">
        <v>79</v>
      </c>
      <c r="I208" s="31" t="s">
        <v>80</v>
      </c>
      <c r="J208" s="34" t="s">
        <v>81</v>
      </c>
      <c r="K208" s="12">
        <v>33719</v>
      </c>
      <c r="L208" s="12">
        <v>61619</v>
      </c>
      <c r="M208" s="35">
        <v>43552</v>
      </c>
      <c r="N208" s="35">
        <v>43552</v>
      </c>
      <c r="P208" s="36">
        <v>5240183</v>
      </c>
      <c r="Q208" s="36">
        <v>47685665</v>
      </c>
      <c r="R208" s="37">
        <f t="shared" si="3"/>
        <v>-0.29999999701976776</v>
      </c>
      <c r="S208" s="31" t="s">
        <v>82</v>
      </c>
      <c r="T208" s="31" t="s">
        <v>83</v>
      </c>
      <c r="U208" s="43">
        <v>52312202</v>
      </c>
      <c r="V208" s="38" t="s">
        <v>81</v>
      </c>
      <c r="W208" s="39" t="s">
        <v>84</v>
      </c>
      <c r="X208" s="39" t="s">
        <v>81</v>
      </c>
      <c r="Y208" s="31" t="str">
        <f t="shared" si="2"/>
        <v>CLARA ROCIO BURGOS VALENCIA</v>
      </c>
      <c r="Z208" s="31" t="s">
        <v>85</v>
      </c>
      <c r="AA208" s="31" t="s">
        <v>122</v>
      </c>
      <c r="AB208" s="31" t="s">
        <v>87</v>
      </c>
      <c r="AC208" s="60">
        <v>43552</v>
      </c>
      <c r="AD208" s="34">
        <v>2006312</v>
      </c>
      <c r="AE208" s="29" t="s">
        <v>320</v>
      </c>
      <c r="AF208" s="31" t="s">
        <v>90</v>
      </c>
      <c r="AG208" s="31" t="s">
        <v>83</v>
      </c>
      <c r="AH208" s="75">
        <v>70547559</v>
      </c>
      <c r="AI208" s="29" t="s">
        <v>321</v>
      </c>
      <c r="AJ208" s="12">
        <v>273</v>
      </c>
      <c r="AK208" s="31" t="s">
        <v>92</v>
      </c>
      <c r="AL208" s="45">
        <v>43552</v>
      </c>
      <c r="AM208" s="31" t="s">
        <v>93</v>
      </c>
      <c r="AN208" s="31">
        <v>0</v>
      </c>
      <c r="AO208" s="46">
        <v>0</v>
      </c>
      <c r="AP208" s="47"/>
      <c r="AQ208" s="48">
        <v>0</v>
      </c>
      <c r="AR208" s="47"/>
      <c r="AS208" s="49">
        <v>43552</v>
      </c>
      <c r="AT208" s="49">
        <v>43829</v>
      </c>
      <c r="AU208" s="105"/>
      <c r="AV208" s="51"/>
      <c r="AW208" s="31" t="s">
        <v>94</v>
      </c>
      <c r="AX208" s="31"/>
      <c r="AY208" s="31"/>
      <c r="AZ208" s="31" t="s">
        <v>94</v>
      </c>
      <c r="BA208" s="31">
        <v>0</v>
      </c>
      <c r="BB208" s="31"/>
      <c r="BC208" s="31"/>
      <c r="BE208" s="52" t="s">
        <v>1782</v>
      </c>
      <c r="BF208" s="53">
        <f t="shared" si="1"/>
        <v>47685665</v>
      </c>
      <c r="BH208" s="29" t="s">
        <v>354</v>
      </c>
      <c r="BI208" s="29" t="s">
        <v>97</v>
      </c>
      <c r="BK208" s="55" t="s">
        <v>1783</v>
      </c>
      <c r="BL208" s="29" t="s">
        <v>99</v>
      </c>
      <c r="BM208" s="30"/>
      <c r="BN208" s="39"/>
      <c r="BO208" s="39"/>
      <c r="BP208" s="39"/>
      <c r="BQ208" s="39"/>
      <c r="BR208" s="29" t="s">
        <v>100</v>
      </c>
      <c r="BS208" s="29"/>
      <c r="BT208" s="82" t="s">
        <v>1784</v>
      </c>
      <c r="BU208" s="29" t="s">
        <v>1708</v>
      </c>
    </row>
    <row r="209" spans="1:76" ht="12.75" customHeight="1" x14ac:dyDescent="0.2">
      <c r="A209" s="30" t="s">
        <v>1785</v>
      </c>
      <c r="B209" s="51" t="s">
        <v>75</v>
      </c>
      <c r="C209" s="113" t="s">
        <v>1762</v>
      </c>
      <c r="D209" s="12">
        <v>207</v>
      </c>
      <c r="E209" s="12" t="s">
        <v>1786</v>
      </c>
      <c r="F209" s="33">
        <v>43552</v>
      </c>
      <c r="G209" s="31" t="s">
        <v>1787</v>
      </c>
      <c r="H209" s="31" t="s">
        <v>79</v>
      </c>
      <c r="I209" s="31" t="s">
        <v>80</v>
      </c>
      <c r="J209" s="34" t="s">
        <v>81</v>
      </c>
      <c r="K209" s="12">
        <v>33619</v>
      </c>
      <c r="L209" s="12">
        <v>62719</v>
      </c>
      <c r="M209" s="35">
        <v>43552</v>
      </c>
      <c r="N209" s="61">
        <v>43556</v>
      </c>
      <c r="P209" s="36">
        <v>5240183</v>
      </c>
      <c r="Q209" s="36">
        <v>47860338</v>
      </c>
      <c r="R209" s="37">
        <f t="shared" si="3"/>
        <v>-6.6666662693023682E-2</v>
      </c>
      <c r="S209" s="31" t="s">
        <v>82</v>
      </c>
      <c r="T209" s="31" t="s">
        <v>83</v>
      </c>
      <c r="U209" s="43">
        <v>1010182072</v>
      </c>
      <c r="V209" s="38" t="s">
        <v>81</v>
      </c>
      <c r="W209" s="39" t="s">
        <v>84</v>
      </c>
      <c r="X209" s="39" t="s">
        <v>81</v>
      </c>
      <c r="Y209" s="31" t="str">
        <f t="shared" si="2"/>
        <v>JORGE ENRIQUE ROJAS SANCHEZ</v>
      </c>
      <c r="Z209" s="31" t="s">
        <v>85</v>
      </c>
      <c r="AA209" s="31" t="s">
        <v>122</v>
      </c>
      <c r="AB209" s="31" t="s">
        <v>87</v>
      </c>
      <c r="AC209" s="60">
        <v>43553</v>
      </c>
      <c r="AD209" s="34">
        <v>2006365</v>
      </c>
      <c r="AE209" s="29" t="s">
        <v>320</v>
      </c>
      <c r="AF209" s="31" t="s">
        <v>90</v>
      </c>
      <c r="AG209" s="31" t="s">
        <v>83</v>
      </c>
      <c r="AH209" s="75">
        <v>70547559</v>
      </c>
      <c r="AI209" s="29" t="s">
        <v>321</v>
      </c>
      <c r="AJ209" s="12">
        <v>274</v>
      </c>
      <c r="AK209" s="31" t="s">
        <v>92</v>
      </c>
      <c r="AL209" s="45">
        <v>43556</v>
      </c>
      <c r="AM209" s="31" t="s">
        <v>93</v>
      </c>
      <c r="AN209" s="31">
        <v>0</v>
      </c>
      <c r="AO209" s="46">
        <v>0</v>
      </c>
      <c r="AP209" s="47"/>
      <c r="AQ209" s="48">
        <v>0</v>
      </c>
      <c r="AR209" s="47"/>
      <c r="AS209" s="49">
        <v>43556</v>
      </c>
      <c r="AT209" s="49">
        <v>43829</v>
      </c>
      <c r="AU209" s="105"/>
      <c r="AV209" s="51"/>
      <c r="AW209" s="31" t="s">
        <v>94</v>
      </c>
      <c r="AX209" s="31"/>
      <c r="AY209" s="31"/>
      <c r="AZ209" s="31" t="s">
        <v>94</v>
      </c>
      <c r="BA209" s="31">
        <v>0</v>
      </c>
      <c r="BB209" s="31"/>
      <c r="BC209" s="31"/>
      <c r="BD209" s="12" t="s">
        <v>1788</v>
      </c>
      <c r="BE209" s="52" t="s">
        <v>1789</v>
      </c>
      <c r="BF209" s="53">
        <f t="shared" si="1"/>
        <v>47860338</v>
      </c>
      <c r="BH209" s="29" t="s">
        <v>354</v>
      </c>
      <c r="BI209" s="29" t="s">
        <v>97</v>
      </c>
      <c r="BK209" s="55" t="s">
        <v>1790</v>
      </c>
      <c r="BL209" s="29" t="s">
        <v>99</v>
      </c>
      <c r="BM209" s="30"/>
      <c r="BN209" s="39" t="s">
        <v>1791</v>
      </c>
      <c r="BO209" s="39"/>
      <c r="BP209" s="39"/>
      <c r="BQ209" s="39"/>
      <c r="BR209" s="29" t="s">
        <v>100</v>
      </c>
      <c r="BS209" s="29"/>
      <c r="BU209" s="29" t="s">
        <v>1708</v>
      </c>
    </row>
    <row r="210" spans="1:76" ht="12.75" customHeight="1" x14ac:dyDescent="0.2">
      <c r="A210" s="30" t="s">
        <v>1792</v>
      </c>
      <c r="B210" s="90" t="s">
        <v>75</v>
      </c>
      <c r="C210" s="113" t="s">
        <v>1762</v>
      </c>
      <c r="D210" s="12">
        <v>208</v>
      </c>
      <c r="E210" s="12" t="s">
        <v>1793</v>
      </c>
      <c r="F210" s="33">
        <v>43553</v>
      </c>
      <c r="G210" s="31" t="s">
        <v>1794</v>
      </c>
      <c r="H210" s="31" t="s">
        <v>79</v>
      </c>
      <c r="I210" s="31" t="s">
        <v>80</v>
      </c>
      <c r="J210" s="34" t="s">
        <v>81</v>
      </c>
      <c r="K210" s="12">
        <v>33419</v>
      </c>
      <c r="L210" s="12">
        <v>63019</v>
      </c>
      <c r="M210" s="35">
        <v>43553</v>
      </c>
      <c r="N210" s="61">
        <v>43556</v>
      </c>
      <c r="P210" s="36">
        <v>4682944</v>
      </c>
      <c r="Q210" s="36">
        <v>42458692</v>
      </c>
      <c r="R210" s="37">
        <f t="shared" si="3"/>
        <v>-0.26666666567325592</v>
      </c>
      <c r="S210" s="31" t="s">
        <v>82</v>
      </c>
      <c r="T210" s="31" t="s">
        <v>83</v>
      </c>
      <c r="U210" s="43">
        <v>1020770337</v>
      </c>
      <c r="V210" s="38" t="s">
        <v>81</v>
      </c>
      <c r="W210" s="39" t="s">
        <v>84</v>
      </c>
      <c r="X210" s="39" t="s">
        <v>81</v>
      </c>
      <c r="Y210" s="31" t="str">
        <f t="shared" si="2"/>
        <v>LAURA CAMILA QUIROGA LUGO</v>
      </c>
      <c r="Z210" s="31" t="s">
        <v>85</v>
      </c>
      <c r="AA210" s="31" t="s">
        <v>1795</v>
      </c>
      <c r="AB210" s="31" t="s">
        <v>87</v>
      </c>
      <c r="AC210" s="60">
        <v>43553</v>
      </c>
      <c r="AD210" s="34" t="s">
        <v>1796</v>
      </c>
      <c r="AE210" s="29" t="s">
        <v>294</v>
      </c>
      <c r="AF210" s="31" t="s">
        <v>90</v>
      </c>
      <c r="AG210" s="31" t="s">
        <v>83</v>
      </c>
      <c r="AH210" s="43">
        <v>52821677</v>
      </c>
      <c r="AI210" s="29" t="s">
        <v>295</v>
      </c>
      <c r="AJ210" s="12">
        <v>272</v>
      </c>
      <c r="AK210" s="31" t="s">
        <v>92</v>
      </c>
      <c r="AL210" s="45">
        <v>43556</v>
      </c>
      <c r="AM210" s="31" t="s">
        <v>93</v>
      </c>
      <c r="AN210" s="31">
        <v>0</v>
      </c>
      <c r="AO210" s="46">
        <v>0</v>
      </c>
      <c r="AP210" s="47"/>
      <c r="AQ210" s="48">
        <v>0</v>
      </c>
      <c r="AR210" s="47"/>
      <c r="AS210" s="49">
        <v>43556</v>
      </c>
      <c r="AT210" s="49">
        <v>43829</v>
      </c>
      <c r="AU210" s="105"/>
      <c r="AV210" s="51"/>
      <c r="AW210" s="31" t="s">
        <v>94</v>
      </c>
      <c r="AX210" s="31"/>
      <c r="AY210" s="31"/>
      <c r="AZ210" s="31" t="s">
        <v>94</v>
      </c>
      <c r="BA210" s="31">
        <v>0</v>
      </c>
      <c r="BB210" s="31"/>
      <c r="BC210" s="31"/>
      <c r="BE210" s="52" t="s">
        <v>1797</v>
      </c>
      <c r="BF210" s="53">
        <f t="shared" si="1"/>
        <v>42458692</v>
      </c>
      <c r="BH210" s="29" t="s">
        <v>354</v>
      </c>
      <c r="BI210" s="29" t="s">
        <v>97</v>
      </c>
      <c r="BK210" s="55" t="s">
        <v>1798</v>
      </c>
      <c r="BL210" s="29" t="s">
        <v>99</v>
      </c>
      <c r="BM210" s="30"/>
      <c r="BN210" s="39" t="s">
        <v>1791</v>
      </c>
      <c r="BO210" s="39"/>
      <c r="BP210" s="39"/>
      <c r="BQ210" s="39"/>
      <c r="BR210" s="29" t="s">
        <v>100</v>
      </c>
      <c r="BS210" s="29"/>
      <c r="BU210" s="29" t="s">
        <v>1708</v>
      </c>
    </row>
    <row r="211" spans="1:76" ht="12.75" customHeight="1" x14ac:dyDescent="0.2">
      <c r="A211" s="30" t="s">
        <v>1799</v>
      </c>
      <c r="B211" s="90" t="s">
        <v>75</v>
      </c>
      <c r="C211" s="113" t="s">
        <v>1762</v>
      </c>
      <c r="D211" s="12">
        <v>209</v>
      </c>
      <c r="E211" s="12" t="s">
        <v>1800</v>
      </c>
      <c r="F211" s="33">
        <v>43553</v>
      </c>
      <c r="G211" s="31" t="s">
        <v>1801</v>
      </c>
      <c r="H211" s="31" t="s">
        <v>79</v>
      </c>
      <c r="I211" s="31" t="s">
        <v>80</v>
      </c>
      <c r="J211" s="34" t="s">
        <v>81</v>
      </c>
      <c r="K211" s="12">
        <v>33519</v>
      </c>
      <c r="L211" s="12">
        <v>63119</v>
      </c>
      <c r="M211" s="35">
        <v>43553</v>
      </c>
      <c r="N211" s="61">
        <v>43556</v>
      </c>
      <c r="P211" s="36">
        <v>6965478</v>
      </c>
      <c r="Q211" s="36">
        <v>62689302</v>
      </c>
      <c r="R211" s="37">
        <f t="shared" si="3"/>
        <v>0</v>
      </c>
      <c r="S211" s="31" t="s">
        <v>82</v>
      </c>
      <c r="T211" s="31" t="s">
        <v>83</v>
      </c>
      <c r="U211" s="43">
        <v>80166501</v>
      </c>
      <c r="V211" s="38" t="s">
        <v>81</v>
      </c>
      <c r="W211" s="39" t="s">
        <v>84</v>
      </c>
      <c r="X211" s="39" t="s">
        <v>81</v>
      </c>
      <c r="Y211" s="12" t="str">
        <f t="shared" si="2"/>
        <v>RICARDO ANDRES LOZADA RODRIGUEZ</v>
      </c>
      <c r="Z211" s="31" t="s">
        <v>85</v>
      </c>
      <c r="AA211" s="31" t="s">
        <v>122</v>
      </c>
      <c r="AB211" s="31" t="s">
        <v>87</v>
      </c>
      <c r="AC211" s="60">
        <v>43553</v>
      </c>
      <c r="AD211" s="34">
        <v>2006373</v>
      </c>
      <c r="AE211" s="29" t="s">
        <v>294</v>
      </c>
      <c r="AF211" s="31" t="s">
        <v>90</v>
      </c>
      <c r="AG211" s="31" t="s">
        <v>83</v>
      </c>
      <c r="AH211" s="43">
        <v>52821677</v>
      </c>
      <c r="AI211" s="29" t="s">
        <v>295</v>
      </c>
      <c r="AJ211" s="12">
        <v>270</v>
      </c>
      <c r="AK211" s="31" t="s">
        <v>92</v>
      </c>
      <c r="AL211" s="45">
        <v>43556</v>
      </c>
      <c r="AM211" s="31" t="s">
        <v>93</v>
      </c>
      <c r="AN211" s="31">
        <v>0</v>
      </c>
      <c r="AO211" s="46">
        <v>0</v>
      </c>
      <c r="AP211" s="47"/>
      <c r="AQ211" s="48">
        <v>0</v>
      </c>
      <c r="AR211" s="47"/>
      <c r="AS211" s="49">
        <v>43556</v>
      </c>
      <c r="AT211" s="49">
        <v>43829</v>
      </c>
      <c r="AU211" s="105"/>
      <c r="AV211" s="51"/>
      <c r="AW211" s="31" t="s">
        <v>94</v>
      </c>
      <c r="AX211" s="31"/>
      <c r="AY211" s="31"/>
      <c r="AZ211" s="31" t="s">
        <v>94</v>
      </c>
      <c r="BA211" s="31">
        <v>0</v>
      </c>
      <c r="BB211" s="31"/>
      <c r="BC211" s="31"/>
      <c r="BE211" s="52" t="s">
        <v>1802</v>
      </c>
      <c r="BF211" s="53">
        <f t="shared" si="1"/>
        <v>62689302</v>
      </c>
      <c r="BH211" s="29" t="s">
        <v>354</v>
      </c>
      <c r="BI211" s="29" t="s">
        <v>97</v>
      </c>
      <c r="BK211" s="55" t="s">
        <v>1803</v>
      </c>
      <c r="BL211" s="29" t="s">
        <v>99</v>
      </c>
      <c r="BM211" s="30"/>
      <c r="BN211" s="39" t="s">
        <v>1791</v>
      </c>
      <c r="BO211" s="39"/>
      <c r="BP211" s="39"/>
      <c r="BQ211" s="39"/>
      <c r="BR211" s="29" t="s">
        <v>100</v>
      </c>
      <c r="BS211" s="29"/>
      <c r="BU211" s="29" t="s">
        <v>1708</v>
      </c>
    </row>
    <row r="212" spans="1:76" ht="12.75" customHeight="1" x14ac:dyDescent="0.2">
      <c r="A212" s="30" t="s">
        <v>1804</v>
      </c>
      <c r="B212" s="51" t="s">
        <v>75</v>
      </c>
      <c r="C212" s="113" t="s">
        <v>1762</v>
      </c>
      <c r="D212" s="12">
        <v>210</v>
      </c>
      <c r="E212" s="12" t="s">
        <v>1805</v>
      </c>
      <c r="F212" s="33">
        <v>43563</v>
      </c>
      <c r="G212" s="31" t="s">
        <v>1806</v>
      </c>
      <c r="H212" s="31" t="s">
        <v>79</v>
      </c>
      <c r="I212" s="31" t="s">
        <v>80</v>
      </c>
      <c r="J212" s="34" t="s">
        <v>81</v>
      </c>
      <c r="K212" s="12">
        <v>33819</v>
      </c>
      <c r="L212" s="12">
        <v>66619</v>
      </c>
      <c r="M212" s="35">
        <v>43563</v>
      </c>
      <c r="N212" s="61">
        <v>43564</v>
      </c>
      <c r="P212" s="36">
        <v>4682944</v>
      </c>
      <c r="Q212" s="36">
        <v>37463552</v>
      </c>
      <c r="R212" s="37">
        <f t="shared" si="3"/>
        <v>0</v>
      </c>
      <c r="S212" s="31" t="s">
        <v>82</v>
      </c>
      <c r="T212" s="31" t="s">
        <v>83</v>
      </c>
      <c r="U212" s="43">
        <v>1020732642</v>
      </c>
      <c r="V212" s="38" t="s">
        <v>81</v>
      </c>
      <c r="W212" s="39" t="s">
        <v>84</v>
      </c>
      <c r="X212" s="39" t="s">
        <v>81</v>
      </c>
      <c r="Y212" s="12" t="s">
        <v>1807</v>
      </c>
      <c r="Z212" s="31" t="s">
        <v>85</v>
      </c>
      <c r="AA212" s="31" t="s">
        <v>122</v>
      </c>
      <c r="AB212" s="31" t="s">
        <v>87</v>
      </c>
      <c r="AC212" s="60">
        <v>43564</v>
      </c>
      <c r="AD212" s="34"/>
      <c r="AE212" s="29" t="s">
        <v>320</v>
      </c>
      <c r="AF212" s="31" t="s">
        <v>90</v>
      </c>
      <c r="AG212" s="31" t="s">
        <v>83</v>
      </c>
      <c r="AH212" s="75">
        <v>70547559</v>
      </c>
      <c r="AI212" s="29" t="s">
        <v>321</v>
      </c>
      <c r="AJ212" s="12">
        <v>240</v>
      </c>
      <c r="AK212" s="31" t="s">
        <v>92</v>
      </c>
      <c r="AL212" s="45">
        <v>43564</v>
      </c>
      <c r="AM212" s="31" t="s">
        <v>93</v>
      </c>
      <c r="AN212" s="31">
        <v>0</v>
      </c>
      <c r="AO212" s="46">
        <v>0</v>
      </c>
      <c r="AP212" s="47"/>
      <c r="AQ212" s="48">
        <v>0</v>
      </c>
      <c r="AR212" s="47"/>
      <c r="AS212" s="49">
        <v>43564</v>
      </c>
      <c r="AT212" s="49">
        <v>43807</v>
      </c>
      <c r="AU212" s="105"/>
      <c r="AV212" s="51"/>
      <c r="AW212" s="31" t="s">
        <v>94</v>
      </c>
      <c r="AX212" s="31"/>
      <c r="AY212" s="31"/>
      <c r="AZ212" s="31" t="s">
        <v>94</v>
      </c>
      <c r="BA212" s="31">
        <v>0</v>
      </c>
      <c r="BB212" s="31"/>
      <c r="BC212" s="31"/>
      <c r="BE212" s="52" t="s">
        <v>1808</v>
      </c>
      <c r="BF212" s="53">
        <f t="shared" si="1"/>
        <v>37463552</v>
      </c>
      <c r="BH212" s="29" t="s">
        <v>354</v>
      </c>
      <c r="BI212" s="29" t="s">
        <v>97</v>
      </c>
      <c r="BK212" s="55" t="s">
        <v>1809</v>
      </c>
      <c r="BL212" s="29" t="s">
        <v>354</v>
      </c>
      <c r="BM212" s="29"/>
      <c r="BN212" s="73" t="s">
        <v>99</v>
      </c>
      <c r="BO212" s="39"/>
      <c r="BP212" s="39"/>
      <c r="BQ212" s="39"/>
      <c r="BR212" s="29" t="s">
        <v>100</v>
      </c>
      <c r="BS212" s="29"/>
      <c r="BU212" s="29" t="s">
        <v>1708</v>
      </c>
    </row>
    <row r="213" spans="1:76" ht="12.75" customHeight="1" x14ac:dyDescent="0.2">
      <c r="A213" s="30" t="s">
        <v>1810</v>
      </c>
      <c r="B213" s="51" t="s">
        <v>75</v>
      </c>
      <c r="C213" s="113" t="s">
        <v>1762</v>
      </c>
      <c r="D213" s="12">
        <v>211</v>
      </c>
      <c r="E213" s="12" t="s">
        <v>1811</v>
      </c>
      <c r="F213" s="33">
        <v>43566</v>
      </c>
      <c r="G213" s="31" t="s">
        <v>1812</v>
      </c>
      <c r="H213" s="31" t="s">
        <v>79</v>
      </c>
      <c r="I213" s="31" t="s">
        <v>80</v>
      </c>
      <c r="J213" s="34" t="s">
        <v>81</v>
      </c>
      <c r="K213" s="12">
        <v>34319</v>
      </c>
      <c r="L213" s="12">
        <v>68419</v>
      </c>
      <c r="M213" s="35">
        <v>43566</v>
      </c>
      <c r="N213" s="35">
        <v>43566</v>
      </c>
      <c r="P213" s="36">
        <v>4682944</v>
      </c>
      <c r="Q213" s="36">
        <v>39805024</v>
      </c>
      <c r="R213" s="37">
        <f t="shared" si="3"/>
        <v>0</v>
      </c>
      <c r="S213" s="31" t="s">
        <v>82</v>
      </c>
      <c r="T213" s="31" t="s">
        <v>83</v>
      </c>
      <c r="U213" s="43">
        <v>1032388364</v>
      </c>
      <c r="V213" s="38" t="s">
        <v>81</v>
      </c>
      <c r="W213" s="39" t="s">
        <v>84</v>
      </c>
      <c r="X213" s="39" t="s">
        <v>81</v>
      </c>
      <c r="Y213" s="12" t="s">
        <v>1811</v>
      </c>
      <c r="Z213" s="31" t="s">
        <v>85</v>
      </c>
      <c r="AA213" s="31" t="s">
        <v>480</v>
      </c>
      <c r="AB213" s="31" t="s">
        <v>87</v>
      </c>
      <c r="AC213" s="60">
        <v>43566</v>
      </c>
      <c r="AD213" s="34" t="s">
        <v>1813</v>
      </c>
      <c r="AE213" s="29" t="s">
        <v>320</v>
      </c>
      <c r="AF213" s="31" t="s">
        <v>90</v>
      </c>
      <c r="AG213" s="31" t="s">
        <v>83</v>
      </c>
      <c r="AH213" s="75">
        <v>70547559</v>
      </c>
      <c r="AI213" s="29" t="s">
        <v>321</v>
      </c>
      <c r="AJ213" s="12">
        <v>255</v>
      </c>
      <c r="AK213" s="31" t="s">
        <v>92</v>
      </c>
      <c r="AL213" s="45">
        <v>43566</v>
      </c>
      <c r="AM213" s="31" t="s">
        <v>93</v>
      </c>
      <c r="AN213" s="31">
        <v>0</v>
      </c>
      <c r="AO213" s="46">
        <v>0</v>
      </c>
      <c r="AP213" s="47"/>
      <c r="AQ213" s="48">
        <v>0</v>
      </c>
      <c r="AR213" s="47"/>
      <c r="AS213" s="49">
        <v>43566</v>
      </c>
      <c r="AT213" s="49">
        <v>43824</v>
      </c>
      <c r="AU213" s="105"/>
      <c r="AV213" s="51"/>
      <c r="AW213" s="31" t="s">
        <v>94</v>
      </c>
      <c r="AX213" s="31"/>
      <c r="AY213" s="31"/>
      <c r="AZ213" s="31" t="s">
        <v>94</v>
      </c>
      <c r="BA213" s="31">
        <v>0</v>
      </c>
      <c r="BB213" s="31"/>
      <c r="BC213" s="31"/>
      <c r="BE213" s="52" t="s">
        <v>1814</v>
      </c>
      <c r="BF213" s="53">
        <f t="shared" si="1"/>
        <v>39805024</v>
      </c>
      <c r="BH213" s="29" t="s">
        <v>354</v>
      </c>
      <c r="BI213" s="29" t="s">
        <v>97</v>
      </c>
      <c r="BK213" s="55" t="s">
        <v>1815</v>
      </c>
      <c r="BL213" s="29" t="s">
        <v>354</v>
      </c>
      <c r="BM213" s="29"/>
      <c r="BN213" s="73" t="s">
        <v>99</v>
      </c>
      <c r="BO213" s="39"/>
      <c r="BP213" s="39"/>
      <c r="BQ213" s="39"/>
      <c r="BR213" s="29" t="s">
        <v>100</v>
      </c>
      <c r="BS213" s="29"/>
      <c r="BU213" s="29"/>
    </row>
    <row r="214" spans="1:76" ht="12.75" customHeight="1" x14ac:dyDescent="0.2">
      <c r="A214" s="30" t="s">
        <v>1816</v>
      </c>
      <c r="B214" s="90" t="s">
        <v>75</v>
      </c>
      <c r="C214" s="113" t="s">
        <v>1762</v>
      </c>
      <c r="D214" s="12">
        <v>212</v>
      </c>
      <c r="E214" s="12" t="s">
        <v>1817</v>
      </c>
      <c r="F214" s="33">
        <v>43566</v>
      </c>
      <c r="G214" s="31" t="s">
        <v>1818</v>
      </c>
      <c r="H214" s="31" t="s">
        <v>79</v>
      </c>
      <c r="I214" s="31" t="s">
        <v>80</v>
      </c>
      <c r="J214" s="34" t="s">
        <v>81</v>
      </c>
      <c r="K214" s="12">
        <v>34519</v>
      </c>
      <c r="L214" s="12">
        <v>68519</v>
      </c>
      <c r="M214" s="35">
        <v>43566</v>
      </c>
      <c r="N214" s="35">
        <v>43566</v>
      </c>
      <c r="P214" s="36">
        <v>6129621</v>
      </c>
      <c r="Q214" s="36">
        <v>52101779</v>
      </c>
      <c r="R214" s="37">
        <f t="shared" si="3"/>
        <v>0.5</v>
      </c>
      <c r="S214" s="31" t="s">
        <v>82</v>
      </c>
      <c r="T214" s="31" t="s">
        <v>83</v>
      </c>
      <c r="U214" s="43">
        <v>63546810</v>
      </c>
      <c r="V214" s="38" t="s">
        <v>81</v>
      </c>
      <c r="W214" s="39" t="s">
        <v>84</v>
      </c>
      <c r="X214" s="39" t="s">
        <v>81</v>
      </c>
      <c r="Y214" s="12" t="s">
        <v>1817</v>
      </c>
      <c r="Z214" s="31" t="s">
        <v>85</v>
      </c>
      <c r="AA214" s="31" t="s">
        <v>122</v>
      </c>
      <c r="AB214" s="31" t="s">
        <v>87</v>
      </c>
      <c r="AC214" s="60">
        <v>43566</v>
      </c>
      <c r="AD214" s="34">
        <v>2006822</v>
      </c>
      <c r="AE214" s="29" t="s">
        <v>294</v>
      </c>
      <c r="AF214" s="31" t="s">
        <v>90</v>
      </c>
      <c r="AG214" s="31" t="s">
        <v>83</v>
      </c>
      <c r="AH214" s="43">
        <v>52821677</v>
      </c>
      <c r="AI214" s="29" t="s">
        <v>295</v>
      </c>
      <c r="AJ214" s="12">
        <v>255</v>
      </c>
      <c r="AK214" s="31" t="s">
        <v>92</v>
      </c>
      <c r="AL214" s="45">
        <v>43566</v>
      </c>
      <c r="AM214" s="31" t="s">
        <v>93</v>
      </c>
      <c r="AN214" s="31">
        <v>0</v>
      </c>
      <c r="AO214" s="46">
        <v>0</v>
      </c>
      <c r="AP214" s="47"/>
      <c r="AQ214" s="48">
        <v>0</v>
      </c>
      <c r="AR214" s="47"/>
      <c r="AS214" s="49">
        <v>43566</v>
      </c>
      <c r="AT214" s="49">
        <v>43824</v>
      </c>
      <c r="AU214" s="105"/>
      <c r="AV214" s="51"/>
      <c r="AW214" s="31" t="s">
        <v>94</v>
      </c>
      <c r="AX214" s="31"/>
      <c r="AY214" s="31"/>
      <c r="AZ214" s="31" t="s">
        <v>94</v>
      </c>
      <c r="BA214" s="31">
        <v>0</v>
      </c>
      <c r="BB214" s="31"/>
      <c r="BC214" s="31"/>
      <c r="BE214" s="52" t="s">
        <v>1819</v>
      </c>
      <c r="BF214" s="53">
        <f t="shared" si="1"/>
        <v>52101779</v>
      </c>
      <c r="BH214" s="29" t="s">
        <v>354</v>
      </c>
      <c r="BI214" s="29" t="s">
        <v>97</v>
      </c>
      <c r="BK214" s="55" t="s">
        <v>1820</v>
      </c>
      <c r="BL214" s="29" t="s">
        <v>354</v>
      </c>
      <c r="BM214" s="29"/>
      <c r="BN214" s="73" t="s">
        <v>99</v>
      </c>
      <c r="BO214" s="39"/>
      <c r="BP214" s="39"/>
      <c r="BQ214" s="39"/>
      <c r="BR214" s="29" t="s">
        <v>100</v>
      </c>
      <c r="BS214" s="29"/>
      <c r="BU214" s="29"/>
    </row>
    <row r="215" spans="1:76" ht="12.75" customHeight="1" x14ac:dyDescent="0.2">
      <c r="A215" s="30" t="s">
        <v>1821</v>
      </c>
      <c r="B215" s="90" t="s">
        <v>75</v>
      </c>
      <c r="C215" s="113" t="s">
        <v>1762</v>
      </c>
      <c r="D215" s="12">
        <v>213</v>
      </c>
      <c r="E215" s="12" t="s">
        <v>1822</v>
      </c>
      <c r="F215" s="33">
        <v>43581</v>
      </c>
      <c r="G215" s="31" t="s">
        <v>1823</v>
      </c>
      <c r="H215" s="31" t="s">
        <v>79</v>
      </c>
      <c r="I215" s="31" t="s">
        <v>80</v>
      </c>
      <c r="J215" s="34" t="s">
        <v>81</v>
      </c>
      <c r="K215" s="12">
        <v>35319</v>
      </c>
      <c r="L215" s="12">
        <v>74719</v>
      </c>
      <c r="M215" s="35">
        <v>43581</v>
      </c>
      <c r="N215" s="35">
        <v>43581</v>
      </c>
      <c r="P215" s="36">
        <v>4682944</v>
      </c>
      <c r="Q215" s="36">
        <v>37463552</v>
      </c>
      <c r="R215" s="37">
        <f t="shared" si="3"/>
        <v>0</v>
      </c>
      <c r="S215" s="31" t="s">
        <v>82</v>
      </c>
      <c r="T215" s="31" t="s">
        <v>83</v>
      </c>
      <c r="U215" s="43">
        <v>79553664</v>
      </c>
      <c r="V215" s="38" t="s">
        <v>81</v>
      </c>
      <c r="W215" s="39" t="s">
        <v>84</v>
      </c>
      <c r="X215" s="39" t="s">
        <v>81</v>
      </c>
      <c r="Y215" s="12" t="s">
        <v>1822</v>
      </c>
      <c r="Z215" s="31" t="s">
        <v>85</v>
      </c>
      <c r="AA215" s="31" t="s">
        <v>122</v>
      </c>
      <c r="AB215" s="31" t="s">
        <v>87</v>
      </c>
      <c r="AC215" s="60">
        <v>43581</v>
      </c>
      <c r="AD215" s="34">
        <v>2007208</v>
      </c>
      <c r="AE215" s="29" t="s">
        <v>440</v>
      </c>
      <c r="AF215" s="31" t="s">
        <v>90</v>
      </c>
      <c r="AG215" s="31" t="s">
        <v>83</v>
      </c>
      <c r="AH215" s="43">
        <v>52197050</v>
      </c>
      <c r="AI215" s="29" t="s">
        <v>441</v>
      </c>
      <c r="AJ215" s="12">
        <v>240</v>
      </c>
      <c r="AK215" s="31" t="s">
        <v>92</v>
      </c>
      <c r="AL215" s="45">
        <v>43581</v>
      </c>
      <c r="AM215" s="31" t="s">
        <v>93</v>
      </c>
      <c r="AN215" s="31">
        <v>0</v>
      </c>
      <c r="AO215" s="46">
        <v>0</v>
      </c>
      <c r="AP215" s="47"/>
      <c r="AQ215" s="48">
        <v>0</v>
      </c>
      <c r="AR215" s="47"/>
      <c r="AS215" s="49">
        <v>43581</v>
      </c>
      <c r="AT215" s="49">
        <v>43824</v>
      </c>
      <c r="AU215" s="105"/>
      <c r="AV215" s="51"/>
      <c r="AW215" s="31" t="s">
        <v>94</v>
      </c>
      <c r="AX215" s="31"/>
      <c r="AY215" s="31"/>
      <c r="AZ215" s="31" t="s">
        <v>94</v>
      </c>
      <c r="BA215" s="31">
        <v>0</v>
      </c>
      <c r="BB215" s="31"/>
      <c r="BC215" s="31"/>
      <c r="BE215" s="52" t="s">
        <v>1824</v>
      </c>
      <c r="BF215" s="53">
        <f t="shared" si="1"/>
        <v>37463552</v>
      </c>
      <c r="BH215" s="29" t="s">
        <v>354</v>
      </c>
      <c r="BI215" s="29" t="s">
        <v>97</v>
      </c>
      <c r="BK215" s="55" t="s">
        <v>1825</v>
      </c>
      <c r="BL215" s="29" t="s">
        <v>354</v>
      </c>
      <c r="BM215" s="29"/>
      <c r="BN215" s="73" t="s">
        <v>99</v>
      </c>
      <c r="BO215" s="39"/>
      <c r="BP215" s="39"/>
      <c r="BQ215" s="39"/>
      <c r="BR215" s="29" t="s">
        <v>100</v>
      </c>
      <c r="BS215" s="29"/>
      <c r="BU215" s="29"/>
    </row>
    <row r="216" spans="1:76" ht="12.75" customHeight="1" x14ac:dyDescent="0.2">
      <c r="A216" s="30" t="s">
        <v>1826</v>
      </c>
      <c r="B216" s="90" t="s">
        <v>75</v>
      </c>
      <c r="C216" s="113" t="s">
        <v>1762</v>
      </c>
      <c r="D216" s="12">
        <v>214</v>
      </c>
      <c r="E216" s="12" t="s">
        <v>1827</v>
      </c>
      <c r="F216" s="33">
        <v>43585</v>
      </c>
      <c r="G216" s="31" t="s">
        <v>1828</v>
      </c>
      <c r="H216" s="31" t="s">
        <v>79</v>
      </c>
      <c r="I216" s="31" t="s">
        <v>80</v>
      </c>
      <c r="J216" s="34" t="s">
        <v>81</v>
      </c>
      <c r="K216" s="12">
        <v>35219</v>
      </c>
      <c r="L216" s="12">
        <v>76419</v>
      </c>
      <c r="M216" s="35">
        <v>43585</v>
      </c>
      <c r="N216" s="35">
        <v>43585</v>
      </c>
      <c r="P216" s="36">
        <v>3461307</v>
      </c>
      <c r="Q216" s="36">
        <v>27690456</v>
      </c>
      <c r="R216" s="37">
        <f t="shared" si="3"/>
        <v>0</v>
      </c>
      <c r="S216" s="31" t="s">
        <v>82</v>
      </c>
      <c r="T216" s="31" t="s">
        <v>83</v>
      </c>
      <c r="U216" s="43">
        <v>80166441</v>
      </c>
      <c r="V216" s="38" t="s">
        <v>81</v>
      </c>
      <c r="W216" s="39" t="s">
        <v>84</v>
      </c>
      <c r="X216" s="39" t="s">
        <v>81</v>
      </c>
      <c r="Y216" s="12" t="s">
        <v>1827</v>
      </c>
      <c r="Z216" s="31" t="s">
        <v>85</v>
      </c>
      <c r="AA216" s="31" t="s">
        <v>86</v>
      </c>
      <c r="AB216" s="31" t="s">
        <v>87</v>
      </c>
      <c r="AC216" s="60">
        <v>43585</v>
      </c>
      <c r="AD216" s="34" t="s">
        <v>1829</v>
      </c>
      <c r="AE216" s="29" t="s">
        <v>920</v>
      </c>
      <c r="AF216" s="31" t="s">
        <v>90</v>
      </c>
      <c r="AG216" s="31" t="s">
        <v>83</v>
      </c>
      <c r="AH216" s="43">
        <v>80215978</v>
      </c>
      <c r="AI216" s="29" t="s">
        <v>921</v>
      </c>
      <c r="AJ216" s="12">
        <v>240</v>
      </c>
      <c r="AK216" s="31" t="s">
        <v>92</v>
      </c>
      <c r="AL216" s="33">
        <v>43585</v>
      </c>
      <c r="AM216" s="31" t="s">
        <v>93</v>
      </c>
      <c r="AN216" s="31">
        <v>0</v>
      </c>
      <c r="AO216" s="46">
        <v>0</v>
      </c>
      <c r="AP216" s="47"/>
      <c r="AQ216" s="48">
        <v>0</v>
      </c>
      <c r="AR216" s="47"/>
      <c r="AS216" s="49">
        <v>43585</v>
      </c>
      <c r="AT216" s="49">
        <v>43828</v>
      </c>
      <c r="AU216" s="105"/>
      <c r="AV216" s="51"/>
      <c r="AW216" s="31" t="s">
        <v>94</v>
      </c>
      <c r="AX216" s="31"/>
      <c r="AY216" s="31"/>
      <c r="AZ216" s="31" t="s">
        <v>94</v>
      </c>
      <c r="BA216" s="31">
        <v>0</v>
      </c>
      <c r="BB216" s="31"/>
      <c r="BC216" s="31"/>
      <c r="BE216" s="52" t="s">
        <v>1830</v>
      </c>
      <c r="BF216" s="53">
        <f t="shared" si="1"/>
        <v>27690456</v>
      </c>
      <c r="BH216" s="29" t="s">
        <v>354</v>
      </c>
      <c r="BI216" s="29" t="s">
        <v>97</v>
      </c>
      <c r="BK216" s="55" t="s">
        <v>1831</v>
      </c>
      <c r="BL216" s="29" t="s">
        <v>354</v>
      </c>
      <c r="BM216" s="29"/>
      <c r="BN216" s="73" t="s">
        <v>99</v>
      </c>
      <c r="BO216" s="39"/>
      <c r="BP216" s="39"/>
      <c r="BQ216" s="39"/>
      <c r="BR216" s="29" t="s">
        <v>100</v>
      </c>
      <c r="BS216" s="29"/>
      <c r="BU216" s="29"/>
    </row>
    <row r="217" spans="1:76" ht="12.75" customHeight="1" x14ac:dyDescent="0.2">
      <c r="A217" s="30" t="s">
        <v>1832</v>
      </c>
      <c r="B217" s="90" t="s">
        <v>75</v>
      </c>
      <c r="C217" s="114" t="s">
        <v>1762</v>
      </c>
      <c r="D217" s="12">
        <v>215</v>
      </c>
      <c r="E217" s="12" t="s">
        <v>1833</v>
      </c>
      <c r="F217" s="33">
        <v>43592</v>
      </c>
      <c r="G217" s="31" t="s">
        <v>1834</v>
      </c>
      <c r="H217" s="31" t="s">
        <v>79</v>
      </c>
      <c r="I217" s="31" t="s">
        <v>80</v>
      </c>
      <c r="J217" s="34" t="s">
        <v>81</v>
      </c>
      <c r="K217" s="12">
        <v>38019</v>
      </c>
      <c r="L217" s="12">
        <v>80319</v>
      </c>
      <c r="M217" s="35">
        <v>43592</v>
      </c>
      <c r="N217" s="35">
        <v>43592</v>
      </c>
      <c r="P217" s="36">
        <v>4682944</v>
      </c>
      <c r="Q217" s="36">
        <v>32780608</v>
      </c>
      <c r="R217" s="37">
        <f t="shared" si="3"/>
        <v>0</v>
      </c>
      <c r="S217" s="31" t="s">
        <v>82</v>
      </c>
      <c r="T217" s="31" t="s">
        <v>83</v>
      </c>
      <c r="U217" s="43">
        <v>79142986</v>
      </c>
      <c r="V217" s="38" t="s">
        <v>81</v>
      </c>
      <c r="W217" s="39" t="s">
        <v>84</v>
      </c>
      <c r="X217" s="39" t="s">
        <v>81</v>
      </c>
      <c r="Y217" s="12" t="s">
        <v>1833</v>
      </c>
      <c r="Z217" s="31" t="s">
        <v>85</v>
      </c>
      <c r="AA217" s="31" t="s">
        <v>122</v>
      </c>
      <c r="AB217" s="31" t="s">
        <v>87</v>
      </c>
      <c r="AC217" s="60">
        <v>43592</v>
      </c>
      <c r="AD217" s="34">
        <v>2007593</v>
      </c>
      <c r="AE217" s="29" t="s">
        <v>451</v>
      </c>
      <c r="AF217" s="31" t="s">
        <v>90</v>
      </c>
      <c r="AG217" s="31" t="s">
        <v>83</v>
      </c>
      <c r="AH217" s="43">
        <v>52854468</v>
      </c>
      <c r="AI217" s="29" t="s">
        <v>1178</v>
      </c>
      <c r="AJ217" s="12">
        <v>210</v>
      </c>
      <c r="AK217" s="31" t="s">
        <v>92</v>
      </c>
      <c r="AL217" s="33">
        <v>43592</v>
      </c>
      <c r="AM217" s="31" t="s">
        <v>93</v>
      </c>
      <c r="AN217" s="31">
        <v>0</v>
      </c>
      <c r="AO217" s="46">
        <v>0</v>
      </c>
      <c r="AP217" s="47"/>
      <c r="AQ217" s="48">
        <v>0</v>
      </c>
      <c r="AR217" s="47"/>
      <c r="AS217" s="49">
        <v>43592</v>
      </c>
      <c r="AT217" s="49">
        <v>43805</v>
      </c>
      <c r="AU217" s="105"/>
      <c r="AV217" s="51"/>
      <c r="AW217" s="31" t="s">
        <v>94</v>
      </c>
      <c r="AX217" s="31"/>
      <c r="AY217" s="31"/>
      <c r="AZ217" s="31" t="s">
        <v>94</v>
      </c>
      <c r="BA217" s="31">
        <v>0</v>
      </c>
      <c r="BB217" s="31"/>
      <c r="BC217" s="31"/>
      <c r="BE217" s="52" t="s">
        <v>1835</v>
      </c>
      <c r="BF217" s="53">
        <f t="shared" si="1"/>
        <v>32780608</v>
      </c>
      <c r="BH217" s="29" t="s">
        <v>354</v>
      </c>
      <c r="BI217" s="29" t="s">
        <v>97</v>
      </c>
      <c r="BK217" s="55" t="s">
        <v>1836</v>
      </c>
      <c r="BL217" s="29" t="s">
        <v>354</v>
      </c>
      <c r="BM217" s="29"/>
      <c r="BN217" s="73" t="s">
        <v>99</v>
      </c>
      <c r="BO217" s="39"/>
      <c r="BP217" s="39"/>
      <c r="BQ217" s="39"/>
      <c r="BR217" s="29" t="s">
        <v>100</v>
      </c>
      <c r="BS217" s="29"/>
      <c r="BU217" s="29"/>
    </row>
    <row r="218" spans="1:76" ht="12.75" customHeight="1" x14ac:dyDescent="0.2">
      <c r="A218" s="30" t="s">
        <v>1837</v>
      </c>
      <c r="B218" s="90" t="s">
        <v>75</v>
      </c>
      <c r="C218" s="113" t="s">
        <v>1762</v>
      </c>
      <c r="D218" s="12">
        <v>216</v>
      </c>
      <c r="E218" s="12" t="s">
        <v>1838</v>
      </c>
      <c r="F218" s="33">
        <v>43593</v>
      </c>
      <c r="G218" s="31" t="s">
        <v>1839</v>
      </c>
      <c r="H218" s="31" t="s">
        <v>79</v>
      </c>
      <c r="I218" s="31" t="s">
        <v>80</v>
      </c>
      <c r="J218" s="34" t="s">
        <v>81</v>
      </c>
      <c r="K218" s="12">
        <v>38119</v>
      </c>
      <c r="L218" s="12">
        <v>81819</v>
      </c>
      <c r="M218" s="35">
        <v>43593</v>
      </c>
      <c r="N218" s="35">
        <v>43593</v>
      </c>
      <c r="P218" s="36">
        <v>5240183</v>
      </c>
      <c r="Q218" s="36">
        <v>35807917</v>
      </c>
      <c r="R218" s="37">
        <f t="shared" si="3"/>
        <v>-0.1666666641831398</v>
      </c>
      <c r="S218" s="31" t="s">
        <v>82</v>
      </c>
      <c r="T218" s="31" t="s">
        <v>83</v>
      </c>
      <c r="U218" s="43">
        <v>52468918</v>
      </c>
      <c r="V218" s="38" t="s">
        <v>81</v>
      </c>
      <c r="W218" s="39" t="s">
        <v>84</v>
      </c>
      <c r="X218" s="39" t="s">
        <v>81</v>
      </c>
      <c r="Y218" s="12" t="s">
        <v>1838</v>
      </c>
      <c r="Z218" s="31" t="s">
        <v>85</v>
      </c>
      <c r="AA218" s="31" t="s">
        <v>122</v>
      </c>
      <c r="AB218" s="31" t="s">
        <v>87</v>
      </c>
      <c r="AC218" s="60">
        <v>43593</v>
      </c>
      <c r="AD218" s="34">
        <v>2007644</v>
      </c>
      <c r="AE218" s="29" t="s">
        <v>405</v>
      </c>
      <c r="AF218" s="31" t="s">
        <v>90</v>
      </c>
      <c r="AG218" s="31" t="s">
        <v>83</v>
      </c>
      <c r="AH218" s="43">
        <v>52260278</v>
      </c>
      <c r="AI218" s="29" t="s">
        <v>406</v>
      </c>
      <c r="AJ218" s="12">
        <f>180+25</f>
        <v>205</v>
      </c>
      <c r="AK218" s="31" t="s">
        <v>92</v>
      </c>
      <c r="AL218" s="33">
        <v>43593</v>
      </c>
      <c r="AM218" s="31" t="s">
        <v>93</v>
      </c>
      <c r="AN218" s="31">
        <v>0</v>
      </c>
      <c r="AO218" s="46">
        <v>0</v>
      </c>
      <c r="AP218" s="47"/>
      <c r="AQ218" s="48">
        <v>0</v>
      </c>
      <c r="AR218" s="47"/>
      <c r="AS218" s="49">
        <v>43593</v>
      </c>
      <c r="AT218" s="49">
        <v>43801</v>
      </c>
      <c r="AU218" s="105"/>
      <c r="AV218" s="51"/>
      <c r="AW218" s="31" t="s">
        <v>94</v>
      </c>
      <c r="AX218" s="31"/>
      <c r="AY218" s="31"/>
      <c r="AZ218" s="31" t="s">
        <v>94</v>
      </c>
      <c r="BA218" s="31">
        <v>0</v>
      </c>
      <c r="BB218" s="31"/>
      <c r="BC218" s="31"/>
      <c r="BE218" s="52" t="s">
        <v>1840</v>
      </c>
      <c r="BF218" s="53">
        <f t="shared" si="1"/>
        <v>35807917</v>
      </c>
      <c r="BH218" s="29" t="s">
        <v>354</v>
      </c>
      <c r="BI218" s="29" t="s">
        <v>97</v>
      </c>
      <c r="BK218" s="55" t="s">
        <v>1841</v>
      </c>
      <c r="BL218" s="29" t="s">
        <v>354</v>
      </c>
      <c r="BM218" s="29"/>
      <c r="BN218" s="73" t="s">
        <v>99</v>
      </c>
      <c r="BO218" s="39"/>
      <c r="BP218" s="39"/>
      <c r="BQ218" s="39"/>
      <c r="BR218" s="29" t="s">
        <v>100</v>
      </c>
      <c r="BS218" s="29"/>
      <c r="BT218" s="82" t="s">
        <v>1842</v>
      </c>
      <c r="BU218" s="29"/>
    </row>
    <row r="219" spans="1:76" ht="12.75" customHeight="1" x14ac:dyDescent="0.2">
      <c r="A219" s="30" t="s">
        <v>1843</v>
      </c>
      <c r="B219" s="90" t="s">
        <v>75</v>
      </c>
      <c r="C219" s="113" t="s">
        <v>1762</v>
      </c>
      <c r="D219" s="12">
        <v>217</v>
      </c>
      <c r="E219" s="12" t="s">
        <v>1410</v>
      </c>
      <c r="F219" s="33">
        <v>43600</v>
      </c>
      <c r="G219" s="31" t="s">
        <v>1844</v>
      </c>
      <c r="H219" s="31" t="s">
        <v>79</v>
      </c>
      <c r="I219" s="31" t="s">
        <v>80</v>
      </c>
      <c r="J219" s="34" t="s">
        <v>81</v>
      </c>
      <c r="K219" s="12">
        <v>38519</v>
      </c>
      <c r="L219" s="12">
        <v>86319</v>
      </c>
      <c r="M219" s="35">
        <v>43600</v>
      </c>
      <c r="N219" s="35">
        <v>43600</v>
      </c>
      <c r="P219" s="36">
        <v>8251412</v>
      </c>
      <c r="Q219" s="36">
        <v>62160637</v>
      </c>
      <c r="R219" s="37">
        <f t="shared" si="3"/>
        <v>-6.6666662693023682E-2</v>
      </c>
      <c r="S219" s="31" t="s">
        <v>82</v>
      </c>
      <c r="T219" s="31" t="s">
        <v>83</v>
      </c>
      <c r="U219" s="43">
        <v>52371615</v>
      </c>
      <c r="V219" s="38" t="s">
        <v>81</v>
      </c>
      <c r="W219" s="39" t="s">
        <v>84</v>
      </c>
      <c r="X219" s="39" t="s">
        <v>81</v>
      </c>
      <c r="Y219" s="12" t="s">
        <v>1410</v>
      </c>
      <c r="Z219" s="31" t="s">
        <v>85</v>
      </c>
      <c r="AA219" s="31" t="s">
        <v>122</v>
      </c>
      <c r="AB219" s="31" t="s">
        <v>87</v>
      </c>
      <c r="AC219" s="60">
        <v>43600</v>
      </c>
      <c r="AD219" s="34" t="s">
        <v>1845</v>
      </c>
      <c r="AE219" s="29" t="s">
        <v>440</v>
      </c>
      <c r="AF219" s="31" t="s">
        <v>90</v>
      </c>
      <c r="AG219" s="31" t="s">
        <v>83</v>
      </c>
      <c r="AH219" s="43">
        <v>52854468</v>
      </c>
      <c r="AI219" s="29" t="s">
        <v>1178</v>
      </c>
      <c r="AJ219" s="12">
        <f>210+16</f>
        <v>226</v>
      </c>
      <c r="AK219" s="31" t="s">
        <v>92</v>
      </c>
      <c r="AL219" s="33">
        <v>43600</v>
      </c>
      <c r="AM219" s="31" t="s">
        <v>93</v>
      </c>
      <c r="AN219" s="31">
        <v>0</v>
      </c>
      <c r="AO219" s="46">
        <v>0</v>
      </c>
      <c r="AP219" s="47"/>
      <c r="AQ219" s="48">
        <v>0</v>
      </c>
      <c r="AR219" s="47"/>
      <c r="AS219" s="49">
        <v>43600</v>
      </c>
      <c r="AT219" s="49">
        <v>43829</v>
      </c>
      <c r="AU219" s="105"/>
      <c r="AV219" s="51"/>
      <c r="AW219" s="31" t="s">
        <v>94</v>
      </c>
      <c r="AX219" s="31"/>
      <c r="AY219" s="31"/>
      <c r="AZ219" s="31" t="s">
        <v>94</v>
      </c>
      <c r="BA219" s="31">
        <v>0</v>
      </c>
      <c r="BB219" s="31"/>
      <c r="BC219" s="31"/>
      <c r="BE219" s="52" t="s">
        <v>1846</v>
      </c>
      <c r="BF219" s="53">
        <f t="shared" si="1"/>
        <v>62160637</v>
      </c>
      <c r="BH219" s="29" t="s">
        <v>354</v>
      </c>
      <c r="BI219" s="29" t="s">
        <v>97</v>
      </c>
      <c r="BK219" s="55" t="s">
        <v>1847</v>
      </c>
      <c r="BL219" s="29" t="s">
        <v>354</v>
      </c>
      <c r="BM219" s="29"/>
      <c r="BN219" s="73" t="s">
        <v>99</v>
      </c>
      <c r="BO219" s="39"/>
      <c r="BP219" s="39"/>
      <c r="BQ219" s="39"/>
      <c r="BR219" s="29" t="s">
        <v>100</v>
      </c>
      <c r="BS219" s="29"/>
      <c r="BT219" s="65" t="s">
        <v>1842</v>
      </c>
      <c r="BU219" s="29"/>
    </row>
    <row r="220" spans="1:76" ht="12.75" customHeight="1" x14ac:dyDescent="0.2">
      <c r="A220" s="30" t="s">
        <v>1848</v>
      </c>
      <c r="B220" s="90" t="s">
        <v>75</v>
      </c>
      <c r="C220" s="113" t="s">
        <v>1762</v>
      </c>
      <c r="D220" s="12">
        <v>218</v>
      </c>
      <c r="E220" s="12" t="s">
        <v>1032</v>
      </c>
      <c r="F220" s="33">
        <v>43601</v>
      </c>
      <c r="G220" s="31" t="s">
        <v>1849</v>
      </c>
      <c r="H220" s="31" t="s">
        <v>79</v>
      </c>
      <c r="I220" s="31" t="s">
        <v>80</v>
      </c>
      <c r="J220" s="34" t="s">
        <v>81</v>
      </c>
      <c r="K220" s="12">
        <v>33319</v>
      </c>
      <c r="L220" s="12">
        <v>87319</v>
      </c>
      <c r="M220" s="35">
        <v>43601</v>
      </c>
      <c r="N220" s="35">
        <v>43601</v>
      </c>
      <c r="P220" s="36">
        <v>5240183</v>
      </c>
      <c r="Q220" s="36">
        <v>36681281</v>
      </c>
      <c r="R220" s="37">
        <f t="shared" si="3"/>
        <v>0</v>
      </c>
      <c r="S220" s="31" t="s">
        <v>82</v>
      </c>
      <c r="T220" s="31" t="s">
        <v>83</v>
      </c>
      <c r="U220" s="43">
        <v>52718992</v>
      </c>
      <c r="V220" s="38" t="s">
        <v>81</v>
      </c>
      <c r="W220" s="39" t="s">
        <v>84</v>
      </c>
      <c r="X220" s="39" t="s">
        <v>81</v>
      </c>
      <c r="Y220" s="12" t="s">
        <v>1032</v>
      </c>
      <c r="Z220" s="31" t="s">
        <v>85</v>
      </c>
      <c r="AA220" s="31" t="s">
        <v>122</v>
      </c>
      <c r="AB220" s="31" t="s">
        <v>87</v>
      </c>
      <c r="AC220" s="60">
        <v>43601</v>
      </c>
      <c r="AD220" s="34">
        <v>2008002</v>
      </c>
      <c r="AE220" s="29" t="s">
        <v>294</v>
      </c>
      <c r="AF220" s="31" t="s">
        <v>90</v>
      </c>
      <c r="AG220" s="31" t="s">
        <v>83</v>
      </c>
      <c r="AH220" s="43">
        <v>52821677</v>
      </c>
      <c r="AI220" s="29" t="s">
        <v>295</v>
      </c>
      <c r="AJ220" s="12">
        <v>210</v>
      </c>
      <c r="AK220" s="31" t="s">
        <v>92</v>
      </c>
      <c r="AL220" s="33">
        <v>43601</v>
      </c>
      <c r="AM220" s="31" t="s">
        <v>93</v>
      </c>
      <c r="AN220" s="31">
        <v>0</v>
      </c>
      <c r="AO220" s="46">
        <v>0</v>
      </c>
      <c r="AP220" s="47"/>
      <c r="AQ220" s="48">
        <v>0</v>
      </c>
      <c r="AR220" s="47"/>
      <c r="AS220" s="49">
        <v>43601</v>
      </c>
      <c r="AT220" s="49">
        <v>43814</v>
      </c>
      <c r="AU220" s="105"/>
      <c r="AV220" s="51"/>
      <c r="AW220" s="31" t="s">
        <v>94</v>
      </c>
      <c r="AX220" s="31"/>
      <c r="AY220" s="31"/>
      <c r="AZ220" s="31" t="s">
        <v>94</v>
      </c>
      <c r="BA220" s="31">
        <v>0</v>
      </c>
      <c r="BB220" s="31"/>
      <c r="BC220" s="31"/>
      <c r="BE220" s="52" t="s">
        <v>1850</v>
      </c>
      <c r="BF220" s="53">
        <f t="shared" si="1"/>
        <v>36681281</v>
      </c>
      <c r="BH220" s="29" t="s">
        <v>354</v>
      </c>
      <c r="BI220" s="29" t="s">
        <v>97</v>
      </c>
      <c r="BK220" s="55" t="s">
        <v>1851</v>
      </c>
      <c r="BL220" s="29" t="s">
        <v>354</v>
      </c>
      <c r="BM220" s="29"/>
      <c r="BN220" s="73" t="s">
        <v>99</v>
      </c>
      <c r="BO220" s="39"/>
      <c r="BP220" s="39"/>
      <c r="BQ220" s="39"/>
      <c r="BR220" s="29" t="s">
        <v>100</v>
      </c>
      <c r="BS220" s="29"/>
      <c r="BT220" s="65" t="s">
        <v>1842</v>
      </c>
      <c r="BU220" s="29"/>
    </row>
    <row r="221" spans="1:76" ht="12.75" customHeight="1" x14ac:dyDescent="0.2">
      <c r="A221" s="30" t="s">
        <v>1852</v>
      </c>
      <c r="B221" s="90" t="s">
        <v>75</v>
      </c>
      <c r="C221" s="113" t="s">
        <v>1762</v>
      </c>
      <c r="D221" s="12">
        <v>219</v>
      </c>
      <c r="E221" s="12" t="s">
        <v>1853</v>
      </c>
      <c r="F221" s="33">
        <v>43601</v>
      </c>
      <c r="G221" s="31" t="s">
        <v>1854</v>
      </c>
      <c r="H221" s="31" t="s">
        <v>79</v>
      </c>
      <c r="I221" s="31" t="s">
        <v>80</v>
      </c>
      <c r="J221" s="34" t="s">
        <v>81</v>
      </c>
      <c r="K221" s="12">
        <v>39119</v>
      </c>
      <c r="L221" s="12">
        <v>87419</v>
      </c>
      <c r="M221" s="35">
        <v>43601</v>
      </c>
      <c r="N221" s="35">
        <v>43601</v>
      </c>
      <c r="P221" s="36">
        <v>3461307</v>
      </c>
      <c r="Q221" s="36">
        <v>19037189</v>
      </c>
      <c r="R221" s="37">
        <f t="shared" si="3"/>
        <v>0.5</v>
      </c>
      <c r="S221" s="31" t="s">
        <v>82</v>
      </c>
      <c r="T221" s="31" t="s">
        <v>83</v>
      </c>
      <c r="U221" s="43">
        <v>60385469</v>
      </c>
      <c r="V221" s="38" t="s">
        <v>81</v>
      </c>
      <c r="W221" s="39" t="s">
        <v>84</v>
      </c>
      <c r="X221" s="39" t="s">
        <v>81</v>
      </c>
      <c r="Y221" s="12" t="s">
        <v>1853</v>
      </c>
      <c r="Z221" s="31" t="s">
        <v>85</v>
      </c>
      <c r="AA221" s="31" t="s">
        <v>122</v>
      </c>
      <c r="AB221" s="31" t="s">
        <v>87</v>
      </c>
      <c r="AC221" s="60">
        <v>43601</v>
      </c>
      <c r="AD221" s="34">
        <v>2008044</v>
      </c>
      <c r="AE221" s="29" t="s">
        <v>405</v>
      </c>
      <c r="AF221" s="31" t="s">
        <v>90</v>
      </c>
      <c r="AG221" s="31" t="s">
        <v>83</v>
      </c>
      <c r="AH221" s="43">
        <v>52260278</v>
      </c>
      <c r="AI221" s="29" t="s">
        <v>406</v>
      </c>
      <c r="AJ221" s="12">
        <f t="shared" ref="AJ221:AJ222" si="4">150+15</f>
        <v>165</v>
      </c>
      <c r="AK221" s="31" t="s">
        <v>92</v>
      </c>
      <c r="AL221" s="33">
        <v>43601</v>
      </c>
      <c r="AM221" s="31" t="s">
        <v>93</v>
      </c>
      <c r="AN221" s="31">
        <v>0</v>
      </c>
      <c r="AO221" s="46">
        <v>0</v>
      </c>
      <c r="AP221" s="47"/>
      <c r="AQ221" s="48">
        <v>0</v>
      </c>
      <c r="AR221" s="47"/>
      <c r="AS221" s="49">
        <v>43601</v>
      </c>
      <c r="AT221" s="49">
        <v>43768</v>
      </c>
      <c r="AU221" s="105"/>
      <c r="AV221" s="51"/>
      <c r="AW221" s="31" t="s">
        <v>94</v>
      </c>
      <c r="AX221" s="31"/>
      <c r="AY221" s="31"/>
      <c r="AZ221" s="31" t="s">
        <v>94</v>
      </c>
      <c r="BA221" s="31">
        <v>0</v>
      </c>
      <c r="BB221" s="31"/>
      <c r="BC221" s="31"/>
      <c r="BE221" s="52" t="s">
        <v>1855</v>
      </c>
      <c r="BF221" s="53">
        <f t="shared" si="1"/>
        <v>19037189</v>
      </c>
      <c r="BH221" s="29" t="s">
        <v>354</v>
      </c>
      <c r="BI221" s="29" t="s">
        <v>97</v>
      </c>
      <c r="BK221" s="55" t="s">
        <v>1856</v>
      </c>
      <c r="BL221" s="29" t="s">
        <v>354</v>
      </c>
      <c r="BM221" s="29"/>
      <c r="BN221" s="73" t="s">
        <v>99</v>
      </c>
      <c r="BO221" s="39"/>
      <c r="BP221" s="39"/>
      <c r="BQ221" s="39"/>
      <c r="BR221" s="29" t="s">
        <v>100</v>
      </c>
      <c r="BS221" s="29"/>
      <c r="BT221" s="89" t="s">
        <v>1857</v>
      </c>
      <c r="BU221" s="29"/>
    </row>
    <row r="222" spans="1:76" ht="12.75" customHeight="1" x14ac:dyDescent="0.2">
      <c r="A222" s="30" t="s">
        <v>1858</v>
      </c>
      <c r="B222" s="90" t="s">
        <v>75</v>
      </c>
      <c r="C222" s="32" t="s">
        <v>1762</v>
      </c>
      <c r="D222" s="12">
        <v>220</v>
      </c>
      <c r="E222" s="12" t="s">
        <v>1859</v>
      </c>
      <c r="F222" s="33">
        <v>43601</v>
      </c>
      <c r="G222" s="31" t="s">
        <v>1860</v>
      </c>
      <c r="H222" s="31" t="s">
        <v>79</v>
      </c>
      <c r="I222" s="31" t="s">
        <v>80</v>
      </c>
      <c r="J222" s="34" t="s">
        <v>81</v>
      </c>
      <c r="K222" s="12">
        <v>39219</v>
      </c>
      <c r="L222" s="12">
        <v>87519</v>
      </c>
      <c r="M222" s="35">
        <v>43601</v>
      </c>
      <c r="N222" s="35">
        <v>43601</v>
      </c>
      <c r="P222" s="36">
        <v>5240183</v>
      </c>
      <c r="Q222" s="36">
        <v>28821007</v>
      </c>
      <c r="R222" s="37">
        <f t="shared" si="3"/>
        <v>0.5</v>
      </c>
      <c r="S222" s="31" t="s">
        <v>82</v>
      </c>
      <c r="T222" s="31" t="s">
        <v>83</v>
      </c>
      <c r="U222" s="43">
        <v>52794362</v>
      </c>
      <c r="V222" s="38" t="s">
        <v>81</v>
      </c>
      <c r="W222" s="39" t="s">
        <v>84</v>
      </c>
      <c r="X222" s="39" t="s">
        <v>81</v>
      </c>
      <c r="Y222" s="12" t="s">
        <v>1859</v>
      </c>
      <c r="Z222" s="31" t="s">
        <v>85</v>
      </c>
      <c r="AA222" s="31" t="s">
        <v>122</v>
      </c>
      <c r="AB222" s="31" t="s">
        <v>87</v>
      </c>
      <c r="AC222" s="60">
        <v>43601</v>
      </c>
      <c r="AD222" s="34">
        <v>2008041</v>
      </c>
      <c r="AE222" s="29" t="s">
        <v>405</v>
      </c>
      <c r="AF222" s="31" t="s">
        <v>90</v>
      </c>
      <c r="AG222" s="31" t="s">
        <v>83</v>
      </c>
      <c r="AH222" s="43">
        <v>52260278</v>
      </c>
      <c r="AI222" s="29" t="s">
        <v>406</v>
      </c>
      <c r="AJ222" s="12">
        <f t="shared" si="4"/>
        <v>165</v>
      </c>
      <c r="AK222" s="31" t="s">
        <v>92</v>
      </c>
      <c r="AL222" s="33">
        <v>43601</v>
      </c>
      <c r="AM222" s="31" t="s">
        <v>93</v>
      </c>
      <c r="AN222" s="31">
        <v>0</v>
      </c>
      <c r="AO222" s="46">
        <v>0</v>
      </c>
      <c r="AP222" s="47"/>
      <c r="AQ222" s="48">
        <v>0</v>
      </c>
      <c r="AR222" s="47"/>
      <c r="AS222" s="49">
        <v>43601</v>
      </c>
      <c r="AT222" s="49">
        <v>43768</v>
      </c>
      <c r="AU222" s="105"/>
      <c r="AV222" s="51"/>
      <c r="AW222" s="31" t="s">
        <v>94</v>
      </c>
      <c r="AX222" s="31"/>
      <c r="AY222" s="31"/>
      <c r="AZ222" s="31" t="s">
        <v>94</v>
      </c>
      <c r="BA222" s="31">
        <v>0</v>
      </c>
      <c r="BB222" s="31"/>
      <c r="BC222" s="31"/>
      <c r="BE222" s="52" t="s">
        <v>1861</v>
      </c>
      <c r="BF222" s="53">
        <f t="shared" si="1"/>
        <v>28821007</v>
      </c>
      <c r="BH222" s="29" t="s">
        <v>354</v>
      </c>
      <c r="BI222" s="29" t="s">
        <v>97</v>
      </c>
      <c r="BK222" s="55" t="s">
        <v>1862</v>
      </c>
      <c r="BL222" s="29" t="s">
        <v>354</v>
      </c>
      <c r="BM222" s="29"/>
      <c r="BN222" s="73" t="s">
        <v>99</v>
      </c>
      <c r="BO222" s="39"/>
      <c r="BP222" s="39"/>
      <c r="BQ222" s="39"/>
      <c r="BR222" s="29" t="s">
        <v>100</v>
      </c>
      <c r="BS222" s="29"/>
      <c r="BU222" s="29"/>
    </row>
    <row r="223" spans="1:76" ht="12.75" customHeight="1" x14ac:dyDescent="0.2">
      <c r="A223" s="30" t="s">
        <v>1863</v>
      </c>
      <c r="B223" s="90" t="s">
        <v>75</v>
      </c>
      <c r="C223" s="32" t="s">
        <v>1762</v>
      </c>
      <c r="D223" s="29">
        <v>221</v>
      </c>
      <c r="E223" s="29" t="s">
        <v>1864</v>
      </c>
      <c r="F223" s="33">
        <v>43601</v>
      </c>
      <c r="G223" s="31" t="s">
        <v>1865</v>
      </c>
      <c r="H223" s="31" t="s">
        <v>79</v>
      </c>
      <c r="I223" s="31" t="s">
        <v>80</v>
      </c>
      <c r="J223" s="34" t="s">
        <v>81</v>
      </c>
      <c r="K223" s="29">
        <v>37819</v>
      </c>
      <c r="L223" s="29">
        <v>88019</v>
      </c>
      <c r="M223" s="35">
        <v>43601</v>
      </c>
      <c r="N223" s="61">
        <v>43602</v>
      </c>
      <c r="O223" s="29"/>
      <c r="P223" s="36">
        <v>4297164</v>
      </c>
      <c r="Q223" s="36">
        <v>32228730</v>
      </c>
      <c r="R223" s="37">
        <f t="shared" si="3"/>
        <v>0</v>
      </c>
      <c r="S223" s="31" t="s">
        <v>82</v>
      </c>
      <c r="T223" s="31" t="s">
        <v>83</v>
      </c>
      <c r="U223" s="43">
        <v>1098678810</v>
      </c>
      <c r="V223" s="38" t="s">
        <v>81</v>
      </c>
      <c r="W223" s="39" t="s">
        <v>84</v>
      </c>
      <c r="X223" s="39" t="s">
        <v>81</v>
      </c>
      <c r="Y223" s="29" t="s">
        <v>1866</v>
      </c>
      <c r="Z223" s="31" t="s">
        <v>85</v>
      </c>
      <c r="AA223" s="29" t="s">
        <v>86</v>
      </c>
      <c r="AB223" s="31" t="s">
        <v>87</v>
      </c>
      <c r="AC223" s="60">
        <v>43601</v>
      </c>
      <c r="AD223" s="29" t="s">
        <v>1867</v>
      </c>
      <c r="AE223" s="29" t="s">
        <v>761</v>
      </c>
      <c r="AF223" s="31" t="s">
        <v>90</v>
      </c>
      <c r="AG223" s="31" t="s">
        <v>83</v>
      </c>
      <c r="AH223" s="43">
        <v>51819216</v>
      </c>
      <c r="AI223" s="29" t="s">
        <v>762</v>
      </c>
      <c r="AJ223" s="29">
        <f>210+15</f>
        <v>225</v>
      </c>
      <c r="AK223" s="31" t="s">
        <v>92</v>
      </c>
      <c r="AL223" s="33">
        <v>43602</v>
      </c>
      <c r="AM223" s="31" t="s">
        <v>93</v>
      </c>
      <c r="AN223" s="31">
        <v>0</v>
      </c>
      <c r="AO223" s="46">
        <v>0</v>
      </c>
      <c r="AP223" s="47"/>
      <c r="AQ223" s="48">
        <v>0</v>
      </c>
      <c r="AR223" s="70"/>
      <c r="AS223" s="49">
        <v>43602</v>
      </c>
      <c r="AT223" s="49">
        <v>43829</v>
      </c>
      <c r="AU223" s="115"/>
      <c r="AV223" s="44"/>
      <c r="AW223" s="31" t="s">
        <v>94</v>
      </c>
      <c r="AX223" s="31"/>
      <c r="AY223" s="31"/>
      <c r="AZ223" s="31" t="s">
        <v>94</v>
      </c>
      <c r="BA223" s="31">
        <v>0</v>
      </c>
      <c r="BB223" s="29"/>
      <c r="BC223" s="29"/>
      <c r="BD223" s="29"/>
      <c r="BE223" s="52" t="s">
        <v>1868</v>
      </c>
      <c r="BF223" s="53">
        <f t="shared" si="1"/>
        <v>32228730</v>
      </c>
      <c r="BG223" s="29"/>
      <c r="BH223" s="29" t="s">
        <v>354</v>
      </c>
      <c r="BI223" s="29" t="s">
        <v>97</v>
      </c>
      <c r="BJ223" s="29"/>
      <c r="BK223" s="55" t="s">
        <v>1869</v>
      </c>
      <c r="BL223" s="29" t="s">
        <v>354</v>
      </c>
      <c r="BM223" s="29"/>
      <c r="BN223" s="73" t="s">
        <v>99</v>
      </c>
      <c r="BO223" s="29"/>
      <c r="BP223" s="29"/>
      <c r="BQ223" s="29"/>
      <c r="BR223" s="29" t="s">
        <v>100</v>
      </c>
      <c r="BS223" s="29"/>
      <c r="BT223" s="82" t="s">
        <v>1870</v>
      </c>
      <c r="BU223" s="29"/>
      <c r="BV223" s="29"/>
      <c r="BW223" s="29"/>
      <c r="BX223" s="29"/>
    </row>
    <row r="224" spans="1:76" ht="12.75" customHeight="1" x14ac:dyDescent="0.2">
      <c r="A224" s="116" t="s">
        <v>1871</v>
      </c>
      <c r="B224" s="90" t="s">
        <v>75</v>
      </c>
      <c r="C224" s="32" t="s">
        <v>1762</v>
      </c>
      <c r="D224" s="29">
        <v>222</v>
      </c>
      <c r="E224" s="29" t="s">
        <v>1872</v>
      </c>
      <c r="F224" s="33">
        <v>43602</v>
      </c>
      <c r="G224" s="31" t="s">
        <v>1873</v>
      </c>
      <c r="H224" s="31" t="s">
        <v>79</v>
      </c>
      <c r="I224" s="31" t="s">
        <v>80</v>
      </c>
      <c r="J224" s="34" t="s">
        <v>81</v>
      </c>
      <c r="K224" s="29">
        <v>38919</v>
      </c>
      <c r="L224" s="29">
        <v>88119</v>
      </c>
      <c r="M224" s="35">
        <v>43602</v>
      </c>
      <c r="N224" s="35">
        <v>43602</v>
      </c>
      <c r="O224" s="29"/>
      <c r="P224" s="36">
        <v>6965478</v>
      </c>
      <c r="Q224" s="36">
        <v>38310129</v>
      </c>
      <c r="R224" s="37">
        <f t="shared" si="3"/>
        <v>0</v>
      </c>
      <c r="S224" s="31" t="s">
        <v>82</v>
      </c>
      <c r="T224" s="31" t="s">
        <v>83</v>
      </c>
      <c r="U224" s="43">
        <v>52764997</v>
      </c>
      <c r="V224" s="38" t="s">
        <v>81</v>
      </c>
      <c r="W224" s="39" t="s">
        <v>84</v>
      </c>
      <c r="X224" s="39" t="s">
        <v>81</v>
      </c>
      <c r="Y224" s="29" t="s">
        <v>1872</v>
      </c>
      <c r="Z224" s="31" t="s">
        <v>85</v>
      </c>
      <c r="AA224" s="29" t="s">
        <v>122</v>
      </c>
      <c r="AB224" s="31" t="s">
        <v>87</v>
      </c>
      <c r="AC224" s="60">
        <v>43602</v>
      </c>
      <c r="AD224" s="29">
        <v>2008125</v>
      </c>
      <c r="AE224" s="29" t="s">
        <v>405</v>
      </c>
      <c r="AF224" s="31" t="s">
        <v>90</v>
      </c>
      <c r="AG224" s="31" t="s">
        <v>83</v>
      </c>
      <c r="AH224" s="43">
        <v>52260278</v>
      </c>
      <c r="AI224" s="29" t="s">
        <v>406</v>
      </c>
      <c r="AJ224" s="29">
        <f t="shared" ref="AJ224:AJ225" si="5">150+15</f>
        <v>165</v>
      </c>
      <c r="AK224" s="31" t="s">
        <v>92</v>
      </c>
      <c r="AL224" s="33">
        <v>43602</v>
      </c>
      <c r="AM224" s="31" t="s">
        <v>93</v>
      </c>
      <c r="AN224" s="31">
        <v>0</v>
      </c>
      <c r="AO224" s="46">
        <v>0</v>
      </c>
      <c r="AP224" s="47"/>
      <c r="AQ224" s="48">
        <v>0</v>
      </c>
      <c r="AR224" s="70"/>
      <c r="AS224" s="49">
        <v>43602</v>
      </c>
      <c r="AT224" s="49">
        <v>43770</v>
      </c>
      <c r="AU224" s="115"/>
      <c r="AV224" s="44"/>
      <c r="AW224" s="31" t="s">
        <v>94</v>
      </c>
      <c r="AX224" s="31"/>
      <c r="AY224" s="31"/>
      <c r="AZ224" s="31" t="s">
        <v>94</v>
      </c>
      <c r="BA224" s="31">
        <v>0</v>
      </c>
      <c r="BB224" s="31"/>
      <c r="BC224" s="29"/>
      <c r="BD224" s="29"/>
      <c r="BE224" s="52" t="s">
        <v>1874</v>
      </c>
      <c r="BF224" s="53">
        <f t="shared" si="1"/>
        <v>38310129</v>
      </c>
      <c r="BG224" s="29"/>
      <c r="BH224" s="29" t="s">
        <v>354</v>
      </c>
      <c r="BI224" s="29" t="s">
        <v>97</v>
      </c>
      <c r="BJ224" s="29"/>
      <c r="BK224" s="55" t="s">
        <v>1875</v>
      </c>
      <c r="BL224" s="29" t="s">
        <v>354</v>
      </c>
      <c r="BM224" s="29"/>
      <c r="BN224" s="73" t="s">
        <v>99</v>
      </c>
      <c r="BO224" s="29"/>
      <c r="BP224" s="29"/>
      <c r="BQ224" s="29"/>
      <c r="BR224" s="29" t="s">
        <v>100</v>
      </c>
      <c r="BS224" s="29"/>
      <c r="BT224" s="29"/>
      <c r="BU224" s="29"/>
      <c r="BV224" s="29"/>
      <c r="BW224" s="29"/>
      <c r="BX224" s="29"/>
    </row>
    <row r="225" spans="1:76" ht="12.75" customHeight="1" x14ac:dyDescent="0.2">
      <c r="A225" s="116" t="s">
        <v>1876</v>
      </c>
      <c r="B225" s="90" t="s">
        <v>75</v>
      </c>
      <c r="C225" s="32" t="s">
        <v>1762</v>
      </c>
      <c r="D225" s="29">
        <v>223</v>
      </c>
      <c r="E225" s="29" t="s">
        <v>1877</v>
      </c>
      <c r="F225" s="33">
        <v>43602</v>
      </c>
      <c r="G225" s="31" t="s">
        <v>1878</v>
      </c>
      <c r="H225" s="31" t="s">
        <v>79</v>
      </c>
      <c r="I225" s="31" t="s">
        <v>80</v>
      </c>
      <c r="J225" s="34" t="s">
        <v>81</v>
      </c>
      <c r="K225" s="29">
        <v>38219</v>
      </c>
      <c r="L225" s="29">
        <v>88219</v>
      </c>
      <c r="M225" s="35">
        <v>43602</v>
      </c>
      <c r="N225" s="35">
        <v>43602</v>
      </c>
      <c r="O225" s="29"/>
      <c r="P225" s="36">
        <v>4297164</v>
      </c>
      <c r="Q225" s="36">
        <v>23634402</v>
      </c>
      <c r="R225" s="37">
        <f t="shared" si="3"/>
        <v>0</v>
      </c>
      <c r="S225" s="31" t="s">
        <v>82</v>
      </c>
      <c r="T225" s="31" t="s">
        <v>83</v>
      </c>
      <c r="U225" s="43">
        <v>35420696</v>
      </c>
      <c r="V225" s="38" t="s">
        <v>81</v>
      </c>
      <c r="W225" s="39" t="s">
        <v>84</v>
      </c>
      <c r="X225" s="39" t="s">
        <v>81</v>
      </c>
      <c r="Y225" s="29" t="s">
        <v>1879</v>
      </c>
      <c r="Z225" s="31" t="s">
        <v>85</v>
      </c>
      <c r="AA225" s="29" t="s">
        <v>122</v>
      </c>
      <c r="AB225" s="31" t="s">
        <v>87</v>
      </c>
      <c r="AC225" s="60">
        <v>43602</v>
      </c>
      <c r="AD225" s="29">
        <v>2008123</v>
      </c>
      <c r="AE225" s="29" t="s">
        <v>405</v>
      </c>
      <c r="AF225" s="31" t="s">
        <v>90</v>
      </c>
      <c r="AG225" s="31" t="s">
        <v>83</v>
      </c>
      <c r="AH225" s="43">
        <v>52260278</v>
      </c>
      <c r="AI225" s="29" t="s">
        <v>406</v>
      </c>
      <c r="AJ225" s="29">
        <f t="shared" si="5"/>
        <v>165</v>
      </c>
      <c r="AK225" s="31" t="s">
        <v>92</v>
      </c>
      <c r="AL225" s="33">
        <v>43602</v>
      </c>
      <c r="AM225" s="31" t="s">
        <v>93</v>
      </c>
      <c r="AN225" s="31">
        <v>0</v>
      </c>
      <c r="AO225" s="46">
        <v>0</v>
      </c>
      <c r="AP225" s="47"/>
      <c r="AQ225" s="48">
        <v>0</v>
      </c>
      <c r="AR225" s="70"/>
      <c r="AS225" s="49">
        <v>43602</v>
      </c>
      <c r="AT225" s="49">
        <v>43770</v>
      </c>
      <c r="AU225" s="115"/>
      <c r="AV225" s="44"/>
      <c r="AW225" s="31" t="s">
        <v>94</v>
      </c>
      <c r="AX225" s="31"/>
      <c r="AY225" s="31"/>
      <c r="AZ225" s="31" t="s">
        <v>94</v>
      </c>
      <c r="BA225" s="31">
        <v>0</v>
      </c>
      <c r="BB225" s="31"/>
      <c r="BC225" s="29"/>
      <c r="BD225" s="29"/>
      <c r="BE225" s="52" t="s">
        <v>1880</v>
      </c>
      <c r="BF225" s="53">
        <f t="shared" si="1"/>
        <v>23634402</v>
      </c>
      <c r="BG225" s="29"/>
      <c r="BH225" s="29" t="s">
        <v>354</v>
      </c>
      <c r="BI225" s="29" t="s">
        <v>97</v>
      </c>
      <c r="BJ225" s="29"/>
      <c r="BK225" s="55" t="s">
        <v>1881</v>
      </c>
      <c r="BL225" s="29" t="s">
        <v>354</v>
      </c>
      <c r="BM225" s="29"/>
      <c r="BN225" s="73" t="s">
        <v>99</v>
      </c>
      <c r="BO225" s="29"/>
      <c r="BP225" s="29"/>
      <c r="BQ225" s="29"/>
      <c r="BR225" s="29" t="s">
        <v>100</v>
      </c>
      <c r="BS225" s="29"/>
      <c r="BT225" s="82" t="s">
        <v>1882</v>
      </c>
      <c r="BU225" s="29"/>
      <c r="BV225" s="29"/>
      <c r="BW225" s="29"/>
      <c r="BX225" s="29"/>
    </row>
    <row r="226" spans="1:76" ht="12.75" customHeight="1" x14ac:dyDescent="0.2">
      <c r="A226" s="30" t="s">
        <v>1883</v>
      </c>
      <c r="B226" s="90" t="s">
        <v>75</v>
      </c>
      <c r="C226" s="32" t="s">
        <v>1762</v>
      </c>
      <c r="D226" s="29">
        <v>224</v>
      </c>
      <c r="E226" s="29" t="s">
        <v>1451</v>
      </c>
      <c r="F226" s="33">
        <v>43612</v>
      </c>
      <c r="G226" s="31" t="s">
        <v>1884</v>
      </c>
      <c r="H226" s="31" t="s">
        <v>79</v>
      </c>
      <c r="I226" s="31" t="s">
        <v>80</v>
      </c>
      <c r="J226" s="34" t="s">
        <v>81</v>
      </c>
      <c r="K226" s="29">
        <v>40719</v>
      </c>
      <c r="L226" s="29">
        <v>97419</v>
      </c>
      <c r="M226" s="35">
        <v>43612</v>
      </c>
      <c r="N226" s="35">
        <v>43612</v>
      </c>
      <c r="O226" s="29"/>
      <c r="P226" s="36">
        <v>6965478</v>
      </c>
      <c r="Q226" s="36">
        <v>49687076</v>
      </c>
      <c r="R226" s="37">
        <f t="shared" si="3"/>
        <v>-0.39999999850988388</v>
      </c>
      <c r="S226" s="31" t="s">
        <v>82</v>
      </c>
      <c r="T226" s="31" t="s">
        <v>83</v>
      </c>
      <c r="U226" s="43">
        <v>52269310</v>
      </c>
      <c r="V226" s="38" t="s">
        <v>81</v>
      </c>
      <c r="W226" s="39" t="s">
        <v>84</v>
      </c>
      <c r="X226" s="39" t="s">
        <v>81</v>
      </c>
      <c r="Y226" s="29" t="s">
        <v>1451</v>
      </c>
      <c r="Z226" s="31" t="s">
        <v>85</v>
      </c>
      <c r="AA226" s="29" t="s">
        <v>122</v>
      </c>
      <c r="AB226" s="31" t="s">
        <v>87</v>
      </c>
      <c r="AC226" s="60">
        <v>43612</v>
      </c>
      <c r="AD226" s="29">
        <v>2008693</v>
      </c>
      <c r="AE226" s="29" t="s">
        <v>440</v>
      </c>
      <c r="AF226" s="31" t="s">
        <v>90</v>
      </c>
      <c r="AG226" s="31" t="s">
        <v>83</v>
      </c>
      <c r="AH226" s="43">
        <v>52197050</v>
      </c>
      <c r="AI226" s="29" t="s">
        <v>441</v>
      </c>
      <c r="AJ226" s="29">
        <f>210+4</f>
        <v>214</v>
      </c>
      <c r="AK226" s="31" t="s">
        <v>92</v>
      </c>
      <c r="AL226" s="33">
        <v>43612</v>
      </c>
      <c r="AM226" s="31" t="s">
        <v>93</v>
      </c>
      <c r="AN226" s="31">
        <v>0</v>
      </c>
      <c r="AO226" s="46">
        <v>0</v>
      </c>
      <c r="AP226" s="47"/>
      <c r="AQ226" s="48">
        <v>0</v>
      </c>
      <c r="AR226" s="70"/>
      <c r="AS226" s="49">
        <v>43612</v>
      </c>
      <c r="AT226" s="49">
        <v>43829</v>
      </c>
      <c r="AU226" s="115"/>
      <c r="AV226" s="44"/>
      <c r="AW226" s="31" t="s">
        <v>94</v>
      </c>
      <c r="AX226" s="31"/>
      <c r="AY226" s="31"/>
      <c r="AZ226" s="31" t="s">
        <v>94</v>
      </c>
      <c r="BA226" s="31">
        <v>0</v>
      </c>
      <c r="BB226" s="31"/>
      <c r="BC226" s="29"/>
      <c r="BD226" s="29"/>
      <c r="BE226" s="52" t="s">
        <v>1885</v>
      </c>
      <c r="BF226" s="53">
        <f t="shared" si="1"/>
        <v>49687076</v>
      </c>
      <c r="BG226" s="29"/>
      <c r="BH226" s="29" t="s">
        <v>354</v>
      </c>
      <c r="BI226" s="29" t="s">
        <v>97</v>
      </c>
      <c r="BJ226" s="29"/>
      <c r="BK226" s="55" t="s">
        <v>1886</v>
      </c>
      <c r="BL226" s="29" t="s">
        <v>354</v>
      </c>
      <c r="BM226" s="29"/>
      <c r="BN226" s="73" t="s">
        <v>99</v>
      </c>
      <c r="BO226" s="29"/>
      <c r="BP226" s="29"/>
      <c r="BQ226" s="29"/>
      <c r="BR226" s="29" t="s">
        <v>100</v>
      </c>
      <c r="BS226" s="29"/>
      <c r="BT226" s="29"/>
      <c r="BU226" s="29"/>
      <c r="BV226" s="29"/>
      <c r="BW226" s="29"/>
      <c r="BX226" s="29"/>
    </row>
    <row r="227" spans="1:76" ht="12.75" customHeight="1" x14ac:dyDescent="0.2">
      <c r="A227" s="30" t="s">
        <v>1887</v>
      </c>
      <c r="B227" s="90" t="s">
        <v>75</v>
      </c>
      <c r="C227" s="32" t="s">
        <v>1762</v>
      </c>
      <c r="D227" s="29">
        <v>225</v>
      </c>
      <c r="E227" s="29" t="s">
        <v>1888</v>
      </c>
      <c r="F227" s="33">
        <v>43613</v>
      </c>
      <c r="G227" s="31" t="s">
        <v>1889</v>
      </c>
      <c r="H227" s="31" t="s">
        <v>79</v>
      </c>
      <c r="I227" s="31" t="s">
        <v>80</v>
      </c>
      <c r="J227" s="34" t="s">
        <v>81</v>
      </c>
      <c r="K227" s="29">
        <v>37419</v>
      </c>
      <c r="L227" s="29">
        <v>98719</v>
      </c>
      <c r="M227" s="35">
        <v>43613</v>
      </c>
      <c r="N227" s="35">
        <v>43613</v>
      </c>
      <c r="O227" s="29"/>
      <c r="P227" s="36">
        <v>4297164</v>
      </c>
      <c r="Q227" s="36">
        <v>28504521</v>
      </c>
      <c r="R227" s="37">
        <f t="shared" si="3"/>
        <v>-0.19999999925494194</v>
      </c>
      <c r="S227" s="31" t="s">
        <v>82</v>
      </c>
      <c r="T227" s="31" t="s">
        <v>83</v>
      </c>
      <c r="U227" s="43">
        <v>1053823698</v>
      </c>
      <c r="V227" s="38" t="s">
        <v>81</v>
      </c>
      <c r="W227" s="39" t="s">
        <v>84</v>
      </c>
      <c r="X227" s="39" t="s">
        <v>81</v>
      </c>
      <c r="Y227" s="29" t="s">
        <v>1888</v>
      </c>
      <c r="Z227" s="31" t="s">
        <v>85</v>
      </c>
      <c r="AA227" s="29" t="s">
        <v>122</v>
      </c>
      <c r="AB227" s="31" t="s">
        <v>87</v>
      </c>
      <c r="AC227" s="60">
        <v>43613</v>
      </c>
      <c r="AD227" s="29">
        <v>2008729</v>
      </c>
      <c r="AE227" s="29" t="s">
        <v>320</v>
      </c>
      <c r="AF227" s="31" t="s">
        <v>90</v>
      </c>
      <c r="AG227" s="31" t="s">
        <v>83</v>
      </c>
      <c r="AH227" s="75">
        <v>70547559</v>
      </c>
      <c r="AI227" s="29" t="s">
        <v>321</v>
      </c>
      <c r="AJ227" s="29">
        <f>180+19</f>
        <v>199</v>
      </c>
      <c r="AK227" s="31" t="s">
        <v>92</v>
      </c>
      <c r="AL227" s="33">
        <v>43613</v>
      </c>
      <c r="AM227" s="31" t="s">
        <v>93</v>
      </c>
      <c r="AN227" s="31">
        <v>0</v>
      </c>
      <c r="AO227" s="46">
        <v>0</v>
      </c>
      <c r="AP227" s="47"/>
      <c r="AQ227" s="48">
        <v>0</v>
      </c>
      <c r="AR227" s="70"/>
      <c r="AS227" s="49">
        <v>43613</v>
      </c>
      <c r="AT227" s="49">
        <v>43815</v>
      </c>
      <c r="AU227" s="115"/>
      <c r="AV227" s="44"/>
      <c r="AW227" s="31" t="s">
        <v>94</v>
      </c>
      <c r="AX227" s="31"/>
      <c r="AY227" s="31"/>
      <c r="AZ227" s="31" t="s">
        <v>94</v>
      </c>
      <c r="BA227" s="31">
        <v>0</v>
      </c>
      <c r="BB227" s="31"/>
      <c r="BC227" s="29"/>
      <c r="BD227" s="29"/>
      <c r="BE227" s="52" t="s">
        <v>1890</v>
      </c>
      <c r="BF227" s="53">
        <f t="shared" si="1"/>
        <v>28504521</v>
      </c>
      <c r="BG227" s="29"/>
      <c r="BH227" s="29" t="s">
        <v>354</v>
      </c>
      <c r="BI227" s="29" t="s">
        <v>97</v>
      </c>
      <c r="BJ227" s="29"/>
      <c r="BK227" s="55" t="s">
        <v>1891</v>
      </c>
      <c r="BL227" s="29" t="s">
        <v>354</v>
      </c>
      <c r="BM227" s="29"/>
      <c r="BN227" s="73" t="s">
        <v>99</v>
      </c>
      <c r="BO227" s="29"/>
      <c r="BP227" s="29"/>
      <c r="BQ227" s="29"/>
      <c r="BR227" s="29" t="s">
        <v>100</v>
      </c>
      <c r="BS227" s="29"/>
      <c r="BT227" s="29"/>
      <c r="BU227" s="29"/>
      <c r="BV227" s="29"/>
      <c r="BW227" s="29"/>
      <c r="BX227" s="29"/>
    </row>
    <row r="228" spans="1:76" ht="12.75" customHeight="1" x14ac:dyDescent="0.2">
      <c r="A228" s="30" t="s">
        <v>1892</v>
      </c>
      <c r="B228" s="90" t="s">
        <v>75</v>
      </c>
      <c r="C228" s="32" t="s">
        <v>1762</v>
      </c>
      <c r="D228" s="29">
        <v>226</v>
      </c>
      <c r="E228" s="29" t="s">
        <v>1893</v>
      </c>
      <c r="F228" s="33">
        <v>43614</v>
      </c>
      <c r="G228" s="31" t="s">
        <v>1894</v>
      </c>
      <c r="H228" s="31" t="s">
        <v>79</v>
      </c>
      <c r="I228" s="31" t="s">
        <v>80</v>
      </c>
      <c r="J228" s="34" t="s">
        <v>81</v>
      </c>
      <c r="K228" s="29">
        <v>40519</v>
      </c>
      <c r="L228" s="29">
        <v>101519</v>
      </c>
      <c r="M228" s="35">
        <v>43614</v>
      </c>
      <c r="N228" s="35">
        <v>43614</v>
      </c>
      <c r="O228" s="29"/>
      <c r="P228" s="36">
        <v>2586262</v>
      </c>
      <c r="Q228" s="36">
        <v>13276145</v>
      </c>
      <c r="R228" s="37">
        <f t="shared" si="3"/>
        <v>6.666666641831398E-2</v>
      </c>
      <c r="S228" s="31" t="s">
        <v>82</v>
      </c>
      <c r="T228" s="31" t="s">
        <v>83</v>
      </c>
      <c r="U228" s="43">
        <v>52223533</v>
      </c>
      <c r="V228" s="38" t="s">
        <v>81</v>
      </c>
      <c r="W228" s="39" t="s">
        <v>84</v>
      </c>
      <c r="X228" s="39" t="s">
        <v>81</v>
      </c>
      <c r="Y228" s="29" t="s">
        <v>1893</v>
      </c>
      <c r="Z228" s="31" t="s">
        <v>85</v>
      </c>
      <c r="AA228" s="29" t="s">
        <v>122</v>
      </c>
      <c r="AB228" s="31" t="s">
        <v>87</v>
      </c>
      <c r="AC228" s="60">
        <v>43614</v>
      </c>
      <c r="AD228" s="29">
        <v>2008781</v>
      </c>
      <c r="AE228" s="29" t="s">
        <v>405</v>
      </c>
      <c r="AF228" s="31" t="s">
        <v>90</v>
      </c>
      <c r="AG228" s="31" t="s">
        <v>83</v>
      </c>
      <c r="AH228" s="43">
        <v>52260278</v>
      </c>
      <c r="AI228" s="29" t="s">
        <v>406</v>
      </c>
      <c r="AJ228" s="29">
        <v>154</v>
      </c>
      <c r="AK228" s="31" t="s">
        <v>92</v>
      </c>
      <c r="AL228" s="33">
        <v>43614</v>
      </c>
      <c r="AM228" s="31" t="s">
        <v>93</v>
      </c>
      <c r="AN228" s="31">
        <v>0</v>
      </c>
      <c r="AO228" s="46">
        <v>0</v>
      </c>
      <c r="AP228" s="47"/>
      <c r="AQ228" s="48">
        <v>0</v>
      </c>
      <c r="AR228" s="70"/>
      <c r="AS228" s="49">
        <v>43614</v>
      </c>
      <c r="AT228" s="49">
        <v>43771</v>
      </c>
      <c r="AU228" s="115"/>
      <c r="AV228" s="44"/>
      <c r="AW228" s="31" t="s">
        <v>94</v>
      </c>
      <c r="AX228" s="31"/>
      <c r="AY228" s="31"/>
      <c r="AZ228" s="31" t="s">
        <v>270</v>
      </c>
      <c r="BA228" s="31">
        <v>1</v>
      </c>
      <c r="BB228" s="31" t="s">
        <v>1895</v>
      </c>
      <c r="BC228" s="117">
        <v>43643</v>
      </c>
      <c r="BD228" s="29"/>
      <c r="BE228" s="52" t="s">
        <v>1896</v>
      </c>
      <c r="BF228" s="53">
        <f t="shared" si="1"/>
        <v>13276145</v>
      </c>
      <c r="BG228" s="29"/>
      <c r="BH228" s="29" t="s">
        <v>354</v>
      </c>
      <c r="BI228" s="29" t="s">
        <v>97</v>
      </c>
      <c r="BJ228" s="29"/>
      <c r="BK228" s="55" t="s">
        <v>1897</v>
      </c>
      <c r="BL228" s="29" t="s">
        <v>354</v>
      </c>
      <c r="BM228" s="29"/>
      <c r="BN228" s="73" t="s">
        <v>1898</v>
      </c>
      <c r="BO228" s="29"/>
      <c r="BP228" s="29"/>
      <c r="BQ228" s="29"/>
      <c r="BR228" s="29" t="s">
        <v>100</v>
      </c>
      <c r="BS228" s="29"/>
      <c r="BT228" s="82" t="s">
        <v>514</v>
      </c>
      <c r="BU228" s="29"/>
      <c r="BV228" s="29"/>
      <c r="BW228" s="29"/>
      <c r="BX228" s="29"/>
    </row>
    <row r="229" spans="1:76" ht="12.75" customHeight="1" x14ac:dyDescent="0.2">
      <c r="A229" s="30" t="s">
        <v>1899</v>
      </c>
      <c r="B229" s="90" t="s">
        <v>75</v>
      </c>
      <c r="C229" s="32" t="s">
        <v>1762</v>
      </c>
      <c r="D229" s="29">
        <v>227</v>
      </c>
      <c r="E229" s="29" t="s">
        <v>437</v>
      </c>
      <c r="F229" s="33">
        <v>43614</v>
      </c>
      <c r="G229" s="31" t="s">
        <v>1900</v>
      </c>
      <c r="H229" s="31" t="s">
        <v>79</v>
      </c>
      <c r="I229" s="31" t="s">
        <v>80</v>
      </c>
      <c r="J229" s="34" t="s">
        <v>81</v>
      </c>
      <c r="K229" s="29">
        <v>40619</v>
      </c>
      <c r="L229" s="29">
        <v>101919</v>
      </c>
      <c r="M229" s="35">
        <v>43614</v>
      </c>
      <c r="N229" s="35">
        <v>43614</v>
      </c>
      <c r="O229" s="29"/>
      <c r="P229" s="36">
        <v>6247498</v>
      </c>
      <c r="Q229" s="36">
        <v>44148986</v>
      </c>
      <c r="R229" s="37">
        <f t="shared" si="3"/>
        <v>0.13333333283662796</v>
      </c>
      <c r="S229" s="31" t="s">
        <v>82</v>
      </c>
      <c r="T229" s="31" t="s">
        <v>83</v>
      </c>
      <c r="U229" s="43">
        <v>1010171738</v>
      </c>
      <c r="V229" s="38" t="s">
        <v>81</v>
      </c>
      <c r="W229" s="39" t="s">
        <v>84</v>
      </c>
      <c r="X229" s="39" t="s">
        <v>81</v>
      </c>
      <c r="Y229" s="29" t="s">
        <v>437</v>
      </c>
      <c r="Z229" s="31" t="s">
        <v>85</v>
      </c>
      <c r="AA229" s="29" t="s">
        <v>480</v>
      </c>
      <c r="AB229" s="31" t="s">
        <v>87</v>
      </c>
      <c r="AC229" s="60">
        <v>43614</v>
      </c>
      <c r="AD229" s="29" t="s">
        <v>1901</v>
      </c>
      <c r="AE229" s="29" t="s">
        <v>440</v>
      </c>
      <c r="AF229" s="31" t="s">
        <v>90</v>
      </c>
      <c r="AG229" s="31" t="s">
        <v>83</v>
      </c>
      <c r="AH229" s="43">
        <v>52197050</v>
      </c>
      <c r="AI229" s="29" t="s">
        <v>441</v>
      </c>
      <c r="AJ229" s="29">
        <f>210+2</f>
        <v>212</v>
      </c>
      <c r="AK229" s="31" t="s">
        <v>92</v>
      </c>
      <c r="AL229" s="33">
        <v>43614</v>
      </c>
      <c r="AM229" s="31" t="s">
        <v>93</v>
      </c>
      <c r="AN229" s="31">
        <v>0</v>
      </c>
      <c r="AO229" s="46">
        <v>0</v>
      </c>
      <c r="AP229" s="47"/>
      <c r="AQ229" s="48">
        <v>0</v>
      </c>
      <c r="AR229" s="70"/>
      <c r="AS229" s="49">
        <v>43614</v>
      </c>
      <c r="AT229" s="49">
        <v>43829</v>
      </c>
      <c r="AU229" s="115"/>
      <c r="AV229" s="44"/>
      <c r="AW229" s="31" t="s">
        <v>94</v>
      </c>
      <c r="AX229" s="31"/>
      <c r="AY229" s="31"/>
      <c r="AZ229" s="31" t="s">
        <v>94</v>
      </c>
      <c r="BA229" s="31">
        <v>0</v>
      </c>
      <c r="BB229" s="31"/>
      <c r="BC229" s="29"/>
      <c r="BD229" s="29"/>
      <c r="BE229" s="52" t="s">
        <v>1902</v>
      </c>
      <c r="BF229" s="53">
        <f t="shared" si="1"/>
        <v>44148986</v>
      </c>
      <c r="BG229" s="29"/>
      <c r="BH229" s="29" t="s">
        <v>354</v>
      </c>
      <c r="BI229" s="29" t="s">
        <v>97</v>
      </c>
      <c r="BJ229" s="29"/>
      <c r="BK229" s="55" t="s">
        <v>1903</v>
      </c>
      <c r="BL229" s="29" t="s">
        <v>354</v>
      </c>
      <c r="BM229" s="29"/>
      <c r="BN229" s="73" t="s">
        <v>99</v>
      </c>
      <c r="BO229" s="29"/>
      <c r="BP229" s="29"/>
      <c r="BQ229" s="29"/>
      <c r="BR229" s="29" t="s">
        <v>100</v>
      </c>
      <c r="BS229" s="29"/>
      <c r="BT229" s="29"/>
      <c r="BU229" s="29"/>
      <c r="BV229" s="29"/>
      <c r="BW229" s="29"/>
      <c r="BX229" s="29"/>
    </row>
    <row r="230" spans="1:76" ht="12.75" customHeight="1" x14ac:dyDescent="0.2">
      <c r="A230" s="30" t="s">
        <v>1904</v>
      </c>
      <c r="B230" s="90" t="s">
        <v>75</v>
      </c>
      <c r="C230" s="32" t="s">
        <v>1762</v>
      </c>
      <c r="D230" s="29">
        <v>228</v>
      </c>
      <c r="E230" s="29" t="s">
        <v>1905</v>
      </c>
      <c r="F230" s="33">
        <v>43621</v>
      </c>
      <c r="G230" s="31" t="s">
        <v>1906</v>
      </c>
      <c r="H230" s="31" t="s">
        <v>79</v>
      </c>
      <c r="I230" s="31" t="s">
        <v>80</v>
      </c>
      <c r="J230" s="34" t="s">
        <v>81</v>
      </c>
      <c r="K230" s="29">
        <v>40419</v>
      </c>
      <c r="L230" s="29">
        <v>103919</v>
      </c>
      <c r="M230" s="35">
        <v>43621</v>
      </c>
      <c r="N230" s="35">
        <v>43621</v>
      </c>
      <c r="O230" s="29"/>
      <c r="P230" s="36">
        <v>4682944</v>
      </c>
      <c r="Q230" s="36">
        <v>29814743</v>
      </c>
      <c r="R230" s="37">
        <f t="shared" si="3"/>
        <v>-0.46666666492819786</v>
      </c>
      <c r="S230" s="31" t="s">
        <v>82</v>
      </c>
      <c r="T230" s="31" t="s">
        <v>83</v>
      </c>
      <c r="U230" s="43">
        <v>80074912</v>
      </c>
      <c r="V230" s="38" t="s">
        <v>81</v>
      </c>
      <c r="W230" s="39" t="s">
        <v>84</v>
      </c>
      <c r="X230" s="39" t="s">
        <v>81</v>
      </c>
      <c r="Y230" s="29" t="s">
        <v>1905</v>
      </c>
      <c r="Z230" s="31" t="s">
        <v>85</v>
      </c>
      <c r="AA230" s="29" t="s">
        <v>122</v>
      </c>
      <c r="AB230" s="31" t="s">
        <v>87</v>
      </c>
      <c r="AC230" s="60">
        <v>43621</v>
      </c>
      <c r="AD230" s="29">
        <v>2009094</v>
      </c>
      <c r="AE230" s="29" t="s">
        <v>123</v>
      </c>
      <c r="AF230" s="31" t="s">
        <v>90</v>
      </c>
      <c r="AG230" s="31" t="s">
        <v>83</v>
      </c>
      <c r="AH230" s="43">
        <v>11342150</v>
      </c>
      <c r="AI230" s="29" t="s">
        <v>124</v>
      </c>
      <c r="AJ230" s="29">
        <f>180+11</f>
        <v>191</v>
      </c>
      <c r="AK230" s="31" t="s">
        <v>92</v>
      </c>
      <c r="AL230" s="33">
        <v>43621</v>
      </c>
      <c r="AM230" s="31" t="s">
        <v>93</v>
      </c>
      <c r="AN230" s="31">
        <v>0</v>
      </c>
      <c r="AO230" s="46">
        <v>0</v>
      </c>
      <c r="AP230" s="47"/>
      <c r="AQ230" s="48">
        <v>0</v>
      </c>
      <c r="AR230" s="70"/>
      <c r="AS230" s="49">
        <v>43621</v>
      </c>
      <c r="AT230" s="49">
        <v>43814</v>
      </c>
      <c r="AU230" s="115"/>
      <c r="AV230" s="44"/>
      <c r="AW230" s="31" t="s">
        <v>94</v>
      </c>
      <c r="AX230" s="31"/>
      <c r="AY230" s="31"/>
      <c r="AZ230" s="31" t="s">
        <v>94</v>
      </c>
      <c r="BA230" s="31">
        <v>0</v>
      </c>
      <c r="BB230" s="31"/>
      <c r="BC230" s="29"/>
      <c r="BD230" s="29"/>
      <c r="BE230" s="52" t="s">
        <v>1907</v>
      </c>
      <c r="BF230" s="53">
        <f t="shared" si="1"/>
        <v>29814743</v>
      </c>
      <c r="BG230" s="29"/>
      <c r="BH230" s="29" t="s">
        <v>354</v>
      </c>
      <c r="BI230" s="29" t="s">
        <v>97</v>
      </c>
      <c r="BJ230" s="29"/>
      <c r="BK230" s="55" t="s">
        <v>1908</v>
      </c>
      <c r="BL230" s="29" t="s">
        <v>354</v>
      </c>
      <c r="BM230" s="29"/>
      <c r="BN230" s="73" t="s">
        <v>99</v>
      </c>
      <c r="BO230" s="29"/>
      <c r="BP230" s="29"/>
      <c r="BQ230" s="29"/>
      <c r="BR230" s="29" t="s">
        <v>100</v>
      </c>
      <c r="BS230" s="29"/>
      <c r="BT230" s="29" t="s">
        <v>1909</v>
      </c>
      <c r="BU230" s="29"/>
      <c r="BV230" s="29"/>
      <c r="BW230" s="29"/>
      <c r="BX230" s="29"/>
    </row>
    <row r="231" spans="1:76" ht="12.75" customHeight="1" x14ac:dyDescent="0.2">
      <c r="A231" s="30" t="s">
        <v>1910</v>
      </c>
      <c r="B231" s="90" t="s">
        <v>75</v>
      </c>
      <c r="C231" s="32" t="s">
        <v>1762</v>
      </c>
      <c r="D231" s="29">
        <v>229</v>
      </c>
      <c r="E231" s="29" t="s">
        <v>1911</v>
      </c>
      <c r="F231" s="33">
        <v>43634</v>
      </c>
      <c r="G231" s="31" t="s">
        <v>1912</v>
      </c>
      <c r="H231" s="31" t="s">
        <v>79</v>
      </c>
      <c r="I231" s="31" t="s">
        <v>80</v>
      </c>
      <c r="J231" s="34" t="s">
        <v>81</v>
      </c>
      <c r="K231" s="29">
        <v>42719</v>
      </c>
      <c r="L231" s="118">
        <v>111319</v>
      </c>
      <c r="M231" s="35">
        <v>43634</v>
      </c>
      <c r="N231" s="35">
        <v>43634</v>
      </c>
      <c r="O231" s="29"/>
      <c r="P231" s="36">
        <v>4297164</v>
      </c>
      <c r="Q231" s="36">
        <v>19193999</v>
      </c>
      <c r="R231" s="37">
        <f t="shared" si="3"/>
        <v>-0.19999999925494194</v>
      </c>
      <c r="S231" s="31" t="s">
        <v>82</v>
      </c>
      <c r="T231" s="31" t="s">
        <v>83</v>
      </c>
      <c r="U231" s="43">
        <v>1076653130</v>
      </c>
      <c r="V231" s="38" t="s">
        <v>81</v>
      </c>
      <c r="W231" s="39" t="s">
        <v>84</v>
      </c>
      <c r="X231" s="39" t="s">
        <v>81</v>
      </c>
      <c r="Y231" s="29" t="s">
        <v>1911</v>
      </c>
      <c r="Z231" s="31" t="s">
        <v>85</v>
      </c>
      <c r="AA231" s="29" t="s">
        <v>122</v>
      </c>
      <c r="AB231" s="31" t="s">
        <v>87</v>
      </c>
      <c r="AC231" s="60">
        <v>43634</v>
      </c>
      <c r="AD231" s="29">
        <v>2009485</v>
      </c>
      <c r="AE231" s="29" t="s">
        <v>405</v>
      </c>
      <c r="AF231" s="31" t="s">
        <v>90</v>
      </c>
      <c r="AG231" s="31" t="s">
        <v>83</v>
      </c>
      <c r="AH231" s="43">
        <v>52260278</v>
      </c>
      <c r="AI231" s="29" t="s">
        <v>406</v>
      </c>
      <c r="AJ231" s="29">
        <v>134</v>
      </c>
      <c r="AK231" s="31" t="s">
        <v>92</v>
      </c>
      <c r="AL231" s="33">
        <v>43634</v>
      </c>
      <c r="AM231" s="31" t="s">
        <v>93</v>
      </c>
      <c r="AN231" s="31">
        <v>0</v>
      </c>
      <c r="AO231" s="46">
        <v>0</v>
      </c>
      <c r="AP231" s="47"/>
      <c r="AQ231" s="48">
        <v>0</v>
      </c>
      <c r="AR231" s="70"/>
      <c r="AS231" s="49">
        <v>43634</v>
      </c>
      <c r="AT231" s="49">
        <v>43770</v>
      </c>
      <c r="AU231" s="115"/>
      <c r="AV231" s="44"/>
      <c r="AW231" s="31" t="s">
        <v>94</v>
      </c>
      <c r="AX231" s="31"/>
      <c r="AY231" s="31"/>
      <c r="AZ231" s="31" t="s">
        <v>94</v>
      </c>
      <c r="BA231" s="31">
        <v>0</v>
      </c>
      <c r="BB231" s="31"/>
      <c r="BC231" s="29"/>
      <c r="BD231" s="29"/>
      <c r="BE231" s="52" t="s">
        <v>1913</v>
      </c>
      <c r="BF231" s="53">
        <f t="shared" si="1"/>
        <v>19193999</v>
      </c>
      <c r="BG231" s="29"/>
      <c r="BH231" s="29" t="s">
        <v>354</v>
      </c>
      <c r="BI231" s="29" t="s">
        <v>97</v>
      </c>
      <c r="BJ231" s="29"/>
      <c r="BK231" s="55" t="s">
        <v>1914</v>
      </c>
      <c r="BL231" s="29" t="s">
        <v>354</v>
      </c>
      <c r="BM231" s="29"/>
      <c r="BN231" s="73" t="s">
        <v>99</v>
      </c>
      <c r="BO231" s="29"/>
      <c r="BP231" s="29"/>
      <c r="BQ231" s="29"/>
      <c r="BR231" s="29" t="s">
        <v>100</v>
      </c>
      <c r="BS231" s="29"/>
      <c r="BT231" s="29" t="s">
        <v>1909</v>
      </c>
      <c r="BU231" s="29"/>
      <c r="BV231" s="29"/>
      <c r="BW231" s="29"/>
      <c r="BX231" s="29"/>
    </row>
    <row r="232" spans="1:76" ht="12.75" customHeight="1" x14ac:dyDescent="0.2">
      <c r="A232" s="30" t="s">
        <v>1915</v>
      </c>
      <c r="B232" s="90" t="s">
        <v>75</v>
      </c>
      <c r="C232" s="32" t="s">
        <v>1762</v>
      </c>
      <c r="D232" s="29">
        <v>230</v>
      </c>
      <c r="E232" s="29" t="s">
        <v>1916</v>
      </c>
      <c r="F232" s="33">
        <v>43634</v>
      </c>
      <c r="G232" s="31" t="s">
        <v>1917</v>
      </c>
      <c r="H232" s="31" t="s">
        <v>79</v>
      </c>
      <c r="I232" s="31" t="s">
        <v>80</v>
      </c>
      <c r="J232" s="34" t="s">
        <v>81</v>
      </c>
      <c r="K232" s="29">
        <v>42519</v>
      </c>
      <c r="L232" s="118">
        <v>111219</v>
      </c>
      <c r="M232" s="35">
        <v>43634</v>
      </c>
      <c r="N232" s="35">
        <v>43634</v>
      </c>
      <c r="O232" s="29"/>
      <c r="P232" s="36">
        <v>2586262</v>
      </c>
      <c r="Q232" s="36">
        <v>11551970</v>
      </c>
      <c r="R232" s="37">
        <f t="shared" si="3"/>
        <v>-0.26666666753590107</v>
      </c>
      <c r="S232" s="31" t="s">
        <v>82</v>
      </c>
      <c r="T232" s="31" t="s">
        <v>83</v>
      </c>
      <c r="U232" s="43">
        <v>79886558</v>
      </c>
      <c r="V232" s="38" t="s">
        <v>81</v>
      </c>
      <c r="W232" s="39" t="s">
        <v>84</v>
      </c>
      <c r="X232" s="39" t="s">
        <v>81</v>
      </c>
      <c r="Y232" s="29" t="s">
        <v>1916</v>
      </c>
      <c r="Z232" s="31" t="s">
        <v>85</v>
      </c>
      <c r="AA232" s="29" t="s">
        <v>122</v>
      </c>
      <c r="AB232" s="31" t="s">
        <v>87</v>
      </c>
      <c r="AC232" s="60">
        <v>43634</v>
      </c>
      <c r="AD232" s="29">
        <v>2009496</v>
      </c>
      <c r="AE232" s="29" t="s">
        <v>405</v>
      </c>
      <c r="AF232" s="31" t="s">
        <v>90</v>
      </c>
      <c r="AG232" s="31" t="s">
        <v>83</v>
      </c>
      <c r="AH232" s="43">
        <v>52260278</v>
      </c>
      <c r="AI232" s="29" t="s">
        <v>406</v>
      </c>
      <c r="AJ232" s="29">
        <v>134</v>
      </c>
      <c r="AK232" s="31" t="s">
        <v>92</v>
      </c>
      <c r="AL232" s="33">
        <v>43634</v>
      </c>
      <c r="AM232" s="31" t="s">
        <v>93</v>
      </c>
      <c r="AN232" s="31">
        <v>0</v>
      </c>
      <c r="AO232" s="46">
        <v>0</v>
      </c>
      <c r="AP232" s="47"/>
      <c r="AQ232" s="48">
        <v>0</v>
      </c>
      <c r="AR232" s="70"/>
      <c r="AS232" s="49">
        <v>43634</v>
      </c>
      <c r="AT232" s="49">
        <v>43770</v>
      </c>
      <c r="AU232" s="115"/>
      <c r="AV232" s="44"/>
      <c r="AW232" s="31" t="s">
        <v>94</v>
      </c>
      <c r="AX232" s="31"/>
      <c r="AY232" s="31"/>
      <c r="AZ232" s="31" t="s">
        <v>94</v>
      </c>
      <c r="BA232" s="31">
        <v>0</v>
      </c>
      <c r="BB232" s="31"/>
      <c r="BC232" s="29"/>
      <c r="BD232" s="29"/>
      <c r="BE232" s="52" t="s">
        <v>1918</v>
      </c>
      <c r="BF232" s="53">
        <f t="shared" si="1"/>
        <v>11551970</v>
      </c>
      <c r="BG232" s="29"/>
      <c r="BH232" s="29" t="s">
        <v>354</v>
      </c>
      <c r="BI232" s="29" t="s">
        <v>97</v>
      </c>
      <c r="BJ232" s="29"/>
      <c r="BK232" s="55" t="s">
        <v>1919</v>
      </c>
      <c r="BL232" s="29" t="s">
        <v>354</v>
      </c>
      <c r="BM232" s="29"/>
      <c r="BN232" s="73" t="s">
        <v>99</v>
      </c>
      <c r="BO232" s="29"/>
      <c r="BP232" s="29"/>
      <c r="BQ232" s="29"/>
      <c r="BR232" s="29" t="s">
        <v>100</v>
      </c>
      <c r="BS232" s="29"/>
      <c r="BT232" s="29" t="s">
        <v>1909</v>
      </c>
      <c r="BU232" s="29"/>
      <c r="BV232" s="29"/>
      <c r="BW232" s="29"/>
      <c r="BX232" s="29"/>
    </row>
    <row r="233" spans="1:76" ht="12.75" customHeight="1" x14ac:dyDescent="0.2">
      <c r="A233" s="30" t="s">
        <v>1920</v>
      </c>
      <c r="B233" s="90" t="s">
        <v>75</v>
      </c>
      <c r="C233" s="32" t="s">
        <v>1762</v>
      </c>
      <c r="D233" s="29">
        <v>231</v>
      </c>
      <c r="E233" s="29" t="s">
        <v>1921</v>
      </c>
      <c r="F233" s="33">
        <v>43635</v>
      </c>
      <c r="G233" s="31" t="s">
        <v>1922</v>
      </c>
      <c r="H233" s="31" t="s">
        <v>79</v>
      </c>
      <c r="I233" s="31" t="s">
        <v>80</v>
      </c>
      <c r="J233" s="34" t="s">
        <v>81</v>
      </c>
      <c r="K233" s="29">
        <v>42819</v>
      </c>
      <c r="L233" s="118">
        <v>112119</v>
      </c>
      <c r="M233" s="35">
        <v>43635</v>
      </c>
      <c r="N233" s="35">
        <v>43635</v>
      </c>
      <c r="O233" s="29"/>
      <c r="P233" s="36">
        <v>5240183</v>
      </c>
      <c r="Q233" s="36">
        <v>31091752</v>
      </c>
      <c r="R233" s="37">
        <f t="shared" si="3"/>
        <v>174672.30000000075</v>
      </c>
      <c r="S233" s="31" t="s">
        <v>82</v>
      </c>
      <c r="T233" s="31" t="s">
        <v>83</v>
      </c>
      <c r="U233" s="43">
        <v>1032387607</v>
      </c>
      <c r="V233" s="38" t="s">
        <v>81</v>
      </c>
      <c r="W233" s="39" t="s">
        <v>84</v>
      </c>
      <c r="X233" s="39" t="s">
        <v>81</v>
      </c>
      <c r="Y233" s="29" t="s">
        <v>1921</v>
      </c>
      <c r="Z233" s="31" t="s">
        <v>85</v>
      </c>
      <c r="AA233" s="29" t="s">
        <v>122</v>
      </c>
      <c r="AB233" s="31" t="s">
        <v>87</v>
      </c>
      <c r="AC233" s="60">
        <v>43635</v>
      </c>
      <c r="AD233" s="29">
        <v>2009538</v>
      </c>
      <c r="AE233" s="29" t="s">
        <v>451</v>
      </c>
      <c r="AF233" s="31" t="s">
        <v>90</v>
      </c>
      <c r="AG233" s="31" t="s">
        <v>83</v>
      </c>
      <c r="AH233" s="43">
        <v>52854468</v>
      </c>
      <c r="AI233" s="29" t="s">
        <v>1178</v>
      </c>
      <c r="AJ233" s="29">
        <f>150+27</f>
        <v>177</v>
      </c>
      <c r="AK233" s="31" t="s">
        <v>92</v>
      </c>
      <c r="AL233" s="33">
        <v>43635</v>
      </c>
      <c r="AM233" s="31" t="s">
        <v>93</v>
      </c>
      <c r="AN233" s="31">
        <v>0</v>
      </c>
      <c r="AO233" s="46">
        <v>0</v>
      </c>
      <c r="AP233" s="47"/>
      <c r="AQ233" s="48">
        <v>0</v>
      </c>
      <c r="AR233" s="70"/>
      <c r="AS233" s="49">
        <v>43635</v>
      </c>
      <c r="AT233" s="49">
        <v>43814</v>
      </c>
      <c r="AU233" s="115"/>
      <c r="AV233" s="44"/>
      <c r="AW233" s="31" t="s">
        <v>94</v>
      </c>
      <c r="AX233" s="31"/>
      <c r="AY233" s="31"/>
      <c r="AZ233" s="31" t="s">
        <v>94</v>
      </c>
      <c r="BA233" s="31">
        <v>0</v>
      </c>
      <c r="BB233" s="31"/>
      <c r="BC233" s="29"/>
      <c r="BD233" s="29"/>
      <c r="BE233" s="52" t="s">
        <v>1923</v>
      </c>
      <c r="BF233" s="53">
        <f t="shared" si="1"/>
        <v>31091752</v>
      </c>
      <c r="BG233" s="29"/>
      <c r="BH233" s="29" t="s">
        <v>354</v>
      </c>
      <c r="BI233" s="29" t="s">
        <v>97</v>
      </c>
      <c r="BJ233" s="29"/>
      <c r="BK233" s="55" t="s">
        <v>1924</v>
      </c>
      <c r="BL233" s="29" t="s">
        <v>354</v>
      </c>
      <c r="BM233" s="29"/>
      <c r="BN233" s="73" t="s">
        <v>99</v>
      </c>
      <c r="BO233" s="29"/>
      <c r="BP233" s="29"/>
      <c r="BQ233" s="29"/>
      <c r="BR233" s="29" t="s">
        <v>100</v>
      </c>
      <c r="BS233" s="29"/>
      <c r="BT233" s="29" t="s">
        <v>1909</v>
      </c>
      <c r="BU233" s="29"/>
      <c r="BV233" s="29"/>
      <c r="BW233" s="29"/>
      <c r="BX233" s="29"/>
    </row>
    <row r="234" spans="1:76" ht="12.75" customHeight="1" x14ac:dyDescent="0.2">
      <c r="A234" s="30" t="s">
        <v>1925</v>
      </c>
      <c r="B234" s="90" t="s">
        <v>75</v>
      </c>
      <c r="C234" s="32" t="s">
        <v>1762</v>
      </c>
      <c r="D234" s="29">
        <v>232</v>
      </c>
      <c r="E234" s="29" t="s">
        <v>1926</v>
      </c>
      <c r="F234" s="33">
        <v>43643</v>
      </c>
      <c r="G234" s="31" t="s">
        <v>1927</v>
      </c>
      <c r="H234" s="31" t="s">
        <v>79</v>
      </c>
      <c r="I234" s="31" t="s">
        <v>80</v>
      </c>
      <c r="J234" s="34" t="s">
        <v>81</v>
      </c>
      <c r="K234" s="29">
        <v>42419</v>
      </c>
      <c r="L234" s="118">
        <v>117919</v>
      </c>
      <c r="M234" s="35">
        <v>43643</v>
      </c>
      <c r="N234" s="35">
        <v>43643</v>
      </c>
      <c r="O234" s="29"/>
      <c r="P234" s="36">
        <v>3739926</v>
      </c>
      <c r="Q234" s="36">
        <v>16705003</v>
      </c>
      <c r="R234" s="37"/>
      <c r="S234" s="31" t="s">
        <v>82</v>
      </c>
      <c r="T234" s="31" t="s">
        <v>83</v>
      </c>
      <c r="U234" s="43">
        <v>1026576422</v>
      </c>
      <c r="V234" s="38" t="s">
        <v>81</v>
      </c>
      <c r="W234" s="39" t="s">
        <v>84</v>
      </c>
      <c r="X234" s="39" t="s">
        <v>81</v>
      </c>
      <c r="Y234" s="29" t="s">
        <v>1926</v>
      </c>
      <c r="Z234" s="31" t="s">
        <v>85</v>
      </c>
      <c r="AA234" s="29" t="s">
        <v>122</v>
      </c>
      <c r="AB234" s="31" t="s">
        <v>87</v>
      </c>
      <c r="AC234" s="60">
        <v>43643</v>
      </c>
      <c r="AD234" s="29">
        <v>2009831</v>
      </c>
      <c r="AE234" s="29" t="s">
        <v>405</v>
      </c>
      <c r="AF234" s="31" t="s">
        <v>90</v>
      </c>
      <c r="AG234" s="31" t="s">
        <v>83</v>
      </c>
      <c r="AH234" s="43">
        <v>52260278</v>
      </c>
      <c r="AI234" s="29" t="s">
        <v>406</v>
      </c>
      <c r="AJ234" s="29">
        <v>134</v>
      </c>
      <c r="AK234" s="31" t="s">
        <v>92</v>
      </c>
      <c r="AL234" s="33">
        <v>43643</v>
      </c>
      <c r="AM234" s="31" t="s">
        <v>93</v>
      </c>
      <c r="AN234" s="31">
        <v>0</v>
      </c>
      <c r="AO234" s="46">
        <v>0</v>
      </c>
      <c r="AP234" s="47"/>
      <c r="AQ234" s="48">
        <v>0</v>
      </c>
      <c r="AR234" s="70"/>
      <c r="AS234" s="49">
        <v>43643</v>
      </c>
      <c r="AT234" s="49">
        <v>43779</v>
      </c>
      <c r="AU234" s="115"/>
      <c r="AV234" s="44"/>
      <c r="AW234" s="31" t="s">
        <v>94</v>
      </c>
      <c r="AX234" s="31"/>
      <c r="AY234" s="31"/>
      <c r="AZ234" s="31" t="s">
        <v>94</v>
      </c>
      <c r="BA234" s="31">
        <v>0</v>
      </c>
      <c r="BB234" s="31"/>
      <c r="BC234" s="29"/>
      <c r="BD234" s="29"/>
      <c r="BE234" s="52" t="s">
        <v>1928</v>
      </c>
      <c r="BF234" s="53">
        <f t="shared" si="1"/>
        <v>16705003</v>
      </c>
      <c r="BG234" s="29"/>
      <c r="BH234" s="29" t="s">
        <v>354</v>
      </c>
      <c r="BI234" s="29" t="s">
        <v>97</v>
      </c>
      <c r="BJ234" s="29"/>
      <c r="BK234" s="55" t="s">
        <v>1929</v>
      </c>
      <c r="BL234" s="29" t="s">
        <v>354</v>
      </c>
      <c r="BM234" s="29"/>
      <c r="BN234" s="73" t="s">
        <v>99</v>
      </c>
      <c r="BO234" s="29"/>
      <c r="BP234" s="29"/>
      <c r="BQ234" s="29"/>
      <c r="BR234" s="29" t="s">
        <v>100</v>
      </c>
      <c r="BS234" s="29"/>
      <c r="BT234" s="29" t="s">
        <v>1909</v>
      </c>
      <c r="BU234" s="29"/>
      <c r="BV234" s="29"/>
      <c r="BW234" s="29"/>
      <c r="BX234" s="29"/>
    </row>
    <row r="235" spans="1:76" ht="12.75" customHeight="1" x14ac:dyDescent="0.2">
      <c r="A235" s="30" t="s">
        <v>1930</v>
      </c>
      <c r="B235" s="90" t="s">
        <v>75</v>
      </c>
      <c r="C235" s="32" t="s">
        <v>1762</v>
      </c>
      <c r="D235" s="29">
        <v>233</v>
      </c>
      <c r="E235" s="29" t="s">
        <v>1931</v>
      </c>
      <c r="F235" s="33">
        <v>43643</v>
      </c>
      <c r="G235" s="31" t="s">
        <v>1932</v>
      </c>
      <c r="H235" s="31" t="s">
        <v>79</v>
      </c>
      <c r="I235" s="31" t="s">
        <v>80</v>
      </c>
      <c r="J235" s="34" t="s">
        <v>81</v>
      </c>
      <c r="K235" s="29">
        <v>43819</v>
      </c>
      <c r="L235" s="118">
        <v>118019</v>
      </c>
      <c r="M235" s="35">
        <v>43643</v>
      </c>
      <c r="N235" s="35">
        <v>43643</v>
      </c>
      <c r="O235" s="29"/>
      <c r="P235" s="36">
        <v>5240183</v>
      </c>
      <c r="Q235" s="36">
        <v>32314462</v>
      </c>
      <c r="R235" s="37"/>
      <c r="S235" s="31" t="s">
        <v>82</v>
      </c>
      <c r="T235" s="31" t="s">
        <v>83</v>
      </c>
      <c r="U235" s="43">
        <v>1116781543</v>
      </c>
      <c r="V235" s="38" t="s">
        <v>81</v>
      </c>
      <c r="W235" s="39" t="s">
        <v>84</v>
      </c>
      <c r="X235" s="39" t="s">
        <v>81</v>
      </c>
      <c r="Y235" s="29" t="s">
        <v>1931</v>
      </c>
      <c r="Z235" s="31" t="s">
        <v>85</v>
      </c>
      <c r="AA235" s="29" t="s">
        <v>86</v>
      </c>
      <c r="AB235" s="31" t="s">
        <v>87</v>
      </c>
      <c r="AC235" s="60">
        <v>43643</v>
      </c>
      <c r="AD235" s="29" t="s">
        <v>1933</v>
      </c>
      <c r="AE235" s="29" t="s">
        <v>451</v>
      </c>
      <c r="AF235" s="31" t="s">
        <v>90</v>
      </c>
      <c r="AG235" s="31" t="s">
        <v>83</v>
      </c>
      <c r="AH235" s="43"/>
      <c r="AI235" s="29"/>
      <c r="AJ235" s="29">
        <v>184</v>
      </c>
      <c r="AK235" s="31" t="s">
        <v>92</v>
      </c>
      <c r="AL235" s="33">
        <v>43643</v>
      </c>
      <c r="AM235" s="31" t="s">
        <v>93</v>
      </c>
      <c r="AN235" s="31">
        <v>0</v>
      </c>
      <c r="AO235" s="46">
        <v>0</v>
      </c>
      <c r="AP235" s="47"/>
      <c r="AQ235" s="48">
        <v>0</v>
      </c>
      <c r="AR235" s="70"/>
      <c r="AS235" s="49">
        <v>43643</v>
      </c>
      <c r="AT235" s="49">
        <v>43829</v>
      </c>
      <c r="AU235" s="115"/>
      <c r="AV235" s="44"/>
      <c r="AW235" s="31" t="s">
        <v>94</v>
      </c>
      <c r="AX235" s="31"/>
      <c r="AY235" s="31"/>
      <c r="AZ235" s="31" t="s">
        <v>94</v>
      </c>
      <c r="BA235" s="31">
        <v>0</v>
      </c>
      <c r="BB235" s="31"/>
      <c r="BC235" s="29"/>
      <c r="BD235" s="29"/>
      <c r="BE235" s="52" t="s">
        <v>1934</v>
      </c>
      <c r="BF235" s="53">
        <f t="shared" si="1"/>
        <v>32314462</v>
      </c>
      <c r="BG235" s="29"/>
      <c r="BH235" s="29" t="s">
        <v>354</v>
      </c>
      <c r="BI235" s="29" t="s">
        <v>97</v>
      </c>
      <c r="BJ235" s="29"/>
      <c r="BK235" s="55" t="s">
        <v>1935</v>
      </c>
      <c r="BL235" s="29" t="s">
        <v>354</v>
      </c>
      <c r="BM235" s="29"/>
      <c r="BN235" s="73" t="s">
        <v>99</v>
      </c>
      <c r="BO235" s="29"/>
      <c r="BP235" s="29"/>
      <c r="BQ235" s="29"/>
      <c r="BR235" s="29" t="s">
        <v>100</v>
      </c>
      <c r="BS235" s="29"/>
      <c r="BT235" s="29" t="s">
        <v>1909</v>
      </c>
      <c r="BU235" s="29"/>
      <c r="BV235" s="29"/>
      <c r="BW235" s="29"/>
      <c r="BX235" s="29"/>
    </row>
    <row r="236" spans="1:76" ht="12.75" customHeight="1" x14ac:dyDescent="0.2">
      <c r="A236" s="30" t="s">
        <v>1936</v>
      </c>
      <c r="B236" s="90" t="s">
        <v>75</v>
      </c>
      <c r="C236" s="32" t="s">
        <v>1762</v>
      </c>
      <c r="D236" s="29">
        <v>234</v>
      </c>
      <c r="E236" s="29" t="s">
        <v>1937</v>
      </c>
      <c r="F236" s="33">
        <v>43643</v>
      </c>
      <c r="G236" s="31" t="s">
        <v>1938</v>
      </c>
      <c r="H236" s="31" t="s">
        <v>79</v>
      </c>
      <c r="I236" s="31" t="s">
        <v>80</v>
      </c>
      <c r="J236" s="34" t="s">
        <v>81</v>
      </c>
      <c r="K236" s="29">
        <v>43919</v>
      </c>
      <c r="L236" s="118">
        <v>118119</v>
      </c>
      <c r="M236" s="35">
        <v>43643</v>
      </c>
      <c r="N236" s="35">
        <v>43643</v>
      </c>
      <c r="O236" s="29"/>
      <c r="P236" s="36">
        <v>5240183</v>
      </c>
      <c r="Q236" s="36">
        <v>32314462</v>
      </c>
      <c r="R236" s="37"/>
      <c r="S236" s="31" t="s">
        <v>82</v>
      </c>
      <c r="T236" s="31" t="s">
        <v>83</v>
      </c>
      <c r="U236" s="43">
        <v>52812499</v>
      </c>
      <c r="V236" s="38" t="s">
        <v>81</v>
      </c>
      <c r="W236" s="39" t="s">
        <v>84</v>
      </c>
      <c r="X236" s="39" t="s">
        <v>81</v>
      </c>
      <c r="Y236" s="29" t="s">
        <v>1937</v>
      </c>
      <c r="Z236" s="31" t="s">
        <v>85</v>
      </c>
      <c r="AA236" s="29" t="s">
        <v>480</v>
      </c>
      <c r="AB236" s="31" t="s">
        <v>87</v>
      </c>
      <c r="AC236" s="60">
        <v>43643</v>
      </c>
      <c r="AD236" s="29" t="s">
        <v>1939</v>
      </c>
      <c r="AE236" s="29" t="s">
        <v>451</v>
      </c>
      <c r="AF236" s="31" t="s">
        <v>90</v>
      </c>
      <c r="AG236" s="31" t="s">
        <v>83</v>
      </c>
      <c r="AH236" s="43"/>
      <c r="AI236" s="29"/>
      <c r="AJ236" s="29">
        <v>184</v>
      </c>
      <c r="AK236" s="31" t="s">
        <v>92</v>
      </c>
      <c r="AL236" s="33">
        <v>43643</v>
      </c>
      <c r="AM236" s="31" t="s">
        <v>93</v>
      </c>
      <c r="AN236" s="31">
        <v>0</v>
      </c>
      <c r="AO236" s="46">
        <v>0</v>
      </c>
      <c r="AP236" s="47"/>
      <c r="AQ236" s="48">
        <v>0</v>
      </c>
      <c r="AR236" s="70"/>
      <c r="AS236" s="49">
        <v>43643</v>
      </c>
      <c r="AT236" s="49">
        <v>43829</v>
      </c>
      <c r="AU236" s="115"/>
      <c r="AV236" s="44"/>
      <c r="AW236" s="31" t="s">
        <v>94</v>
      </c>
      <c r="AX236" s="31"/>
      <c r="AY236" s="31"/>
      <c r="AZ236" s="31" t="s">
        <v>94</v>
      </c>
      <c r="BA236" s="31">
        <v>0</v>
      </c>
      <c r="BB236" s="31"/>
      <c r="BC236" s="29"/>
      <c r="BD236" s="29"/>
      <c r="BE236" s="52" t="s">
        <v>1940</v>
      </c>
      <c r="BF236" s="53">
        <f t="shared" si="1"/>
        <v>32314462</v>
      </c>
      <c r="BG236" s="29"/>
      <c r="BH236" s="29" t="s">
        <v>354</v>
      </c>
      <c r="BI236" s="29" t="s">
        <v>97</v>
      </c>
      <c r="BJ236" s="29"/>
      <c r="BK236" s="55" t="s">
        <v>1941</v>
      </c>
      <c r="BL236" s="29" t="s">
        <v>354</v>
      </c>
      <c r="BM236" s="29"/>
      <c r="BN236" s="73" t="s">
        <v>99</v>
      </c>
      <c r="BO236" s="29"/>
      <c r="BP236" s="29"/>
      <c r="BQ236" s="29"/>
      <c r="BR236" s="29" t="s">
        <v>100</v>
      </c>
      <c r="BS236" s="29"/>
      <c r="BT236" s="29" t="s">
        <v>1909</v>
      </c>
      <c r="BU236" s="29"/>
      <c r="BV236" s="29"/>
      <c r="BW236" s="29"/>
      <c r="BX236" s="29"/>
    </row>
    <row r="237" spans="1:76" ht="12.75" customHeight="1" x14ac:dyDescent="0.2">
      <c r="A237" s="119" t="s">
        <v>1942</v>
      </c>
      <c r="B237" s="120" t="s">
        <v>75</v>
      </c>
      <c r="C237" s="121" t="s">
        <v>1943</v>
      </c>
      <c r="D237" s="122">
        <v>37082</v>
      </c>
      <c r="E237" s="122" t="s">
        <v>1944</v>
      </c>
      <c r="F237" s="123">
        <v>43564</v>
      </c>
      <c r="G237" s="120" t="s">
        <v>1945</v>
      </c>
      <c r="H237" s="120" t="s">
        <v>1946</v>
      </c>
      <c r="I237" s="120" t="s">
        <v>1947</v>
      </c>
      <c r="J237" s="124"/>
      <c r="K237" s="12">
        <v>34619</v>
      </c>
      <c r="L237" s="12">
        <v>66919</v>
      </c>
      <c r="M237" s="125" t="s">
        <v>354</v>
      </c>
      <c r="N237" s="35">
        <v>43565</v>
      </c>
      <c r="P237" s="36">
        <v>0</v>
      </c>
      <c r="Q237" s="36">
        <v>4868000</v>
      </c>
      <c r="R237" s="37"/>
      <c r="S237" s="31" t="s">
        <v>1738</v>
      </c>
      <c r="T237" s="31" t="s">
        <v>1739</v>
      </c>
      <c r="U237" s="38" t="s">
        <v>81</v>
      </c>
      <c r="V237" s="38">
        <v>890900943</v>
      </c>
      <c r="W237" s="39" t="s">
        <v>1948</v>
      </c>
      <c r="X237" s="39" t="s">
        <v>81</v>
      </c>
      <c r="Y237" s="12" t="s">
        <v>1949</v>
      </c>
      <c r="Z237" s="31" t="s">
        <v>1950</v>
      </c>
      <c r="AA237" s="48"/>
      <c r="AB237" s="126"/>
      <c r="AC237" s="127"/>
      <c r="AD237" s="71"/>
      <c r="AE237" s="29" t="s">
        <v>132</v>
      </c>
      <c r="AF237" s="31" t="s">
        <v>90</v>
      </c>
      <c r="AG237" s="31" t="s">
        <v>83</v>
      </c>
      <c r="AH237" s="43">
        <v>16356940</v>
      </c>
      <c r="AI237" s="29" t="s">
        <v>133</v>
      </c>
      <c r="AJ237" s="12">
        <v>31</v>
      </c>
      <c r="AK237" s="31" t="s">
        <v>92</v>
      </c>
      <c r="AL237" s="31" t="s">
        <v>354</v>
      </c>
      <c r="AM237" s="31" t="s">
        <v>93</v>
      </c>
      <c r="AN237" s="31">
        <v>0</v>
      </c>
      <c r="AO237" s="46">
        <v>0</v>
      </c>
      <c r="AP237" s="47"/>
      <c r="AQ237" s="48">
        <v>0</v>
      </c>
      <c r="AR237" s="47"/>
      <c r="AS237" s="49">
        <v>43564</v>
      </c>
      <c r="AT237" s="49">
        <v>43594</v>
      </c>
      <c r="AU237" s="105"/>
      <c r="AV237" s="51"/>
      <c r="AW237" s="31" t="s">
        <v>94</v>
      </c>
      <c r="AX237" s="31"/>
      <c r="AY237" s="31"/>
      <c r="AZ237" s="31" t="s">
        <v>94</v>
      </c>
      <c r="BA237" s="31">
        <v>0</v>
      </c>
      <c r="BB237" s="31"/>
      <c r="BC237" s="31"/>
      <c r="BE237" s="52" t="s">
        <v>1951</v>
      </c>
      <c r="BF237" s="53">
        <f t="shared" si="1"/>
        <v>4868000</v>
      </c>
      <c r="BH237" s="29" t="s">
        <v>354</v>
      </c>
      <c r="BI237" s="80" t="s">
        <v>351</v>
      </c>
      <c r="BK237" s="29" t="s">
        <v>354</v>
      </c>
      <c r="BL237" s="29" t="s">
        <v>354</v>
      </c>
      <c r="BM237" s="29"/>
      <c r="BN237" s="73" t="s">
        <v>1952</v>
      </c>
      <c r="BO237" s="39"/>
      <c r="BP237" s="39"/>
      <c r="BQ237" s="39"/>
      <c r="BR237" s="29" t="s">
        <v>100</v>
      </c>
      <c r="BS237" s="29"/>
      <c r="BU237" s="29"/>
    </row>
    <row r="238" spans="1:76" ht="12.75" customHeight="1" x14ac:dyDescent="0.2">
      <c r="A238" s="119" t="s">
        <v>1953</v>
      </c>
      <c r="B238" s="120" t="s">
        <v>75</v>
      </c>
      <c r="C238" s="121" t="s">
        <v>1943</v>
      </c>
      <c r="D238" s="122">
        <v>37378</v>
      </c>
      <c r="E238" s="122" t="s">
        <v>1954</v>
      </c>
      <c r="F238" s="123">
        <v>43578</v>
      </c>
      <c r="G238" s="120" t="s">
        <v>1955</v>
      </c>
      <c r="H238" s="120" t="s">
        <v>1946</v>
      </c>
      <c r="I238" s="120" t="s">
        <v>1947</v>
      </c>
      <c r="J238" s="124"/>
      <c r="K238" s="12">
        <v>35119</v>
      </c>
      <c r="L238" s="12">
        <v>72119</v>
      </c>
      <c r="M238" s="125" t="s">
        <v>354</v>
      </c>
      <c r="N238" s="35">
        <v>43565</v>
      </c>
      <c r="P238" s="36">
        <v>0</v>
      </c>
      <c r="Q238" s="36">
        <v>889685959</v>
      </c>
      <c r="R238" s="37"/>
      <c r="S238" s="31" t="s">
        <v>1738</v>
      </c>
      <c r="T238" s="31" t="s">
        <v>1739</v>
      </c>
      <c r="U238" s="38" t="s">
        <v>81</v>
      </c>
      <c r="V238" s="38">
        <v>901266317</v>
      </c>
      <c r="W238" s="39" t="s">
        <v>1948</v>
      </c>
      <c r="X238" s="39" t="s">
        <v>81</v>
      </c>
      <c r="Y238" s="12" t="s">
        <v>1956</v>
      </c>
      <c r="Z238" s="31" t="s">
        <v>85</v>
      </c>
      <c r="AA238" s="31" t="s">
        <v>86</v>
      </c>
      <c r="AB238" s="98" t="s">
        <v>1957</v>
      </c>
      <c r="AC238" s="127">
        <v>43579</v>
      </c>
      <c r="AD238" s="71" t="s">
        <v>1958</v>
      </c>
      <c r="AE238" s="29" t="s">
        <v>132</v>
      </c>
      <c r="AF238" s="31" t="s">
        <v>90</v>
      </c>
      <c r="AG238" s="31" t="s">
        <v>83</v>
      </c>
      <c r="AH238" s="43">
        <v>16356940</v>
      </c>
      <c r="AI238" s="29" t="s">
        <v>133</v>
      </c>
      <c r="AJ238" s="12">
        <v>247</v>
      </c>
      <c r="AK238" s="31" t="s">
        <v>92</v>
      </c>
      <c r="AL238" s="33">
        <v>43579</v>
      </c>
      <c r="AM238" s="31" t="s">
        <v>93</v>
      </c>
      <c r="AN238" s="31">
        <v>0</v>
      </c>
      <c r="AO238" s="46">
        <v>0</v>
      </c>
      <c r="AP238" s="47"/>
      <c r="AQ238" s="48">
        <v>0</v>
      </c>
      <c r="AR238" s="47"/>
      <c r="AS238" s="49">
        <v>43579</v>
      </c>
      <c r="AT238" s="49">
        <v>43830</v>
      </c>
      <c r="AU238" s="105"/>
      <c r="AV238" s="51"/>
      <c r="AW238" s="31" t="s">
        <v>94</v>
      </c>
      <c r="AX238" s="31"/>
      <c r="AY238" s="31"/>
      <c r="AZ238" s="31" t="s">
        <v>94</v>
      </c>
      <c r="BA238" s="31">
        <v>0</v>
      </c>
      <c r="BB238" s="31"/>
      <c r="BC238" s="31"/>
      <c r="BE238" s="52" t="s">
        <v>1959</v>
      </c>
      <c r="BF238" s="53">
        <f t="shared" si="1"/>
        <v>889685959</v>
      </c>
      <c r="BH238" s="29" t="s">
        <v>354</v>
      </c>
      <c r="BI238" s="29" t="s">
        <v>97</v>
      </c>
      <c r="BK238" s="29" t="s">
        <v>354</v>
      </c>
      <c r="BL238" s="29" t="s">
        <v>354</v>
      </c>
      <c r="BM238" s="29"/>
      <c r="BN238" s="73" t="s">
        <v>99</v>
      </c>
      <c r="BO238" s="39"/>
      <c r="BP238" s="39"/>
      <c r="BQ238" s="39"/>
      <c r="BR238" s="29" t="s">
        <v>100</v>
      </c>
      <c r="BS238" s="29"/>
      <c r="BU238" s="29"/>
    </row>
    <row r="239" spans="1:76" ht="12.75" customHeight="1" x14ac:dyDescent="0.2">
      <c r="A239" s="119" t="s">
        <v>1960</v>
      </c>
      <c r="B239" s="120" t="s">
        <v>75</v>
      </c>
      <c r="C239" s="121" t="s">
        <v>1943</v>
      </c>
      <c r="D239" s="122">
        <v>37559</v>
      </c>
      <c r="E239" s="122" t="s">
        <v>1961</v>
      </c>
      <c r="F239" s="123">
        <v>43585</v>
      </c>
      <c r="G239" s="120" t="s">
        <v>1962</v>
      </c>
      <c r="H239" s="120" t="s">
        <v>1946</v>
      </c>
      <c r="I239" s="120" t="s">
        <v>1947</v>
      </c>
      <c r="J239" s="124"/>
      <c r="K239" s="12">
        <v>22519</v>
      </c>
      <c r="L239" s="12">
        <v>76519</v>
      </c>
      <c r="M239" s="125" t="s">
        <v>354</v>
      </c>
      <c r="N239" s="35">
        <v>43585</v>
      </c>
      <c r="P239" s="36">
        <v>0</v>
      </c>
      <c r="Q239" s="36">
        <v>412945503.44999999</v>
      </c>
      <c r="R239" s="37"/>
      <c r="S239" s="31" t="s">
        <v>1738</v>
      </c>
      <c r="T239" s="31" t="s">
        <v>1739</v>
      </c>
      <c r="U239" s="38" t="s">
        <v>81</v>
      </c>
      <c r="V239" s="38">
        <v>899999115</v>
      </c>
      <c r="W239" s="39" t="s">
        <v>1963</v>
      </c>
      <c r="X239" s="39" t="s">
        <v>81</v>
      </c>
      <c r="Y239" s="12" t="s">
        <v>1964</v>
      </c>
      <c r="Z239" s="31" t="s">
        <v>1950</v>
      </c>
      <c r="AA239" s="48"/>
      <c r="AB239" s="126"/>
      <c r="AC239" s="127"/>
      <c r="AD239" s="71"/>
      <c r="AE239" s="29" t="s">
        <v>132</v>
      </c>
      <c r="AF239" s="31" t="s">
        <v>90</v>
      </c>
      <c r="AG239" s="31" t="s">
        <v>83</v>
      </c>
      <c r="AH239" s="43">
        <v>16356940</v>
      </c>
      <c r="AI239" s="29" t="s">
        <v>133</v>
      </c>
      <c r="AJ239" s="12">
        <v>210</v>
      </c>
      <c r="AK239" s="31" t="s">
        <v>92</v>
      </c>
      <c r="AL239" s="31" t="s">
        <v>354</v>
      </c>
      <c r="AM239" s="31" t="s">
        <v>93</v>
      </c>
      <c r="AN239" s="31">
        <v>0</v>
      </c>
      <c r="AO239" s="46">
        <v>0</v>
      </c>
      <c r="AP239" s="47"/>
      <c r="AQ239" s="48">
        <v>0</v>
      </c>
      <c r="AR239" s="47"/>
      <c r="AS239" s="49">
        <v>43586</v>
      </c>
      <c r="AT239" s="49">
        <v>43799</v>
      </c>
      <c r="AU239" s="105"/>
      <c r="AV239" s="51"/>
      <c r="AW239" s="31" t="s">
        <v>94</v>
      </c>
      <c r="AX239" s="31"/>
      <c r="AY239" s="31"/>
      <c r="AZ239" s="31" t="s">
        <v>94</v>
      </c>
      <c r="BA239" s="31">
        <v>0</v>
      </c>
      <c r="BB239" s="31"/>
      <c r="BC239" s="31"/>
      <c r="BE239" s="52" t="s">
        <v>1965</v>
      </c>
      <c r="BF239" s="53">
        <f t="shared" si="1"/>
        <v>412945503.44999999</v>
      </c>
      <c r="BH239" s="29" t="s">
        <v>354</v>
      </c>
      <c r="BI239" s="29" t="s">
        <v>97</v>
      </c>
      <c r="BK239" s="29" t="s">
        <v>354</v>
      </c>
      <c r="BL239" s="29" t="s">
        <v>354</v>
      </c>
      <c r="BM239" s="29"/>
      <c r="BN239" s="73" t="s">
        <v>99</v>
      </c>
      <c r="BO239" s="39"/>
      <c r="BP239" s="39"/>
      <c r="BQ239" s="39"/>
      <c r="BR239" s="29" t="s">
        <v>100</v>
      </c>
      <c r="BS239" s="29"/>
      <c r="BU239" s="29"/>
    </row>
    <row r="240" spans="1:76" ht="12.75" customHeight="1" x14ac:dyDescent="0.2">
      <c r="A240" s="128" t="s">
        <v>1966</v>
      </c>
      <c r="B240" s="51" t="s">
        <v>75</v>
      </c>
      <c r="C240" s="129" t="s">
        <v>1967</v>
      </c>
      <c r="D240" s="130">
        <v>1</v>
      </c>
      <c r="E240" s="130" t="s">
        <v>1968</v>
      </c>
      <c r="F240" s="131">
        <v>43566</v>
      </c>
      <c r="G240" s="132" t="s">
        <v>1969</v>
      </c>
      <c r="H240" s="132" t="s">
        <v>1970</v>
      </c>
      <c r="I240" s="132" t="s">
        <v>1971</v>
      </c>
      <c r="J240" s="133" t="s">
        <v>1972</v>
      </c>
      <c r="K240" s="12">
        <v>33219</v>
      </c>
      <c r="L240" s="12">
        <v>68819</v>
      </c>
      <c r="M240" s="35">
        <v>43566</v>
      </c>
      <c r="N240" s="35">
        <v>43566</v>
      </c>
      <c r="P240" s="36">
        <v>0</v>
      </c>
      <c r="Q240" s="36">
        <v>35999945</v>
      </c>
      <c r="R240" s="37"/>
      <c r="S240" s="31" t="s">
        <v>1738</v>
      </c>
      <c r="T240" s="31" t="s">
        <v>1739</v>
      </c>
      <c r="U240" s="38" t="s">
        <v>81</v>
      </c>
      <c r="V240" s="38">
        <v>900249043</v>
      </c>
      <c r="W240" s="39" t="s">
        <v>1948</v>
      </c>
      <c r="X240" s="39" t="s">
        <v>81</v>
      </c>
      <c r="Y240" s="12" t="s">
        <v>1973</v>
      </c>
      <c r="Z240" s="31" t="s">
        <v>85</v>
      </c>
      <c r="AA240" s="31" t="s">
        <v>1974</v>
      </c>
      <c r="AB240" s="98" t="s">
        <v>1957</v>
      </c>
      <c r="AC240" s="60">
        <v>43567</v>
      </c>
      <c r="AD240" s="34">
        <v>3037468</v>
      </c>
      <c r="AE240" s="29" t="s">
        <v>920</v>
      </c>
      <c r="AF240" s="31" t="s">
        <v>90</v>
      </c>
      <c r="AG240" s="31" t="s">
        <v>83</v>
      </c>
      <c r="AH240" s="43">
        <v>80215978</v>
      </c>
      <c r="AI240" s="29" t="s">
        <v>921</v>
      </c>
      <c r="AJ240" s="12">
        <v>60</v>
      </c>
      <c r="AK240" s="31" t="s">
        <v>92</v>
      </c>
      <c r="AL240" s="33">
        <v>43571</v>
      </c>
      <c r="AM240" s="31" t="s">
        <v>93</v>
      </c>
      <c r="AN240" s="31">
        <v>0</v>
      </c>
      <c r="AO240" s="46">
        <v>0</v>
      </c>
      <c r="AP240" s="47"/>
      <c r="AQ240" s="48">
        <v>0</v>
      </c>
      <c r="AR240" s="47"/>
      <c r="AS240" s="49">
        <v>43571</v>
      </c>
      <c r="AT240" s="49">
        <v>43631</v>
      </c>
      <c r="AU240" s="105"/>
      <c r="AV240" s="51"/>
      <c r="AW240" s="31" t="s">
        <v>94</v>
      </c>
      <c r="AX240" s="31"/>
      <c r="AY240" s="31"/>
      <c r="AZ240" s="31" t="s">
        <v>94</v>
      </c>
      <c r="BA240" s="31">
        <v>0</v>
      </c>
      <c r="BB240" s="31"/>
      <c r="BC240" s="31"/>
      <c r="BE240" s="52" t="s">
        <v>1975</v>
      </c>
      <c r="BF240" s="53">
        <f t="shared" si="1"/>
        <v>35999945</v>
      </c>
      <c r="BH240" s="55" t="s">
        <v>1976</v>
      </c>
      <c r="BI240" s="29" t="s">
        <v>97</v>
      </c>
      <c r="BK240" s="55" t="s">
        <v>1977</v>
      </c>
      <c r="BL240" s="29" t="s">
        <v>354</v>
      </c>
      <c r="BM240" s="29"/>
      <c r="BN240" s="73" t="s">
        <v>1952</v>
      </c>
      <c r="BO240" s="39"/>
      <c r="BP240" s="39"/>
      <c r="BQ240" s="39"/>
      <c r="BR240" s="39"/>
      <c r="BS240" s="29"/>
      <c r="BT240" s="82" t="s">
        <v>1857</v>
      </c>
      <c r="BU240" s="29"/>
    </row>
    <row r="241" spans="1:73" ht="12.75" customHeight="1" x14ac:dyDescent="0.2">
      <c r="A241" s="134" t="s">
        <v>1978</v>
      </c>
      <c r="B241" s="51" t="s">
        <v>75</v>
      </c>
      <c r="C241" s="135" t="s">
        <v>1979</v>
      </c>
      <c r="D241" s="136">
        <v>1</v>
      </c>
      <c r="E241" s="136" t="s">
        <v>1980</v>
      </c>
      <c r="F241" s="137">
        <v>43553</v>
      </c>
      <c r="G241" s="63" t="s">
        <v>1981</v>
      </c>
      <c r="H241" s="63" t="s">
        <v>1946</v>
      </c>
      <c r="I241" s="63" t="s">
        <v>1982</v>
      </c>
      <c r="J241" s="138"/>
      <c r="K241" s="12">
        <v>26419</v>
      </c>
      <c r="L241" s="12">
        <v>61919</v>
      </c>
      <c r="M241" s="35">
        <v>43553</v>
      </c>
      <c r="N241" s="35">
        <v>43553</v>
      </c>
      <c r="P241" s="36">
        <v>0</v>
      </c>
      <c r="Q241" s="36">
        <v>207320015</v>
      </c>
      <c r="R241" s="37"/>
      <c r="S241" s="31" t="s">
        <v>1738</v>
      </c>
      <c r="T241" s="31" t="s">
        <v>1739</v>
      </c>
      <c r="U241" s="38" t="s">
        <v>81</v>
      </c>
      <c r="V241" s="38">
        <v>830001338</v>
      </c>
      <c r="W241" s="39" t="s">
        <v>1948</v>
      </c>
      <c r="X241" s="39" t="s">
        <v>81</v>
      </c>
      <c r="Y241" s="12" t="s">
        <v>1983</v>
      </c>
      <c r="Z241" s="31" t="s">
        <v>85</v>
      </c>
      <c r="AA241" s="31" t="s">
        <v>86</v>
      </c>
      <c r="AB241" s="98" t="s">
        <v>1957</v>
      </c>
      <c r="AC241" s="60">
        <v>43556</v>
      </c>
      <c r="AD241" s="34" t="s">
        <v>1984</v>
      </c>
      <c r="AE241" s="29" t="s">
        <v>920</v>
      </c>
      <c r="AF241" s="31" t="s">
        <v>90</v>
      </c>
      <c r="AG241" s="31" t="s">
        <v>83</v>
      </c>
      <c r="AH241" s="43">
        <v>80215978</v>
      </c>
      <c r="AI241" s="29" t="s">
        <v>921</v>
      </c>
      <c r="AJ241" s="12">
        <v>120</v>
      </c>
      <c r="AK241" s="31" t="s">
        <v>92</v>
      </c>
      <c r="AL241" s="45">
        <v>43557</v>
      </c>
      <c r="AM241" s="31" t="s">
        <v>93</v>
      </c>
      <c r="AN241" s="31">
        <v>0</v>
      </c>
      <c r="AO241" s="46">
        <v>0</v>
      </c>
      <c r="AP241" s="47"/>
      <c r="AQ241" s="48">
        <v>0</v>
      </c>
      <c r="AR241" s="47"/>
      <c r="AS241" s="49">
        <v>43557</v>
      </c>
      <c r="AT241" s="49">
        <v>43678</v>
      </c>
      <c r="AU241" s="105"/>
      <c r="AV241" s="51"/>
      <c r="AW241" s="31" t="s">
        <v>94</v>
      </c>
      <c r="AZ241" s="31" t="s">
        <v>94</v>
      </c>
      <c r="BA241" s="31">
        <v>0</v>
      </c>
      <c r="BE241" s="52" t="s">
        <v>1985</v>
      </c>
      <c r="BF241" s="53">
        <f t="shared" si="1"/>
        <v>207320015</v>
      </c>
      <c r="BH241" s="55" t="s">
        <v>1986</v>
      </c>
      <c r="BI241" s="29" t="s">
        <v>97</v>
      </c>
      <c r="BK241" s="55" t="s">
        <v>1987</v>
      </c>
      <c r="BL241" s="29" t="s">
        <v>99</v>
      </c>
      <c r="BM241" s="30"/>
      <c r="BN241" s="29" t="s">
        <v>1791</v>
      </c>
      <c r="BO241" s="39"/>
      <c r="BP241" s="29" t="s">
        <v>100</v>
      </c>
      <c r="BQ241" s="39"/>
      <c r="BR241" s="39"/>
      <c r="BS241" s="29"/>
      <c r="BT241" s="82" t="s">
        <v>1988</v>
      </c>
      <c r="BU241" s="29" t="s">
        <v>1708</v>
      </c>
    </row>
    <row r="242" spans="1:73" ht="12.75" customHeight="1" x14ac:dyDescent="0.2">
      <c r="A242" s="134" t="s">
        <v>1989</v>
      </c>
      <c r="B242" s="51" t="s">
        <v>75</v>
      </c>
      <c r="C242" s="32" t="s">
        <v>1762</v>
      </c>
      <c r="D242" s="136">
        <v>2</v>
      </c>
      <c r="E242" s="136" t="s">
        <v>1990</v>
      </c>
      <c r="F242" s="137">
        <v>43581</v>
      </c>
      <c r="G242" s="63" t="s">
        <v>1991</v>
      </c>
      <c r="H242" s="63" t="s">
        <v>79</v>
      </c>
      <c r="I242" s="63" t="s">
        <v>1982</v>
      </c>
      <c r="J242" s="138"/>
      <c r="K242" s="12" t="s">
        <v>1992</v>
      </c>
      <c r="L242" s="12">
        <v>76119</v>
      </c>
      <c r="M242" s="35">
        <v>43585</v>
      </c>
      <c r="N242" s="35">
        <v>43585</v>
      </c>
      <c r="P242" s="36">
        <v>0</v>
      </c>
      <c r="Q242" s="139">
        <v>8755168491</v>
      </c>
      <c r="R242" s="37"/>
      <c r="S242" s="31" t="s">
        <v>1738</v>
      </c>
      <c r="T242" s="31" t="s">
        <v>1739</v>
      </c>
      <c r="U242" s="38" t="s">
        <v>81</v>
      </c>
      <c r="V242" s="38">
        <v>860033419</v>
      </c>
      <c r="W242" s="39" t="s">
        <v>1993</v>
      </c>
      <c r="X242" s="39" t="s">
        <v>81</v>
      </c>
      <c r="Y242" s="12" t="s">
        <v>1994</v>
      </c>
      <c r="Z242" s="31" t="s">
        <v>85</v>
      </c>
      <c r="AA242" s="31" t="s">
        <v>86</v>
      </c>
      <c r="AB242" s="31" t="s">
        <v>87</v>
      </c>
      <c r="AC242" s="60">
        <v>43585</v>
      </c>
      <c r="AD242" s="34" t="s">
        <v>1995</v>
      </c>
      <c r="AE242" s="29" t="s">
        <v>132</v>
      </c>
      <c r="AF242" s="31" t="s">
        <v>90</v>
      </c>
      <c r="AG242" s="31" t="s">
        <v>83</v>
      </c>
      <c r="AH242" s="43">
        <v>16356940</v>
      </c>
      <c r="AI242" s="29" t="s">
        <v>133</v>
      </c>
      <c r="AJ242" s="12">
        <f>30*39</f>
        <v>1170</v>
      </c>
      <c r="AK242" s="31" t="s">
        <v>92</v>
      </c>
      <c r="AL242" s="45">
        <v>43585</v>
      </c>
      <c r="AM242" s="31" t="s">
        <v>93</v>
      </c>
      <c r="AN242" s="31">
        <v>0</v>
      </c>
      <c r="AO242" s="46">
        <v>0</v>
      </c>
      <c r="AP242" s="47"/>
      <c r="AQ242" s="48">
        <v>0</v>
      </c>
      <c r="AR242" s="47"/>
      <c r="AS242" s="49">
        <v>43586</v>
      </c>
      <c r="AT242" s="49">
        <v>44773</v>
      </c>
      <c r="AU242" s="105"/>
      <c r="AV242" s="51"/>
      <c r="AW242" s="31" t="s">
        <v>94</v>
      </c>
      <c r="AZ242" s="140" t="s">
        <v>270</v>
      </c>
      <c r="BA242" s="31">
        <v>1</v>
      </c>
      <c r="BB242" s="141" t="s">
        <v>1996</v>
      </c>
      <c r="BC242" s="142">
        <v>43616</v>
      </c>
      <c r="BD242" s="12" t="s">
        <v>1997</v>
      </c>
      <c r="BE242" s="52" t="s">
        <v>1998</v>
      </c>
      <c r="BF242" s="53">
        <f t="shared" si="1"/>
        <v>8755168491</v>
      </c>
      <c r="BH242" s="29" t="s">
        <v>354</v>
      </c>
      <c r="BI242" s="29" t="s">
        <v>97</v>
      </c>
      <c r="BK242" s="55" t="s">
        <v>1999</v>
      </c>
      <c r="BL242" s="29" t="s">
        <v>354</v>
      </c>
      <c r="BM242" s="30"/>
      <c r="BN242" s="73" t="s">
        <v>1898</v>
      </c>
      <c r="BO242" s="39"/>
      <c r="BP242" s="39"/>
      <c r="BQ242" s="39"/>
      <c r="BR242" s="39"/>
      <c r="BS242" s="29"/>
      <c r="BT242" s="82" t="s">
        <v>2000</v>
      </c>
      <c r="BU242" s="29"/>
    </row>
    <row r="243" spans="1:73" ht="12.75" customHeight="1" x14ac:dyDescent="0.2">
      <c r="A243" s="143" t="s">
        <v>2001</v>
      </c>
      <c r="B243" s="51" t="s">
        <v>75</v>
      </c>
      <c r="C243" s="144" t="s">
        <v>2002</v>
      </c>
      <c r="D243" s="145">
        <v>1</v>
      </c>
      <c r="E243" s="145" t="s">
        <v>2003</v>
      </c>
      <c r="F243" s="146">
        <v>43543</v>
      </c>
      <c r="G243" s="145" t="s">
        <v>2004</v>
      </c>
      <c r="H243" s="147" t="s">
        <v>79</v>
      </c>
      <c r="I243" s="147" t="s">
        <v>2005</v>
      </c>
      <c r="J243" s="145" t="s">
        <v>2006</v>
      </c>
      <c r="K243" s="12">
        <v>23919</v>
      </c>
      <c r="L243" s="12">
        <v>58719</v>
      </c>
      <c r="M243" s="35">
        <v>43544</v>
      </c>
      <c r="N243" s="61">
        <v>43545</v>
      </c>
      <c r="P243" s="36">
        <v>0</v>
      </c>
      <c r="Q243" s="36">
        <v>45000000</v>
      </c>
      <c r="S243" s="31" t="s">
        <v>1738</v>
      </c>
      <c r="T243" s="31" t="s">
        <v>1739</v>
      </c>
      <c r="U243" s="38" t="s">
        <v>81</v>
      </c>
      <c r="V243" s="38">
        <v>800187672</v>
      </c>
      <c r="W243" s="12" t="s">
        <v>1993</v>
      </c>
      <c r="X243" s="39" t="s">
        <v>81</v>
      </c>
      <c r="Y243" s="12" t="s">
        <v>2007</v>
      </c>
      <c r="Z243" s="31" t="s">
        <v>85</v>
      </c>
      <c r="AA243" s="31" t="s">
        <v>480</v>
      </c>
      <c r="AB243" s="31" t="s">
        <v>2008</v>
      </c>
      <c r="AC243" s="60">
        <v>43550</v>
      </c>
      <c r="AD243" s="148" t="s">
        <v>2009</v>
      </c>
      <c r="AE243" s="29" t="s">
        <v>920</v>
      </c>
      <c r="AF243" s="31" t="s">
        <v>90</v>
      </c>
      <c r="AG243" s="31" t="s">
        <v>83</v>
      </c>
      <c r="AH243" s="43">
        <v>80215978</v>
      </c>
      <c r="AI243" s="29" t="s">
        <v>921</v>
      </c>
      <c r="AJ243" s="12">
        <f>270+4</f>
        <v>274</v>
      </c>
      <c r="AK243" s="31" t="s">
        <v>92</v>
      </c>
      <c r="AL243" s="45">
        <v>43551</v>
      </c>
      <c r="AM243" s="31" t="s">
        <v>93</v>
      </c>
      <c r="AN243" s="31">
        <v>0</v>
      </c>
      <c r="AO243" s="46">
        <v>0</v>
      </c>
      <c r="AP243" s="47"/>
      <c r="AQ243" s="48">
        <v>0</v>
      </c>
      <c r="AR243" s="47"/>
      <c r="AS243" s="49">
        <v>43551</v>
      </c>
      <c r="AT243" s="49">
        <v>43830</v>
      </c>
      <c r="AU243" s="51"/>
      <c r="AV243" s="51"/>
      <c r="AW243" s="31" t="s">
        <v>94</v>
      </c>
      <c r="AX243" s="31"/>
      <c r="AY243" s="31"/>
      <c r="AZ243" s="31" t="s">
        <v>94</v>
      </c>
      <c r="BA243" s="31">
        <v>0</v>
      </c>
      <c r="BB243" s="31"/>
      <c r="BE243" s="52" t="s">
        <v>2010</v>
      </c>
      <c r="BF243" s="53">
        <f t="shared" si="1"/>
        <v>45000000</v>
      </c>
      <c r="BH243" s="55" t="s">
        <v>2011</v>
      </c>
      <c r="BI243" s="29" t="s">
        <v>97</v>
      </c>
      <c r="BK243" s="55" t="s">
        <v>2012</v>
      </c>
      <c r="BL243" s="29" t="s">
        <v>99</v>
      </c>
      <c r="BM243" s="30"/>
      <c r="BN243" s="29"/>
      <c r="BO243" s="39"/>
      <c r="BP243" s="39"/>
      <c r="BQ243" s="39"/>
      <c r="BR243" s="29" t="s">
        <v>100</v>
      </c>
      <c r="BU243" s="29" t="s">
        <v>1708</v>
      </c>
    </row>
    <row r="244" spans="1:73" ht="12.75" customHeight="1" x14ac:dyDescent="0.2">
      <c r="A244" s="143" t="s">
        <v>2013</v>
      </c>
      <c r="B244" s="51" t="s">
        <v>75</v>
      </c>
      <c r="C244" s="144" t="s">
        <v>2014</v>
      </c>
      <c r="D244" s="145">
        <v>2</v>
      </c>
      <c r="E244" s="145" t="s">
        <v>2015</v>
      </c>
      <c r="F244" s="146">
        <v>43546</v>
      </c>
      <c r="G244" s="145" t="s">
        <v>2016</v>
      </c>
      <c r="H244" s="147" t="s">
        <v>1970</v>
      </c>
      <c r="I244" s="147" t="s">
        <v>2005</v>
      </c>
      <c r="J244" s="145" t="s">
        <v>2006</v>
      </c>
      <c r="K244" s="12">
        <v>30419</v>
      </c>
      <c r="L244" s="12">
        <v>59819</v>
      </c>
      <c r="M244" s="35">
        <v>43546</v>
      </c>
      <c r="N244" s="61">
        <v>43546</v>
      </c>
      <c r="P244" s="36">
        <v>0</v>
      </c>
      <c r="Q244" s="36">
        <v>9773867</v>
      </c>
      <c r="S244" s="31" t="s">
        <v>1738</v>
      </c>
      <c r="T244" s="31" t="s">
        <v>1739</v>
      </c>
      <c r="U244" s="38" t="s">
        <v>81</v>
      </c>
      <c r="V244" s="38">
        <v>900207195</v>
      </c>
      <c r="W244" s="12" t="s">
        <v>2017</v>
      </c>
      <c r="X244" s="39" t="s">
        <v>81</v>
      </c>
      <c r="Y244" s="12" t="s">
        <v>2015</v>
      </c>
      <c r="Z244" s="31" t="s">
        <v>85</v>
      </c>
      <c r="AA244" s="31" t="s">
        <v>86</v>
      </c>
      <c r="AB244" s="98" t="s">
        <v>1957</v>
      </c>
      <c r="AC244" s="60">
        <v>43546</v>
      </c>
      <c r="AD244" s="12" t="s">
        <v>2018</v>
      </c>
      <c r="AE244" s="29" t="s">
        <v>123</v>
      </c>
      <c r="AF244" s="31" t="s">
        <v>90</v>
      </c>
      <c r="AG244" s="31" t="s">
        <v>83</v>
      </c>
      <c r="AH244" s="43">
        <v>11342150</v>
      </c>
      <c r="AI244" s="29" t="s">
        <v>124</v>
      </c>
      <c r="AJ244" s="12">
        <v>280</v>
      </c>
      <c r="AK244" s="31" t="s">
        <v>92</v>
      </c>
      <c r="AL244" s="45">
        <v>43546</v>
      </c>
      <c r="AM244" s="31" t="s">
        <v>93</v>
      </c>
      <c r="AN244" s="31">
        <v>0</v>
      </c>
      <c r="AO244" s="46">
        <v>0</v>
      </c>
      <c r="AP244" s="47"/>
      <c r="AQ244" s="48">
        <v>0</v>
      </c>
      <c r="AR244" s="47"/>
      <c r="AS244" s="49">
        <v>43546</v>
      </c>
      <c r="AT244" s="49">
        <v>43830</v>
      </c>
      <c r="AU244" s="51"/>
      <c r="AV244" s="51"/>
      <c r="AW244" s="31" t="s">
        <v>94</v>
      </c>
      <c r="AX244" s="31"/>
      <c r="AY244" s="31"/>
      <c r="AZ244" s="31" t="s">
        <v>94</v>
      </c>
      <c r="BA244" s="31">
        <v>0</v>
      </c>
      <c r="BB244" s="31"/>
      <c r="BE244" s="52" t="s">
        <v>2019</v>
      </c>
      <c r="BF244" s="53">
        <f t="shared" si="1"/>
        <v>9773867</v>
      </c>
      <c r="BH244" s="55" t="s">
        <v>2020</v>
      </c>
      <c r="BI244" s="29" t="s">
        <v>97</v>
      </c>
      <c r="BK244" s="55" t="s">
        <v>2021</v>
      </c>
      <c r="BL244" s="29" t="s">
        <v>99</v>
      </c>
      <c r="BM244" s="30"/>
      <c r="BN244" s="29"/>
      <c r="BO244" s="39"/>
      <c r="BP244" s="39"/>
      <c r="BQ244" s="39"/>
      <c r="BR244" s="29" t="s">
        <v>100</v>
      </c>
      <c r="BU244" s="29" t="s">
        <v>1708</v>
      </c>
    </row>
    <row r="245" spans="1:73" ht="12.75" customHeight="1" x14ac:dyDescent="0.2">
      <c r="A245" s="143" t="s">
        <v>2022</v>
      </c>
      <c r="B245" s="51" t="s">
        <v>75</v>
      </c>
      <c r="C245" s="144" t="s">
        <v>2023</v>
      </c>
      <c r="D245" s="145">
        <v>3</v>
      </c>
      <c r="E245" s="145" t="s">
        <v>2024</v>
      </c>
      <c r="F245" s="146">
        <v>43566</v>
      </c>
      <c r="G245" s="145" t="s">
        <v>2025</v>
      </c>
      <c r="H245" s="147" t="s">
        <v>1970</v>
      </c>
      <c r="I245" s="147" t="s">
        <v>2005</v>
      </c>
      <c r="J245" s="145" t="s">
        <v>2006</v>
      </c>
      <c r="K245" s="12">
        <v>33019</v>
      </c>
      <c r="L245" s="12">
        <v>68619</v>
      </c>
      <c r="M245" s="35">
        <v>43566</v>
      </c>
      <c r="N245" s="35">
        <v>43566</v>
      </c>
      <c r="P245" s="36">
        <v>0</v>
      </c>
      <c r="Q245" s="36">
        <v>862000</v>
      </c>
      <c r="S245" s="31" t="s">
        <v>82</v>
      </c>
      <c r="T245" s="31" t="s">
        <v>83</v>
      </c>
      <c r="U245" s="38">
        <v>79462159</v>
      </c>
      <c r="V245" s="38" t="s">
        <v>81</v>
      </c>
      <c r="W245" s="39" t="s">
        <v>84</v>
      </c>
      <c r="X245" s="39" t="s">
        <v>81</v>
      </c>
      <c r="Y245" s="12" t="s">
        <v>2026</v>
      </c>
      <c r="Z245" s="31" t="s">
        <v>85</v>
      </c>
      <c r="AA245" s="31" t="s">
        <v>480</v>
      </c>
      <c r="AB245" s="31" t="s">
        <v>2008</v>
      </c>
      <c r="AC245" s="60">
        <v>43566</v>
      </c>
      <c r="AD245" s="12" t="s">
        <v>2027</v>
      </c>
      <c r="AE245" s="29" t="s">
        <v>132</v>
      </c>
      <c r="AF245" s="31" t="s">
        <v>90</v>
      </c>
      <c r="AG245" s="31" t="s">
        <v>83</v>
      </c>
      <c r="AH245" s="43">
        <v>16356940</v>
      </c>
      <c r="AI245" s="29" t="s">
        <v>133</v>
      </c>
      <c r="AJ245" s="12">
        <v>30</v>
      </c>
      <c r="AK245" s="31" t="s">
        <v>92</v>
      </c>
      <c r="AL245" s="45">
        <v>43567</v>
      </c>
      <c r="AM245" s="31" t="s">
        <v>93</v>
      </c>
      <c r="AN245" s="31">
        <v>0</v>
      </c>
      <c r="AO245" s="46">
        <v>0</v>
      </c>
      <c r="AP245" s="47"/>
      <c r="AQ245" s="48">
        <v>0</v>
      </c>
      <c r="AR245" s="47"/>
      <c r="AS245" s="49">
        <v>43567</v>
      </c>
      <c r="AT245" s="49">
        <v>43596</v>
      </c>
      <c r="AU245" s="51"/>
      <c r="AV245" s="51"/>
      <c r="AW245" s="31" t="s">
        <v>94</v>
      </c>
      <c r="AX245" s="31"/>
      <c r="AY245" s="31"/>
      <c r="AZ245" s="31" t="s">
        <v>94</v>
      </c>
      <c r="BA245" s="31">
        <v>0</v>
      </c>
      <c r="BB245" s="31"/>
      <c r="BE245" s="52" t="s">
        <v>2028</v>
      </c>
      <c r="BF245" s="53">
        <f t="shared" si="1"/>
        <v>862000</v>
      </c>
      <c r="BH245" s="55" t="s">
        <v>2029</v>
      </c>
      <c r="BI245" s="80" t="s">
        <v>351</v>
      </c>
      <c r="BK245" s="55" t="s">
        <v>2030</v>
      </c>
      <c r="BL245" s="29" t="s">
        <v>354</v>
      </c>
      <c r="BM245" s="30"/>
      <c r="BN245" s="73" t="s">
        <v>1952</v>
      </c>
      <c r="BO245" s="39"/>
      <c r="BP245" s="39"/>
      <c r="BQ245" s="39"/>
      <c r="BR245" s="39"/>
      <c r="BU245" s="29"/>
    </row>
    <row r="246" spans="1:73" ht="12.75" customHeight="1" x14ac:dyDescent="0.2">
      <c r="A246" s="143" t="s">
        <v>2031</v>
      </c>
      <c r="B246" s="51" t="s">
        <v>75</v>
      </c>
      <c r="C246" s="144" t="s">
        <v>2032</v>
      </c>
      <c r="D246" s="145">
        <v>4</v>
      </c>
      <c r="E246" s="145" t="s">
        <v>2033</v>
      </c>
      <c r="F246" s="146">
        <v>43566</v>
      </c>
      <c r="G246" s="145" t="s">
        <v>2034</v>
      </c>
      <c r="H246" s="147" t="s">
        <v>1970</v>
      </c>
      <c r="I246" s="147" t="s">
        <v>2005</v>
      </c>
      <c r="J246" s="145" t="s">
        <v>2006</v>
      </c>
      <c r="K246" s="12">
        <v>29719</v>
      </c>
      <c r="L246" s="12">
        <v>68719</v>
      </c>
      <c r="M246" s="35">
        <v>43566</v>
      </c>
      <c r="N246" s="35">
        <v>43566</v>
      </c>
      <c r="P246" s="36">
        <v>0</v>
      </c>
      <c r="Q246" s="36">
        <v>25000000</v>
      </c>
      <c r="S246" s="31" t="s">
        <v>1738</v>
      </c>
      <c r="T246" s="31" t="s">
        <v>1739</v>
      </c>
      <c r="U246" s="38" t="s">
        <v>81</v>
      </c>
      <c r="V246" s="38">
        <v>900627060</v>
      </c>
      <c r="W246" s="12" t="s">
        <v>2035</v>
      </c>
      <c r="X246" s="39" t="s">
        <v>81</v>
      </c>
      <c r="Y246" s="12" t="s">
        <v>2033</v>
      </c>
      <c r="Z246" s="31" t="s">
        <v>85</v>
      </c>
      <c r="AA246" s="31" t="s">
        <v>86</v>
      </c>
      <c r="AB246" s="98" t="s">
        <v>1957</v>
      </c>
      <c r="AC246" s="60">
        <v>43567</v>
      </c>
      <c r="AD246" s="12" t="s">
        <v>2036</v>
      </c>
      <c r="AE246" s="29" t="s">
        <v>920</v>
      </c>
      <c r="AF246" s="31" t="s">
        <v>90</v>
      </c>
      <c r="AG246" s="31" t="s">
        <v>83</v>
      </c>
      <c r="AH246" s="43">
        <v>80215978</v>
      </c>
      <c r="AI246" s="29" t="s">
        <v>921</v>
      </c>
      <c r="AJ246" s="12">
        <v>240</v>
      </c>
      <c r="AK246" s="31" t="s">
        <v>92</v>
      </c>
      <c r="AL246" s="45">
        <v>43571</v>
      </c>
      <c r="AM246" s="31" t="s">
        <v>93</v>
      </c>
      <c r="AN246" s="31">
        <v>0</v>
      </c>
      <c r="AO246" s="46">
        <v>0</v>
      </c>
      <c r="AP246" s="47"/>
      <c r="AQ246" s="48">
        <v>0</v>
      </c>
      <c r="AR246" s="47"/>
      <c r="AS246" s="49">
        <v>43571</v>
      </c>
      <c r="AT246" s="49">
        <v>43814</v>
      </c>
      <c r="AU246" s="51"/>
      <c r="AV246" s="51"/>
      <c r="AW246" s="31" t="s">
        <v>94</v>
      </c>
      <c r="AX246" s="31"/>
      <c r="AY246" s="31"/>
      <c r="AZ246" s="31" t="s">
        <v>94</v>
      </c>
      <c r="BA246" s="31">
        <v>0</v>
      </c>
      <c r="BB246" s="31"/>
      <c r="BE246" s="52" t="s">
        <v>2037</v>
      </c>
      <c r="BF246" s="53">
        <f t="shared" si="1"/>
        <v>25000000</v>
      </c>
      <c r="BH246" s="55" t="s">
        <v>2038</v>
      </c>
      <c r="BI246" s="29" t="s">
        <v>97</v>
      </c>
      <c r="BK246" s="55" t="s">
        <v>2039</v>
      </c>
      <c r="BL246" s="29" t="s">
        <v>354</v>
      </c>
      <c r="BM246" s="30"/>
      <c r="BN246" s="73" t="s">
        <v>99</v>
      </c>
      <c r="BO246" s="39"/>
      <c r="BP246" s="39"/>
      <c r="BQ246" s="39"/>
      <c r="BR246" s="29" t="s">
        <v>100</v>
      </c>
      <c r="BU246" s="29"/>
    </row>
    <row r="247" spans="1:73" ht="12.75" customHeight="1" x14ac:dyDescent="0.2">
      <c r="A247" s="143" t="s">
        <v>2040</v>
      </c>
      <c r="B247" s="120" t="s">
        <v>75</v>
      </c>
      <c r="C247" s="144" t="s">
        <v>2041</v>
      </c>
      <c r="D247" s="145">
        <v>5</v>
      </c>
      <c r="E247" s="145" t="s">
        <v>2042</v>
      </c>
      <c r="F247" s="146">
        <v>43584</v>
      </c>
      <c r="G247" s="145" t="s">
        <v>2043</v>
      </c>
      <c r="H247" s="147" t="s">
        <v>1970</v>
      </c>
      <c r="I247" s="147" t="s">
        <v>2005</v>
      </c>
      <c r="J247" s="145" t="s">
        <v>2006</v>
      </c>
      <c r="K247" s="12">
        <v>31919</v>
      </c>
      <c r="L247" s="12">
        <v>76019</v>
      </c>
      <c r="M247" s="35">
        <v>43584</v>
      </c>
      <c r="N247" s="35">
        <v>43584</v>
      </c>
      <c r="P247" s="36">
        <v>0</v>
      </c>
      <c r="Q247" s="36">
        <v>32130000</v>
      </c>
      <c r="S247" s="31" t="s">
        <v>1738</v>
      </c>
      <c r="T247" s="31" t="s">
        <v>1739</v>
      </c>
      <c r="U247" s="38" t="s">
        <v>81</v>
      </c>
      <c r="V247" s="38">
        <v>860023380</v>
      </c>
      <c r="W247" s="12" t="s">
        <v>2044</v>
      </c>
      <c r="X247" s="39" t="s">
        <v>81</v>
      </c>
      <c r="Y247" s="12" t="s">
        <v>2045</v>
      </c>
      <c r="Z247" s="31" t="s">
        <v>85</v>
      </c>
      <c r="AA247" s="31" t="s">
        <v>2046</v>
      </c>
      <c r="AB247" s="98" t="s">
        <v>1957</v>
      </c>
      <c r="AC247" s="60">
        <v>43585</v>
      </c>
      <c r="AD247" s="12">
        <v>23727</v>
      </c>
      <c r="AE247" s="29" t="s">
        <v>520</v>
      </c>
      <c r="AF247" s="31" t="s">
        <v>90</v>
      </c>
      <c r="AG247" s="31" t="s">
        <v>83</v>
      </c>
      <c r="AH247" s="43">
        <v>41779996</v>
      </c>
      <c r="AI247" s="29" t="s">
        <v>521</v>
      </c>
      <c r="AJ247" s="12">
        <v>30</v>
      </c>
      <c r="AK247" s="31" t="s">
        <v>92</v>
      </c>
      <c r="AL247" s="45">
        <v>43592</v>
      </c>
      <c r="AM247" s="31" t="s">
        <v>93</v>
      </c>
      <c r="AN247" s="31">
        <v>0</v>
      </c>
      <c r="AO247" s="46">
        <v>0</v>
      </c>
      <c r="AP247" s="47"/>
      <c r="AQ247" s="48">
        <v>0</v>
      </c>
      <c r="AR247" s="47"/>
      <c r="AS247" s="49">
        <v>43592</v>
      </c>
      <c r="AT247" s="49">
        <v>43622</v>
      </c>
      <c r="AU247" s="51"/>
      <c r="AV247" s="51"/>
      <c r="AW247" s="31" t="s">
        <v>94</v>
      </c>
      <c r="AX247" s="31"/>
      <c r="AY247" s="31"/>
      <c r="AZ247" s="31" t="s">
        <v>94</v>
      </c>
      <c r="BA247" s="31">
        <v>0</v>
      </c>
      <c r="BB247" s="31"/>
      <c r="BE247" s="52" t="s">
        <v>2047</v>
      </c>
      <c r="BF247" s="53">
        <f t="shared" si="1"/>
        <v>32130000</v>
      </c>
      <c r="BH247" s="55" t="s">
        <v>2048</v>
      </c>
      <c r="BI247" s="29" t="s">
        <v>97</v>
      </c>
      <c r="BK247" s="55" t="s">
        <v>2049</v>
      </c>
      <c r="BL247" s="29" t="s">
        <v>354</v>
      </c>
      <c r="BM247" s="30"/>
      <c r="BN247" s="73" t="s">
        <v>1952</v>
      </c>
      <c r="BO247" s="39"/>
      <c r="BP247" s="39"/>
      <c r="BQ247" s="39"/>
      <c r="BR247" s="39"/>
      <c r="BU247" s="29"/>
    </row>
    <row r="248" spans="1:73" ht="12.75" customHeight="1" x14ac:dyDescent="0.2">
      <c r="A248" s="149" t="s">
        <v>2050</v>
      </c>
      <c r="B248" s="51" t="s">
        <v>75</v>
      </c>
      <c r="C248" s="144" t="s">
        <v>2051</v>
      </c>
      <c r="D248" s="145">
        <v>6</v>
      </c>
      <c r="E248" s="145" t="s">
        <v>2033</v>
      </c>
      <c r="F248" s="146">
        <v>43594</v>
      </c>
      <c r="G248" s="145" t="s">
        <v>2052</v>
      </c>
      <c r="H248" s="147" t="s">
        <v>1970</v>
      </c>
      <c r="I248" s="147" t="s">
        <v>2005</v>
      </c>
      <c r="J248" s="145" t="s">
        <v>2006</v>
      </c>
      <c r="K248" s="12">
        <v>35519</v>
      </c>
      <c r="L248" s="12">
        <v>82619</v>
      </c>
      <c r="M248" s="35">
        <v>43594</v>
      </c>
      <c r="N248" s="35">
        <v>43594</v>
      </c>
      <c r="P248" s="36">
        <v>0</v>
      </c>
      <c r="Q248" s="36">
        <v>13000000</v>
      </c>
      <c r="S248" s="31" t="s">
        <v>1738</v>
      </c>
      <c r="T248" s="31" t="s">
        <v>1739</v>
      </c>
      <c r="U248" s="38" t="s">
        <v>81</v>
      </c>
      <c r="V248" s="38">
        <v>900627060</v>
      </c>
      <c r="W248" s="12" t="s">
        <v>2035</v>
      </c>
      <c r="X248" s="39" t="s">
        <v>81</v>
      </c>
      <c r="Y248" s="12" t="s">
        <v>2053</v>
      </c>
      <c r="Z248" s="31" t="s">
        <v>85</v>
      </c>
      <c r="AA248" s="31" t="s">
        <v>86</v>
      </c>
      <c r="AB248" s="98" t="s">
        <v>1957</v>
      </c>
      <c r="AC248" s="60">
        <v>43594</v>
      </c>
      <c r="AD248" s="12" t="s">
        <v>2054</v>
      </c>
      <c r="AE248" s="29" t="s">
        <v>920</v>
      </c>
      <c r="AF248" s="31" t="s">
        <v>90</v>
      </c>
      <c r="AG248" s="31" t="s">
        <v>83</v>
      </c>
      <c r="AH248" s="43">
        <v>80215978</v>
      </c>
      <c r="AI248" s="29" t="s">
        <v>921</v>
      </c>
      <c r="AJ248" s="12">
        <f>180+16</f>
        <v>196</v>
      </c>
      <c r="AK248" s="31" t="s">
        <v>92</v>
      </c>
      <c r="AL248" s="45">
        <v>43616</v>
      </c>
      <c r="AM248" s="31" t="s">
        <v>93</v>
      </c>
      <c r="AN248" s="31">
        <v>0</v>
      </c>
      <c r="AO248" s="46">
        <v>0</v>
      </c>
      <c r="AP248" s="47"/>
      <c r="AQ248" s="48">
        <v>0</v>
      </c>
      <c r="AR248" s="47"/>
      <c r="AS248" s="49">
        <v>43616</v>
      </c>
      <c r="AT248" s="49">
        <v>43814</v>
      </c>
      <c r="AU248" s="51"/>
      <c r="AV248" s="51"/>
      <c r="AW248" s="31" t="s">
        <v>94</v>
      </c>
      <c r="AZ248" s="31" t="s">
        <v>94</v>
      </c>
      <c r="BA248" s="31">
        <v>0</v>
      </c>
      <c r="BE248" s="52" t="s">
        <v>2055</v>
      </c>
      <c r="BF248" s="53">
        <f t="shared" si="1"/>
        <v>13000000</v>
      </c>
      <c r="BH248" s="55" t="s">
        <v>2056</v>
      </c>
      <c r="BI248" s="29" t="s">
        <v>97</v>
      </c>
      <c r="BK248" s="55" t="s">
        <v>2057</v>
      </c>
      <c r="BL248" s="29" t="s">
        <v>354</v>
      </c>
      <c r="BM248" s="30"/>
      <c r="BN248" s="73" t="s">
        <v>99</v>
      </c>
      <c r="BO248" s="39"/>
      <c r="BP248" s="39"/>
      <c r="BQ248" s="39"/>
      <c r="BR248" s="29" t="s">
        <v>100</v>
      </c>
      <c r="BT248" s="82" t="s">
        <v>2058</v>
      </c>
      <c r="BU248" s="29"/>
    </row>
    <row r="249" spans="1:73" ht="12.75" customHeight="1" x14ac:dyDescent="0.2">
      <c r="A249" s="149" t="s">
        <v>2059</v>
      </c>
      <c r="B249" s="51" t="s">
        <v>75</v>
      </c>
      <c r="C249" s="144" t="s">
        <v>2060</v>
      </c>
      <c r="D249" s="145">
        <v>7</v>
      </c>
      <c r="E249" s="145" t="s">
        <v>2061</v>
      </c>
      <c r="F249" s="146">
        <v>43613</v>
      </c>
      <c r="G249" s="145" t="s">
        <v>2062</v>
      </c>
      <c r="H249" s="147" t="s">
        <v>1970</v>
      </c>
      <c r="I249" s="147" t="s">
        <v>2005</v>
      </c>
      <c r="J249" s="145" t="s">
        <v>2006</v>
      </c>
      <c r="K249" s="12">
        <v>37919</v>
      </c>
      <c r="L249" s="12">
        <v>101719</v>
      </c>
      <c r="M249" s="35">
        <v>43614</v>
      </c>
      <c r="N249" s="35">
        <v>43614</v>
      </c>
      <c r="P249" s="36">
        <v>0</v>
      </c>
      <c r="Q249" s="36">
        <v>36907040</v>
      </c>
      <c r="S249" s="31" t="s">
        <v>1738</v>
      </c>
      <c r="T249" s="31" t="s">
        <v>1739</v>
      </c>
      <c r="U249" s="38" t="s">
        <v>81</v>
      </c>
      <c r="V249" s="38">
        <v>800240740</v>
      </c>
      <c r="W249" s="12" t="s">
        <v>2044</v>
      </c>
      <c r="X249" s="39" t="s">
        <v>81</v>
      </c>
      <c r="Y249" s="12" t="s">
        <v>2061</v>
      </c>
      <c r="Z249" s="31" t="s">
        <v>85</v>
      </c>
      <c r="AA249" s="31" t="s">
        <v>86</v>
      </c>
      <c r="AB249" s="98" t="s">
        <v>1957</v>
      </c>
      <c r="AC249" s="60">
        <v>43616</v>
      </c>
      <c r="AD249" s="12" t="s">
        <v>2063</v>
      </c>
      <c r="AE249" s="29" t="s">
        <v>132</v>
      </c>
      <c r="AF249" s="31" t="s">
        <v>90</v>
      </c>
      <c r="AG249" s="31" t="s">
        <v>83</v>
      </c>
      <c r="AH249" s="43">
        <v>16356940</v>
      </c>
      <c r="AI249" s="29" t="s">
        <v>133</v>
      </c>
      <c r="AJ249" s="12">
        <v>180</v>
      </c>
      <c r="AK249" s="31" t="s">
        <v>92</v>
      </c>
      <c r="AL249" s="45">
        <v>43617</v>
      </c>
      <c r="AM249" s="31" t="s">
        <v>93</v>
      </c>
      <c r="AN249" s="31">
        <v>0</v>
      </c>
      <c r="AO249" s="46">
        <v>0</v>
      </c>
      <c r="AP249" s="47"/>
      <c r="AQ249" s="48">
        <v>0</v>
      </c>
      <c r="AR249" s="47"/>
      <c r="AS249" s="49">
        <v>43617</v>
      </c>
      <c r="AT249" s="49">
        <v>43799</v>
      </c>
      <c r="AU249" s="51"/>
      <c r="AV249" s="51"/>
      <c r="AW249" s="31" t="s">
        <v>94</v>
      </c>
      <c r="AZ249" s="31" t="s">
        <v>94</v>
      </c>
      <c r="BA249" s="31">
        <v>0</v>
      </c>
      <c r="BE249" s="52" t="s">
        <v>2064</v>
      </c>
      <c r="BF249" s="53">
        <f t="shared" si="1"/>
        <v>36907040</v>
      </c>
      <c r="BH249" s="55" t="s">
        <v>2065</v>
      </c>
      <c r="BI249" s="29" t="s">
        <v>97</v>
      </c>
      <c r="BK249" s="55" t="s">
        <v>2066</v>
      </c>
      <c r="BL249" s="29" t="s">
        <v>354</v>
      </c>
      <c r="BM249" s="30"/>
      <c r="BN249" s="73" t="s">
        <v>99</v>
      </c>
      <c r="BO249" s="39"/>
      <c r="BP249" s="39"/>
      <c r="BQ249" s="39"/>
      <c r="BR249" s="29" t="s">
        <v>100</v>
      </c>
      <c r="BT249" s="82" t="s">
        <v>2067</v>
      </c>
      <c r="BU249" s="29"/>
    </row>
    <row r="250" spans="1:73" ht="12.75" customHeight="1" x14ac:dyDescent="0.2">
      <c r="A250" s="149" t="s">
        <v>2068</v>
      </c>
      <c r="B250" s="51" t="s">
        <v>75</v>
      </c>
      <c r="C250" s="144" t="s">
        <v>2069</v>
      </c>
      <c r="D250" s="145">
        <v>8</v>
      </c>
      <c r="E250" s="145" t="s">
        <v>2070</v>
      </c>
      <c r="F250" s="146">
        <v>43636</v>
      </c>
      <c r="G250" s="145" t="s">
        <v>2071</v>
      </c>
      <c r="H250" s="147" t="s">
        <v>1970</v>
      </c>
      <c r="I250" s="147" t="s">
        <v>2005</v>
      </c>
      <c r="J250" s="145" t="s">
        <v>2006</v>
      </c>
      <c r="K250" s="12">
        <v>39519</v>
      </c>
      <c r="L250" s="12">
        <v>113619</v>
      </c>
      <c r="M250" s="35">
        <v>43636</v>
      </c>
      <c r="N250" s="35">
        <v>43636</v>
      </c>
      <c r="P250" s="36">
        <v>0</v>
      </c>
      <c r="Q250" s="36">
        <v>9273000</v>
      </c>
      <c r="S250" s="31" t="s">
        <v>82</v>
      </c>
      <c r="T250" s="31" t="s">
        <v>83</v>
      </c>
      <c r="U250" s="38">
        <v>79396656</v>
      </c>
      <c r="V250" s="38" t="s">
        <v>81</v>
      </c>
      <c r="W250" s="39" t="s">
        <v>84</v>
      </c>
      <c r="X250" s="39" t="s">
        <v>81</v>
      </c>
      <c r="Y250" s="12" t="s">
        <v>2070</v>
      </c>
      <c r="Z250" s="31" t="s">
        <v>85</v>
      </c>
      <c r="AA250" s="31" t="s">
        <v>86</v>
      </c>
      <c r="AB250" s="98" t="s">
        <v>1957</v>
      </c>
      <c r="AC250" s="142">
        <v>43636</v>
      </c>
      <c r="AD250" s="12" t="s">
        <v>2072</v>
      </c>
      <c r="AE250" s="29" t="s">
        <v>920</v>
      </c>
      <c r="AF250" s="31" t="s">
        <v>90</v>
      </c>
      <c r="AG250" s="31" t="s">
        <v>83</v>
      </c>
      <c r="AH250" s="43">
        <v>80215978</v>
      </c>
      <c r="AI250" s="29" t="s">
        <v>921</v>
      </c>
      <c r="AJ250" s="12">
        <f>150+15+5</f>
        <v>170</v>
      </c>
      <c r="AK250" s="31" t="s">
        <v>92</v>
      </c>
      <c r="AL250" s="45">
        <v>43642</v>
      </c>
      <c r="AM250" s="31" t="s">
        <v>93</v>
      </c>
      <c r="AN250" s="31">
        <v>0</v>
      </c>
      <c r="AO250" s="46">
        <v>0</v>
      </c>
      <c r="AP250" s="47"/>
      <c r="AQ250" s="48">
        <v>0</v>
      </c>
      <c r="AR250" s="47"/>
      <c r="AS250" s="49">
        <v>43642</v>
      </c>
      <c r="AT250" s="49">
        <v>43814</v>
      </c>
      <c r="AU250" s="51"/>
      <c r="AV250" s="51"/>
      <c r="AW250" s="31"/>
      <c r="AZ250" s="31" t="s">
        <v>94</v>
      </c>
      <c r="BA250" s="31">
        <v>0</v>
      </c>
      <c r="BE250" s="52" t="s">
        <v>2073</v>
      </c>
      <c r="BF250" s="53">
        <f t="shared" si="1"/>
        <v>9273000</v>
      </c>
      <c r="BH250" s="55" t="s">
        <v>2074</v>
      </c>
      <c r="BI250" s="29" t="s">
        <v>97</v>
      </c>
      <c r="BK250" s="55" t="s">
        <v>2075</v>
      </c>
      <c r="BL250" s="29" t="s">
        <v>354</v>
      </c>
      <c r="BM250" s="30"/>
      <c r="BN250" s="73" t="s">
        <v>99</v>
      </c>
      <c r="BO250" s="39"/>
      <c r="BP250" s="39"/>
      <c r="BQ250" s="39"/>
      <c r="BR250" s="29" t="s">
        <v>100</v>
      </c>
      <c r="BU250" s="29"/>
    </row>
    <row r="251" spans="1:73" ht="12.75" customHeight="1" x14ac:dyDescent="0.2">
      <c r="A251" s="154" t="s">
        <v>2076</v>
      </c>
      <c r="B251" s="51" t="s">
        <v>75</v>
      </c>
      <c r="C251" s="155" t="s">
        <v>2077</v>
      </c>
      <c r="D251" s="156">
        <v>1</v>
      </c>
      <c r="E251" s="156" t="s">
        <v>2078</v>
      </c>
      <c r="F251" s="157">
        <v>43553</v>
      </c>
      <c r="G251" s="156" t="s">
        <v>2079</v>
      </c>
      <c r="H251" s="158" t="s">
        <v>1970</v>
      </c>
      <c r="I251" s="158" t="s">
        <v>2080</v>
      </c>
      <c r="J251" s="156"/>
      <c r="K251" s="12">
        <v>31119</v>
      </c>
      <c r="L251" s="12" t="s">
        <v>2081</v>
      </c>
      <c r="M251" s="35">
        <v>43553</v>
      </c>
      <c r="N251" s="125" t="s">
        <v>2082</v>
      </c>
      <c r="P251" s="36">
        <v>0</v>
      </c>
      <c r="Q251" s="36">
        <v>2833760</v>
      </c>
      <c r="S251" s="31" t="s">
        <v>1738</v>
      </c>
      <c r="T251" s="31" t="s">
        <v>1739</v>
      </c>
      <c r="U251" s="38" t="s">
        <v>81</v>
      </c>
      <c r="V251" s="38">
        <v>891700037</v>
      </c>
      <c r="W251" s="12" t="s">
        <v>2035</v>
      </c>
      <c r="X251" s="39" t="s">
        <v>81</v>
      </c>
      <c r="Y251" s="12" t="s">
        <v>2083</v>
      </c>
      <c r="Z251" s="31" t="s">
        <v>1950</v>
      </c>
      <c r="AA251" s="150"/>
      <c r="AB251" s="150"/>
      <c r="AC251" s="150"/>
      <c r="AD251" s="150"/>
      <c r="AE251" s="29" t="s">
        <v>132</v>
      </c>
      <c r="AF251" s="31" t="s">
        <v>90</v>
      </c>
      <c r="AG251" s="31" t="s">
        <v>83</v>
      </c>
      <c r="AH251" s="43">
        <v>16356940</v>
      </c>
      <c r="AI251" s="29" t="s">
        <v>133</v>
      </c>
      <c r="AJ251" s="12">
        <v>47</v>
      </c>
      <c r="AK251" s="31" t="s">
        <v>92</v>
      </c>
      <c r="AL251" s="151" t="s">
        <v>354</v>
      </c>
      <c r="AM251" s="31" t="s">
        <v>2084</v>
      </c>
      <c r="AN251" s="31">
        <v>1</v>
      </c>
      <c r="AO251" s="46">
        <v>1416880</v>
      </c>
      <c r="AP251" s="47">
        <v>43599</v>
      </c>
      <c r="AQ251" s="152">
        <v>23</v>
      </c>
      <c r="AR251" s="47">
        <v>43599</v>
      </c>
      <c r="AS251" s="49">
        <v>43553</v>
      </c>
      <c r="AT251" s="153">
        <v>43615</v>
      </c>
      <c r="AU251" s="51"/>
      <c r="AV251" s="51"/>
      <c r="AW251" s="31" t="s">
        <v>94</v>
      </c>
      <c r="AZ251" s="31" t="s">
        <v>94</v>
      </c>
      <c r="BA251" s="31">
        <v>0</v>
      </c>
      <c r="BE251" s="52" t="s">
        <v>2085</v>
      </c>
      <c r="BF251" s="53">
        <f t="shared" ref="BF251:BF257" si="6">Q251+AO251</f>
        <v>4250640</v>
      </c>
      <c r="BH251" s="55" t="s">
        <v>2086</v>
      </c>
      <c r="BI251" s="29" t="s">
        <v>97</v>
      </c>
      <c r="BK251" s="55" t="s">
        <v>2087</v>
      </c>
      <c r="BL251" s="29" t="s">
        <v>99</v>
      </c>
      <c r="BM251" s="30"/>
      <c r="BN251" s="73" t="s">
        <v>2088</v>
      </c>
      <c r="BO251" s="39"/>
      <c r="BP251" s="39"/>
      <c r="BQ251" s="39"/>
      <c r="BR251" s="39"/>
      <c r="BU251" s="29" t="s">
        <v>1708</v>
      </c>
    </row>
    <row r="252" spans="1:73" ht="12.75" customHeight="1" x14ac:dyDescent="0.2">
      <c r="A252" s="159" t="s">
        <v>2089</v>
      </c>
      <c r="B252" s="51" t="s">
        <v>75</v>
      </c>
      <c r="C252" s="155" t="s">
        <v>2090</v>
      </c>
      <c r="D252" s="156">
        <v>2</v>
      </c>
      <c r="E252" s="156" t="s">
        <v>2091</v>
      </c>
      <c r="F252" s="157">
        <v>43598</v>
      </c>
      <c r="G252" s="156" t="s">
        <v>2092</v>
      </c>
      <c r="H252" s="158" t="s">
        <v>1946</v>
      </c>
      <c r="I252" s="158" t="s">
        <v>2080</v>
      </c>
      <c r="J252" s="156"/>
      <c r="K252" s="12">
        <v>34819</v>
      </c>
      <c r="L252" s="12">
        <v>86219</v>
      </c>
      <c r="M252" s="35">
        <v>43600</v>
      </c>
      <c r="N252" s="35">
        <v>43600</v>
      </c>
      <c r="P252" s="36">
        <v>0</v>
      </c>
      <c r="Q252" s="36">
        <v>122730946.26000001</v>
      </c>
      <c r="S252" s="31" t="s">
        <v>1738</v>
      </c>
      <c r="T252" s="31" t="s">
        <v>1739</v>
      </c>
      <c r="U252" s="38" t="s">
        <v>81</v>
      </c>
      <c r="V252" s="38">
        <v>860002400</v>
      </c>
      <c r="W252" s="12" t="s">
        <v>2017</v>
      </c>
      <c r="X252" s="39" t="s">
        <v>81</v>
      </c>
      <c r="Y252" s="12" t="s">
        <v>2093</v>
      </c>
      <c r="Z252" s="31" t="s">
        <v>1950</v>
      </c>
      <c r="AA252" s="150"/>
      <c r="AB252" s="150"/>
      <c r="AC252" s="150"/>
      <c r="AD252" s="150"/>
      <c r="AE252" s="29" t="s">
        <v>132</v>
      </c>
      <c r="AF252" s="31" t="s">
        <v>90</v>
      </c>
      <c r="AG252" s="31" t="s">
        <v>83</v>
      </c>
      <c r="AH252" s="43">
        <v>16356940</v>
      </c>
      <c r="AI252" s="29" t="s">
        <v>133</v>
      </c>
      <c r="AJ252" s="12">
        <v>90</v>
      </c>
      <c r="AK252" s="31" t="s">
        <v>92</v>
      </c>
      <c r="AL252" s="151" t="s">
        <v>354</v>
      </c>
      <c r="AM252" s="31" t="s">
        <v>93</v>
      </c>
      <c r="AN252" s="31">
        <v>0</v>
      </c>
      <c r="AO252" s="46">
        <v>0</v>
      </c>
      <c r="AP252" s="47"/>
      <c r="AQ252" s="48">
        <v>0</v>
      </c>
      <c r="AR252" s="47"/>
      <c r="AS252" s="49">
        <v>43600</v>
      </c>
      <c r="AT252" s="49">
        <v>43691</v>
      </c>
      <c r="AU252" s="51"/>
      <c r="AV252" s="51"/>
      <c r="AW252" s="31" t="s">
        <v>94</v>
      </c>
      <c r="AZ252" s="31" t="s">
        <v>94</v>
      </c>
      <c r="BA252" s="31">
        <v>0</v>
      </c>
      <c r="BE252" s="52" t="s">
        <v>2094</v>
      </c>
      <c r="BF252" s="53">
        <f t="shared" si="6"/>
        <v>122730946.26000001</v>
      </c>
      <c r="BH252" s="55" t="s">
        <v>2095</v>
      </c>
      <c r="BI252" s="29" t="s">
        <v>97</v>
      </c>
      <c r="BK252" s="55" t="s">
        <v>2096</v>
      </c>
      <c r="BL252" s="29" t="s">
        <v>354</v>
      </c>
      <c r="BM252" s="30"/>
      <c r="BN252" s="73" t="s">
        <v>99</v>
      </c>
      <c r="BO252" s="39"/>
      <c r="BP252" s="39" t="s">
        <v>100</v>
      </c>
      <c r="BQ252" s="39"/>
      <c r="BR252" s="39"/>
      <c r="BU252" s="29"/>
    </row>
    <row r="253" spans="1:73" ht="12.75" customHeight="1" x14ac:dyDescent="0.2">
      <c r="A253" s="159" t="s">
        <v>2097</v>
      </c>
      <c r="B253" s="51" t="s">
        <v>75</v>
      </c>
      <c r="C253" s="155" t="s">
        <v>2098</v>
      </c>
      <c r="D253" s="156">
        <v>3</v>
      </c>
      <c r="E253" s="156" t="s">
        <v>2078</v>
      </c>
      <c r="F253" s="157">
        <v>43622</v>
      </c>
      <c r="G253" s="156" t="s">
        <v>2079</v>
      </c>
      <c r="H253" s="158" t="s">
        <v>1970</v>
      </c>
      <c r="I253" s="158" t="s">
        <v>2080</v>
      </c>
      <c r="J253" s="156"/>
      <c r="K253" s="12">
        <v>40219</v>
      </c>
      <c r="L253" s="12">
        <v>105919</v>
      </c>
      <c r="M253" s="35">
        <v>43622</v>
      </c>
      <c r="N253" s="35">
        <v>43622</v>
      </c>
      <c r="P253" s="36">
        <v>0</v>
      </c>
      <c r="Q253" s="36">
        <v>3279836</v>
      </c>
      <c r="S253" s="31" t="s">
        <v>1738</v>
      </c>
      <c r="T253" s="31" t="s">
        <v>1739</v>
      </c>
      <c r="U253" s="38" t="s">
        <v>81</v>
      </c>
      <c r="V253" s="38">
        <v>891700037</v>
      </c>
      <c r="W253" s="12" t="s">
        <v>2035</v>
      </c>
      <c r="X253" s="39" t="s">
        <v>81</v>
      </c>
      <c r="Y253" s="12" t="s">
        <v>2083</v>
      </c>
      <c r="Z253" s="31" t="s">
        <v>1950</v>
      </c>
      <c r="AA253" s="150"/>
      <c r="AB253" s="150"/>
      <c r="AC253" s="150"/>
      <c r="AD253" s="150"/>
      <c r="AE253" s="29" t="s">
        <v>132</v>
      </c>
      <c r="AF253" s="31" t="s">
        <v>90</v>
      </c>
      <c r="AG253" s="31" t="s">
        <v>83</v>
      </c>
      <c r="AH253" s="43">
        <v>16356940</v>
      </c>
      <c r="AI253" s="29" t="s">
        <v>133</v>
      </c>
      <c r="AJ253" s="12">
        <v>70</v>
      </c>
      <c r="AK253" s="31" t="s">
        <v>92</v>
      </c>
      <c r="AL253" s="151" t="s">
        <v>354</v>
      </c>
      <c r="AM253" s="31" t="s">
        <v>93</v>
      </c>
      <c r="AN253" s="31">
        <v>0</v>
      </c>
      <c r="AO253" s="46">
        <v>0</v>
      </c>
      <c r="AP253" s="47"/>
      <c r="AQ253" s="48">
        <v>0</v>
      </c>
      <c r="AR253" s="47"/>
      <c r="AS253" s="49">
        <v>43623</v>
      </c>
      <c r="AT253" s="49">
        <v>43691</v>
      </c>
      <c r="AU253" s="51"/>
      <c r="AV253" s="51"/>
      <c r="AW253" s="31" t="s">
        <v>94</v>
      </c>
      <c r="AX253" s="31"/>
      <c r="AY253" s="31"/>
      <c r="AZ253" s="31" t="s">
        <v>94</v>
      </c>
      <c r="BA253" s="31">
        <v>0</v>
      </c>
      <c r="BB253" s="31"/>
      <c r="BE253" s="52" t="s">
        <v>2099</v>
      </c>
      <c r="BF253" s="53">
        <f t="shared" si="6"/>
        <v>3279836</v>
      </c>
      <c r="BH253" s="55" t="s">
        <v>2100</v>
      </c>
      <c r="BI253" s="29" t="s">
        <v>97</v>
      </c>
      <c r="BK253" s="55" t="s">
        <v>2101</v>
      </c>
      <c r="BL253" s="29" t="s">
        <v>354</v>
      </c>
      <c r="BM253" s="30"/>
      <c r="BN253" s="73" t="s">
        <v>99</v>
      </c>
      <c r="BO253" s="39"/>
      <c r="BP253" s="29" t="s">
        <v>100</v>
      </c>
      <c r="BQ253" s="39"/>
      <c r="BR253" s="39"/>
      <c r="BU253" s="29"/>
    </row>
    <row r="254" spans="1:73" ht="12.75" customHeight="1" x14ac:dyDescent="0.2">
      <c r="A254" s="160" t="s">
        <v>2102</v>
      </c>
      <c r="B254" s="161" t="s">
        <v>75</v>
      </c>
      <c r="C254" s="162" t="s">
        <v>2103</v>
      </c>
      <c r="D254" s="112">
        <v>1</v>
      </c>
      <c r="E254" s="112" t="s">
        <v>2104</v>
      </c>
      <c r="F254" s="163">
        <v>43602</v>
      </c>
      <c r="G254" s="112" t="s">
        <v>2105</v>
      </c>
      <c r="H254" s="161" t="s">
        <v>2106</v>
      </c>
      <c r="I254" s="161" t="s">
        <v>2080</v>
      </c>
      <c r="J254" s="112" t="s">
        <v>2107</v>
      </c>
      <c r="K254" s="12" t="s">
        <v>354</v>
      </c>
      <c r="L254" s="12" t="s">
        <v>354</v>
      </c>
      <c r="M254" s="12" t="s">
        <v>354</v>
      </c>
      <c r="N254" s="12" t="s">
        <v>354</v>
      </c>
      <c r="P254" s="36">
        <v>0</v>
      </c>
      <c r="Q254" s="36">
        <v>0</v>
      </c>
      <c r="S254" s="31" t="s">
        <v>1738</v>
      </c>
      <c r="T254" s="31" t="s">
        <v>1739</v>
      </c>
      <c r="U254" s="38" t="s">
        <v>81</v>
      </c>
      <c r="V254" s="38">
        <v>891200316</v>
      </c>
      <c r="W254" s="39" t="s">
        <v>2108</v>
      </c>
      <c r="X254" s="39" t="s">
        <v>81</v>
      </c>
      <c r="Y254" s="12" t="s">
        <v>2104</v>
      </c>
      <c r="Z254" s="31" t="s">
        <v>85</v>
      </c>
      <c r="AA254" s="150" t="s">
        <v>2109</v>
      </c>
      <c r="AB254" s="98" t="s">
        <v>1957</v>
      </c>
      <c r="AC254" s="164">
        <v>43606</v>
      </c>
      <c r="AD254" s="12" t="s">
        <v>2110</v>
      </c>
      <c r="AE254" s="29" t="s">
        <v>132</v>
      </c>
      <c r="AF254" s="31" t="s">
        <v>90</v>
      </c>
      <c r="AG254" s="31" t="s">
        <v>83</v>
      </c>
      <c r="AH254" s="43">
        <v>16356940</v>
      </c>
      <c r="AI254" s="29" t="s">
        <v>133</v>
      </c>
      <c r="AJ254" s="12">
        <v>90</v>
      </c>
      <c r="AK254" s="31" t="s">
        <v>92</v>
      </c>
      <c r="AL254" s="45">
        <v>43608</v>
      </c>
      <c r="AM254" s="31" t="s">
        <v>93</v>
      </c>
      <c r="AN254" s="31">
        <v>0</v>
      </c>
      <c r="AO254" s="46">
        <v>0</v>
      </c>
      <c r="AP254" s="47"/>
      <c r="AQ254" s="48">
        <v>0</v>
      </c>
      <c r="AR254" s="47"/>
      <c r="AS254" s="49">
        <v>43608</v>
      </c>
      <c r="AT254" s="49">
        <v>43699</v>
      </c>
      <c r="AU254" s="51"/>
      <c r="AV254" s="51"/>
      <c r="AW254" s="31" t="s">
        <v>94</v>
      </c>
      <c r="AX254" s="31"/>
      <c r="AY254" s="31"/>
      <c r="AZ254" s="31" t="s">
        <v>94</v>
      </c>
      <c r="BA254" s="31">
        <v>0</v>
      </c>
      <c r="BB254" s="31"/>
      <c r="BE254" s="52" t="s">
        <v>2111</v>
      </c>
      <c r="BF254" s="53">
        <f t="shared" si="6"/>
        <v>0</v>
      </c>
      <c r="BH254" s="55" t="s">
        <v>2112</v>
      </c>
      <c r="BI254" s="29" t="s">
        <v>97</v>
      </c>
      <c r="BK254" s="55" t="s">
        <v>2113</v>
      </c>
      <c r="BL254" s="29" t="s">
        <v>354</v>
      </c>
      <c r="BM254" s="30"/>
      <c r="BN254" s="73" t="s">
        <v>99</v>
      </c>
      <c r="BO254" s="39"/>
      <c r="BP254" s="29" t="s">
        <v>100</v>
      </c>
      <c r="BQ254" s="39"/>
      <c r="BR254" s="39"/>
      <c r="BT254" s="89" t="s">
        <v>2114</v>
      </c>
      <c r="BU254" s="29"/>
    </row>
    <row r="255" spans="1:73" ht="12.75" customHeight="1" x14ac:dyDescent="0.2">
      <c r="A255" s="165" t="s">
        <v>2115</v>
      </c>
      <c r="B255" s="51" t="s">
        <v>75</v>
      </c>
      <c r="C255" s="166" t="s">
        <v>2116</v>
      </c>
      <c r="D255" s="167">
        <v>1</v>
      </c>
      <c r="E255" s="167" t="s">
        <v>2117</v>
      </c>
      <c r="F255" s="168">
        <v>43535</v>
      </c>
      <c r="G255" s="167" t="s">
        <v>2118</v>
      </c>
      <c r="H255" s="90" t="s">
        <v>1970</v>
      </c>
      <c r="I255" s="90" t="s">
        <v>1971</v>
      </c>
      <c r="J255" s="167" t="s">
        <v>2119</v>
      </c>
      <c r="K255" s="12">
        <v>27919</v>
      </c>
      <c r="L255" s="12">
        <v>52919</v>
      </c>
      <c r="M255" s="35">
        <v>43535</v>
      </c>
      <c r="N255" s="61">
        <v>43536</v>
      </c>
      <c r="P255" s="36">
        <v>0</v>
      </c>
      <c r="Q255" s="36">
        <v>7913500</v>
      </c>
      <c r="S255" s="31" t="s">
        <v>1738</v>
      </c>
      <c r="T255" s="31" t="s">
        <v>1739</v>
      </c>
      <c r="U255" s="38" t="s">
        <v>81</v>
      </c>
      <c r="V255" s="38">
        <v>900204272</v>
      </c>
      <c r="W255" s="39" t="s">
        <v>1963</v>
      </c>
      <c r="X255" s="39" t="s">
        <v>81</v>
      </c>
      <c r="Y255" s="12" t="s">
        <v>2117</v>
      </c>
      <c r="Z255" s="31" t="s">
        <v>85</v>
      </c>
      <c r="AA255" s="31" t="s">
        <v>1974</v>
      </c>
      <c r="AB255" s="31" t="s">
        <v>2008</v>
      </c>
      <c r="AC255" s="60">
        <v>43535</v>
      </c>
      <c r="AD255" s="34">
        <v>3026212</v>
      </c>
      <c r="AE255" s="29" t="s">
        <v>405</v>
      </c>
      <c r="AF255" s="31" t="s">
        <v>90</v>
      </c>
      <c r="AG255" s="31" t="s">
        <v>83</v>
      </c>
      <c r="AH255" s="43">
        <v>52260278</v>
      </c>
      <c r="AI255" s="29" t="s">
        <v>406</v>
      </c>
      <c r="AJ255" s="12">
        <v>272</v>
      </c>
      <c r="AK255" s="31" t="s">
        <v>92</v>
      </c>
      <c r="AL255" s="45">
        <v>43538</v>
      </c>
      <c r="AM255" s="31" t="s">
        <v>93</v>
      </c>
      <c r="AN255" s="31">
        <v>0</v>
      </c>
      <c r="AO255" s="46">
        <v>0</v>
      </c>
      <c r="AP255" s="47"/>
      <c r="AQ255" s="48">
        <v>0</v>
      </c>
      <c r="AR255" s="47"/>
      <c r="AS255" s="49">
        <v>43538</v>
      </c>
      <c r="AT255" s="49">
        <v>43814</v>
      </c>
      <c r="AU255" s="51"/>
      <c r="AV255" s="51"/>
      <c r="AW255" s="31" t="s">
        <v>94</v>
      </c>
      <c r="AX255" s="31"/>
      <c r="AY255" s="31"/>
      <c r="AZ255" s="31" t="s">
        <v>94</v>
      </c>
      <c r="BA255" s="31">
        <v>0</v>
      </c>
      <c r="BB255" s="31"/>
      <c r="BE255" s="52" t="s">
        <v>2120</v>
      </c>
      <c r="BF255" s="53">
        <f t="shared" si="6"/>
        <v>7913500</v>
      </c>
      <c r="BH255" s="55" t="s">
        <v>2121</v>
      </c>
      <c r="BI255" s="29" t="s">
        <v>97</v>
      </c>
      <c r="BK255" s="55" t="s">
        <v>2122</v>
      </c>
      <c r="BL255" s="29" t="s">
        <v>99</v>
      </c>
      <c r="BM255" s="30"/>
      <c r="BN255" s="29"/>
      <c r="BO255" s="39"/>
      <c r="BP255" s="39"/>
      <c r="BQ255" s="39"/>
      <c r="BR255" s="29" t="s">
        <v>100</v>
      </c>
      <c r="BU255" s="29" t="s">
        <v>1708</v>
      </c>
    </row>
    <row r="256" spans="1:73" ht="12.75" customHeight="1" x14ac:dyDescent="0.2">
      <c r="A256" s="165" t="s">
        <v>2123</v>
      </c>
      <c r="B256" s="51" t="s">
        <v>75</v>
      </c>
      <c r="C256" s="166" t="s">
        <v>2124</v>
      </c>
      <c r="D256" s="167">
        <v>2</v>
      </c>
      <c r="E256" s="167" t="s">
        <v>2125</v>
      </c>
      <c r="F256" s="168">
        <v>43609</v>
      </c>
      <c r="G256" s="167" t="s">
        <v>2126</v>
      </c>
      <c r="H256" s="90" t="s">
        <v>1970</v>
      </c>
      <c r="I256" s="90" t="s">
        <v>1971</v>
      </c>
      <c r="J256" s="167" t="s">
        <v>2119</v>
      </c>
      <c r="K256" s="12">
        <v>37719</v>
      </c>
      <c r="L256" s="12">
        <v>101819</v>
      </c>
      <c r="M256" s="35">
        <v>43553</v>
      </c>
      <c r="N256" s="35">
        <v>43553</v>
      </c>
      <c r="P256" s="36">
        <v>0</v>
      </c>
      <c r="Q256" s="36">
        <v>25235000</v>
      </c>
      <c r="S256" s="31" t="s">
        <v>1738</v>
      </c>
      <c r="T256" s="31" t="s">
        <v>1739</v>
      </c>
      <c r="U256" s="38" t="s">
        <v>81</v>
      </c>
      <c r="V256" s="38">
        <v>830095213</v>
      </c>
      <c r="W256" s="39" t="s">
        <v>2108</v>
      </c>
      <c r="X256" s="39" t="s">
        <v>81</v>
      </c>
      <c r="Y256" s="12" t="s">
        <v>2127</v>
      </c>
      <c r="Z256" s="31" t="s">
        <v>85</v>
      </c>
      <c r="AA256" s="31" t="s">
        <v>2128</v>
      </c>
      <c r="AB256" s="31" t="s">
        <v>2008</v>
      </c>
      <c r="AC256" s="60">
        <v>43615</v>
      </c>
      <c r="AD256" s="34">
        <v>55821</v>
      </c>
      <c r="AE256" s="29" t="s">
        <v>132</v>
      </c>
      <c r="AF256" s="31" t="s">
        <v>90</v>
      </c>
      <c r="AG256" s="31" t="s">
        <v>83</v>
      </c>
      <c r="AH256" s="43">
        <v>16356940</v>
      </c>
      <c r="AI256" s="29" t="s">
        <v>133</v>
      </c>
      <c r="AJ256" s="12">
        <v>180</v>
      </c>
      <c r="AK256" s="31" t="s">
        <v>92</v>
      </c>
      <c r="AL256" s="45">
        <v>43621</v>
      </c>
      <c r="AM256" s="31" t="s">
        <v>93</v>
      </c>
      <c r="AN256" s="31">
        <v>0</v>
      </c>
      <c r="AO256" s="46">
        <v>0</v>
      </c>
      <c r="AP256" s="47"/>
      <c r="AQ256" s="48">
        <v>0</v>
      </c>
      <c r="AR256" s="47"/>
      <c r="AS256" s="49">
        <v>43621</v>
      </c>
      <c r="AT256" s="49">
        <v>43803</v>
      </c>
      <c r="AU256" s="51"/>
      <c r="AV256" s="51"/>
      <c r="AW256" s="31" t="s">
        <v>94</v>
      </c>
      <c r="AX256" s="31"/>
      <c r="AY256" s="31"/>
      <c r="AZ256" s="31" t="s">
        <v>94</v>
      </c>
      <c r="BA256" s="31">
        <v>0</v>
      </c>
      <c r="BB256" s="31"/>
      <c r="BE256" s="52" t="s">
        <v>2129</v>
      </c>
      <c r="BF256" s="53">
        <f t="shared" si="6"/>
        <v>25235000</v>
      </c>
      <c r="BH256" s="55" t="s">
        <v>2130</v>
      </c>
      <c r="BI256" s="29" t="s">
        <v>97</v>
      </c>
      <c r="BK256" s="55" t="s">
        <v>2131</v>
      </c>
      <c r="BL256" s="29" t="s">
        <v>354</v>
      </c>
      <c r="BM256" s="30"/>
      <c r="BN256" s="73" t="s">
        <v>99</v>
      </c>
      <c r="BO256" s="39"/>
      <c r="BP256" s="39"/>
      <c r="BQ256" s="39"/>
      <c r="BR256" s="29" t="s">
        <v>100</v>
      </c>
      <c r="BT256" s="89" t="s">
        <v>2067</v>
      </c>
      <c r="BU256" s="29"/>
    </row>
    <row r="257" spans="1:72" ht="12.75" customHeight="1" x14ac:dyDescent="0.2">
      <c r="A257" s="165" t="s">
        <v>2132</v>
      </c>
      <c r="B257" s="51" t="s">
        <v>75</v>
      </c>
      <c r="C257" s="166" t="s">
        <v>2133</v>
      </c>
      <c r="D257" s="167">
        <v>3</v>
      </c>
      <c r="E257" s="167" t="s">
        <v>2134</v>
      </c>
      <c r="F257" s="168">
        <v>43634</v>
      </c>
      <c r="G257" s="167" t="s">
        <v>2135</v>
      </c>
      <c r="H257" s="90" t="s">
        <v>1970</v>
      </c>
      <c r="I257" s="90" t="s">
        <v>1971</v>
      </c>
      <c r="J257" s="167" t="s">
        <v>2119</v>
      </c>
      <c r="K257" s="12">
        <v>32019</v>
      </c>
      <c r="M257" s="35">
        <v>43634</v>
      </c>
      <c r="P257" s="36">
        <v>0</v>
      </c>
      <c r="Q257" s="36">
        <v>30000000</v>
      </c>
      <c r="S257" s="31" t="s">
        <v>1738</v>
      </c>
      <c r="T257" s="31" t="s">
        <v>1739</v>
      </c>
      <c r="U257" s="38" t="s">
        <v>81</v>
      </c>
      <c r="V257" s="12">
        <v>900684554</v>
      </c>
      <c r="W257" s="12" t="s">
        <v>1963</v>
      </c>
      <c r="X257" s="39" t="s">
        <v>81</v>
      </c>
      <c r="Y257" s="12" t="s">
        <v>2136</v>
      </c>
      <c r="Z257" s="31" t="s">
        <v>85</v>
      </c>
      <c r="AA257" s="31" t="s">
        <v>86</v>
      </c>
      <c r="AB257" s="98" t="s">
        <v>1957</v>
      </c>
      <c r="AC257" s="142">
        <v>43641</v>
      </c>
      <c r="AD257" s="12" t="s">
        <v>2137</v>
      </c>
      <c r="AE257" s="29" t="s">
        <v>123</v>
      </c>
      <c r="AF257" s="31" t="s">
        <v>90</v>
      </c>
      <c r="AG257" s="31" t="s">
        <v>83</v>
      </c>
      <c r="AH257" s="43">
        <v>11342150</v>
      </c>
      <c r="AI257" s="29" t="s">
        <v>124</v>
      </c>
      <c r="AK257" s="31" t="s">
        <v>92</v>
      </c>
      <c r="AL257" s="142">
        <v>43649</v>
      </c>
      <c r="AM257" s="31" t="s">
        <v>93</v>
      </c>
      <c r="AN257" s="31">
        <v>0</v>
      </c>
      <c r="AO257" s="46">
        <v>0</v>
      </c>
      <c r="AP257" s="47"/>
      <c r="AQ257" s="48">
        <v>0</v>
      </c>
      <c r="AT257" s="49">
        <v>43809</v>
      </c>
      <c r="AW257" s="31" t="s">
        <v>94</v>
      </c>
      <c r="AX257" s="31"/>
      <c r="AY257" s="31"/>
      <c r="AZ257" s="31" t="s">
        <v>94</v>
      </c>
      <c r="BA257" s="31">
        <v>0</v>
      </c>
      <c r="BB257" s="31"/>
      <c r="BE257" s="52" t="s">
        <v>2138</v>
      </c>
      <c r="BF257" s="53">
        <f t="shared" si="6"/>
        <v>30000000</v>
      </c>
      <c r="BH257" s="55" t="s">
        <v>2139</v>
      </c>
      <c r="BI257" s="29" t="s">
        <v>97</v>
      </c>
      <c r="BK257" s="55" t="s">
        <v>2140</v>
      </c>
      <c r="BL257" s="29" t="s">
        <v>354</v>
      </c>
      <c r="BM257" s="30"/>
      <c r="BN257" s="73" t="s">
        <v>99</v>
      </c>
      <c r="BO257" s="39"/>
      <c r="BP257" s="39"/>
      <c r="BQ257" s="39"/>
      <c r="BR257" s="29" t="s">
        <v>100</v>
      </c>
      <c r="BT257" s="82" t="s">
        <v>2067</v>
      </c>
    </row>
    <row r="258" spans="1:72" ht="12.75" customHeight="1" x14ac:dyDescent="0.2">
      <c r="BE258" s="169"/>
      <c r="BM258" s="170"/>
    </row>
    <row r="259" spans="1:72" ht="12.75" customHeight="1" x14ac:dyDescent="0.2">
      <c r="BE259" s="169"/>
      <c r="BM259" s="170"/>
    </row>
    <row r="260" spans="1:72" ht="12.75" customHeight="1" x14ac:dyDescent="0.2">
      <c r="BE260" s="169"/>
      <c r="BM260" s="170"/>
    </row>
    <row r="261" spans="1:72" ht="12.75" customHeight="1" x14ac:dyDescent="0.2">
      <c r="BE261" s="169"/>
      <c r="BM261" s="170"/>
    </row>
    <row r="262" spans="1:72" ht="12.75" customHeight="1" x14ac:dyDescent="0.2">
      <c r="BE262" s="169"/>
      <c r="BM262" s="170"/>
    </row>
    <row r="263" spans="1:72" ht="12.75" customHeight="1" x14ac:dyDescent="0.2">
      <c r="BE263" s="169"/>
      <c r="BM263" s="170"/>
    </row>
    <row r="264" spans="1:72" ht="12.75" customHeight="1" x14ac:dyDescent="0.2">
      <c r="BE264" s="169"/>
      <c r="BM264" s="170"/>
    </row>
    <row r="265" spans="1:72" ht="12.75" customHeight="1" x14ac:dyDescent="0.2">
      <c r="BE265" s="169"/>
      <c r="BM265" s="170"/>
    </row>
    <row r="266" spans="1:72" ht="12.75" customHeight="1" x14ac:dyDescent="0.2">
      <c r="BE266" s="169"/>
      <c r="BM266" s="170"/>
    </row>
    <row r="267" spans="1:72" ht="12.75" customHeight="1" x14ac:dyDescent="0.2">
      <c r="BE267" s="169"/>
      <c r="BM267" s="170"/>
    </row>
    <row r="268" spans="1:72" ht="12.75" customHeight="1" x14ac:dyDescent="0.2">
      <c r="BE268" s="169"/>
      <c r="BM268" s="170"/>
    </row>
    <row r="269" spans="1:72" ht="12.75" customHeight="1" x14ac:dyDescent="0.2">
      <c r="BE269" s="169"/>
      <c r="BM269" s="170"/>
    </row>
    <row r="270" spans="1:72" ht="12.75" customHeight="1" x14ac:dyDescent="0.2">
      <c r="BE270" s="169"/>
      <c r="BM270" s="170"/>
    </row>
    <row r="271" spans="1:72" ht="12.75" customHeight="1" x14ac:dyDescent="0.2">
      <c r="BE271" s="169"/>
      <c r="BM271" s="170"/>
    </row>
    <row r="272" spans="1:72" ht="12.75" customHeight="1" x14ac:dyDescent="0.2">
      <c r="BE272" s="169"/>
      <c r="BM272" s="170"/>
    </row>
    <row r="273" spans="57:65" ht="12.75" customHeight="1" x14ac:dyDescent="0.2">
      <c r="BE273" s="169"/>
      <c r="BM273" s="170"/>
    </row>
    <row r="274" spans="57:65" ht="12.75" customHeight="1" x14ac:dyDescent="0.2">
      <c r="BE274" s="169"/>
      <c r="BM274" s="170"/>
    </row>
    <row r="275" spans="57:65" ht="12.75" customHeight="1" x14ac:dyDescent="0.2">
      <c r="BE275" s="169"/>
      <c r="BM275" s="170"/>
    </row>
    <row r="276" spans="57:65" ht="12.75" customHeight="1" x14ac:dyDescent="0.2">
      <c r="BE276" s="169"/>
      <c r="BM276" s="170"/>
    </row>
    <row r="277" spans="57:65" ht="12.75" customHeight="1" x14ac:dyDescent="0.2">
      <c r="BE277" s="169"/>
      <c r="BM277" s="170"/>
    </row>
    <row r="278" spans="57:65" ht="12.75" customHeight="1" x14ac:dyDescent="0.2">
      <c r="BE278" s="169"/>
      <c r="BM278" s="170"/>
    </row>
    <row r="279" spans="57:65" ht="12.75" customHeight="1" x14ac:dyDescent="0.2">
      <c r="BE279" s="169"/>
      <c r="BM279" s="170"/>
    </row>
    <row r="280" spans="57:65" ht="12.75" customHeight="1" x14ac:dyDescent="0.2">
      <c r="BE280" s="169"/>
      <c r="BM280" s="170"/>
    </row>
    <row r="281" spans="57:65" ht="12.75" customHeight="1" x14ac:dyDescent="0.2">
      <c r="BE281" s="169"/>
      <c r="BM281" s="170"/>
    </row>
    <row r="282" spans="57:65" ht="12.75" customHeight="1" x14ac:dyDescent="0.2">
      <c r="BE282" s="169"/>
      <c r="BM282" s="170"/>
    </row>
    <row r="283" spans="57:65" ht="12.75" customHeight="1" x14ac:dyDescent="0.2">
      <c r="BE283" s="169"/>
      <c r="BM283" s="170"/>
    </row>
    <row r="284" spans="57:65" ht="12.75" customHeight="1" x14ac:dyDescent="0.2">
      <c r="BE284" s="169"/>
      <c r="BM284" s="170"/>
    </row>
    <row r="285" spans="57:65" ht="12.75" customHeight="1" x14ac:dyDescent="0.2">
      <c r="BE285" s="169"/>
      <c r="BM285" s="170"/>
    </row>
    <row r="286" spans="57:65" ht="12.75" customHeight="1" x14ac:dyDescent="0.2">
      <c r="BE286" s="169"/>
      <c r="BM286" s="170"/>
    </row>
    <row r="287" spans="57:65" ht="12.75" customHeight="1" x14ac:dyDescent="0.2">
      <c r="BE287" s="169"/>
      <c r="BM287" s="170"/>
    </row>
    <row r="288" spans="57:65" ht="12.75" customHeight="1" x14ac:dyDescent="0.2">
      <c r="BE288" s="169"/>
      <c r="BM288" s="170"/>
    </row>
    <row r="289" spans="57:65" ht="12.75" customHeight="1" x14ac:dyDescent="0.2">
      <c r="BE289" s="169"/>
      <c r="BM289" s="170"/>
    </row>
    <row r="290" spans="57:65" ht="12.75" customHeight="1" x14ac:dyDescent="0.2">
      <c r="BE290" s="169"/>
      <c r="BM290" s="170"/>
    </row>
    <row r="291" spans="57:65" ht="12.75" customHeight="1" x14ac:dyDescent="0.2">
      <c r="BE291" s="169"/>
      <c r="BM291" s="170"/>
    </row>
    <row r="292" spans="57:65" ht="12.75" customHeight="1" x14ac:dyDescent="0.2">
      <c r="BE292" s="169"/>
      <c r="BM292" s="170"/>
    </row>
    <row r="293" spans="57:65" ht="12.75" customHeight="1" x14ac:dyDescent="0.2">
      <c r="BE293" s="169"/>
      <c r="BM293" s="170"/>
    </row>
    <row r="294" spans="57:65" ht="12.75" customHeight="1" x14ac:dyDescent="0.2">
      <c r="BE294" s="169"/>
      <c r="BM294" s="170"/>
    </row>
    <row r="295" spans="57:65" ht="12.75" customHeight="1" x14ac:dyDescent="0.2">
      <c r="BE295" s="169"/>
      <c r="BM295" s="170"/>
    </row>
    <row r="296" spans="57:65" ht="12.75" customHeight="1" x14ac:dyDescent="0.2">
      <c r="BE296" s="169"/>
      <c r="BM296" s="170"/>
    </row>
    <row r="297" spans="57:65" ht="12.75" customHeight="1" x14ac:dyDescent="0.2">
      <c r="BE297" s="169"/>
      <c r="BM297" s="170"/>
    </row>
    <row r="298" spans="57:65" ht="12.75" customHeight="1" x14ac:dyDescent="0.2">
      <c r="BE298" s="169"/>
      <c r="BM298" s="170"/>
    </row>
    <row r="299" spans="57:65" ht="12.75" customHeight="1" x14ac:dyDescent="0.2">
      <c r="BE299" s="169"/>
      <c r="BM299" s="170"/>
    </row>
    <row r="300" spans="57:65" ht="12.75" customHeight="1" x14ac:dyDescent="0.2">
      <c r="BE300" s="169"/>
      <c r="BM300" s="170"/>
    </row>
    <row r="301" spans="57:65" ht="12.75" customHeight="1" x14ac:dyDescent="0.2">
      <c r="BE301" s="169"/>
      <c r="BM301" s="170"/>
    </row>
    <row r="302" spans="57:65" ht="12.75" customHeight="1" x14ac:dyDescent="0.2">
      <c r="BE302" s="169"/>
      <c r="BM302" s="170"/>
    </row>
    <row r="303" spans="57:65" ht="12.75" customHeight="1" x14ac:dyDescent="0.2">
      <c r="BE303" s="169"/>
      <c r="BM303" s="170"/>
    </row>
    <row r="304" spans="57:65" ht="12.75" customHeight="1" x14ac:dyDescent="0.2">
      <c r="BE304" s="169"/>
      <c r="BM304" s="170"/>
    </row>
    <row r="305" spans="57:65" ht="12.75" customHeight="1" x14ac:dyDescent="0.2">
      <c r="BE305" s="169"/>
      <c r="BM305" s="170"/>
    </row>
    <row r="306" spans="57:65" ht="12.75" customHeight="1" x14ac:dyDescent="0.2">
      <c r="BE306" s="169"/>
      <c r="BM306" s="170"/>
    </row>
    <row r="307" spans="57:65" ht="12.75" customHeight="1" x14ac:dyDescent="0.2">
      <c r="BE307" s="169"/>
      <c r="BM307" s="170"/>
    </row>
    <row r="308" spans="57:65" ht="12.75" customHeight="1" x14ac:dyDescent="0.2">
      <c r="BE308" s="169"/>
      <c r="BM308" s="170"/>
    </row>
    <row r="309" spans="57:65" ht="12.75" customHeight="1" x14ac:dyDescent="0.2">
      <c r="BE309" s="169"/>
      <c r="BM309" s="170"/>
    </row>
    <row r="310" spans="57:65" ht="12.75" customHeight="1" x14ac:dyDescent="0.2">
      <c r="BE310" s="169"/>
      <c r="BM310" s="170"/>
    </row>
    <row r="311" spans="57:65" ht="12.75" customHeight="1" x14ac:dyDescent="0.2">
      <c r="BE311" s="169"/>
      <c r="BM311" s="170"/>
    </row>
    <row r="312" spans="57:65" ht="12.75" customHeight="1" x14ac:dyDescent="0.2">
      <c r="BE312" s="169"/>
      <c r="BM312" s="170"/>
    </row>
    <row r="313" spans="57:65" ht="12.75" customHeight="1" x14ac:dyDescent="0.2">
      <c r="BE313" s="169"/>
      <c r="BM313" s="170"/>
    </row>
    <row r="314" spans="57:65" ht="12.75" customHeight="1" x14ac:dyDescent="0.2">
      <c r="BE314" s="169"/>
      <c r="BM314" s="170"/>
    </row>
    <row r="315" spans="57:65" ht="12.75" customHeight="1" x14ac:dyDescent="0.2">
      <c r="BE315" s="169"/>
      <c r="BM315" s="170"/>
    </row>
    <row r="316" spans="57:65" ht="12.75" customHeight="1" x14ac:dyDescent="0.2">
      <c r="BE316" s="169"/>
      <c r="BM316" s="170"/>
    </row>
    <row r="317" spans="57:65" ht="12.75" customHeight="1" x14ac:dyDescent="0.2">
      <c r="BE317" s="169"/>
      <c r="BM317" s="170"/>
    </row>
    <row r="318" spans="57:65" ht="12.75" customHeight="1" x14ac:dyDescent="0.2">
      <c r="BE318" s="169"/>
      <c r="BM318" s="170"/>
    </row>
    <row r="319" spans="57:65" ht="12.75" customHeight="1" x14ac:dyDescent="0.2">
      <c r="BE319" s="169"/>
      <c r="BM319" s="170"/>
    </row>
    <row r="320" spans="57:65" ht="12.75" customHeight="1" x14ac:dyDescent="0.2">
      <c r="BE320" s="169"/>
      <c r="BM320" s="170"/>
    </row>
    <row r="321" spans="57:65" ht="12.75" customHeight="1" x14ac:dyDescent="0.2">
      <c r="BE321" s="169"/>
      <c r="BM321" s="170"/>
    </row>
    <row r="322" spans="57:65" ht="12.75" customHeight="1" x14ac:dyDescent="0.2">
      <c r="BE322" s="169"/>
      <c r="BM322" s="170"/>
    </row>
    <row r="323" spans="57:65" ht="12.75" customHeight="1" x14ac:dyDescent="0.2">
      <c r="BE323" s="169"/>
      <c r="BM323" s="170"/>
    </row>
    <row r="324" spans="57:65" ht="12.75" customHeight="1" x14ac:dyDescent="0.2">
      <c r="BE324" s="169"/>
      <c r="BM324" s="170"/>
    </row>
    <row r="325" spans="57:65" ht="12.75" customHeight="1" x14ac:dyDescent="0.2">
      <c r="BE325" s="169"/>
      <c r="BM325" s="170"/>
    </row>
    <row r="326" spans="57:65" ht="12.75" customHeight="1" x14ac:dyDescent="0.2">
      <c r="BE326" s="169"/>
      <c r="BM326" s="170"/>
    </row>
    <row r="327" spans="57:65" ht="12.75" customHeight="1" x14ac:dyDescent="0.2">
      <c r="BE327" s="169"/>
      <c r="BM327" s="170"/>
    </row>
    <row r="328" spans="57:65" ht="12.75" customHeight="1" x14ac:dyDescent="0.2">
      <c r="BE328" s="169"/>
      <c r="BM328" s="170"/>
    </row>
    <row r="329" spans="57:65" ht="12.75" customHeight="1" x14ac:dyDescent="0.2">
      <c r="BE329" s="169"/>
      <c r="BM329" s="170"/>
    </row>
    <row r="330" spans="57:65" ht="12.75" customHeight="1" x14ac:dyDescent="0.2">
      <c r="BE330" s="169"/>
      <c r="BM330" s="170"/>
    </row>
    <row r="331" spans="57:65" ht="12.75" customHeight="1" x14ac:dyDescent="0.2">
      <c r="BE331" s="169"/>
      <c r="BM331" s="170"/>
    </row>
    <row r="332" spans="57:65" ht="12.75" customHeight="1" x14ac:dyDescent="0.2">
      <c r="BE332" s="169"/>
      <c r="BM332" s="170"/>
    </row>
    <row r="333" spans="57:65" ht="12.75" customHeight="1" x14ac:dyDescent="0.2">
      <c r="BE333" s="169"/>
      <c r="BM333" s="170"/>
    </row>
    <row r="334" spans="57:65" ht="12.75" customHeight="1" x14ac:dyDescent="0.2">
      <c r="BE334" s="169"/>
      <c r="BM334" s="170"/>
    </row>
    <row r="335" spans="57:65" ht="12.75" customHeight="1" x14ac:dyDescent="0.2">
      <c r="BE335" s="169"/>
      <c r="BM335" s="170"/>
    </row>
    <row r="336" spans="57:65" ht="12.75" customHeight="1" x14ac:dyDescent="0.2">
      <c r="BE336" s="169"/>
      <c r="BM336" s="170"/>
    </row>
    <row r="337" spans="57:65" ht="12.75" customHeight="1" x14ac:dyDescent="0.2">
      <c r="BE337" s="169"/>
      <c r="BM337" s="170"/>
    </row>
    <row r="338" spans="57:65" ht="12.75" customHeight="1" x14ac:dyDescent="0.2">
      <c r="BE338" s="169"/>
      <c r="BM338" s="170"/>
    </row>
    <row r="339" spans="57:65" ht="12.75" customHeight="1" x14ac:dyDescent="0.2">
      <c r="BE339" s="169"/>
      <c r="BM339" s="170"/>
    </row>
    <row r="340" spans="57:65" ht="12.75" customHeight="1" x14ac:dyDescent="0.2">
      <c r="BE340" s="169"/>
      <c r="BM340" s="170"/>
    </row>
    <row r="341" spans="57:65" ht="12.75" customHeight="1" x14ac:dyDescent="0.2">
      <c r="BE341" s="169"/>
      <c r="BM341" s="170"/>
    </row>
    <row r="342" spans="57:65" ht="12.75" customHeight="1" x14ac:dyDescent="0.2">
      <c r="BE342" s="169"/>
      <c r="BM342" s="170"/>
    </row>
    <row r="343" spans="57:65" ht="12.75" customHeight="1" x14ac:dyDescent="0.2">
      <c r="BE343" s="169"/>
      <c r="BM343" s="170"/>
    </row>
    <row r="344" spans="57:65" ht="12.75" customHeight="1" x14ac:dyDescent="0.2">
      <c r="BE344" s="169"/>
      <c r="BM344" s="170"/>
    </row>
    <row r="345" spans="57:65" ht="12.75" customHeight="1" x14ac:dyDescent="0.2">
      <c r="BE345" s="169"/>
      <c r="BM345" s="170"/>
    </row>
    <row r="346" spans="57:65" ht="12.75" customHeight="1" x14ac:dyDescent="0.2">
      <c r="BE346" s="169"/>
      <c r="BM346" s="170"/>
    </row>
    <row r="347" spans="57:65" ht="12.75" customHeight="1" x14ac:dyDescent="0.2">
      <c r="BE347" s="169"/>
      <c r="BM347" s="170"/>
    </row>
    <row r="348" spans="57:65" ht="12.75" customHeight="1" x14ac:dyDescent="0.2">
      <c r="BE348" s="169"/>
      <c r="BM348" s="170"/>
    </row>
    <row r="349" spans="57:65" ht="12.75" customHeight="1" x14ac:dyDescent="0.2">
      <c r="BE349" s="169"/>
      <c r="BM349" s="170"/>
    </row>
    <row r="350" spans="57:65" ht="12.75" customHeight="1" x14ac:dyDescent="0.2">
      <c r="BE350" s="169"/>
      <c r="BM350" s="170"/>
    </row>
    <row r="351" spans="57:65" ht="12.75" customHeight="1" x14ac:dyDescent="0.2">
      <c r="BE351" s="169"/>
      <c r="BM351" s="170"/>
    </row>
    <row r="352" spans="57:65" ht="12.75" customHeight="1" x14ac:dyDescent="0.2">
      <c r="BE352" s="169"/>
      <c r="BM352" s="170"/>
    </row>
    <row r="353" spans="57:65" ht="12.75" customHeight="1" x14ac:dyDescent="0.2">
      <c r="BE353" s="169"/>
      <c r="BM353" s="170"/>
    </row>
    <row r="354" spans="57:65" ht="12.75" customHeight="1" x14ac:dyDescent="0.2">
      <c r="BE354" s="169"/>
      <c r="BM354" s="170"/>
    </row>
    <row r="355" spans="57:65" ht="12.75" customHeight="1" x14ac:dyDescent="0.2">
      <c r="BE355" s="169"/>
      <c r="BM355" s="170"/>
    </row>
    <row r="356" spans="57:65" ht="12.75" customHeight="1" x14ac:dyDescent="0.2">
      <c r="BE356" s="169"/>
      <c r="BM356" s="170"/>
    </row>
    <row r="357" spans="57:65" ht="12.75" customHeight="1" x14ac:dyDescent="0.2">
      <c r="BE357" s="169"/>
      <c r="BM357" s="170"/>
    </row>
    <row r="358" spans="57:65" ht="12.75" customHeight="1" x14ac:dyDescent="0.2">
      <c r="BE358" s="169"/>
      <c r="BM358" s="170"/>
    </row>
    <row r="359" spans="57:65" ht="12.75" customHeight="1" x14ac:dyDescent="0.2">
      <c r="BE359" s="169"/>
      <c r="BM359" s="170"/>
    </row>
    <row r="360" spans="57:65" ht="12.75" customHeight="1" x14ac:dyDescent="0.2">
      <c r="BE360" s="169"/>
      <c r="BM360" s="170"/>
    </row>
    <row r="361" spans="57:65" ht="12.75" customHeight="1" x14ac:dyDescent="0.2">
      <c r="BE361" s="169"/>
      <c r="BM361" s="170"/>
    </row>
    <row r="362" spans="57:65" ht="12.75" customHeight="1" x14ac:dyDescent="0.2">
      <c r="BE362" s="169"/>
      <c r="BM362" s="170"/>
    </row>
    <row r="363" spans="57:65" ht="12.75" customHeight="1" x14ac:dyDescent="0.2">
      <c r="BE363" s="169"/>
      <c r="BM363" s="170"/>
    </row>
    <row r="364" spans="57:65" ht="12.75" customHeight="1" x14ac:dyDescent="0.2">
      <c r="BE364" s="169"/>
      <c r="BM364" s="170"/>
    </row>
    <row r="365" spans="57:65" ht="12.75" customHeight="1" x14ac:dyDescent="0.2">
      <c r="BE365" s="169"/>
      <c r="BM365" s="170"/>
    </row>
    <row r="366" spans="57:65" ht="12.75" customHeight="1" x14ac:dyDescent="0.2">
      <c r="BE366" s="169"/>
      <c r="BM366" s="170"/>
    </row>
    <row r="367" spans="57:65" ht="12.75" customHeight="1" x14ac:dyDescent="0.2">
      <c r="BE367" s="169"/>
      <c r="BM367" s="170"/>
    </row>
    <row r="368" spans="57:65" ht="12.75" customHeight="1" x14ac:dyDescent="0.2">
      <c r="BE368" s="169"/>
      <c r="BM368" s="170"/>
    </row>
    <row r="369" spans="57:65" ht="12.75" customHeight="1" x14ac:dyDescent="0.2">
      <c r="BE369" s="169"/>
      <c r="BM369" s="170"/>
    </row>
    <row r="370" spans="57:65" ht="12.75" customHeight="1" x14ac:dyDescent="0.2">
      <c r="BE370" s="169"/>
      <c r="BM370" s="170"/>
    </row>
    <row r="371" spans="57:65" ht="12.75" customHeight="1" x14ac:dyDescent="0.2">
      <c r="BE371" s="169"/>
      <c r="BM371" s="170"/>
    </row>
    <row r="372" spans="57:65" ht="12.75" customHeight="1" x14ac:dyDescent="0.2">
      <c r="BE372" s="169"/>
      <c r="BM372" s="170"/>
    </row>
    <row r="373" spans="57:65" ht="12.75" customHeight="1" x14ac:dyDescent="0.2">
      <c r="BE373" s="169"/>
      <c r="BM373" s="170"/>
    </row>
    <row r="374" spans="57:65" ht="12.75" customHeight="1" x14ac:dyDescent="0.2">
      <c r="BE374" s="169"/>
      <c r="BM374" s="170"/>
    </row>
    <row r="375" spans="57:65" ht="12.75" customHeight="1" x14ac:dyDescent="0.2">
      <c r="BE375" s="169"/>
      <c r="BM375" s="170"/>
    </row>
    <row r="376" spans="57:65" ht="12.75" customHeight="1" x14ac:dyDescent="0.2">
      <c r="BE376" s="169"/>
      <c r="BM376" s="170"/>
    </row>
    <row r="377" spans="57:65" ht="12.75" customHeight="1" x14ac:dyDescent="0.2">
      <c r="BE377" s="169"/>
      <c r="BM377" s="170"/>
    </row>
    <row r="378" spans="57:65" ht="12.75" customHeight="1" x14ac:dyDescent="0.2">
      <c r="BE378" s="169"/>
      <c r="BM378" s="170"/>
    </row>
    <row r="379" spans="57:65" ht="12.75" customHeight="1" x14ac:dyDescent="0.2">
      <c r="BE379" s="169"/>
      <c r="BM379" s="170"/>
    </row>
    <row r="380" spans="57:65" ht="12.75" customHeight="1" x14ac:dyDescent="0.2">
      <c r="BE380" s="169"/>
      <c r="BM380" s="170"/>
    </row>
    <row r="381" spans="57:65" ht="12.75" customHeight="1" x14ac:dyDescent="0.2">
      <c r="BE381" s="169"/>
      <c r="BM381" s="170"/>
    </row>
    <row r="382" spans="57:65" ht="12.75" customHeight="1" x14ac:dyDescent="0.2">
      <c r="BE382" s="169"/>
      <c r="BM382" s="170"/>
    </row>
    <row r="383" spans="57:65" ht="12.75" customHeight="1" x14ac:dyDescent="0.2">
      <c r="BE383" s="169"/>
      <c r="BM383" s="170"/>
    </row>
    <row r="384" spans="57:65" ht="12.75" customHeight="1" x14ac:dyDescent="0.2">
      <c r="BE384" s="169"/>
      <c r="BM384" s="170"/>
    </row>
    <row r="385" spans="57:65" ht="12.75" customHeight="1" x14ac:dyDescent="0.2">
      <c r="BE385" s="169"/>
      <c r="BM385" s="170"/>
    </row>
    <row r="386" spans="57:65" ht="12.75" customHeight="1" x14ac:dyDescent="0.2">
      <c r="BE386" s="169"/>
      <c r="BM386" s="170"/>
    </row>
    <row r="387" spans="57:65" ht="12.75" customHeight="1" x14ac:dyDescent="0.2">
      <c r="BE387" s="169"/>
      <c r="BM387" s="170"/>
    </row>
    <row r="388" spans="57:65" ht="12.75" customHeight="1" x14ac:dyDescent="0.2">
      <c r="BE388" s="169"/>
      <c r="BM388" s="170"/>
    </row>
    <row r="389" spans="57:65" ht="12.75" customHeight="1" x14ac:dyDescent="0.2">
      <c r="BE389" s="169"/>
      <c r="BM389" s="170"/>
    </row>
    <row r="390" spans="57:65" ht="12.75" customHeight="1" x14ac:dyDescent="0.2">
      <c r="BE390" s="169"/>
      <c r="BM390" s="170"/>
    </row>
    <row r="391" spans="57:65" ht="12.75" customHeight="1" x14ac:dyDescent="0.2">
      <c r="BE391" s="169"/>
      <c r="BM391" s="170"/>
    </row>
    <row r="392" spans="57:65" ht="12.75" customHeight="1" x14ac:dyDescent="0.2">
      <c r="BE392" s="169"/>
      <c r="BM392" s="170"/>
    </row>
    <row r="393" spans="57:65" ht="12.75" customHeight="1" x14ac:dyDescent="0.2">
      <c r="BE393" s="169"/>
      <c r="BM393" s="170"/>
    </row>
    <row r="394" spans="57:65" ht="12.75" customHeight="1" x14ac:dyDescent="0.2">
      <c r="BE394" s="169"/>
      <c r="BM394" s="170"/>
    </row>
    <row r="395" spans="57:65" ht="12.75" customHeight="1" x14ac:dyDescent="0.2">
      <c r="BE395" s="169"/>
      <c r="BM395" s="170"/>
    </row>
    <row r="396" spans="57:65" ht="12.75" customHeight="1" x14ac:dyDescent="0.2">
      <c r="BE396" s="169"/>
      <c r="BM396" s="170"/>
    </row>
    <row r="397" spans="57:65" ht="12.75" customHeight="1" x14ac:dyDescent="0.2">
      <c r="BE397" s="169"/>
      <c r="BM397" s="170"/>
    </row>
    <row r="398" spans="57:65" ht="12.75" customHeight="1" x14ac:dyDescent="0.2">
      <c r="BE398" s="169"/>
      <c r="BM398" s="170"/>
    </row>
    <row r="399" spans="57:65" ht="12.75" customHeight="1" x14ac:dyDescent="0.2">
      <c r="BE399" s="169"/>
      <c r="BM399" s="170"/>
    </row>
    <row r="400" spans="57:65" ht="12.75" customHeight="1" x14ac:dyDescent="0.2">
      <c r="BE400" s="169"/>
      <c r="BM400" s="170"/>
    </row>
    <row r="401" spans="57:65" ht="12.75" customHeight="1" x14ac:dyDescent="0.2">
      <c r="BE401" s="169"/>
      <c r="BM401" s="170"/>
    </row>
    <row r="402" spans="57:65" ht="12.75" customHeight="1" x14ac:dyDescent="0.2">
      <c r="BE402" s="169"/>
      <c r="BM402" s="170"/>
    </row>
    <row r="403" spans="57:65" ht="12.75" customHeight="1" x14ac:dyDescent="0.2">
      <c r="BE403" s="169"/>
      <c r="BM403" s="170"/>
    </row>
    <row r="404" spans="57:65" ht="12.75" customHeight="1" x14ac:dyDescent="0.2">
      <c r="BE404" s="169"/>
      <c r="BM404" s="170"/>
    </row>
    <row r="405" spans="57:65" ht="12.75" customHeight="1" x14ac:dyDescent="0.2">
      <c r="BE405" s="169"/>
      <c r="BM405" s="170"/>
    </row>
    <row r="406" spans="57:65" ht="12.75" customHeight="1" x14ac:dyDescent="0.2">
      <c r="BE406" s="169"/>
      <c r="BM406" s="170"/>
    </row>
    <row r="407" spans="57:65" ht="12.75" customHeight="1" x14ac:dyDescent="0.2">
      <c r="BE407" s="169"/>
      <c r="BM407" s="170"/>
    </row>
    <row r="408" spans="57:65" ht="12.75" customHeight="1" x14ac:dyDescent="0.2">
      <c r="BE408" s="169"/>
      <c r="BM408" s="170"/>
    </row>
    <row r="409" spans="57:65" ht="12.75" customHeight="1" x14ac:dyDescent="0.2">
      <c r="BE409" s="169"/>
      <c r="BM409" s="170"/>
    </row>
    <row r="410" spans="57:65" ht="12.75" customHeight="1" x14ac:dyDescent="0.2">
      <c r="BE410" s="169"/>
      <c r="BM410" s="170"/>
    </row>
    <row r="411" spans="57:65" ht="12.75" customHeight="1" x14ac:dyDescent="0.2">
      <c r="BE411" s="169"/>
      <c r="BM411" s="170"/>
    </row>
    <row r="412" spans="57:65" ht="12.75" customHeight="1" x14ac:dyDescent="0.2">
      <c r="BE412" s="169"/>
      <c r="BM412" s="170"/>
    </row>
    <row r="413" spans="57:65" ht="12.75" customHeight="1" x14ac:dyDescent="0.2">
      <c r="BE413" s="169"/>
      <c r="BM413" s="170"/>
    </row>
    <row r="414" spans="57:65" ht="12.75" customHeight="1" x14ac:dyDescent="0.2">
      <c r="BE414" s="169"/>
      <c r="BM414" s="170"/>
    </row>
    <row r="415" spans="57:65" ht="12.75" customHeight="1" x14ac:dyDescent="0.2">
      <c r="BE415" s="169"/>
      <c r="BM415" s="170"/>
    </row>
    <row r="416" spans="57:65" ht="12.75" customHeight="1" x14ac:dyDescent="0.2">
      <c r="BE416" s="169"/>
      <c r="BM416" s="170"/>
    </row>
    <row r="417" spans="57:65" ht="12.75" customHeight="1" x14ac:dyDescent="0.2">
      <c r="BE417" s="169"/>
      <c r="BM417" s="170"/>
    </row>
    <row r="418" spans="57:65" ht="12.75" customHeight="1" x14ac:dyDescent="0.2">
      <c r="BE418" s="169"/>
      <c r="BM418" s="170"/>
    </row>
    <row r="419" spans="57:65" ht="12.75" customHeight="1" x14ac:dyDescent="0.2">
      <c r="BE419" s="169"/>
      <c r="BM419" s="170"/>
    </row>
    <row r="420" spans="57:65" ht="12.75" customHeight="1" x14ac:dyDescent="0.2">
      <c r="BE420" s="169"/>
      <c r="BM420" s="170"/>
    </row>
    <row r="421" spans="57:65" ht="12.75" customHeight="1" x14ac:dyDescent="0.2">
      <c r="BE421" s="169"/>
      <c r="BM421" s="170"/>
    </row>
    <row r="422" spans="57:65" ht="12.75" customHeight="1" x14ac:dyDescent="0.2">
      <c r="BE422" s="169"/>
      <c r="BM422" s="170"/>
    </row>
    <row r="423" spans="57:65" ht="12.75" customHeight="1" x14ac:dyDescent="0.2">
      <c r="BE423" s="169"/>
      <c r="BM423" s="170"/>
    </row>
    <row r="424" spans="57:65" ht="12.75" customHeight="1" x14ac:dyDescent="0.2">
      <c r="BE424" s="169"/>
      <c r="BM424" s="170"/>
    </row>
    <row r="425" spans="57:65" ht="12.75" customHeight="1" x14ac:dyDescent="0.2">
      <c r="BE425" s="169"/>
      <c r="BM425" s="170"/>
    </row>
    <row r="426" spans="57:65" ht="12.75" customHeight="1" x14ac:dyDescent="0.2">
      <c r="BE426" s="169"/>
      <c r="BM426" s="170"/>
    </row>
    <row r="427" spans="57:65" ht="12.75" customHeight="1" x14ac:dyDescent="0.2">
      <c r="BE427" s="169"/>
      <c r="BM427" s="170"/>
    </row>
    <row r="428" spans="57:65" ht="12.75" customHeight="1" x14ac:dyDescent="0.2">
      <c r="BE428" s="169"/>
      <c r="BM428" s="170"/>
    </row>
    <row r="429" spans="57:65" ht="12.75" customHeight="1" x14ac:dyDescent="0.2">
      <c r="BE429" s="169"/>
      <c r="BM429" s="170"/>
    </row>
    <row r="430" spans="57:65" ht="12.75" customHeight="1" x14ac:dyDescent="0.2">
      <c r="BE430" s="169"/>
      <c r="BM430" s="170"/>
    </row>
    <row r="431" spans="57:65" ht="12.75" customHeight="1" x14ac:dyDescent="0.2">
      <c r="BE431" s="169"/>
      <c r="BM431" s="170"/>
    </row>
    <row r="432" spans="57:65" ht="12.75" customHeight="1" x14ac:dyDescent="0.2">
      <c r="BE432" s="169"/>
      <c r="BM432" s="170"/>
    </row>
    <row r="433" spans="57:65" ht="12.75" customHeight="1" x14ac:dyDescent="0.2">
      <c r="BE433" s="169"/>
      <c r="BM433" s="170"/>
    </row>
    <row r="434" spans="57:65" ht="12.75" customHeight="1" x14ac:dyDescent="0.2">
      <c r="BE434" s="169"/>
      <c r="BM434" s="170"/>
    </row>
    <row r="435" spans="57:65" ht="12.75" customHeight="1" x14ac:dyDescent="0.2">
      <c r="BE435" s="169"/>
      <c r="BM435" s="170"/>
    </row>
    <row r="436" spans="57:65" ht="12.75" customHeight="1" x14ac:dyDescent="0.2">
      <c r="BE436" s="169"/>
      <c r="BM436" s="170"/>
    </row>
    <row r="437" spans="57:65" ht="12.75" customHeight="1" x14ac:dyDescent="0.2">
      <c r="BE437" s="169"/>
      <c r="BM437" s="170"/>
    </row>
    <row r="438" spans="57:65" ht="12.75" customHeight="1" x14ac:dyDescent="0.2">
      <c r="BE438" s="169"/>
      <c r="BM438" s="170"/>
    </row>
    <row r="439" spans="57:65" ht="12.75" customHeight="1" x14ac:dyDescent="0.2">
      <c r="BE439" s="169"/>
      <c r="BM439" s="170"/>
    </row>
    <row r="440" spans="57:65" ht="12.75" customHeight="1" x14ac:dyDescent="0.2">
      <c r="BE440" s="169"/>
      <c r="BM440" s="170"/>
    </row>
    <row r="441" spans="57:65" ht="12.75" customHeight="1" x14ac:dyDescent="0.2">
      <c r="BE441" s="169"/>
      <c r="BM441" s="170"/>
    </row>
    <row r="442" spans="57:65" ht="12.75" customHeight="1" x14ac:dyDescent="0.2">
      <c r="BE442" s="169"/>
      <c r="BM442" s="170"/>
    </row>
    <row r="443" spans="57:65" ht="12.75" customHeight="1" x14ac:dyDescent="0.2">
      <c r="BE443" s="169"/>
      <c r="BM443" s="170"/>
    </row>
    <row r="444" spans="57:65" ht="12.75" customHeight="1" x14ac:dyDescent="0.2">
      <c r="BE444" s="169"/>
      <c r="BM444" s="170"/>
    </row>
    <row r="445" spans="57:65" ht="12.75" customHeight="1" x14ac:dyDescent="0.2">
      <c r="BE445" s="169"/>
      <c r="BM445" s="170"/>
    </row>
    <row r="446" spans="57:65" ht="12.75" customHeight="1" x14ac:dyDescent="0.2">
      <c r="BE446" s="169"/>
      <c r="BM446" s="170"/>
    </row>
    <row r="447" spans="57:65" ht="12.75" customHeight="1" x14ac:dyDescent="0.2">
      <c r="BE447" s="169"/>
      <c r="BM447" s="170"/>
    </row>
    <row r="448" spans="57:65" ht="12.75" customHeight="1" x14ac:dyDescent="0.2">
      <c r="BE448" s="169"/>
      <c r="BM448" s="170"/>
    </row>
    <row r="449" spans="57:65" ht="12.75" customHeight="1" x14ac:dyDescent="0.2">
      <c r="BE449" s="169"/>
      <c r="BM449" s="170"/>
    </row>
    <row r="450" spans="57:65" ht="12.75" customHeight="1" x14ac:dyDescent="0.2">
      <c r="BE450" s="169"/>
      <c r="BM450" s="170"/>
    </row>
    <row r="451" spans="57:65" ht="12.75" customHeight="1" x14ac:dyDescent="0.2">
      <c r="BE451" s="169"/>
      <c r="BM451" s="170"/>
    </row>
    <row r="452" spans="57:65" ht="12.75" customHeight="1" x14ac:dyDescent="0.2">
      <c r="BE452" s="169"/>
      <c r="BM452" s="170"/>
    </row>
    <row r="453" spans="57:65" ht="12.75" customHeight="1" x14ac:dyDescent="0.2">
      <c r="BE453" s="169"/>
      <c r="BM453" s="170"/>
    </row>
    <row r="454" spans="57:65" ht="12.75" customHeight="1" x14ac:dyDescent="0.2">
      <c r="BE454" s="169"/>
      <c r="BM454" s="170"/>
    </row>
    <row r="455" spans="57:65" ht="12.75" customHeight="1" x14ac:dyDescent="0.2">
      <c r="BE455" s="169"/>
      <c r="BM455" s="170"/>
    </row>
    <row r="456" spans="57:65" ht="12.75" customHeight="1" x14ac:dyDescent="0.2">
      <c r="BE456" s="169"/>
      <c r="BM456" s="170"/>
    </row>
    <row r="457" spans="57:65" ht="12.75" customHeight="1" x14ac:dyDescent="0.2">
      <c r="BE457" s="169"/>
      <c r="BM457" s="170"/>
    </row>
    <row r="458" spans="57:65" ht="12.75" customHeight="1" x14ac:dyDescent="0.2">
      <c r="BE458" s="169"/>
      <c r="BM458" s="170"/>
    </row>
    <row r="459" spans="57:65" ht="12.75" customHeight="1" x14ac:dyDescent="0.2">
      <c r="BE459" s="169"/>
      <c r="BM459" s="170"/>
    </row>
    <row r="460" spans="57:65" ht="12.75" customHeight="1" x14ac:dyDescent="0.2">
      <c r="BE460" s="169"/>
      <c r="BM460" s="170"/>
    </row>
    <row r="461" spans="57:65" ht="12.75" customHeight="1" x14ac:dyDescent="0.2">
      <c r="BE461" s="169"/>
      <c r="BM461" s="170"/>
    </row>
    <row r="462" spans="57:65" ht="12.75" customHeight="1" x14ac:dyDescent="0.2">
      <c r="BE462" s="169"/>
      <c r="BM462" s="170"/>
    </row>
    <row r="463" spans="57:65" ht="12.75" customHeight="1" x14ac:dyDescent="0.2">
      <c r="BE463" s="169"/>
      <c r="BM463" s="170"/>
    </row>
    <row r="464" spans="57:65" ht="12.75" customHeight="1" x14ac:dyDescent="0.2">
      <c r="BE464" s="169"/>
      <c r="BM464" s="170"/>
    </row>
    <row r="465" spans="57:65" ht="12.75" customHeight="1" x14ac:dyDescent="0.2">
      <c r="BE465" s="169"/>
      <c r="BM465" s="170"/>
    </row>
    <row r="466" spans="57:65" ht="12.75" customHeight="1" x14ac:dyDescent="0.2">
      <c r="BE466" s="169"/>
      <c r="BM466" s="170"/>
    </row>
    <row r="467" spans="57:65" ht="12.75" customHeight="1" x14ac:dyDescent="0.2">
      <c r="BE467" s="169"/>
      <c r="BM467" s="170"/>
    </row>
    <row r="468" spans="57:65" ht="12.75" customHeight="1" x14ac:dyDescent="0.2">
      <c r="BE468" s="169"/>
      <c r="BM468" s="170"/>
    </row>
    <row r="469" spans="57:65" ht="12.75" customHeight="1" x14ac:dyDescent="0.2">
      <c r="BE469" s="169"/>
      <c r="BM469" s="170"/>
    </row>
    <row r="470" spans="57:65" ht="12.75" customHeight="1" x14ac:dyDescent="0.2">
      <c r="BE470" s="169"/>
      <c r="BM470" s="170"/>
    </row>
    <row r="471" spans="57:65" ht="12.75" customHeight="1" x14ac:dyDescent="0.2">
      <c r="BE471" s="169"/>
      <c r="BM471" s="170"/>
    </row>
    <row r="472" spans="57:65" ht="12.75" customHeight="1" x14ac:dyDescent="0.2">
      <c r="BE472" s="169"/>
      <c r="BM472" s="170"/>
    </row>
    <row r="473" spans="57:65" ht="12.75" customHeight="1" x14ac:dyDescent="0.2">
      <c r="BE473" s="169"/>
      <c r="BM473" s="170"/>
    </row>
    <row r="474" spans="57:65" ht="12.75" customHeight="1" x14ac:dyDescent="0.2">
      <c r="BE474" s="169"/>
      <c r="BM474" s="170"/>
    </row>
    <row r="475" spans="57:65" ht="12.75" customHeight="1" x14ac:dyDescent="0.2">
      <c r="BE475" s="169"/>
      <c r="BM475" s="170"/>
    </row>
    <row r="476" spans="57:65" ht="12.75" customHeight="1" x14ac:dyDescent="0.2">
      <c r="BE476" s="169"/>
      <c r="BM476" s="170"/>
    </row>
    <row r="477" spans="57:65" ht="12.75" customHeight="1" x14ac:dyDescent="0.2">
      <c r="BE477" s="169"/>
      <c r="BM477" s="170"/>
    </row>
    <row r="478" spans="57:65" ht="12.75" customHeight="1" x14ac:dyDescent="0.2">
      <c r="BE478" s="169"/>
      <c r="BM478" s="170"/>
    </row>
    <row r="479" spans="57:65" ht="12.75" customHeight="1" x14ac:dyDescent="0.2">
      <c r="BE479" s="169"/>
      <c r="BM479" s="170"/>
    </row>
    <row r="480" spans="57:65" ht="12.75" customHeight="1" x14ac:dyDescent="0.2">
      <c r="BE480" s="169"/>
      <c r="BM480" s="170"/>
    </row>
    <row r="481" spans="57:65" ht="12.75" customHeight="1" x14ac:dyDescent="0.2">
      <c r="BE481" s="169"/>
      <c r="BM481" s="170"/>
    </row>
    <row r="482" spans="57:65" ht="12.75" customHeight="1" x14ac:dyDescent="0.2">
      <c r="BE482" s="169"/>
      <c r="BM482" s="170"/>
    </row>
    <row r="483" spans="57:65" ht="12.75" customHeight="1" x14ac:dyDescent="0.2">
      <c r="BE483" s="169"/>
      <c r="BM483" s="170"/>
    </row>
    <row r="484" spans="57:65" ht="12.75" customHeight="1" x14ac:dyDescent="0.2">
      <c r="BE484" s="169"/>
      <c r="BM484" s="170"/>
    </row>
    <row r="485" spans="57:65" ht="12.75" customHeight="1" x14ac:dyDescent="0.2">
      <c r="BE485" s="169"/>
      <c r="BM485" s="170"/>
    </row>
    <row r="486" spans="57:65" ht="12.75" customHeight="1" x14ac:dyDescent="0.2">
      <c r="BE486" s="169"/>
      <c r="BM486" s="170"/>
    </row>
    <row r="487" spans="57:65" ht="12.75" customHeight="1" x14ac:dyDescent="0.2">
      <c r="BE487" s="169"/>
      <c r="BM487" s="170"/>
    </row>
    <row r="488" spans="57:65" ht="12.75" customHeight="1" x14ac:dyDescent="0.2">
      <c r="BE488" s="169"/>
      <c r="BM488" s="170"/>
    </row>
    <row r="489" spans="57:65" ht="12.75" customHeight="1" x14ac:dyDescent="0.2">
      <c r="BE489" s="169"/>
      <c r="BM489" s="170"/>
    </row>
    <row r="490" spans="57:65" ht="12.75" customHeight="1" x14ac:dyDescent="0.2">
      <c r="BE490" s="169"/>
      <c r="BM490" s="170"/>
    </row>
    <row r="491" spans="57:65" ht="12.75" customHeight="1" x14ac:dyDescent="0.2">
      <c r="BE491" s="169"/>
      <c r="BM491" s="170"/>
    </row>
    <row r="492" spans="57:65" ht="12.75" customHeight="1" x14ac:dyDescent="0.2">
      <c r="BE492" s="169"/>
      <c r="BM492" s="170"/>
    </row>
    <row r="493" spans="57:65" ht="12.75" customHeight="1" x14ac:dyDescent="0.2">
      <c r="BE493" s="169"/>
      <c r="BM493" s="170"/>
    </row>
    <row r="494" spans="57:65" ht="12.75" customHeight="1" x14ac:dyDescent="0.2">
      <c r="BE494" s="169"/>
      <c r="BM494" s="170"/>
    </row>
    <row r="495" spans="57:65" ht="12.75" customHeight="1" x14ac:dyDescent="0.2">
      <c r="BE495" s="169"/>
      <c r="BM495" s="170"/>
    </row>
    <row r="496" spans="57:65" ht="12.75" customHeight="1" x14ac:dyDescent="0.2">
      <c r="BE496" s="169"/>
      <c r="BM496" s="170"/>
    </row>
    <row r="497" spans="57:65" ht="12.75" customHeight="1" x14ac:dyDescent="0.2">
      <c r="BE497" s="169"/>
      <c r="BM497" s="170"/>
    </row>
    <row r="498" spans="57:65" ht="12.75" customHeight="1" x14ac:dyDescent="0.2">
      <c r="BE498" s="169"/>
      <c r="BM498" s="170"/>
    </row>
    <row r="499" spans="57:65" ht="12.75" customHeight="1" x14ac:dyDescent="0.2">
      <c r="BE499" s="169"/>
      <c r="BM499" s="170"/>
    </row>
    <row r="500" spans="57:65" ht="12.75" customHeight="1" x14ac:dyDescent="0.2">
      <c r="BE500" s="169"/>
      <c r="BM500" s="170"/>
    </row>
    <row r="501" spans="57:65" ht="12.75" customHeight="1" x14ac:dyDescent="0.2">
      <c r="BE501" s="169"/>
      <c r="BM501" s="170"/>
    </row>
    <row r="502" spans="57:65" ht="12.75" customHeight="1" x14ac:dyDescent="0.2">
      <c r="BE502" s="169"/>
      <c r="BM502" s="170"/>
    </row>
    <row r="503" spans="57:65" ht="12.75" customHeight="1" x14ac:dyDescent="0.2">
      <c r="BE503" s="169"/>
      <c r="BM503" s="170"/>
    </row>
    <row r="504" spans="57:65" ht="12.75" customHeight="1" x14ac:dyDescent="0.2">
      <c r="BE504" s="169"/>
      <c r="BM504" s="170"/>
    </row>
    <row r="505" spans="57:65" ht="12.75" customHeight="1" x14ac:dyDescent="0.2">
      <c r="BE505" s="169"/>
      <c r="BM505" s="170"/>
    </row>
    <row r="506" spans="57:65" ht="12.75" customHeight="1" x14ac:dyDescent="0.2">
      <c r="BE506" s="169"/>
      <c r="BM506" s="170"/>
    </row>
    <row r="507" spans="57:65" ht="12.75" customHeight="1" x14ac:dyDescent="0.2">
      <c r="BE507" s="169"/>
      <c r="BM507" s="170"/>
    </row>
    <row r="508" spans="57:65" ht="12.75" customHeight="1" x14ac:dyDescent="0.2">
      <c r="BE508" s="169"/>
      <c r="BM508" s="170"/>
    </row>
    <row r="509" spans="57:65" ht="12.75" customHeight="1" x14ac:dyDescent="0.2">
      <c r="BE509" s="169"/>
      <c r="BM509" s="170"/>
    </row>
    <row r="510" spans="57:65" ht="12.75" customHeight="1" x14ac:dyDescent="0.2">
      <c r="BE510" s="169"/>
      <c r="BM510" s="170"/>
    </row>
    <row r="511" spans="57:65" ht="12.75" customHeight="1" x14ac:dyDescent="0.2">
      <c r="BE511" s="169"/>
      <c r="BM511" s="170"/>
    </row>
    <row r="512" spans="57:65" ht="12.75" customHeight="1" x14ac:dyDescent="0.2">
      <c r="BE512" s="169"/>
      <c r="BM512" s="170"/>
    </row>
    <row r="513" spans="57:65" ht="12.75" customHeight="1" x14ac:dyDescent="0.2">
      <c r="BE513" s="169"/>
      <c r="BM513" s="170"/>
    </row>
    <row r="514" spans="57:65" ht="12.75" customHeight="1" x14ac:dyDescent="0.2">
      <c r="BE514" s="169"/>
      <c r="BM514" s="170"/>
    </row>
    <row r="515" spans="57:65" ht="12.75" customHeight="1" x14ac:dyDescent="0.2">
      <c r="BE515" s="169"/>
      <c r="BM515" s="170"/>
    </row>
    <row r="516" spans="57:65" ht="12.75" customHeight="1" x14ac:dyDescent="0.2">
      <c r="BE516" s="169"/>
      <c r="BM516" s="170"/>
    </row>
    <row r="517" spans="57:65" ht="12.75" customHeight="1" x14ac:dyDescent="0.2">
      <c r="BE517" s="169"/>
      <c r="BM517" s="170"/>
    </row>
    <row r="518" spans="57:65" ht="12.75" customHeight="1" x14ac:dyDescent="0.2">
      <c r="BE518" s="169"/>
      <c r="BM518" s="170"/>
    </row>
    <row r="519" spans="57:65" ht="12.75" customHeight="1" x14ac:dyDescent="0.2">
      <c r="BE519" s="169"/>
      <c r="BM519" s="170"/>
    </row>
    <row r="520" spans="57:65" ht="12.75" customHeight="1" x14ac:dyDescent="0.2">
      <c r="BE520" s="169"/>
      <c r="BM520" s="170"/>
    </row>
    <row r="521" spans="57:65" ht="12.75" customHeight="1" x14ac:dyDescent="0.2">
      <c r="BE521" s="169"/>
      <c r="BM521" s="170"/>
    </row>
    <row r="522" spans="57:65" ht="12.75" customHeight="1" x14ac:dyDescent="0.2">
      <c r="BE522" s="169"/>
      <c r="BM522" s="170"/>
    </row>
    <row r="523" spans="57:65" ht="12.75" customHeight="1" x14ac:dyDescent="0.2">
      <c r="BE523" s="169"/>
      <c r="BM523" s="170"/>
    </row>
    <row r="524" spans="57:65" ht="12.75" customHeight="1" x14ac:dyDescent="0.2">
      <c r="BE524" s="169"/>
      <c r="BM524" s="170"/>
    </row>
    <row r="525" spans="57:65" ht="12.75" customHeight="1" x14ac:dyDescent="0.2">
      <c r="BE525" s="169"/>
      <c r="BM525" s="170"/>
    </row>
    <row r="526" spans="57:65" ht="12.75" customHeight="1" x14ac:dyDescent="0.2">
      <c r="BE526" s="169"/>
      <c r="BM526" s="170"/>
    </row>
    <row r="527" spans="57:65" ht="12.75" customHeight="1" x14ac:dyDescent="0.2">
      <c r="BE527" s="169"/>
      <c r="BM527" s="170"/>
    </row>
    <row r="528" spans="57:65" ht="12.75" customHeight="1" x14ac:dyDescent="0.2">
      <c r="BE528" s="169"/>
      <c r="BM528" s="170"/>
    </row>
    <row r="529" spans="57:65" ht="12.75" customHeight="1" x14ac:dyDescent="0.2">
      <c r="BE529" s="169"/>
      <c r="BM529" s="170"/>
    </row>
    <row r="530" spans="57:65" ht="12.75" customHeight="1" x14ac:dyDescent="0.2">
      <c r="BE530" s="169"/>
      <c r="BM530" s="170"/>
    </row>
    <row r="531" spans="57:65" ht="12.75" customHeight="1" x14ac:dyDescent="0.2">
      <c r="BE531" s="169"/>
      <c r="BM531" s="170"/>
    </row>
    <row r="532" spans="57:65" ht="12.75" customHeight="1" x14ac:dyDescent="0.2">
      <c r="BE532" s="169"/>
      <c r="BM532" s="170"/>
    </row>
    <row r="533" spans="57:65" ht="12.75" customHeight="1" x14ac:dyDescent="0.2">
      <c r="BE533" s="169"/>
      <c r="BM533" s="170"/>
    </row>
    <row r="534" spans="57:65" ht="12.75" customHeight="1" x14ac:dyDescent="0.2">
      <c r="BE534" s="169"/>
      <c r="BM534" s="170"/>
    </row>
    <row r="535" spans="57:65" ht="12.75" customHeight="1" x14ac:dyDescent="0.2">
      <c r="BE535" s="169"/>
      <c r="BM535" s="170"/>
    </row>
    <row r="536" spans="57:65" ht="12.75" customHeight="1" x14ac:dyDescent="0.2">
      <c r="BE536" s="169"/>
      <c r="BM536" s="170"/>
    </row>
    <row r="537" spans="57:65" ht="12.75" customHeight="1" x14ac:dyDescent="0.2">
      <c r="BE537" s="169"/>
      <c r="BM537" s="170"/>
    </row>
    <row r="538" spans="57:65" ht="12.75" customHeight="1" x14ac:dyDescent="0.2">
      <c r="BE538" s="169"/>
      <c r="BM538" s="170"/>
    </row>
    <row r="539" spans="57:65" ht="12.75" customHeight="1" x14ac:dyDescent="0.2">
      <c r="BE539" s="169"/>
      <c r="BM539" s="170"/>
    </row>
    <row r="540" spans="57:65" ht="12.75" customHeight="1" x14ac:dyDescent="0.2">
      <c r="BE540" s="169"/>
      <c r="BM540" s="170"/>
    </row>
    <row r="541" spans="57:65" ht="12.75" customHeight="1" x14ac:dyDescent="0.2">
      <c r="BE541" s="169"/>
      <c r="BM541" s="170"/>
    </row>
    <row r="542" spans="57:65" ht="12.75" customHeight="1" x14ac:dyDescent="0.2">
      <c r="BE542" s="169"/>
      <c r="BM542" s="170"/>
    </row>
    <row r="543" spans="57:65" ht="12.75" customHeight="1" x14ac:dyDescent="0.2">
      <c r="BE543" s="169"/>
      <c r="BM543" s="170"/>
    </row>
    <row r="544" spans="57:65" ht="12.75" customHeight="1" x14ac:dyDescent="0.2">
      <c r="BE544" s="169"/>
      <c r="BM544" s="170"/>
    </row>
    <row r="545" spans="57:65" ht="12.75" customHeight="1" x14ac:dyDescent="0.2">
      <c r="BE545" s="169"/>
      <c r="BM545" s="170"/>
    </row>
    <row r="546" spans="57:65" ht="12.75" customHeight="1" x14ac:dyDescent="0.2">
      <c r="BE546" s="169"/>
      <c r="BM546" s="170"/>
    </row>
    <row r="547" spans="57:65" ht="12.75" customHeight="1" x14ac:dyDescent="0.2">
      <c r="BE547" s="169"/>
      <c r="BM547" s="170"/>
    </row>
    <row r="548" spans="57:65" ht="12.75" customHeight="1" x14ac:dyDescent="0.2">
      <c r="BE548" s="169"/>
      <c r="BM548" s="170"/>
    </row>
    <row r="549" spans="57:65" ht="12.75" customHeight="1" x14ac:dyDescent="0.2">
      <c r="BE549" s="169"/>
      <c r="BM549" s="170"/>
    </row>
    <row r="550" spans="57:65" ht="12.75" customHeight="1" x14ac:dyDescent="0.2">
      <c r="BE550" s="169"/>
      <c r="BM550" s="170"/>
    </row>
    <row r="551" spans="57:65" ht="12.75" customHeight="1" x14ac:dyDescent="0.2">
      <c r="BE551" s="169"/>
      <c r="BM551" s="170"/>
    </row>
    <row r="552" spans="57:65" ht="12.75" customHeight="1" x14ac:dyDescent="0.2">
      <c r="BE552" s="169"/>
      <c r="BM552" s="170"/>
    </row>
    <row r="553" spans="57:65" ht="12.75" customHeight="1" x14ac:dyDescent="0.2">
      <c r="BE553" s="169"/>
      <c r="BM553" s="170"/>
    </row>
    <row r="554" spans="57:65" ht="12.75" customHeight="1" x14ac:dyDescent="0.2">
      <c r="BE554" s="169"/>
      <c r="BM554" s="170"/>
    </row>
    <row r="555" spans="57:65" ht="12.75" customHeight="1" x14ac:dyDescent="0.2">
      <c r="BE555" s="169"/>
      <c r="BM555" s="170"/>
    </row>
    <row r="556" spans="57:65" ht="12.75" customHeight="1" x14ac:dyDescent="0.2">
      <c r="BE556" s="169"/>
      <c r="BM556" s="170"/>
    </row>
    <row r="557" spans="57:65" ht="12.75" customHeight="1" x14ac:dyDescent="0.2">
      <c r="BE557" s="169"/>
      <c r="BM557" s="170"/>
    </row>
    <row r="558" spans="57:65" ht="12.75" customHeight="1" x14ac:dyDescent="0.2">
      <c r="BE558" s="169"/>
      <c r="BM558" s="170"/>
    </row>
    <row r="559" spans="57:65" ht="12.75" customHeight="1" x14ac:dyDescent="0.2">
      <c r="BE559" s="169"/>
      <c r="BM559" s="170"/>
    </row>
    <row r="560" spans="57:65" ht="12.75" customHeight="1" x14ac:dyDescent="0.2">
      <c r="BE560" s="169"/>
      <c r="BM560" s="170"/>
    </row>
    <row r="561" spans="57:65" ht="12.75" customHeight="1" x14ac:dyDescent="0.2">
      <c r="BE561" s="169"/>
      <c r="BM561" s="170"/>
    </row>
    <row r="562" spans="57:65" ht="12.75" customHeight="1" x14ac:dyDescent="0.2">
      <c r="BE562" s="169"/>
      <c r="BM562" s="170"/>
    </row>
    <row r="563" spans="57:65" ht="12.75" customHeight="1" x14ac:dyDescent="0.2">
      <c r="BE563" s="169"/>
      <c r="BM563" s="170"/>
    </row>
    <row r="564" spans="57:65" ht="12.75" customHeight="1" x14ac:dyDescent="0.2">
      <c r="BE564" s="169"/>
      <c r="BM564" s="170"/>
    </row>
    <row r="565" spans="57:65" ht="12.75" customHeight="1" x14ac:dyDescent="0.2">
      <c r="BE565" s="169"/>
      <c r="BM565" s="170"/>
    </row>
    <row r="566" spans="57:65" ht="12.75" customHeight="1" x14ac:dyDescent="0.2">
      <c r="BE566" s="169"/>
      <c r="BM566" s="170"/>
    </row>
    <row r="567" spans="57:65" ht="12.75" customHeight="1" x14ac:dyDescent="0.2">
      <c r="BE567" s="169"/>
      <c r="BM567" s="170"/>
    </row>
    <row r="568" spans="57:65" ht="12.75" customHeight="1" x14ac:dyDescent="0.2">
      <c r="BE568" s="169"/>
      <c r="BM568" s="170"/>
    </row>
    <row r="569" spans="57:65" ht="12.75" customHeight="1" x14ac:dyDescent="0.2">
      <c r="BE569" s="169"/>
      <c r="BM569" s="170"/>
    </row>
    <row r="570" spans="57:65" ht="12.75" customHeight="1" x14ac:dyDescent="0.2">
      <c r="BE570" s="169"/>
      <c r="BM570" s="170"/>
    </row>
    <row r="571" spans="57:65" ht="12.75" customHeight="1" x14ac:dyDescent="0.2">
      <c r="BE571" s="169"/>
      <c r="BM571" s="170"/>
    </row>
    <row r="572" spans="57:65" ht="12.75" customHeight="1" x14ac:dyDescent="0.2">
      <c r="BE572" s="169"/>
      <c r="BM572" s="170"/>
    </row>
    <row r="573" spans="57:65" ht="12.75" customHeight="1" x14ac:dyDescent="0.2">
      <c r="BE573" s="169"/>
      <c r="BM573" s="170"/>
    </row>
    <row r="574" spans="57:65" ht="12.75" customHeight="1" x14ac:dyDescent="0.2">
      <c r="BE574" s="169"/>
      <c r="BM574" s="170"/>
    </row>
    <row r="575" spans="57:65" ht="12.75" customHeight="1" x14ac:dyDescent="0.2">
      <c r="BE575" s="169"/>
      <c r="BM575" s="170"/>
    </row>
    <row r="576" spans="57:65" ht="12.75" customHeight="1" x14ac:dyDescent="0.2">
      <c r="BE576" s="169"/>
      <c r="BM576" s="170"/>
    </row>
    <row r="577" spans="57:65" ht="12.75" customHeight="1" x14ac:dyDescent="0.2">
      <c r="BE577" s="169"/>
      <c r="BM577" s="170"/>
    </row>
    <row r="578" spans="57:65" ht="12.75" customHeight="1" x14ac:dyDescent="0.2">
      <c r="BE578" s="169"/>
      <c r="BM578" s="170"/>
    </row>
    <row r="579" spans="57:65" ht="12.75" customHeight="1" x14ac:dyDescent="0.2">
      <c r="BE579" s="169"/>
      <c r="BM579" s="170"/>
    </row>
    <row r="580" spans="57:65" ht="12.75" customHeight="1" x14ac:dyDescent="0.2">
      <c r="BE580" s="169"/>
      <c r="BM580" s="170"/>
    </row>
    <row r="581" spans="57:65" ht="12.75" customHeight="1" x14ac:dyDescent="0.2">
      <c r="BE581" s="169"/>
      <c r="BM581" s="170"/>
    </row>
    <row r="582" spans="57:65" ht="12.75" customHeight="1" x14ac:dyDescent="0.2">
      <c r="BE582" s="169"/>
      <c r="BM582" s="170"/>
    </row>
    <row r="583" spans="57:65" ht="12.75" customHeight="1" x14ac:dyDescent="0.2">
      <c r="BE583" s="169"/>
      <c r="BM583" s="170"/>
    </row>
    <row r="584" spans="57:65" ht="12.75" customHeight="1" x14ac:dyDescent="0.2">
      <c r="BE584" s="169"/>
      <c r="BM584" s="170"/>
    </row>
    <row r="585" spans="57:65" ht="12.75" customHeight="1" x14ac:dyDescent="0.2">
      <c r="BE585" s="169"/>
      <c r="BM585" s="170"/>
    </row>
    <row r="586" spans="57:65" ht="12.75" customHeight="1" x14ac:dyDescent="0.2">
      <c r="BE586" s="169"/>
      <c r="BM586" s="170"/>
    </row>
    <row r="587" spans="57:65" ht="12.75" customHeight="1" x14ac:dyDescent="0.2">
      <c r="BE587" s="169"/>
      <c r="BM587" s="170"/>
    </row>
    <row r="588" spans="57:65" ht="12.75" customHeight="1" x14ac:dyDescent="0.2">
      <c r="BE588" s="169"/>
      <c r="BM588" s="170"/>
    </row>
    <row r="589" spans="57:65" ht="12.75" customHeight="1" x14ac:dyDescent="0.2">
      <c r="BE589" s="169"/>
      <c r="BM589" s="170"/>
    </row>
    <row r="590" spans="57:65" ht="12.75" customHeight="1" x14ac:dyDescent="0.2">
      <c r="BE590" s="169"/>
      <c r="BM590" s="170"/>
    </row>
    <row r="591" spans="57:65" ht="12.75" customHeight="1" x14ac:dyDescent="0.2">
      <c r="BE591" s="169"/>
      <c r="BM591" s="170"/>
    </row>
    <row r="592" spans="57:65" ht="12.75" customHeight="1" x14ac:dyDescent="0.2">
      <c r="BE592" s="169"/>
      <c r="BM592" s="170"/>
    </row>
    <row r="593" spans="57:65" ht="12.75" customHeight="1" x14ac:dyDescent="0.2">
      <c r="BE593" s="169"/>
      <c r="BM593" s="170"/>
    </row>
    <row r="594" spans="57:65" ht="12.75" customHeight="1" x14ac:dyDescent="0.2">
      <c r="BE594" s="169"/>
      <c r="BM594" s="170"/>
    </row>
    <row r="595" spans="57:65" ht="12.75" customHeight="1" x14ac:dyDescent="0.2">
      <c r="BE595" s="169"/>
      <c r="BM595" s="170"/>
    </row>
    <row r="596" spans="57:65" ht="12.75" customHeight="1" x14ac:dyDescent="0.2">
      <c r="BE596" s="169"/>
      <c r="BM596" s="170"/>
    </row>
    <row r="597" spans="57:65" ht="12.75" customHeight="1" x14ac:dyDescent="0.2">
      <c r="BE597" s="169"/>
      <c r="BM597" s="170"/>
    </row>
    <row r="598" spans="57:65" ht="12.75" customHeight="1" x14ac:dyDescent="0.2">
      <c r="BE598" s="169"/>
      <c r="BM598" s="170"/>
    </row>
    <row r="599" spans="57:65" ht="12.75" customHeight="1" x14ac:dyDescent="0.2">
      <c r="BE599" s="169"/>
      <c r="BM599" s="170"/>
    </row>
    <row r="600" spans="57:65" ht="12.75" customHeight="1" x14ac:dyDescent="0.2">
      <c r="BE600" s="169"/>
      <c r="BM600" s="170"/>
    </row>
    <row r="601" spans="57:65" ht="12.75" customHeight="1" x14ac:dyDescent="0.2">
      <c r="BE601" s="169"/>
      <c r="BM601" s="170"/>
    </row>
    <row r="602" spans="57:65" ht="12.75" customHeight="1" x14ac:dyDescent="0.2">
      <c r="BE602" s="169"/>
      <c r="BM602" s="170"/>
    </row>
    <row r="603" spans="57:65" ht="12.75" customHeight="1" x14ac:dyDescent="0.2">
      <c r="BE603" s="169"/>
      <c r="BM603" s="170"/>
    </row>
    <row r="604" spans="57:65" ht="12.75" customHeight="1" x14ac:dyDescent="0.2">
      <c r="BE604" s="169"/>
      <c r="BM604" s="170"/>
    </row>
    <row r="605" spans="57:65" ht="12.75" customHeight="1" x14ac:dyDescent="0.2">
      <c r="BE605" s="169"/>
      <c r="BM605" s="170"/>
    </row>
    <row r="606" spans="57:65" ht="12.75" customHeight="1" x14ac:dyDescent="0.2">
      <c r="BE606" s="169"/>
      <c r="BM606" s="170"/>
    </row>
    <row r="607" spans="57:65" ht="12.75" customHeight="1" x14ac:dyDescent="0.2">
      <c r="BE607" s="169"/>
      <c r="BM607" s="170"/>
    </row>
    <row r="608" spans="57:65" ht="12.75" customHeight="1" x14ac:dyDescent="0.2">
      <c r="BE608" s="169"/>
      <c r="BM608" s="170"/>
    </row>
    <row r="609" spans="57:65" ht="12.75" customHeight="1" x14ac:dyDescent="0.2">
      <c r="BE609" s="169"/>
      <c r="BM609" s="170"/>
    </row>
    <row r="610" spans="57:65" ht="12.75" customHeight="1" x14ac:dyDescent="0.2">
      <c r="BE610" s="169"/>
      <c r="BM610" s="170"/>
    </row>
    <row r="611" spans="57:65" ht="12.75" customHeight="1" x14ac:dyDescent="0.2">
      <c r="BE611" s="169"/>
      <c r="BM611" s="170"/>
    </row>
    <row r="612" spans="57:65" ht="12.75" customHeight="1" x14ac:dyDescent="0.2">
      <c r="BE612" s="169"/>
      <c r="BM612" s="170"/>
    </row>
    <row r="613" spans="57:65" ht="12.75" customHeight="1" x14ac:dyDescent="0.2">
      <c r="BE613" s="169"/>
      <c r="BM613" s="170"/>
    </row>
    <row r="614" spans="57:65" ht="12.75" customHeight="1" x14ac:dyDescent="0.2">
      <c r="BE614" s="169"/>
      <c r="BM614" s="170"/>
    </row>
    <row r="615" spans="57:65" ht="12.75" customHeight="1" x14ac:dyDescent="0.2">
      <c r="BE615" s="169"/>
      <c r="BM615" s="170"/>
    </row>
    <row r="616" spans="57:65" ht="12.75" customHeight="1" x14ac:dyDescent="0.2">
      <c r="BE616" s="169"/>
      <c r="BM616" s="170"/>
    </row>
    <row r="617" spans="57:65" ht="12.75" customHeight="1" x14ac:dyDescent="0.2">
      <c r="BE617" s="169"/>
      <c r="BM617" s="170"/>
    </row>
    <row r="618" spans="57:65" ht="12.75" customHeight="1" x14ac:dyDescent="0.2">
      <c r="BE618" s="169"/>
      <c r="BM618" s="170"/>
    </row>
    <row r="619" spans="57:65" ht="12.75" customHeight="1" x14ac:dyDescent="0.2">
      <c r="BE619" s="169"/>
      <c r="BM619" s="170"/>
    </row>
    <row r="620" spans="57:65" ht="12.75" customHeight="1" x14ac:dyDescent="0.2">
      <c r="BE620" s="169"/>
      <c r="BM620" s="170"/>
    </row>
    <row r="621" spans="57:65" ht="12.75" customHeight="1" x14ac:dyDescent="0.2">
      <c r="BE621" s="169"/>
      <c r="BM621" s="170"/>
    </row>
    <row r="622" spans="57:65" ht="12.75" customHeight="1" x14ac:dyDescent="0.2">
      <c r="BE622" s="169"/>
      <c r="BM622" s="170"/>
    </row>
    <row r="623" spans="57:65" ht="12.75" customHeight="1" x14ac:dyDescent="0.2">
      <c r="BE623" s="169"/>
      <c r="BM623" s="170"/>
    </row>
    <row r="624" spans="57:65" ht="12.75" customHeight="1" x14ac:dyDescent="0.2">
      <c r="BE624" s="169"/>
      <c r="BM624" s="170"/>
    </row>
    <row r="625" spans="57:65" ht="12.75" customHeight="1" x14ac:dyDescent="0.2">
      <c r="BE625" s="169"/>
      <c r="BM625" s="170"/>
    </row>
    <row r="626" spans="57:65" ht="12.75" customHeight="1" x14ac:dyDescent="0.2">
      <c r="BE626" s="169"/>
      <c r="BM626" s="170"/>
    </row>
    <row r="627" spans="57:65" ht="12.75" customHeight="1" x14ac:dyDescent="0.2">
      <c r="BE627" s="169"/>
      <c r="BM627" s="170"/>
    </row>
    <row r="628" spans="57:65" ht="12.75" customHeight="1" x14ac:dyDescent="0.2">
      <c r="BE628" s="169"/>
      <c r="BM628" s="170"/>
    </row>
    <row r="629" spans="57:65" ht="12.75" customHeight="1" x14ac:dyDescent="0.2">
      <c r="BE629" s="169"/>
      <c r="BM629" s="170"/>
    </row>
    <row r="630" spans="57:65" ht="12.75" customHeight="1" x14ac:dyDescent="0.2">
      <c r="BE630" s="169"/>
      <c r="BM630" s="170"/>
    </row>
    <row r="631" spans="57:65" ht="12.75" customHeight="1" x14ac:dyDescent="0.2">
      <c r="BE631" s="169"/>
      <c r="BM631" s="170"/>
    </row>
    <row r="632" spans="57:65" ht="12.75" customHeight="1" x14ac:dyDescent="0.2">
      <c r="BE632" s="169"/>
      <c r="BM632" s="170"/>
    </row>
    <row r="633" spans="57:65" ht="12.75" customHeight="1" x14ac:dyDescent="0.2">
      <c r="BE633" s="169"/>
      <c r="BM633" s="170"/>
    </row>
    <row r="634" spans="57:65" ht="12.75" customHeight="1" x14ac:dyDescent="0.2">
      <c r="BE634" s="169"/>
      <c r="BM634" s="170"/>
    </row>
    <row r="635" spans="57:65" ht="12.75" customHeight="1" x14ac:dyDescent="0.2">
      <c r="BE635" s="169"/>
      <c r="BM635" s="170"/>
    </row>
    <row r="636" spans="57:65" ht="12.75" customHeight="1" x14ac:dyDescent="0.2">
      <c r="BE636" s="169"/>
      <c r="BM636" s="170"/>
    </row>
    <row r="637" spans="57:65" ht="12.75" customHeight="1" x14ac:dyDescent="0.2">
      <c r="BE637" s="169"/>
      <c r="BM637" s="170"/>
    </row>
    <row r="638" spans="57:65" ht="12.75" customHeight="1" x14ac:dyDescent="0.2">
      <c r="BE638" s="169"/>
      <c r="BM638" s="170"/>
    </row>
    <row r="639" spans="57:65" ht="12.75" customHeight="1" x14ac:dyDescent="0.2">
      <c r="BE639" s="169"/>
      <c r="BM639" s="170"/>
    </row>
    <row r="640" spans="57:65" ht="12.75" customHeight="1" x14ac:dyDescent="0.2">
      <c r="BE640" s="169"/>
      <c r="BM640" s="170"/>
    </row>
    <row r="641" spans="57:65" ht="12.75" customHeight="1" x14ac:dyDescent="0.2">
      <c r="BE641" s="169"/>
      <c r="BM641" s="170"/>
    </row>
    <row r="642" spans="57:65" ht="12.75" customHeight="1" x14ac:dyDescent="0.2">
      <c r="BE642" s="169"/>
      <c r="BM642" s="170"/>
    </row>
    <row r="643" spans="57:65" ht="12.75" customHeight="1" x14ac:dyDescent="0.2">
      <c r="BE643" s="169"/>
      <c r="BM643" s="170"/>
    </row>
    <row r="644" spans="57:65" ht="12.75" customHeight="1" x14ac:dyDescent="0.2">
      <c r="BE644" s="169"/>
      <c r="BM644" s="170"/>
    </row>
    <row r="645" spans="57:65" ht="12.75" customHeight="1" x14ac:dyDescent="0.2">
      <c r="BE645" s="169"/>
      <c r="BM645" s="170"/>
    </row>
    <row r="646" spans="57:65" ht="12.75" customHeight="1" x14ac:dyDescent="0.2">
      <c r="BE646" s="169"/>
      <c r="BM646" s="170"/>
    </row>
    <row r="647" spans="57:65" ht="12.75" customHeight="1" x14ac:dyDescent="0.2">
      <c r="BE647" s="169"/>
      <c r="BM647" s="170"/>
    </row>
    <row r="648" spans="57:65" ht="12.75" customHeight="1" x14ac:dyDescent="0.2">
      <c r="BE648" s="169"/>
      <c r="BM648" s="170"/>
    </row>
    <row r="649" spans="57:65" ht="12.75" customHeight="1" x14ac:dyDescent="0.2">
      <c r="BE649" s="169"/>
      <c r="BM649" s="170"/>
    </row>
    <row r="650" spans="57:65" ht="12.75" customHeight="1" x14ac:dyDescent="0.2">
      <c r="BE650" s="169"/>
      <c r="BM650" s="170"/>
    </row>
    <row r="651" spans="57:65" ht="12.75" customHeight="1" x14ac:dyDescent="0.2">
      <c r="BE651" s="169"/>
      <c r="BM651" s="170"/>
    </row>
    <row r="652" spans="57:65" ht="12.75" customHeight="1" x14ac:dyDescent="0.2">
      <c r="BE652" s="169"/>
      <c r="BM652" s="170"/>
    </row>
    <row r="653" spans="57:65" ht="12.75" customHeight="1" x14ac:dyDescent="0.2">
      <c r="BE653" s="169"/>
      <c r="BM653" s="170"/>
    </row>
    <row r="654" spans="57:65" ht="12.75" customHeight="1" x14ac:dyDescent="0.2">
      <c r="BE654" s="169"/>
      <c r="BM654" s="170"/>
    </row>
    <row r="655" spans="57:65" ht="12.75" customHeight="1" x14ac:dyDescent="0.2">
      <c r="BE655" s="169"/>
      <c r="BM655" s="170"/>
    </row>
    <row r="656" spans="57:65" ht="12.75" customHeight="1" x14ac:dyDescent="0.2">
      <c r="BE656" s="169"/>
      <c r="BM656" s="170"/>
    </row>
    <row r="657" spans="57:65" ht="12.75" customHeight="1" x14ac:dyDescent="0.2">
      <c r="BE657" s="169"/>
      <c r="BM657" s="170"/>
    </row>
    <row r="658" spans="57:65" ht="12.75" customHeight="1" x14ac:dyDescent="0.2">
      <c r="BE658" s="169"/>
      <c r="BM658" s="170"/>
    </row>
    <row r="659" spans="57:65" ht="12.75" customHeight="1" x14ac:dyDescent="0.2">
      <c r="BE659" s="169"/>
      <c r="BM659" s="170"/>
    </row>
    <row r="660" spans="57:65" ht="12.75" customHeight="1" x14ac:dyDescent="0.2">
      <c r="BE660" s="169"/>
      <c r="BM660" s="170"/>
    </row>
    <row r="661" spans="57:65" ht="12.75" customHeight="1" x14ac:dyDescent="0.2">
      <c r="BE661" s="169"/>
      <c r="BM661" s="170"/>
    </row>
    <row r="662" spans="57:65" ht="12.75" customHeight="1" x14ac:dyDescent="0.2">
      <c r="BE662" s="169"/>
      <c r="BM662" s="170"/>
    </row>
    <row r="663" spans="57:65" ht="12.75" customHeight="1" x14ac:dyDescent="0.2">
      <c r="BE663" s="169"/>
      <c r="BM663" s="170"/>
    </row>
    <row r="664" spans="57:65" ht="12.75" customHeight="1" x14ac:dyDescent="0.2">
      <c r="BE664" s="169"/>
      <c r="BM664" s="170"/>
    </row>
    <row r="665" spans="57:65" ht="12.75" customHeight="1" x14ac:dyDescent="0.2">
      <c r="BE665" s="169"/>
      <c r="BM665" s="170"/>
    </row>
    <row r="666" spans="57:65" ht="12.75" customHeight="1" x14ac:dyDescent="0.2">
      <c r="BE666" s="169"/>
      <c r="BM666" s="170"/>
    </row>
    <row r="667" spans="57:65" ht="12.75" customHeight="1" x14ac:dyDescent="0.2">
      <c r="BE667" s="169"/>
      <c r="BM667" s="170"/>
    </row>
    <row r="668" spans="57:65" ht="12.75" customHeight="1" x14ac:dyDescent="0.2">
      <c r="BE668" s="169"/>
      <c r="BM668" s="170"/>
    </row>
    <row r="669" spans="57:65" ht="12.75" customHeight="1" x14ac:dyDescent="0.2">
      <c r="BE669" s="169"/>
      <c r="BM669" s="170"/>
    </row>
    <row r="670" spans="57:65" ht="12.75" customHeight="1" x14ac:dyDescent="0.2">
      <c r="BE670" s="169"/>
      <c r="BM670" s="170"/>
    </row>
    <row r="671" spans="57:65" ht="12.75" customHeight="1" x14ac:dyDescent="0.2">
      <c r="BE671" s="169"/>
      <c r="BM671" s="170"/>
    </row>
    <row r="672" spans="57:65" ht="12.75" customHeight="1" x14ac:dyDescent="0.2">
      <c r="BE672" s="169"/>
      <c r="BM672" s="170"/>
    </row>
    <row r="673" spans="57:65" ht="12.75" customHeight="1" x14ac:dyDescent="0.2">
      <c r="BE673" s="169"/>
      <c r="BM673" s="170"/>
    </row>
    <row r="674" spans="57:65" ht="12.75" customHeight="1" x14ac:dyDescent="0.2">
      <c r="BE674" s="169"/>
      <c r="BM674" s="170"/>
    </row>
    <row r="675" spans="57:65" ht="12.75" customHeight="1" x14ac:dyDescent="0.2">
      <c r="BE675" s="169"/>
      <c r="BM675" s="170"/>
    </row>
    <row r="676" spans="57:65" ht="12.75" customHeight="1" x14ac:dyDescent="0.2">
      <c r="BE676" s="169"/>
      <c r="BM676" s="170"/>
    </row>
    <row r="677" spans="57:65" ht="12.75" customHeight="1" x14ac:dyDescent="0.2">
      <c r="BE677" s="169"/>
      <c r="BM677" s="170"/>
    </row>
    <row r="678" spans="57:65" ht="12.75" customHeight="1" x14ac:dyDescent="0.2">
      <c r="BE678" s="169"/>
      <c r="BM678" s="170"/>
    </row>
    <row r="679" spans="57:65" ht="12.75" customHeight="1" x14ac:dyDescent="0.2">
      <c r="BE679" s="169"/>
      <c r="BM679" s="170"/>
    </row>
    <row r="680" spans="57:65" ht="12.75" customHeight="1" x14ac:dyDescent="0.2">
      <c r="BE680" s="169"/>
      <c r="BM680" s="170"/>
    </row>
    <row r="681" spans="57:65" ht="12.75" customHeight="1" x14ac:dyDescent="0.2">
      <c r="BE681" s="169"/>
      <c r="BM681" s="170"/>
    </row>
    <row r="682" spans="57:65" ht="12.75" customHeight="1" x14ac:dyDescent="0.2">
      <c r="BE682" s="169"/>
      <c r="BM682" s="170"/>
    </row>
    <row r="683" spans="57:65" ht="12.75" customHeight="1" x14ac:dyDescent="0.2">
      <c r="BE683" s="169"/>
      <c r="BM683" s="170"/>
    </row>
    <row r="684" spans="57:65" ht="12.75" customHeight="1" x14ac:dyDescent="0.2">
      <c r="BE684" s="169"/>
      <c r="BM684" s="170"/>
    </row>
    <row r="685" spans="57:65" ht="12.75" customHeight="1" x14ac:dyDescent="0.2">
      <c r="BE685" s="169"/>
      <c r="BM685" s="170"/>
    </row>
    <row r="686" spans="57:65" ht="12.75" customHeight="1" x14ac:dyDescent="0.2">
      <c r="BE686" s="169"/>
      <c r="BM686" s="170"/>
    </row>
    <row r="687" spans="57:65" ht="12.75" customHeight="1" x14ac:dyDescent="0.2">
      <c r="BE687" s="169"/>
      <c r="BM687" s="170"/>
    </row>
    <row r="688" spans="57:65" ht="12.75" customHeight="1" x14ac:dyDescent="0.2">
      <c r="BE688" s="169"/>
      <c r="BM688" s="170"/>
    </row>
    <row r="689" spans="57:65" ht="12.75" customHeight="1" x14ac:dyDescent="0.2">
      <c r="BE689" s="169"/>
      <c r="BM689" s="170"/>
    </row>
    <row r="690" spans="57:65" ht="12.75" customHeight="1" x14ac:dyDescent="0.2">
      <c r="BE690" s="169"/>
      <c r="BM690" s="170"/>
    </row>
    <row r="691" spans="57:65" ht="12.75" customHeight="1" x14ac:dyDescent="0.2">
      <c r="BE691" s="169"/>
      <c r="BM691" s="170"/>
    </row>
    <row r="692" spans="57:65" ht="12.75" customHeight="1" x14ac:dyDescent="0.2">
      <c r="BE692" s="169"/>
      <c r="BM692" s="170"/>
    </row>
    <row r="693" spans="57:65" ht="12.75" customHeight="1" x14ac:dyDescent="0.2">
      <c r="BE693" s="169"/>
      <c r="BM693" s="170"/>
    </row>
    <row r="694" spans="57:65" ht="12.75" customHeight="1" x14ac:dyDescent="0.2">
      <c r="BE694" s="169"/>
      <c r="BM694" s="170"/>
    </row>
    <row r="695" spans="57:65" ht="12.75" customHeight="1" x14ac:dyDescent="0.2">
      <c r="BE695" s="169"/>
      <c r="BM695" s="170"/>
    </row>
    <row r="696" spans="57:65" ht="12.75" customHeight="1" x14ac:dyDescent="0.2">
      <c r="BE696" s="169"/>
      <c r="BM696" s="170"/>
    </row>
    <row r="697" spans="57:65" ht="12.75" customHeight="1" x14ac:dyDescent="0.2">
      <c r="BE697" s="169"/>
      <c r="BM697" s="170"/>
    </row>
    <row r="698" spans="57:65" ht="12.75" customHeight="1" x14ac:dyDescent="0.2">
      <c r="BE698" s="169"/>
      <c r="BM698" s="170"/>
    </row>
    <row r="699" spans="57:65" ht="12.75" customHeight="1" x14ac:dyDescent="0.2">
      <c r="BE699" s="169"/>
      <c r="BM699" s="170"/>
    </row>
    <row r="700" spans="57:65" ht="12.75" customHeight="1" x14ac:dyDescent="0.2">
      <c r="BE700" s="169"/>
      <c r="BM700" s="170"/>
    </row>
    <row r="701" spans="57:65" ht="12.75" customHeight="1" x14ac:dyDescent="0.2">
      <c r="BE701" s="169"/>
      <c r="BM701" s="170"/>
    </row>
    <row r="702" spans="57:65" ht="12.75" customHeight="1" x14ac:dyDescent="0.2">
      <c r="BE702" s="169"/>
      <c r="BM702" s="170"/>
    </row>
    <row r="703" spans="57:65" ht="12.75" customHeight="1" x14ac:dyDescent="0.2">
      <c r="BE703" s="169"/>
      <c r="BM703" s="170"/>
    </row>
    <row r="704" spans="57:65" ht="12.75" customHeight="1" x14ac:dyDescent="0.2">
      <c r="BE704" s="169"/>
      <c r="BM704" s="170"/>
    </row>
    <row r="705" spans="57:65" ht="12.75" customHeight="1" x14ac:dyDescent="0.2">
      <c r="BE705" s="169"/>
      <c r="BM705" s="170"/>
    </row>
    <row r="706" spans="57:65" ht="12.75" customHeight="1" x14ac:dyDescent="0.2">
      <c r="BE706" s="169"/>
      <c r="BM706" s="170"/>
    </row>
    <row r="707" spans="57:65" ht="12.75" customHeight="1" x14ac:dyDescent="0.2">
      <c r="BE707" s="169"/>
      <c r="BM707" s="170"/>
    </row>
    <row r="708" spans="57:65" ht="12.75" customHeight="1" x14ac:dyDescent="0.2">
      <c r="BE708" s="169"/>
      <c r="BM708" s="170"/>
    </row>
    <row r="709" spans="57:65" ht="12.75" customHeight="1" x14ac:dyDescent="0.2">
      <c r="BE709" s="169"/>
      <c r="BM709" s="170"/>
    </row>
    <row r="710" spans="57:65" ht="12.75" customHeight="1" x14ac:dyDescent="0.2">
      <c r="BE710" s="169"/>
      <c r="BM710" s="170"/>
    </row>
    <row r="711" spans="57:65" ht="12.75" customHeight="1" x14ac:dyDescent="0.2">
      <c r="BE711" s="169"/>
      <c r="BM711" s="170"/>
    </row>
    <row r="712" spans="57:65" ht="12.75" customHeight="1" x14ac:dyDescent="0.2">
      <c r="BE712" s="169"/>
      <c r="BM712" s="170"/>
    </row>
    <row r="713" spans="57:65" ht="12.75" customHeight="1" x14ac:dyDescent="0.2">
      <c r="BE713" s="169"/>
      <c r="BM713" s="170"/>
    </row>
    <row r="714" spans="57:65" ht="12.75" customHeight="1" x14ac:dyDescent="0.2">
      <c r="BE714" s="169"/>
      <c r="BM714" s="170"/>
    </row>
    <row r="715" spans="57:65" ht="12.75" customHeight="1" x14ac:dyDescent="0.2">
      <c r="BE715" s="169"/>
      <c r="BM715" s="170"/>
    </row>
    <row r="716" spans="57:65" ht="12.75" customHeight="1" x14ac:dyDescent="0.2">
      <c r="BE716" s="169"/>
      <c r="BM716" s="170"/>
    </row>
    <row r="717" spans="57:65" ht="12.75" customHeight="1" x14ac:dyDescent="0.2">
      <c r="BE717" s="169"/>
      <c r="BM717" s="170"/>
    </row>
    <row r="718" spans="57:65" ht="12.75" customHeight="1" x14ac:dyDescent="0.2">
      <c r="BE718" s="169"/>
      <c r="BM718" s="170"/>
    </row>
    <row r="719" spans="57:65" ht="12.75" customHeight="1" x14ac:dyDescent="0.2">
      <c r="BE719" s="169"/>
      <c r="BM719" s="170"/>
    </row>
    <row r="720" spans="57:65" ht="12.75" customHeight="1" x14ac:dyDescent="0.2">
      <c r="BE720" s="169"/>
      <c r="BM720" s="170"/>
    </row>
    <row r="721" spans="57:65" ht="12.75" customHeight="1" x14ac:dyDescent="0.2">
      <c r="BE721" s="169"/>
      <c r="BM721" s="170"/>
    </row>
    <row r="722" spans="57:65" ht="12.75" customHeight="1" x14ac:dyDescent="0.2">
      <c r="BE722" s="169"/>
      <c r="BM722" s="170"/>
    </row>
    <row r="723" spans="57:65" ht="12.75" customHeight="1" x14ac:dyDescent="0.2">
      <c r="BE723" s="169"/>
      <c r="BM723" s="170"/>
    </row>
    <row r="724" spans="57:65" ht="12.75" customHeight="1" x14ac:dyDescent="0.2">
      <c r="BE724" s="169"/>
      <c r="BM724" s="170"/>
    </row>
    <row r="725" spans="57:65" ht="12.75" customHeight="1" x14ac:dyDescent="0.2">
      <c r="BE725" s="169"/>
      <c r="BM725" s="170"/>
    </row>
    <row r="726" spans="57:65" ht="12.75" customHeight="1" x14ac:dyDescent="0.2">
      <c r="BE726" s="169"/>
      <c r="BM726" s="170"/>
    </row>
    <row r="727" spans="57:65" ht="12.75" customHeight="1" x14ac:dyDescent="0.2">
      <c r="BE727" s="169"/>
      <c r="BM727" s="170"/>
    </row>
    <row r="728" spans="57:65" ht="12.75" customHeight="1" x14ac:dyDescent="0.2">
      <c r="BE728" s="169"/>
      <c r="BM728" s="170"/>
    </row>
    <row r="729" spans="57:65" ht="12.75" customHeight="1" x14ac:dyDescent="0.2">
      <c r="BE729" s="169"/>
      <c r="BM729" s="170"/>
    </row>
    <row r="730" spans="57:65" ht="12.75" customHeight="1" x14ac:dyDescent="0.2">
      <c r="BE730" s="169"/>
      <c r="BM730" s="170"/>
    </row>
    <row r="731" spans="57:65" ht="12.75" customHeight="1" x14ac:dyDescent="0.2">
      <c r="BE731" s="169"/>
      <c r="BM731" s="170"/>
    </row>
    <row r="732" spans="57:65" ht="12.75" customHeight="1" x14ac:dyDescent="0.2">
      <c r="BE732" s="169"/>
      <c r="BM732" s="170"/>
    </row>
    <row r="733" spans="57:65" ht="12.75" customHeight="1" x14ac:dyDescent="0.2">
      <c r="BE733" s="169"/>
      <c r="BM733" s="170"/>
    </row>
    <row r="734" spans="57:65" ht="12.75" customHeight="1" x14ac:dyDescent="0.2">
      <c r="BE734" s="169"/>
      <c r="BM734" s="170"/>
    </row>
    <row r="735" spans="57:65" ht="12.75" customHeight="1" x14ac:dyDescent="0.2">
      <c r="BE735" s="169"/>
      <c r="BM735" s="170"/>
    </row>
    <row r="736" spans="57:65" ht="12.75" customHeight="1" x14ac:dyDescent="0.2">
      <c r="BE736" s="169"/>
      <c r="BM736" s="170"/>
    </row>
    <row r="737" spans="57:65" ht="12.75" customHeight="1" x14ac:dyDescent="0.2">
      <c r="BE737" s="169"/>
      <c r="BM737" s="170"/>
    </row>
    <row r="738" spans="57:65" ht="12.75" customHeight="1" x14ac:dyDescent="0.2">
      <c r="BE738" s="169"/>
      <c r="BM738" s="170"/>
    </row>
    <row r="739" spans="57:65" ht="12.75" customHeight="1" x14ac:dyDescent="0.2">
      <c r="BE739" s="169"/>
      <c r="BM739" s="170"/>
    </row>
    <row r="740" spans="57:65" ht="12.75" customHeight="1" x14ac:dyDescent="0.2">
      <c r="BE740" s="169"/>
      <c r="BM740" s="170"/>
    </row>
    <row r="741" spans="57:65" ht="12.75" customHeight="1" x14ac:dyDescent="0.2">
      <c r="BE741" s="169"/>
      <c r="BM741" s="170"/>
    </row>
    <row r="742" spans="57:65" ht="12.75" customHeight="1" x14ac:dyDescent="0.2">
      <c r="BE742" s="169"/>
      <c r="BM742" s="170"/>
    </row>
    <row r="743" spans="57:65" ht="12.75" customHeight="1" x14ac:dyDescent="0.2">
      <c r="BE743" s="169"/>
      <c r="BM743" s="170"/>
    </row>
    <row r="744" spans="57:65" ht="12.75" customHeight="1" x14ac:dyDescent="0.2">
      <c r="BE744" s="169"/>
      <c r="BM744" s="170"/>
    </row>
    <row r="745" spans="57:65" ht="12.75" customHeight="1" x14ac:dyDescent="0.2">
      <c r="BE745" s="169"/>
      <c r="BM745" s="170"/>
    </row>
    <row r="746" spans="57:65" ht="12.75" customHeight="1" x14ac:dyDescent="0.2">
      <c r="BE746" s="169"/>
      <c r="BM746" s="170"/>
    </row>
    <row r="747" spans="57:65" ht="12.75" customHeight="1" x14ac:dyDescent="0.2">
      <c r="BE747" s="169"/>
      <c r="BM747" s="170"/>
    </row>
    <row r="748" spans="57:65" ht="12.75" customHeight="1" x14ac:dyDescent="0.2">
      <c r="BE748" s="169"/>
      <c r="BM748" s="170"/>
    </row>
    <row r="749" spans="57:65" ht="12.75" customHeight="1" x14ac:dyDescent="0.2">
      <c r="BE749" s="169"/>
      <c r="BM749" s="170"/>
    </row>
    <row r="750" spans="57:65" ht="12.75" customHeight="1" x14ac:dyDescent="0.2">
      <c r="BE750" s="169"/>
      <c r="BM750" s="170"/>
    </row>
    <row r="751" spans="57:65" ht="12.75" customHeight="1" x14ac:dyDescent="0.2">
      <c r="BE751" s="169"/>
      <c r="BM751" s="170"/>
    </row>
    <row r="752" spans="57:65" ht="12.75" customHeight="1" x14ac:dyDescent="0.2">
      <c r="BE752" s="169"/>
      <c r="BM752" s="170"/>
    </row>
    <row r="753" spans="57:65" ht="12.75" customHeight="1" x14ac:dyDescent="0.2">
      <c r="BE753" s="169"/>
      <c r="BM753" s="170"/>
    </row>
    <row r="754" spans="57:65" ht="12.75" customHeight="1" x14ac:dyDescent="0.2">
      <c r="BE754" s="169"/>
      <c r="BM754" s="170"/>
    </row>
    <row r="755" spans="57:65" ht="12.75" customHeight="1" x14ac:dyDescent="0.2">
      <c r="BE755" s="169"/>
      <c r="BM755" s="170"/>
    </row>
    <row r="756" spans="57:65" ht="12.75" customHeight="1" x14ac:dyDescent="0.2">
      <c r="BE756" s="169"/>
      <c r="BM756" s="170"/>
    </row>
    <row r="757" spans="57:65" ht="12.75" customHeight="1" x14ac:dyDescent="0.2">
      <c r="BE757" s="169"/>
      <c r="BM757" s="170"/>
    </row>
    <row r="758" spans="57:65" ht="12.75" customHeight="1" x14ac:dyDescent="0.2">
      <c r="BE758" s="169"/>
      <c r="BM758" s="170"/>
    </row>
    <row r="759" spans="57:65" ht="12.75" customHeight="1" x14ac:dyDescent="0.2">
      <c r="BE759" s="169"/>
      <c r="BM759" s="170"/>
    </row>
    <row r="760" spans="57:65" ht="12.75" customHeight="1" x14ac:dyDescent="0.2">
      <c r="BE760" s="169"/>
      <c r="BM760" s="170"/>
    </row>
    <row r="761" spans="57:65" ht="12.75" customHeight="1" x14ac:dyDescent="0.2">
      <c r="BE761" s="169"/>
      <c r="BM761" s="170"/>
    </row>
    <row r="762" spans="57:65" ht="12.75" customHeight="1" x14ac:dyDescent="0.2">
      <c r="BE762" s="169"/>
      <c r="BM762" s="170"/>
    </row>
    <row r="763" spans="57:65" ht="12.75" customHeight="1" x14ac:dyDescent="0.2">
      <c r="BE763" s="169"/>
      <c r="BM763" s="170"/>
    </row>
    <row r="764" spans="57:65" ht="12.75" customHeight="1" x14ac:dyDescent="0.2">
      <c r="BE764" s="169"/>
      <c r="BM764" s="170"/>
    </row>
    <row r="765" spans="57:65" ht="12.75" customHeight="1" x14ac:dyDescent="0.2">
      <c r="BE765" s="169"/>
      <c r="BM765" s="170"/>
    </row>
    <row r="766" spans="57:65" ht="12.75" customHeight="1" x14ac:dyDescent="0.2">
      <c r="BE766" s="169"/>
      <c r="BM766" s="170"/>
    </row>
    <row r="767" spans="57:65" ht="12.75" customHeight="1" x14ac:dyDescent="0.2">
      <c r="BE767" s="169"/>
      <c r="BM767" s="170"/>
    </row>
    <row r="768" spans="57:65" ht="12.75" customHeight="1" x14ac:dyDescent="0.2">
      <c r="BE768" s="169"/>
      <c r="BM768" s="170"/>
    </row>
    <row r="769" spans="57:65" ht="12.75" customHeight="1" x14ac:dyDescent="0.2">
      <c r="BE769" s="169"/>
      <c r="BM769" s="170"/>
    </row>
    <row r="770" spans="57:65" ht="12.75" customHeight="1" x14ac:dyDescent="0.2">
      <c r="BE770" s="169"/>
      <c r="BM770" s="170"/>
    </row>
    <row r="771" spans="57:65" ht="12.75" customHeight="1" x14ac:dyDescent="0.2">
      <c r="BE771" s="169"/>
      <c r="BM771" s="170"/>
    </row>
    <row r="772" spans="57:65" ht="12.75" customHeight="1" x14ac:dyDescent="0.2">
      <c r="BE772" s="169"/>
      <c r="BM772" s="170"/>
    </row>
    <row r="773" spans="57:65" ht="12.75" customHeight="1" x14ac:dyDescent="0.2">
      <c r="BE773" s="169"/>
      <c r="BM773" s="170"/>
    </row>
    <row r="774" spans="57:65" ht="12.75" customHeight="1" x14ac:dyDescent="0.2">
      <c r="BE774" s="169"/>
      <c r="BM774" s="170"/>
    </row>
    <row r="775" spans="57:65" ht="12.75" customHeight="1" x14ac:dyDescent="0.2">
      <c r="BE775" s="169"/>
      <c r="BM775" s="170"/>
    </row>
    <row r="776" spans="57:65" ht="12.75" customHeight="1" x14ac:dyDescent="0.2">
      <c r="BE776" s="169"/>
      <c r="BM776" s="170"/>
    </row>
    <row r="777" spans="57:65" ht="12.75" customHeight="1" x14ac:dyDescent="0.2">
      <c r="BE777" s="169"/>
      <c r="BM777" s="170"/>
    </row>
    <row r="778" spans="57:65" ht="12.75" customHeight="1" x14ac:dyDescent="0.2">
      <c r="BE778" s="169"/>
      <c r="BM778" s="170"/>
    </row>
    <row r="779" spans="57:65" ht="12.75" customHeight="1" x14ac:dyDescent="0.2">
      <c r="BE779" s="169"/>
      <c r="BM779" s="170"/>
    </row>
    <row r="780" spans="57:65" ht="12.75" customHeight="1" x14ac:dyDescent="0.2">
      <c r="BE780" s="169"/>
      <c r="BM780" s="170"/>
    </row>
    <row r="781" spans="57:65" ht="12.75" customHeight="1" x14ac:dyDescent="0.2">
      <c r="BE781" s="169"/>
      <c r="BM781" s="170"/>
    </row>
    <row r="782" spans="57:65" ht="12.75" customHeight="1" x14ac:dyDescent="0.2">
      <c r="BE782" s="169"/>
      <c r="BM782" s="170"/>
    </row>
    <row r="783" spans="57:65" ht="12.75" customHeight="1" x14ac:dyDescent="0.2">
      <c r="BE783" s="169"/>
      <c r="BM783" s="170"/>
    </row>
    <row r="784" spans="57:65" ht="12.75" customHeight="1" x14ac:dyDescent="0.2">
      <c r="BE784" s="169"/>
      <c r="BM784" s="170"/>
    </row>
    <row r="785" spans="57:65" ht="12.75" customHeight="1" x14ac:dyDescent="0.2">
      <c r="BE785" s="169"/>
      <c r="BM785" s="170"/>
    </row>
    <row r="786" spans="57:65" ht="12.75" customHeight="1" x14ac:dyDescent="0.2">
      <c r="BE786" s="169"/>
      <c r="BM786" s="170"/>
    </row>
    <row r="787" spans="57:65" ht="12.75" customHeight="1" x14ac:dyDescent="0.2">
      <c r="BE787" s="169"/>
      <c r="BM787" s="170"/>
    </row>
    <row r="788" spans="57:65" ht="12.75" customHeight="1" x14ac:dyDescent="0.2">
      <c r="BE788" s="169"/>
      <c r="BM788" s="170"/>
    </row>
    <row r="789" spans="57:65" ht="12.75" customHeight="1" x14ac:dyDescent="0.2">
      <c r="BE789" s="169"/>
      <c r="BM789" s="170"/>
    </row>
    <row r="790" spans="57:65" ht="12.75" customHeight="1" x14ac:dyDescent="0.2">
      <c r="BE790" s="169"/>
      <c r="BM790" s="170"/>
    </row>
    <row r="791" spans="57:65" ht="12.75" customHeight="1" x14ac:dyDescent="0.2">
      <c r="BE791" s="169"/>
      <c r="BM791" s="170"/>
    </row>
    <row r="792" spans="57:65" ht="12.75" customHeight="1" x14ac:dyDescent="0.2">
      <c r="BE792" s="169"/>
      <c r="BM792" s="170"/>
    </row>
    <row r="793" spans="57:65" ht="12.75" customHeight="1" x14ac:dyDescent="0.2">
      <c r="BE793" s="169"/>
      <c r="BM793" s="170"/>
    </row>
    <row r="794" spans="57:65" ht="12.75" customHeight="1" x14ac:dyDescent="0.2">
      <c r="BE794" s="169"/>
      <c r="BM794" s="170"/>
    </row>
    <row r="795" spans="57:65" ht="12.75" customHeight="1" x14ac:dyDescent="0.2">
      <c r="BE795" s="169"/>
      <c r="BM795" s="170"/>
    </row>
    <row r="796" spans="57:65" ht="12.75" customHeight="1" x14ac:dyDescent="0.2">
      <c r="BE796" s="169"/>
      <c r="BM796" s="170"/>
    </row>
    <row r="797" spans="57:65" ht="12.75" customHeight="1" x14ac:dyDescent="0.2">
      <c r="BE797" s="169"/>
      <c r="BM797" s="170"/>
    </row>
    <row r="798" spans="57:65" ht="12.75" customHeight="1" x14ac:dyDescent="0.2">
      <c r="BE798" s="169"/>
      <c r="BM798" s="170"/>
    </row>
    <row r="799" spans="57:65" ht="12.75" customHeight="1" x14ac:dyDescent="0.2">
      <c r="BE799" s="169"/>
      <c r="BM799" s="170"/>
    </row>
    <row r="800" spans="57:65" ht="12.75" customHeight="1" x14ac:dyDescent="0.2">
      <c r="BE800" s="169"/>
      <c r="BM800" s="170"/>
    </row>
    <row r="801" spans="57:65" ht="12.75" customHeight="1" x14ac:dyDescent="0.2">
      <c r="BE801" s="169"/>
      <c r="BM801" s="170"/>
    </row>
    <row r="802" spans="57:65" ht="12.75" customHeight="1" x14ac:dyDescent="0.2">
      <c r="BE802" s="169"/>
      <c r="BM802" s="170"/>
    </row>
    <row r="803" spans="57:65" ht="12.75" customHeight="1" x14ac:dyDescent="0.2">
      <c r="BE803" s="169"/>
      <c r="BM803" s="170"/>
    </row>
    <row r="804" spans="57:65" ht="12.75" customHeight="1" x14ac:dyDescent="0.2">
      <c r="BE804" s="169"/>
      <c r="BM804" s="170"/>
    </row>
    <row r="805" spans="57:65" ht="12.75" customHeight="1" x14ac:dyDescent="0.2">
      <c r="BE805" s="169"/>
      <c r="BM805" s="170"/>
    </row>
    <row r="806" spans="57:65" ht="12.75" customHeight="1" x14ac:dyDescent="0.2">
      <c r="BE806" s="169"/>
      <c r="BM806" s="170"/>
    </row>
    <row r="807" spans="57:65" ht="12.75" customHeight="1" x14ac:dyDescent="0.2">
      <c r="BE807" s="169"/>
      <c r="BM807" s="170"/>
    </row>
    <row r="808" spans="57:65" ht="12.75" customHeight="1" x14ac:dyDescent="0.2">
      <c r="BE808" s="169"/>
      <c r="BM808" s="170"/>
    </row>
    <row r="809" spans="57:65" ht="12.75" customHeight="1" x14ac:dyDescent="0.2">
      <c r="BE809" s="169"/>
      <c r="BM809" s="170"/>
    </row>
    <row r="810" spans="57:65" ht="12.75" customHeight="1" x14ac:dyDescent="0.2">
      <c r="BE810" s="169"/>
      <c r="BM810" s="170"/>
    </row>
    <row r="811" spans="57:65" ht="12.75" customHeight="1" x14ac:dyDescent="0.2">
      <c r="BE811" s="169"/>
      <c r="BM811" s="170"/>
    </row>
    <row r="812" spans="57:65" ht="12.75" customHeight="1" x14ac:dyDescent="0.2">
      <c r="BE812" s="169"/>
      <c r="BM812" s="170"/>
    </row>
    <row r="813" spans="57:65" ht="12.75" customHeight="1" x14ac:dyDescent="0.2">
      <c r="BE813" s="169"/>
      <c r="BM813" s="170"/>
    </row>
    <row r="814" spans="57:65" ht="12.75" customHeight="1" x14ac:dyDescent="0.2">
      <c r="BE814" s="169"/>
      <c r="BM814" s="170"/>
    </row>
    <row r="815" spans="57:65" ht="12.75" customHeight="1" x14ac:dyDescent="0.2">
      <c r="BE815" s="169"/>
      <c r="BM815" s="170"/>
    </row>
    <row r="816" spans="57:65" ht="12.75" customHeight="1" x14ac:dyDescent="0.2">
      <c r="BE816" s="169"/>
      <c r="BM816" s="170"/>
    </row>
    <row r="817" spans="57:65" ht="12.75" customHeight="1" x14ac:dyDescent="0.2">
      <c r="BE817" s="169"/>
      <c r="BM817" s="170"/>
    </row>
    <row r="818" spans="57:65" ht="12.75" customHeight="1" x14ac:dyDescent="0.2">
      <c r="BE818" s="169"/>
      <c r="BM818" s="170"/>
    </row>
    <row r="819" spans="57:65" ht="12.75" customHeight="1" x14ac:dyDescent="0.2">
      <c r="BE819" s="169"/>
      <c r="BM819" s="170"/>
    </row>
    <row r="820" spans="57:65" ht="12.75" customHeight="1" x14ac:dyDescent="0.2">
      <c r="BE820" s="169"/>
      <c r="BM820" s="170"/>
    </row>
    <row r="821" spans="57:65" ht="12.75" customHeight="1" x14ac:dyDescent="0.2">
      <c r="BE821" s="169"/>
      <c r="BM821" s="170"/>
    </row>
    <row r="822" spans="57:65" ht="12.75" customHeight="1" x14ac:dyDescent="0.2">
      <c r="BE822" s="169"/>
      <c r="BM822" s="170"/>
    </row>
    <row r="823" spans="57:65" ht="12.75" customHeight="1" x14ac:dyDescent="0.2">
      <c r="BE823" s="169"/>
      <c r="BM823" s="170"/>
    </row>
    <row r="824" spans="57:65" ht="12.75" customHeight="1" x14ac:dyDescent="0.2">
      <c r="BE824" s="169"/>
      <c r="BM824" s="170"/>
    </row>
    <row r="825" spans="57:65" ht="12.75" customHeight="1" x14ac:dyDescent="0.2">
      <c r="BE825" s="169"/>
      <c r="BM825" s="170"/>
    </row>
    <row r="826" spans="57:65" ht="12.75" customHeight="1" x14ac:dyDescent="0.2">
      <c r="BE826" s="169"/>
      <c r="BM826" s="170"/>
    </row>
    <row r="827" spans="57:65" ht="12.75" customHeight="1" x14ac:dyDescent="0.2">
      <c r="BE827" s="169"/>
      <c r="BM827" s="170"/>
    </row>
    <row r="828" spans="57:65" ht="12.75" customHeight="1" x14ac:dyDescent="0.2">
      <c r="BE828" s="169"/>
      <c r="BM828" s="170"/>
    </row>
    <row r="829" spans="57:65" ht="12.75" customHeight="1" x14ac:dyDescent="0.2">
      <c r="BE829" s="169"/>
      <c r="BM829" s="170"/>
    </row>
    <row r="830" spans="57:65" ht="12.75" customHeight="1" x14ac:dyDescent="0.2">
      <c r="BE830" s="169"/>
      <c r="BM830" s="170"/>
    </row>
    <row r="831" spans="57:65" ht="12.75" customHeight="1" x14ac:dyDescent="0.2">
      <c r="BE831" s="169"/>
      <c r="BM831" s="170"/>
    </row>
    <row r="832" spans="57:65" ht="12.75" customHeight="1" x14ac:dyDescent="0.2">
      <c r="BE832" s="169"/>
      <c r="BM832" s="170"/>
    </row>
    <row r="833" spans="57:65" ht="12.75" customHeight="1" x14ac:dyDescent="0.2">
      <c r="BE833" s="169"/>
      <c r="BM833" s="170"/>
    </row>
    <row r="834" spans="57:65" ht="12.75" customHeight="1" x14ac:dyDescent="0.2">
      <c r="BE834" s="169"/>
      <c r="BM834" s="170"/>
    </row>
    <row r="835" spans="57:65" ht="12.75" customHeight="1" x14ac:dyDescent="0.2">
      <c r="BE835" s="169"/>
      <c r="BM835" s="170"/>
    </row>
    <row r="836" spans="57:65" ht="12.75" customHeight="1" x14ac:dyDescent="0.2">
      <c r="BE836" s="169"/>
      <c r="BM836" s="170"/>
    </row>
    <row r="837" spans="57:65" ht="12.75" customHeight="1" x14ac:dyDescent="0.2">
      <c r="BE837" s="169"/>
      <c r="BM837" s="170"/>
    </row>
    <row r="838" spans="57:65" ht="12.75" customHeight="1" x14ac:dyDescent="0.2">
      <c r="BE838" s="169"/>
      <c r="BM838" s="170"/>
    </row>
    <row r="839" spans="57:65" ht="12.75" customHeight="1" x14ac:dyDescent="0.2">
      <c r="BE839" s="169"/>
      <c r="BM839" s="170"/>
    </row>
    <row r="840" spans="57:65" ht="12.75" customHeight="1" x14ac:dyDescent="0.2">
      <c r="BE840" s="169"/>
      <c r="BM840" s="170"/>
    </row>
    <row r="841" spans="57:65" ht="12.75" customHeight="1" x14ac:dyDescent="0.2">
      <c r="BE841" s="169"/>
      <c r="BM841" s="170"/>
    </row>
    <row r="842" spans="57:65" ht="12.75" customHeight="1" x14ac:dyDescent="0.2">
      <c r="BE842" s="169"/>
      <c r="BM842" s="170"/>
    </row>
    <row r="843" spans="57:65" ht="12.75" customHeight="1" x14ac:dyDescent="0.2">
      <c r="BE843" s="169"/>
      <c r="BM843" s="170"/>
    </row>
    <row r="844" spans="57:65" ht="12.75" customHeight="1" x14ac:dyDescent="0.2">
      <c r="BE844" s="169"/>
      <c r="BM844" s="170"/>
    </row>
    <row r="845" spans="57:65" ht="12.75" customHeight="1" x14ac:dyDescent="0.2">
      <c r="BE845" s="169"/>
      <c r="BM845" s="170"/>
    </row>
    <row r="846" spans="57:65" ht="12.75" customHeight="1" x14ac:dyDescent="0.2">
      <c r="BE846" s="169"/>
      <c r="BM846" s="170"/>
    </row>
    <row r="847" spans="57:65" ht="12.75" customHeight="1" x14ac:dyDescent="0.2">
      <c r="BE847" s="169"/>
      <c r="BM847" s="170"/>
    </row>
    <row r="848" spans="57:65" ht="12.75" customHeight="1" x14ac:dyDescent="0.2">
      <c r="BE848" s="169"/>
      <c r="BM848" s="170"/>
    </row>
    <row r="849" spans="57:65" ht="12.75" customHeight="1" x14ac:dyDescent="0.2">
      <c r="BE849" s="169"/>
      <c r="BM849" s="170"/>
    </row>
    <row r="850" spans="57:65" ht="12.75" customHeight="1" x14ac:dyDescent="0.2">
      <c r="BE850" s="169"/>
      <c r="BM850" s="170"/>
    </row>
    <row r="851" spans="57:65" ht="12.75" customHeight="1" x14ac:dyDescent="0.2">
      <c r="BE851" s="169"/>
      <c r="BM851" s="170"/>
    </row>
    <row r="852" spans="57:65" ht="12.75" customHeight="1" x14ac:dyDescent="0.2">
      <c r="BE852" s="169"/>
      <c r="BM852" s="170"/>
    </row>
    <row r="853" spans="57:65" ht="12.75" customHeight="1" x14ac:dyDescent="0.2">
      <c r="BE853" s="169"/>
      <c r="BM853" s="170"/>
    </row>
    <row r="854" spans="57:65" ht="12.75" customHeight="1" x14ac:dyDescent="0.2">
      <c r="BE854" s="169"/>
      <c r="BM854" s="170"/>
    </row>
    <row r="855" spans="57:65" ht="12.75" customHeight="1" x14ac:dyDescent="0.2">
      <c r="BE855" s="169"/>
      <c r="BM855" s="170"/>
    </row>
    <row r="856" spans="57:65" ht="12.75" customHeight="1" x14ac:dyDescent="0.2">
      <c r="BE856" s="169"/>
      <c r="BM856" s="170"/>
    </row>
    <row r="857" spans="57:65" ht="12.75" customHeight="1" x14ac:dyDescent="0.2">
      <c r="BE857" s="169"/>
      <c r="BM857" s="170"/>
    </row>
    <row r="858" spans="57:65" ht="12.75" customHeight="1" x14ac:dyDescent="0.2">
      <c r="BE858" s="169"/>
      <c r="BM858" s="170"/>
    </row>
    <row r="859" spans="57:65" ht="12.75" customHeight="1" x14ac:dyDescent="0.2">
      <c r="BE859" s="169"/>
      <c r="BM859" s="170"/>
    </row>
    <row r="860" spans="57:65" ht="12.75" customHeight="1" x14ac:dyDescent="0.2">
      <c r="BE860" s="169"/>
      <c r="BM860" s="170"/>
    </row>
    <row r="861" spans="57:65" ht="12.75" customHeight="1" x14ac:dyDescent="0.2">
      <c r="BE861" s="169"/>
      <c r="BM861" s="170"/>
    </row>
    <row r="862" spans="57:65" ht="12.75" customHeight="1" x14ac:dyDescent="0.2">
      <c r="BE862" s="169"/>
      <c r="BM862" s="170"/>
    </row>
    <row r="863" spans="57:65" ht="12.75" customHeight="1" x14ac:dyDescent="0.2">
      <c r="BE863" s="169"/>
      <c r="BM863" s="170"/>
    </row>
    <row r="864" spans="57:65" ht="12.75" customHeight="1" x14ac:dyDescent="0.2">
      <c r="BE864" s="169"/>
      <c r="BM864" s="170"/>
    </row>
    <row r="865" spans="57:65" ht="12.75" customHeight="1" x14ac:dyDescent="0.2">
      <c r="BE865" s="169"/>
      <c r="BM865" s="170"/>
    </row>
    <row r="866" spans="57:65" ht="12.75" customHeight="1" x14ac:dyDescent="0.2">
      <c r="BE866" s="169"/>
      <c r="BM866" s="170"/>
    </row>
    <row r="867" spans="57:65" ht="12.75" customHeight="1" x14ac:dyDescent="0.2">
      <c r="BE867" s="169"/>
      <c r="BM867" s="170"/>
    </row>
    <row r="868" spans="57:65" ht="12.75" customHeight="1" x14ac:dyDescent="0.2">
      <c r="BE868" s="169"/>
      <c r="BM868" s="170"/>
    </row>
    <row r="869" spans="57:65" ht="12.75" customHeight="1" x14ac:dyDescent="0.2">
      <c r="BE869" s="169"/>
      <c r="BM869" s="170"/>
    </row>
    <row r="870" spans="57:65" ht="12.75" customHeight="1" x14ac:dyDescent="0.2">
      <c r="BE870" s="169"/>
      <c r="BM870" s="170"/>
    </row>
    <row r="871" spans="57:65" ht="12.75" customHeight="1" x14ac:dyDescent="0.2">
      <c r="BE871" s="169"/>
      <c r="BM871" s="170"/>
    </row>
    <row r="872" spans="57:65" ht="12.75" customHeight="1" x14ac:dyDescent="0.2">
      <c r="BE872" s="169"/>
      <c r="BM872" s="170"/>
    </row>
    <row r="873" spans="57:65" ht="12.75" customHeight="1" x14ac:dyDescent="0.2">
      <c r="BE873" s="169"/>
      <c r="BM873" s="170"/>
    </row>
    <row r="874" spans="57:65" ht="12.75" customHeight="1" x14ac:dyDescent="0.2">
      <c r="BE874" s="169"/>
      <c r="BM874" s="170"/>
    </row>
    <row r="875" spans="57:65" ht="12.75" customHeight="1" x14ac:dyDescent="0.2">
      <c r="BE875" s="169"/>
      <c r="BM875" s="170"/>
    </row>
    <row r="876" spans="57:65" ht="12.75" customHeight="1" x14ac:dyDescent="0.2">
      <c r="BE876" s="169"/>
      <c r="BM876" s="170"/>
    </row>
    <row r="877" spans="57:65" ht="12.75" customHeight="1" x14ac:dyDescent="0.2">
      <c r="BE877" s="169"/>
      <c r="BM877" s="170"/>
    </row>
    <row r="878" spans="57:65" ht="12.75" customHeight="1" x14ac:dyDescent="0.2">
      <c r="BE878" s="169"/>
      <c r="BM878" s="170"/>
    </row>
    <row r="879" spans="57:65" ht="12.75" customHeight="1" x14ac:dyDescent="0.2">
      <c r="BE879" s="169"/>
      <c r="BM879" s="170"/>
    </row>
    <row r="880" spans="57:65" ht="12.75" customHeight="1" x14ac:dyDescent="0.2">
      <c r="BE880" s="169"/>
      <c r="BM880" s="170"/>
    </row>
    <row r="881" spans="57:65" ht="12.75" customHeight="1" x14ac:dyDescent="0.2">
      <c r="BE881" s="169"/>
      <c r="BM881" s="170"/>
    </row>
    <row r="882" spans="57:65" ht="12.75" customHeight="1" x14ac:dyDescent="0.2">
      <c r="BE882" s="169"/>
      <c r="BM882" s="170"/>
    </row>
    <row r="883" spans="57:65" ht="12.75" customHeight="1" x14ac:dyDescent="0.2">
      <c r="BE883" s="169"/>
      <c r="BM883" s="170"/>
    </row>
    <row r="884" spans="57:65" ht="12.75" customHeight="1" x14ac:dyDescent="0.2">
      <c r="BE884" s="169"/>
      <c r="BM884" s="170"/>
    </row>
    <row r="885" spans="57:65" ht="12.75" customHeight="1" x14ac:dyDescent="0.2">
      <c r="BE885" s="169"/>
      <c r="BM885" s="170"/>
    </row>
    <row r="886" spans="57:65" ht="12.75" customHeight="1" x14ac:dyDescent="0.2">
      <c r="BE886" s="169"/>
      <c r="BM886" s="170"/>
    </row>
    <row r="887" spans="57:65" ht="12.75" customHeight="1" x14ac:dyDescent="0.2">
      <c r="BE887" s="169"/>
      <c r="BM887" s="170"/>
    </row>
    <row r="888" spans="57:65" ht="12.75" customHeight="1" x14ac:dyDescent="0.2">
      <c r="BE888" s="169"/>
      <c r="BM888" s="170"/>
    </row>
    <row r="889" spans="57:65" ht="12.75" customHeight="1" x14ac:dyDescent="0.2">
      <c r="BE889" s="169"/>
      <c r="BM889" s="170"/>
    </row>
    <row r="890" spans="57:65" ht="12.75" customHeight="1" x14ac:dyDescent="0.2">
      <c r="BE890" s="169"/>
      <c r="BM890" s="170"/>
    </row>
    <row r="891" spans="57:65" ht="12.75" customHeight="1" x14ac:dyDescent="0.2">
      <c r="BE891" s="169"/>
      <c r="BM891" s="170"/>
    </row>
    <row r="892" spans="57:65" ht="12.75" customHeight="1" x14ac:dyDescent="0.2">
      <c r="BE892" s="169"/>
      <c r="BM892" s="170"/>
    </row>
    <row r="893" spans="57:65" ht="12.75" customHeight="1" x14ac:dyDescent="0.2">
      <c r="BE893" s="169"/>
      <c r="BM893" s="170"/>
    </row>
    <row r="894" spans="57:65" ht="12.75" customHeight="1" x14ac:dyDescent="0.2">
      <c r="BE894" s="169"/>
      <c r="BM894" s="170"/>
    </row>
    <row r="895" spans="57:65" ht="12.75" customHeight="1" x14ac:dyDescent="0.2">
      <c r="BE895" s="169"/>
      <c r="BM895" s="170"/>
    </row>
    <row r="896" spans="57:65" ht="12.75" customHeight="1" x14ac:dyDescent="0.2">
      <c r="BE896" s="169"/>
      <c r="BM896" s="170"/>
    </row>
    <row r="897" spans="6:65" ht="12.75" customHeight="1" x14ac:dyDescent="0.2">
      <c r="BE897" s="169"/>
      <c r="BM897" s="170"/>
    </row>
    <row r="898" spans="6:65" ht="12.75" customHeight="1" x14ac:dyDescent="0.2">
      <c r="BE898" s="169"/>
      <c r="BM898" s="170"/>
    </row>
    <row r="899" spans="6:65" ht="12.75" customHeight="1" x14ac:dyDescent="0.2">
      <c r="BE899" s="169"/>
      <c r="BM899" s="170"/>
    </row>
    <row r="900" spans="6:65" ht="12.75" customHeight="1" x14ac:dyDescent="0.2">
      <c r="BE900" s="169"/>
      <c r="BM900" s="170"/>
    </row>
    <row r="901" spans="6:65" ht="12.75" customHeight="1" x14ac:dyDescent="0.2">
      <c r="BE901" s="169"/>
      <c r="BM901" s="170"/>
    </row>
    <row r="902" spans="6:65" ht="12.75" customHeight="1" x14ac:dyDescent="0.2">
      <c r="BE902" s="169"/>
      <c r="BM902" s="170"/>
    </row>
    <row r="903" spans="6:65" ht="12.75" customHeight="1" x14ac:dyDescent="0.2">
      <c r="BE903" s="169"/>
      <c r="BM903" s="170"/>
    </row>
    <row r="904" spans="6:65" ht="12.75" customHeight="1" x14ac:dyDescent="0.2">
      <c r="BE904" s="169"/>
      <c r="BM904" s="170"/>
    </row>
    <row r="905" spans="6:65" ht="12.75" customHeight="1" x14ac:dyDescent="0.2">
      <c r="BE905" s="169"/>
      <c r="BM905" s="170"/>
    </row>
    <row r="906" spans="6:65" ht="12.75" customHeight="1" x14ac:dyDescent="0.2">
      <c r="BE906" s="169"/>
      <c r="BM906" s="170"/>
    </row>
    <row r="907" spans="6:65" ht="12.75" customHeight="1" x14ac:dyDescent="0.2">
      <c r="BE907" s="169"/>
      <c r="BM907" s="170"/>
    </row>
    <row r="908" spans="6:65" ht="12.75" customHeight="1" x14ac:dyDescent="0.2">
      <c r="BE908" s="169"/>
      <c r="BM908" s="170"/>
    </row>
    <row r="909" spans="6:65" ht="12.75" customHeight="1" x14ac:dyDescent="0.2">
      <c r="BE909" s="169"/>
      <c r="BM909" s="170"/>
    </row>
    <row r="910" spans="6:65" ht="12.75" customHeight="1" x14ac:dyDescent="0.2">
      <c r="F910" s="171"/>
      <c r="BE910" s="169"/>
      <c r="BM910" s="170"/>
    </row>
  </sheetData>
  <autoFilter ref="A2:BV257"/>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29" r:id="rId53"/>
    <hyperlink ref="BK29" r:id="rId54"/>
    <hyperlink ref="BH30" r:id="rId55"/>
    <hyperlink ref="BK30" r:id="rId56"/>
    <hyperlink ref="BH31" r:id="rId57"/>
    <hyperlink ref="BK31" r:id="rId58"/>
    <hyperlink ref="BH32" r:id="rId59"/>
    <hyperlink ref="BK32" r:id="rId60"/>
    <hyperlink ref="BH33" r:id="rId61"/>
    <hyperlink ref="BK33" r:id="rId62"/>
    <hyperlink ref="BH34" r:id="rId63"/>
    <hyperlink ref="BK34" r:id="rId64"/>
    <hyperlink ref="BH35" r:id="rId65"/>
    <hyperlink ref="BK35" r:id="rId66"/>
    <hyperlink ref="BH36" r:id="rId67"/>
    <hyperlink ref="BK36" r:id="rId68"/>
    <hyperlink ref="BH37" r:id="rId69"/>
    <hyperlink ref="BK37" r:id="rId70"/>
    <hyperlink ref="BH38" r:id="rId71"/>
    <hyperlink ref="BK38" r:id="rId72"/>
    <hyperlink ref="BH39" r:id="rId73"/>
    <hyperlink ref="BK39" r:id="rId74"/>
    <hyperlink ref="BH40" r:id="rId75"/>
    <hyperlink ref="BK40" r:id="rId76"/>
    <hyperlink ref="BH41" r:id="rId77"/>
    <hyperlink ref="BK41" r:id="rId78"/>
    <hyperlink ref="BH42" r:id="rId79"/>
    <hyperlink ref="BK42" r:id="rId80"/>
    <hyperlink ref="BH43" r:id="rId81"/>
    <hyperlink ref="BK43" r:id="rId82"/>
    <hyperlink ref="BH44" r:id="rId83"/>
    <hyperlink ref="BK44" r:id="rId84"/>
    <hyperlink ref="BH45" r:id="rId85"/>
    <hyperlink ref="BK45" r:id="rId86"/>
    <hyperlink ref="BH46" r:id="rId87"/>
    <hyperlink ref="BK46" r:id="rId88"/>
    <hyperlink ref="BH47" r:id="rId89"/>
    <hyperlink ref="BK47" r:id="rId90"/>
    <hyperlink ref="BH48" r:id="rId91"/>
    <hyperlink ref="BK48" r:id="rId92"/>
    <hyperlink ref="BH49" r:id="rId93"/>
    <hyperlink ref="BK49" r:id="rId94"/>
    <hyperlink ref="BH50" r:id="rId95"/>
    <hyperlink ref="BK50" r:id="rId96"/>
    <hyperlink ref="BH51" r:id="rId97"/>
    <hyperlink ref="BK51" r:id="rId98"/>
    <hyperlink ref="BH52" r:id="rId99"/>
    <hyperlink ref="BK52" r:id="rId100"/>
    <hyperlink ref="BH53" r:id="rId101"/>
    <hyperlink ref="BK53" r:id="rId102"/>
    <hyperlink ref="BH54" r:id="rId103"/>
    <hyperlink ref="BK54" r:id="rId104"/>
    <hyperlink ref="BH55" r:id="rId105"/>
    <hyperlink ref="BK55" r:id="rId106"/>
    <hyperlink ref="BH56" r:id="rId107"/>
    <hyperlink ref="BK56" r:id="rId108"/>
    <hyperlink ref="BH57" r:id="rId109"/>
    <hyperlink ref="BK57" r:id="rId110"/>
    <hyperlink ref="BH58" r:id="rId111"/>
    <hyperlink ref="BK58" r:id="rId112"/>
    <hyperlink ref="BH59" r:id="rId113"/>
    <hyperlink ref="BK59" r:id="rId114"/>
    <hyperlink ref="BH60" r:id="rId115"/>
    <hyperlink ref="BK60" r:id="rId116"/>
    <hyperlink ref="BH61" r:id="rId117"/>
    <hyperlink ref="BK61" r:id="rId118"/>
    <hyperlink ref="BH62" r:id="rId119"/>
    <hyperlink ref="BK62" r:id="rId120"/>
    <hyperlink ref="BH63" r:id="rId121"/>
    <hyperlink ref="BK63" r:id="rId122"/>
    <hyperlink ref="BH64" r:id="rId123"/>
    <hyperlink ref="BK64" r:id="rId124"/>
    <hyperlink ref="BH65" r:id="rId125"/>
    <hyperlink ref="BK65" r:id="rId126"/>
    <hyperlink ref="BH66" r:id="rId127"/>
    <hyperlink ref="BK66" r:id="rId128"/>
    <hyperlink ref="BH67" r:id="rId129"/>
    <hyperlink ref="BK67" r:id="rId130"/>
    <hyperlink ref="BH68" r:id="rId131"/>
    <hyperlink ref="BK68" r:id="rId132"/>
    <hyperlink ref="BH69" r:id="rId133"/>
    <hyperlink ref="BK69" r:id="rId134"/>
    <hyperlink ref="BH70" r:id="rId135"/>
    <hyperlink ref="BK70" r:id="rId136"/>
    <hyperlink ref="BH71" r:id="rId137"/>
    <hyperlink ref="BK71" r:id="rId138"/>
    <hyperlink ref="BH72" r:id="rId139"/>
    <hyperlink ref="BK72" r:id="rId140"/>
    <hyperlink ref="BH73" r:id="rId141"/>
    <hyperlink ref="BK73" r:id="rId142"/>
    <hyperlink ref="BH74" r:id="rId143"/>
    <hyperlink ref="BK74" r:id="rId144"/>
    <hyperlink ref="BH75" r:id="rId145"/>
    <hyperlink ref="BK75" r:id="rId146"/>
    <hyperlink ref="BH76" r:id="rId147"/>
    <hyperlink ref="BK76" r:id="rId148"/>
    <hyperlink ref="BH77" r:id="rId149"/>
    <hyperlink ref="BK77" r:id="rId150"/>
    <hyperlink ref="BH78" r:id="rId151"/>
    <hyperlink ref="BK78" r:id="rId152"/>
    <hyperlink ref="BH79" r:id="rId153"/>
    <hyperlink ref="BK79" r:id="rId154"/>
    <hyperlink ref="BH80" r:id="rId155"/>
    <hyperlink ref="BK80" r:id="rId156"/>
    <hyperlink ref="BH81" r:id="rId157"/>
    <hyperlink ref="BK81" r:id="rId158"/>
    <hyperlink ref="BH82" r:id="rId159"/>
    <hyperlink ref="BK82" r:id="rId160"/>
    <hyperlink ref="BH83" r:id="rId161"/>
    <hyperlink ref="BK83" r:id="rId162"/>
    <hyperlink ref="BH84" r:id="rId163"/>
    <hyperlink ref="BK84" r:id="rId164"/>
    <hyperlink ref="BH85" r:id="rId165"/>
    <hyperlink ref="BK85" r:id="rId166"/>
    <hyperlink ref="BH86" r:id="rId167"/>
    <hyperlink ref="BK86" r:id="rId168"/>
    <hyperlink ref="BH87" r:id="rId169"/>
    <hyperlink ref="BK87" r:id="rId170"/>
    <hyperlink ref="BH88" r:id="rId171"/>
    <hyperlink ref="BK88" r:id="rId172"/>
    <hyperlink ref="BH89" r:id="rId173"/>
    <hyperlink ref="BK89" r:id="rId174"/>
    <hyperlink ref="BH90" r:id="rId175"/>
    <hyperlink ref="BK90" r:id="rId176"/>
    <hyperlink ref="BH91" r:id="rId177"/>
    <hyperlink ref="BK91" r:id="rId178"/>
    <hyperlink ref="BH92" r:id="rId179"/>
    <hyperlink ref="BK92" r:id="rId180"/>
    <hyperlink ref="BH93" r:id="rId181"/>
    <hyperlink ref="BK93" r:id="rId182"/>
    <hyperlink ref="BH94" r:id="rId183"/>
    <hyperlink ref="BK94" r:id="rId184"/>
    <hyperlink ref="BH95" r:id="rId185"/>
    <hyperlink ref="BK95" r:id="rId186"/>
    <hyperlink ref="BH96" r:id="rId187"/>
    <hyperlink ref="BK96" r:id="rId188"/>
    <hyperlink ref="BH97" r:id="rId189"/>
    <hyperlink ref="BK97" r:id="rId190"/>
    <hyperlink ref="BH98" r:id="rId191"/>
    <hyperlink ref="BK98" r:id="rId192"/>
    <hyperlink ref="BH99" r:id="rId193"/>
    <hyperlink ref="BK99" r:id="rId194"/>
    <hyperlink ref="BH100" r:id="rId195"/>
    <hyperlink ref="BK100" r:id="rId196"/>
    <hyperlink ref="BH101" r:id="rId197"/>
    <hyperlink ref="BK101" r:id="rId198"/>
    <hyperlink ref="BH102" r:id="rId199"/>
    <hyperlink ref="BK102" r:id="rId200"/>
    <hyperlink ref="BH103" r:id="rId201"/>
    <hyperlink ref="BK103" r:id="rId202"/>
    <hyperlink ref="BH104" r:id="rId203"/>
    <hyperlink ref="BK104" r:id="rId204"/>
    <hyperlink ref="BH105" r:id="rId205"/>
    <hyperlink ref="BK105" r:id="rId206"/>
    <hyperlink ref="BH106" r:id="rId207"/>
    <hyperlink ref="BK106" r:id="rId208"/>
    <hyperlink ref="BH107" r:id="rId209"/>
    <hyperlink ref="BK107" r:id="rId210"/>
    <hyperlink ref="BH108" r:id="rId211"/>
    <hyperlink ref="BK108" r:id="rId212"/>
    <hyperlink ref="BH109" r:id="rId213"/>
    <hyperlink ref="BK109" r:id="rId214"/>
    <hyperlink ref="BH110" r:id="rId215"/>
    <hyperlink ref="BK110" r:id="rId216"/>
    <hyperlink ref="BH111" r:id="rId217"/>
    <hyperlink ref="BK111" r:id="rId218"/>
    <hyperlink ref="BH112" r:id="rId219"/>
    <hyperlink ref="BK112" r:id="rId220"/>
    <hyperlink ref="BH113" r:id="rId221"/>
    <hyperlink ref="BK113" r:id="rId222"/>
    <hyperlink ref="BH114" r:id="rId223"/>
    <hyperlink ref="BK114" r:id="rId224"/>
    <hyperlink ref="BH115" r:id="rId225"/>
    <hyperlink ref="BK115" r:id="rId226"/>
    <hyperlink ref="BH116" r:id="rId227"/>
    <hyperlink ref="BK116" r:id="rId228"/>
    <hyperlink ref="BH117" r:id="rId229"/>
    <hyperlink ref="BK117" r:id="rId230"/>
    <hyperlink ref="BH118" r:id="rId231"/>
    <hyperlink ref="BK118" r:id="rId232"/>
    <hyperlink ref="BH119" r:id="rId233"/>
    <hyperlink ref="BK119" r:id="rId234"/>
    <hyperlink ref="BH120" r:id="rId235"/>
    <hyperlink ref="BK120" r:id="rId236"/>
    <hyperlink ref="BH121" r:id="rId237"/>
    <hyperlink ref="BK121" r:id="rId238"/>
    <hyperlink ref="BH122" r:id="rId239"/>
    <hyperlink ref="BK122" r:id="rId240"/>
    <hyperlink ref="BH123" r:id="rId241"/>
    <hyperlink ref="BK123" r:id="rId242"/>
    <hyperlink ref="BH124" r:id="rId243"/>
    <hyperlink ref="BK124" r:id="rId244"/>
    <hyperlink ref="BH125" r:id="rId245"/>
    <hyperlink ref="BK125" r:id="rId246"/>
    <hyperlink ref="BH126" r:id="rId247"/>
    <hyperlink ref="BK126" r:id="rId248"/>
    <hyperlink ref="BH127" r:id="rId249"/>
    <hyperlink ref="BK127" r:id="rId250"/>
    <hyperlink ref="BH128" r:id="rId251"/>
    <hyperlink ref="BK128" r:id="rId252"/>
    <hyperlink ref="BH129" r:id="rId253"/>
    <hyperlink ref="BK129" r:id="rId254"/>
    <hyperlink ref="BH130" r:id="rId255"/>
    <hyperlink ref="BK130" r:id="rId256"/>
    <hyperlink ref="BH131" r:id="rId257"/>
    <hyperlink ref="BK131" r:id="rId258"/>
    <hyperlink ref="BH132" r:id="rId259"/>
    <hyperlink ref="BK132" r:id="rId260"/>
    <hyperlink ref="BH133" r:id="rId261"/>
    <hyperlink ref="BK133" r:id="rId262"/>
    <hyperlink ref="BH134" r:id="rId263"/>
    <hyperlink ref="BK134" r:id="rId264"/>
    <hyperlink ref="BH135" r:id="rId265"/>
    <hyperlink ref="BK135" r:id="rId266"/>
    <hyperlink ref="BH136" r:id="rId267"/>
    <hyperlink ref="BK136" r:id="rId268"/>
    <hyperlink ref="BH137" r:id="rId269"/>
    <hyperlink ref="BK137" r:id="rId270"/>
    <hyperlink ref="BH138" r:id="rId271"/>
    <hyperlink ref="BK138" r:id="rId272"/>
    <hyperlink ref="BH139" r:id="rId273"/>
    <hyperlink ref="BK139" r:id="rId274"/>
    <hyperlink ref="BH140" r:id="rId275"/>
    <hyperlink ref="BK140" r:id="rId276"/>
    <hyperlink ref="BH141" r:id="rId277"/>
    <hyperlink ref="BK141" r:id="rId278"/>
    <hyperlink ref="BH142" r:id="rId279"/>
    <hyperlink ref="BK142" r:id="rId280"/>
    <hyperlink ref="BH143" r:id="rId281"/>
    <hyperlink ref="BK143" r:id="rId282"/>
    <hyperlink ref="BH144" r:id="rId283"/>
    <hyperlink ref="BK144" r:id="rId284"/>
    <hyperlink ref="BH145" r:id="rId285"/>
    <hyperlink ref="BK145" r:id="rId286"/>
    <hyperlink ref="BH146" r:id="rId287"/>
    <hyperlink ref="BK146" r:id="rId288"/>
    <hyperlink ref="BH147" r:id="rId289"/>
    <hyperlink ref="BK147" r:id="rId290"/>
    <hyperlink ref="BH148" r:id="rId291"/>
    <hyperlink ref="BK148" r:id="rId292"/>
    <hyperlink ref="BH149" r:id="rId293"/>
    <hyperlink ref="BK149" r:id="rId294"/>
    <hyperlink ref="BH150" r:id="rId295"/>
    <hyperlink ref="BK150" r:id="rId296"/>
    <hyperlink ref="BH151" r:id="rId297"/>
    <hyperlink ref="BK151" r:id="rId298"/>
    <hyperlink ref="BH152" r:id="rId299"/>
    <hyperlink ref="BK152" r:id="rId300"/>
    <hyperlink ref="BH153" r:id="rId301"/>
    <hyperlink ref="BK153" r:id="rId302"/>
    <hyperlink ref="BH154" r:id="rId303"/>
    <hyperlink ref="BK154" r:id="rId304"/>
    <hyperlink ref="BH155" r:id="rId305"/>
    <hyperlink ref="BK155" r:id="rId306"/>
    <hyperlink ref="BH156" r:id="rId307"/>
    <hyperlink ref="BK156" r:id="rId308"/>
    <hyperlink ref="BH157" r:id="rId309"/>
    <hyperlink ref="BK157" r:id="rId310"/>
    <hyperlink ref="BH158" r:id="rId311"/>
    <hyperlink ref="BK158" r:id="rId312"/>
    <hyperlink ref="BH159" r:id="rId313"/>
    <hyperlink ref="BK159" r:id="rId314"/>
    <hyperlink ref="BH160" r:id="rId315"/>
    <hyperlink ref="BK160" r:id="rId316"/>
    <hyperlink ref="BH161" r:id="rId317"/>
    <hyperlink ref="BK161" r:id="rId318"/>
    <hyperlink ref="BH162" r:id="rId319"/>
    <hyperlink ref="BK162" r:id="rId320"/>
    <hyperlink ref="BH163" r:id="rId321"/>
    <hyperlink ref="BK163" r:id="rId322"/>
    <hyperlink ref="BH164" r:id="rId323"/>
    <hyperlink ref="BK164" r:id="rId324"/>
    <hyperlink ref="BH165" r:id="rId325"/>
    <hyperlink ref="BK165" r:id="rId326"/>
    <hyperlink ref="BH166" r:id="rId327"/>
    <hyperlink ref="BK166" r:id="rId328"/>
    <hyperlink ref="BH167" r:id="rId329"/>
    <hyperlink ref="BK167" r:id="rId330"/>
    <hyperlink ref="BH168" r:id="rId331"/>
    <hyperlink ref="BK168" r:id="rId332"/>
    <hyperlink ref="BH169" r:id="rId333"/>
    <hyperlink ref="BK169" r:id="rId334"/>
    <hyperlink ref="BH170" r:id="rId335"/>
    <hyperlink ref="BK170" r:id="rId336"/>
    <hyperlink ref="BH171" r:id="rId337"/>
    <hyperlink ref="BK171" r:id="rId338"/>
    <hyperlink ref="BH172" r:id="rId339"/>
    <hyperlink ref="BK172" r:id="rId340"/>
    <hyperlink ref="BH173" r:id="rId341"/>
    <hyperlink ref="BK173" r:id="rId342"/>
    <hyperlink ref="BH174" r:id="rId343"/>
    <hyperlink ref="BK174" r:id="rId344"/>
    <hyperlink ref="BH175" r:id="rId345"/>
    <hyperlink ref="BK175" r:id="rId346"/>
    <hyperlink ref="BH176" r:id="rId347"/>
    <hyperlink ref="BK176" r:id="rId348"/>
    <hyperlink ref="BH177" r:id="rId349"/>
    <hyperlink ref="BK177" r:id="rId350"/>
    <hyperlink ref="BH178" r:id="rId351"/>
    <hyperlink ref="BK178" r:id="rId352"/>
    <hyperlink ref="BH179" r:id="rId353"/>
    <hyperlink ref="BK179" r:id="rId354"/>
    <hyperlink ref="BH180" r:id="rId355"/>
    <hyperlink ref="BK180" r:id="rId356"/>
    <hyperlink ref="BH181" r:id="rId357"/>
    <hyperlink ref="BK181" r:id="rId358"/>
    <hyperlink ref="BH182" r:id="rId359"/>
    <hyperlink ref="BK182" r:id="rId360"/>
    <hyperlink ref="BH183" r:id="rId361"/>
    <hyperlink ref="BK183" r:id="rId362"/>
    <hyperlink ref="BH184" r:id="rId363"/>
    <hyperlink ref="BK184" r:id="rId364"/>
    <hyperlink ref="BH185" r:id="rId365"/>
    <hyperlink ref="BK185" r:id="rId366"/>
    <hyperlink ref="BH186" r:id="rId367"/>
    <hyperlink ref="BK186" r:id="rId368"/>
    <hyperlink ref="BH187" r:id="rId369"/>
    <hyperlink ref="BK187" r:id="rId370"/>
    <hyperlink ref="BH188" r:id="rId371"/>
    <hyperlink ref="BK188" r:id="rId372"/>
    <hyperlink ref="BH189" r:id="rId373"/>
    <hyperlink ref="BK189" r:id="rId374"/>
    <hyperlink ref="BH190" r:id="rId375"/>
    <hyperlink ref="BK190" r:id="rId376"/>
    <hyperlink ref="BH191" r:id="rId377"/>
    <hyperlink ref="BK191" r:id="rId378"/>
    <hyperlink ref="BH192" r:id="rId379"/>
    <hyperlink ref="BK192" r:id="rId380"/>
    <hyperlink ref="BH193" r:id="rId381"/>
    <hyperlink ref="BK193" r:id="rId382"/>
    <hyperlink ref="BH194" r:id="rId383"/>
    <hyperlink ref="BK194" r:id="rId384"/>
    <hyperlink ref="BH195" r:id="rId385"/>
    <hyperlink ref="BK195" r:id="rId386"/>
    <hyperlink ref="BH196" r:id="rId387"/>
    <hyperlink ref="BK196" r:id="rId388"/>
    <hyperlink ref="BH197" r:id="rId389"/>
    <hyperlink ref="BK197" r:id="rId390"/>
    <hyperlink ref="BH198" r:id="rId391"/>
    <hyperlink ref="BK198" r:id="rId392"/>
    <hyperlink ref="BH199" r:id="rId393"/>
    <hyperlink ref="BK199" r:id="rId394"/>
    <hyperlink ref="BH200" r:id="rId395"/>
    <hyperlink ref="BK200" r:id="rId396"/>
    <hyperlink ref="BH201" r:id="rId397"/>
    <hyperlink ref="BK201" r:id="rId398"/>
    <hyperlink ref="BH202" r:id="rId399"/>
    <hyperlink ref="BK202" r:id="rId400"/>
    <hyperlink ref="BH203" r:id="rId401"/>
    <hyperlink ref="BK203" r:id="rId402"/>
    <hyperlink ref="BH204" r:id="rId403"/>
    <hyperlink ref="BK204" r:id="rId404"/>
    <hyperlink ref="BK205" r:id="rId405"/>
    <hyperlink ref="BK206" r:id="rId406"/>
    <hyperlink ref="BK207" r:id="rId407"/>
    <hyperlink ref="BK208" r:id="rId408"/>
    <hyperlink ref="BK209" r:id="rId409"/>
    <hyperlink ref="BK210" r:id="rId410"/>
    <hyperlink ref="BK211" r:id="rId411"/>
    <hyperlink ref="BK212" r:id="rId412"/>
    <hyperlink ref="BK213" r:id="rId413"/>
    <hyperlink ref="BK214" r:id="rId414"/>
    <hyperlink ref="BK215" r:id="rId415"/>
    <hyperlink ref="BK216" r:id="rId416"/>
    <hyperlink ref="BK217" r:id="rId417"/>
    <hyperlink ref="BK218" r:id="rId418"/>
    <hyperlink ref="BK219" r:id="rId419"/>
    <hyperlink ref="BK220" r:id="rId420"/>
    <hyperlink ref="BK221" r:id="rId421"/>
    <hyperlink ref="BK222" r:id="rId422"/>
    <hyperlink ref="BK223" r:id="rId423"/>
    <hyperlink ref="BK224" r:id="rId424"/>
    <hyperlink ref="BK225" r:id="rId425"/>
    <hyperlink ref="BK226" r:id="rId426"/>
    <hyperlink ref="BK227" r:id="rId427"/>
    <hyperlink ref="BK228" r:id="rId428"/>
    <hyperlink ref="BK229" r:id="rId429"/>
    <hyperlink ref="BK230" r:id="rId430"/>
    <hyperlink ref="BK231" r:id="rId431"/>
    <hyperlink ref="BK232" r:id="rId432"/>
    <hyperlink ref="BK233" r:id="rId433"/>
    <hyperlink ref="BK234" r:id="rId434"/>
    <hyperlink ref="BK235" r:id="rId435"/>
    <hyperlink ref="BK236" r:id="rId436"/>
    <hyperlink ref="BH240" r:id="rId437"/>
    <hyperlink ref="BK240" r:id="rId438"/>
    <hyperlink ref="BH241" r:id="rId439"/>
    <hyperlink ref="BK241" r:id="rId440"/>
    <hyperlink ref="BK242" r:id="rId441"/>
    <hyperlink ref="BH243" r:id="rId442"/>
    <hyperlink ref="BK243" r:id="rId443"/>
    <hyperlink ref="BH244" r:id="rId444"/>
    <hyperlink ref="BK244" r:id="rId445"/>
    <hyperlink ref="BH245" r:id="rId446"/>
    <hyperlink ref="BK245" r:id="rId447"/>
    <hyperlink ref="BH246" r:id="rId448"/>
    <hyperlink ref="BK246" r:id="rId449"/>
    <hyperlink ref="BH247" r:id="rId450"/>
    <hyperlink ref="BK247" r:id="rId451"/>
    <hyperlink ref="BH248" r:id="rId452"/>
    <hyperlink ref="BK248" r:id="rId453"/>
    <hyperlink ref="BH249" r:id="rId454"/>
    <hyperlink ref="BK249" r:id="rId455"/>
    <hyperlink ref="BH250" r:id="rId456"/>
    <hyperlink ref="BK250" r:id="rId457"/>
    <hyperlink ref="BH251" r:id="rId458"/>
    <hyperlink ref="BK251" r:id="rId459"/>
    <hyperlink ref="BH252" r:id="rId460"/>
    <hyperlink ref="BK252" r:id="rId461"/>
    <hyperlink ref="BH253" r:id="rId462"/>
    <hyperlink ref="BK253" r:id="rId463"/>
    <hyperlink ref="BH254" r:id="rId464"/>
    <hyperlink ref="BK254" r:id="rId465"/>
    <hyperlink ref="BH255" r:id="rId466"/>
    <hyperlink ref="BK255" r:id="rId467"/>
    <hyperlink ref="BH256" r:id="rId468"/>
    <hyperlink ref="BK256" r:id="rId469"/>
    <hyperlink ref="BH257" r:id="rId470"/>
    <hyperlink ref="BK257" r:id="rId471"/>
  </hyperlinks>
  <pageMargins left="0.7" right="0.7" top="0.75" bottom="0.75" header="0.3" footer="0.3"/>
  <legacyDrawing r:id="rId472"/>
  <extLst>
    <ext xmlns:x14="http://schemas.microsoft.com/office/spreadsheetml/2009/9/main" uri="{CCE6A557-97BC-4b89-ADB6-D9C93CAAB3DF}">
      <x14:dataValidations xmlns:xm="http://schemas.microsoft.com/office/excel/2006/main" count="17">
        <x14:dataValidation type="list" allowBlank="1">
          <x14:formula1>
            <xm:f>[1]opciones!#REF!</xm:f>
          </x14:formula1>
          <xm:sqref>BG3:BG190</xm:sqref>
        </x14:dataValidation>
        <x14:dataValidation type="list" allowBlank="1">
          <x14:formula1>
            <xm:f>[1]opciones!#REF!</xm:f>
          </x14:formula1>
          <xm:sqref>AA3:AA250 AA252:AA255 AA257</xm:sqref>
        </x14:dataValidation>
        <x14:dataValidation type="list" allowBlank="1">
          <x14:formula1>
            <xm:f>[1]opciones!#REF!</xm:f>
          </x14:formula1>
          <xm:sqref>O3:O202</xm:sqref>
        </x14:dataValidation>
        <x14:dataValidation type="list" allowBlank="1">
          <x14:formula1>
            <xm:f>[1]opciones!#REF!</xm:f>
          </x14:formula1>
          <xm:sqref>BI3:BI237 BI245</xm:sqref>
        </x14:dataValidation>
        <x14:dataValidation type="list" allowBlank="1">
          <x14:formula1>
            <xm:f>[1]opciones!#REF!</xm:f>
          </x14:formula1>
          <xm:sqref>P3:P201 P203:P236</xm:sqref>
        </x14:dataValidation>
        <x14:dataValidation type="list" allowBlank="1">
          <x14:formula1>
            <xm:f>[1]opciones!#REF!</xm:f>
          </x14:formula1>
          <xm:sqref>J3:J236</xm:sqref>
        </x14:dataValidation>
        <x14:dataValidation type="list" allowBlank="1" showErrorMessage="1">
          <x14:formula1>
            <xm:f>[1]opciones!#REF!</xm:f>
          </x14:formula1>
          <xm:sqref>B3:B257</xm:sqref>
        </x14:dataValidation>
        <x14:dataValidation type="list" allowBlank="1">
          <x14:formula1>
            <xm:f>[1]opciones!#REF!</xm:f>
          </x14:formula1>
          <xm:sqref>AZ3:AZ257 AW3:AW257</xm:sqref>
        </x14:dataValidation>
        <x14:dataValidation type="list" allowBlank="1">
          <x14:formula1>
            <xm:f>[1]opciones!#REF!</xm:f>
          </x14:formula1>
          <xm:sqref>H3:H257</xm:sqref>
        </x14:dataValidation>
        <x14:dataValidation type="list" allowBlank="1">
          <x14:formula1>
            <xm:f>[1]opciones!#REF!</xm:f>
          </x14:formula1>
          <xm:sqref>Z3:Z257</xm:sqref>
        </x14:dataValidation>
        <x14:dataValidation type="list" allowBlank="1">
          <x14:formula1>
            <xm:f>[1]opciones!#REF!</xm:f>
          </x14:formula1>
          <xm:sqref>AK3:AK257</xm:sqref>
        </x14:dataValidation>
        <x14:dataValidation type="list" allowBlank="1">
          <x14:formula1>
            <xm:f>[1]opciones!#REF!</xm:f>
          </x14:formula1>
          <xm:sqref>AM3:AM257</xm:sqref>
        </x14:dataValidation>
        <x14:dataValidation type="list" allowBlank="1">
          <x14:formula1>
            <xm:f>[1]opciones!#REF!</xm:f>
          </x14:formula1>
          <xm:sqref>AE3:AE257</xm:sqref>
        </x14:dataValidation>
        <x14:dataValidation type="list" allowBlank="1">
          <x14:formula1>
            <xm:f>[1]opciones!#REF!</xm:f>
          </x14:formula1>
          <xm:sqref>AG3:AG257 T3:T257</xm:sqref>
        </x14:dataValidation>
        <x14:dataValidation type="list" allowBlank="1">
          <x14:formula1>
            <xm:f>[1]opciones!#REF!</xm:f>
          </x14:formula1>
          <xm:sqref>S3:S257</xm:sqref>
        </x14:dataValidation>
        <x14:dataValidation type="list" allowBlank="1">
          <x14:formula1>
            <xm:f>[1]opciones!#REF!</xm:f>
          </x14:formula1>
          <xm:sqref>AF3:AF257</xm:sqref>
        </x14:dataValidation>
        <x14:dataValidation type="list" allowBlank="1">
          <x14:formula1>
            <xm:f>[1]opciones!#REF!</xm:f>
          </x14:formula1>
          <xm:sqref>I3:I257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 NACIONAL</vt:lpstr>
      <vt:lpstr>derly</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2019-07-08T21:00:32Z</dcterms:created>
  <dcterms:modified xsi:type="dcterms:W3CDTF">2019-07-08T21:02:43Z</dcterms:modified>
</cp:coreProperties>
</file>